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3" sheetId="1" r:id="rId4"/>
    <sheet state="visible" name="DataSet4" sheetId="2" r:id="rId5"/>
    <sheet state="visible" name="DataSet5" sheetId="3" r:id="rId6"/>
    <sheet state="visible" name="DataSet4 - Matlab" sheetId="4" r:id="rId7"/>
    <sheet state="visible" name="DataSet5 - Analysis" sheetId="5" r:id="rId8"/>
    <sheet state="visible" name="DataSet3 - Matlab" sheetId="6" r:id="rId9"/>
    <sheet state="visible" name="Spring Champs 2022" sheetId="7" r:id="rId10"/>
    <sheet state="visible" name="Nationals 2022" sheetId="8" r:id="rId11"/>
    <sheet state="visible" name="Fall Champs 2022 (2021) " sheetId="9" r:id="rId12"/>
    <sheet state="visible" name="Links" sheetId="10" r:id="rId13"/>
    <sheet state="visible" name="Assumptions" sheetId="11" r:id="rId14"/>
    <sheet state="visible" name="DataSet2 - 2023" sheetId="12" r:id="rId15"/>
    <sheet state="visible" name="DataSet3 - 2023 MATLAB" sheetId="13" r:id="rId16"/>
    <sheet state="visible" name="Spring Champs 2023" sheetId="14" r:id="rId17"/>
    <sheet state="visible" name="Spring Champs 2023 2.0" sheetId="15" r:id="rId18"/>
    <sheet state="hidden" name="Fall Champs 2023 (2022)" sheetId="16" r:id="rId19"/>
    <sheet state="visible" name="Fall Champs 2023 (2022) 2.0" sheetId="17" r:id="rId20"/>
    <sheet state="visible" name="Nationals 2023" sheetId="18" r:id="rId21"/>
    <sheet state="visible" name="All American Colleges" sheetId="19" r:id="rId22"/>
    <sheet state="visible" name="All Americans" sheetId="20" r:id="rId23"/>
    <sheet state="visible" name="ANALYSIS 2023 Sheet" sheetId="21" r:id="rId24"/>
    <sheet state="visible" name="ANALYSIS 2022 Sheet" sheetId="22" r:id="rId25"/>
    <sheet state="visible" name="Dataset 1 - partial" sheetId="23" r:id="rId26"/>
    <sheet state="visible" name="ANALYSIS 2018 Sheet" sheetId="24" r:id="rId27"/>
    <sheet state="visible" name="ANALYSIS 2017 Sheet" sheetId="25" r:id="rId28"/>
    <sheet state="visible" name="Sample Data 2" sheetId="26" r:id="rId29"/>
    <sheet state="visible" name="2022 All American List" sheetId="27" r:id="rId30"/>
    <sheet state="hidden" name="2023 Sheet" sheetId="28" r:id="rId31"/>
    <sheet state="hidden" name="2023 College Sailing Nationals " sheetId="29" r:id="rId32"/>
    <sheet state="hidden" name="Sheet27" sheetId="30" r:id="rId33"/>
    <sheet state="hidden" name="2023 All American List" sheetId="31" r:id="rId34"/>
    <sheet state="visible" name="2018 All American List" sheetId="32" r:id="rId35"/>
    <sheet state="visible" name="2017 All American List" sheetId="33" r:id="rId36"/>
    <sheet state="visible" name="2016 All American List" sheetId="34" r:id="rId37"/>
    <sheet state="visible" name="2015 All American List" sheetId="35" r:id="rId38"/>
  </sheets>
  <definedNames>
    <definedName name="AMERICANONE2022">LAMBDA(args1, IF(ISNUMBER(MATCH(args1, DataSet4!$Z$6:$Z$17, 0)), 1, 0))</definedName>
    <definedName name="CONFRENCETOVALUE">LAMBDA(args1, IFERROR(VLOOKUP(args1, DataSet3!$AA$7:$AB$12, 2, FALSE), "not found"))</definedName>
    <definedName name="DURATIONOFSAIILING">LAMBDA(args1, IF(args1 = "Started", 1, IF(args1 = "Swapped in", 2, IF(args1 = "Swapped out", 3, IF(args1 = "Not Sailed", 4, "Error")))))</definedName>
    <definedName name="MY_FUNCTION1">LAMBDA(args1, IF(ISNUMBER(MATCH(args1, 'DataSet2 - 2023'!$R$25:$R$36, 0)), 1, 0))</definedName>
    <definedName name="AMERICANONEZERO2023">LAMBDA(args1, IF(ISNUMBER(MATCH(args1, DataSet3!$AA$15:$AA$26, 0)), 1, 0))</definedName>
    <definedName name="GROUPFUNCTION">LAMBDA(args1, IF(ISNUMBER(MATCH(args1, 'DataSet2 - 2023'!$S$6:$S$11, 0)), 3,
   IF(ISNUMBER(MATCH(args1, 'DataSet2 - 2023'!$S$12:$S$16, 0)), 2,
      IF(ISNUMBER(MATCH(args1, 'DataSet2 - 2023'!$S$7:$S$22, 0)), 1, 4))))</definedName>
  </definedNames>
  <calcPr/>
</workbook>
</file>

<file path=xl/sharedStrings.xml><?xml version="1.0" encoding="utf-8"?>
<sst xmlns="http://schemas.openxmlformats.org/spreadsheetml/2006/main" count="10532" uniqueCount="806">
  <si>
    <t>Confrence</t>
  </si>
  <si>
    <t>Fall Champs</t>
  </si>
  <si>
    <t>Spring Champs</t>
  </si>
  <si>
    <t xml:space="preserve">Nationals </t>
  </si>
  <si>
    <t>All American Label</t>
  </si>
  <si>
    <t>College</t>
  </si>
  <si>
    <t>Name</t>
  </si>
  <si>
    <t>Year of Nationals</t>
  </si>
  <si>
    <t>Lable</t>
  </si>
  <si>
    <t>Grouping</t>
  </si>
  <si>
    <t>Number</t>
  </si>
  <si>
    <t>Graduation Year</t>
  </si>
  <si>
    <t>Year in School</t>
  </si>
  <si>
    <t>Changed</t>
  </si>
  <si>
    <t>Changed Number</t>
  </si>
  <si>
    <t>Division</t>
  </si>
  <si>
    <t>Division Number</t>
  </si>
  <si>
    <t>Place</t>
  </si>
  <si>
    <t>Northeastern University</t>
  </si>
  <si>
    <t>Adrian Winkelman</t>
  </si>
  <si>
    <t>NEISA</t>
  </si>
  <si>
    <t>Swapped in</t>
  </si>
  <si>
    <t>B</t>
  </si>
  <si>
    <t>Not Sailed</t>
  </si>
  <si>
    <t>C</t>
  </si>
  <si>
    <t>Roger Williams University</t>
  </si>
  <si>
    <t>Aidan Hoogland</t>
  </si>
  <si>
    <t>Started</t>
  </si>
  <si>
    <t>A</t>
  </si>
  <si>
    <t>University of Virginia</t>
  </si>
  <si>
    <t>Andrew Montague</t>
  </si>
  <si>
    <t>MAISA</t>
  </si>
  <si>
    <t>Confrences</t>
  </si>
  <si>
    <t>Fall Championship</t>
  </si>
  <si>
    <t>Spring Championship</t>
  </si>
  <si>
    <t xml:space="preserve">	Massachusetts Maritime Academy</t>
  </si>
  <si>
    <t>Andy Leshaw</t>
  </si>
  <si>
    <t>Week</t>
  </si>
  <si>
    <t>Anna Groszkowski</t>
  </si>
  <si>
    <t>War Memorial</t>
  </si>
  <si>
    <t>America Trophy</t>
  </si>
  <si>
    <t>Princeton University</t>
  </si>
  <si>
    <t>Asher Green</t>
  </si>
  <si>
    <t>MCSA</t>
  </si>
  <si>
    <t>MCSA Fall Championship</t>
  </si>
  <si>
    <t xml:space="preserve">MCSA Open Fleet Racing Championship	</t>
  </si>
  <si>
    <t>University of Miami</t>
  </si>
  <si>
    <t>Atlee Kohl</t>
  </si>
  <si>
    <t>SAISA</t>
  </si>
  <si>
    <t>Schell Trophy</t>
  </si>
  <si>
    <t>Open New England Fleet Race Championship</t>
  </si>
  <si>
    <t>Fordham University</t>
  </si>
  <si>
    <t>Beckett Kumler</t>
  </si>
  <si>
    <t>PCCSC</t>
  </si>
  <si>
    <t>Fall Pacific Coast Championship</t>
  </si>
  <si>
    <t>Pacific Coast Open Fleet Race Championships</t>
  </si>
  <si>
    <t>Tufts University</t>
  </si>
  <si>
    <t>Ben Mueller</t>
  </si>
  <si>
    <t>Swapped out</t>
  </si>
  <si>
    <t>SAISA Fall Open Championship</t>
  </si>
  <si>
    <t>SAISA Open Fleet Race Champs (Tillman Trophy)</t>
  </si>
  <si>
    <t>SUNY Maritime College</t>
  </si>
  <si>
    <t>Benton Amthor</t>
  </si>
  <si>
    <t>SEISA</t>
  </si>
  <si>
    <t>SEISA Fall Open Championship</t>
  </si>
  <si>
    <t>NA</t>
  </si>
  <si>
    <t xml:space="preserve">Christopher Newport University	</t>
  </si>
  <si>
    <t>Brian Fox</t>
  </si>
  <si>
    <t>Tulane University</t>
  </si>
  <si>
    <t>Cameron Giblin</t>
  </si>
  <si>
    <t>All American</t>
  </si>
  <si>
    <t>Cameron Wood</t>
  </si>
  <si>
    <t>Leo Boucher</t>
  </si>
  <si>
    <t>St. Mary's College of Maryland</t>
  </si>
  <si>
    <t>Yale University</t>
  </si>
  <si>
    <t>Carmen Cowles</t>
  </si>
  <si>
    <t xml:space="preserve">Robert Bragg </t>
  </si>
  <si>
    <t>Dartmouth College</t>
  </si>
  <si>
    <t>University of Vermont</t>
  </si>
  <si>
    <t>Christian Cushman</t>
  </si>
  <si>
    <t>Jordan Bruce</t>
  </si>
  <si>
    <t>University of Pennsylvania</t>
  </si>
  <si>
    <t>Bowdoin College</t>
  </si>
  <si>
    <t>Christopher Lukens</t>
  </si>
  <si>
    <t>Justin Callahan</t>
  </si>
  <si>
    <t>Harvard University</t>
  </si>
  <si>
    <t>Christopher Sharpless</t>
  </si>
  <si>
    <t>Ciara Rodriguez-Horan</t>
  </si>
  <si>
    <t>Jack Egan</t>
  </si>
  <si>
    <t>Connecticut College</t>
  </si>
  <si>
    <t>CJ Mckenna</t>
  </si>
  <si>
    <t>Maddie Hawkins</t>
  </si>
  <si>
    <t xml:space="preserve">CJ Mckenna </t>
  </si>
  <si>
    <t>Michelle Lahrkamp</t>
  </si>
  <si>
    <t>Stanford University</t>
  </si>
  <si>
    <t>Boston College</t>
  </si>
  <si>
    <t>Colleen O'Brien</t>
  </si>
  <si>
    <t>Vanessa Lahrkamp</t>
  </si>
  <si>
    <t>U. S. Coast Guard Academy</t>
  </si>
  <si>
    <t>Colman Schofield</t>
  </si>
  <si>
    <t xml:space="preserve">Lachlain McGranahan </t>
  </si>
  <si>
    <t>Connell Phillipps</t>
  </si>
  <si>
    <t>Connor Nelson</t>
  </si>
  <si>
    <t>Brown University</t>
  </si>
  <si>
    <t>Connor Lothrop</t>
  </si>
  <si>
    <t>Liam O'Keefe</t>
  </si>
  <si>
    <t>Connor Mraz</t>
  </si>
  <si>
    <t>Changed Key</t>
  </si>
  <si>
    <t>U.S. Naval Academy</t>
  </si>
  <si>
    <t>Cooper Walshe</t>
  </si>
  <si>
    <t>Massachusetts Institue of Technology</t>
  </si>
  <si>
    <t>Dana Haig</t>
  </si>
  <si>
    <t>Daniel Unangst</t>
  </si>
  <si>
    <t>Christopher Newport</t>
  </si>
  <si>
    <t>David Grace</t>
  </si>
  <si>
    <t>Georgetown University</t>
  </si>
  <si>
    <t>Diego Escobar</t>
  </si>
  <si>
    <t>Old Dominion University</t>
  </si>
  <si>
    <t>Diogo Silva</t>
  </si>
  <si>
    <t>Division Key</t>
  </si>
  <si>
    <t>Dylan Ascencios</t>
  </si>
  <si>
    <t>Edward Cook</t>
  </si>
  <si>
    <t>Rochester Institute of Technology</t>
  </si>
  <si>
    <t>Elliot Tindall</t>
  </si>
  <si>
    <t>Salve Regina University</t>
  </si>
  <si>
    <t>Emil Tullberg</t>
  </si>
  <si>
    <t>Enzo Menditto</t>
  </si>
  <si>
    <t>University of Rhode Island</t>
  </si>
  <si>
    <t>Eric Pohl</t>
  </si>
  <si>
    <t>Eva Ermlich</t>
  </si>
  <si>
    <t>Webb Institute</t>
  </si>
  <si>
    <t>Everett Botwinick</t>
  </si>
  <si>
    <t>U. S. Naval Academy</t>
  </si>
  <si>
    <t>Gavin McJones</t>
  </si>
  <si>
    <t>Guthrie Braun</t>
  </si>
  <si>
    <t>Harris Padegs</t>
  </si>
  <si>
    <t>Cornell University</t>
  </si>
  <si>
    <t>Hayden Earl</t>
  </si>
  <si>
    <t>Maine Maritime Academy</t>
  </si>
  <si>
    <t>Henri Richardsson</t>
  </si>
  <si>
    <t>J.J. Smith</t>
  </si>
  <si>
    <t>Jack Redmond</t>
  </si>
  <si>
    <t>U. S. Merchant Marine Academy</t>
  </si>
  <si>
    <t>Jack Vanderhorst</t>
  </si>
  <si>
    <t>Jasper Waldman</t>
  </si>
  <si>
    <t>Javier Garcon</t>
  </si>
  <si>
    <t>Jed Bell</t>
  </si>
  <si>
    <t>Jonathan Riley</t>
  </si>
  <si>
    <r>
      <rPr>
        <color rgb="FF000000"/>
        <sz val="10.0"/>
      </rPr>
      <t>University of Pennsylvani</t>
    </r>
    <r>
      <rPr>
        <color rgb="FF000000"/>
        <sz val="10.0"/>
      </rPr>
      <t>a</t>
    </r>
  </si>
  <si>
    <t>Washington College</t>
  </si>
  <si>
    <t>Joseph Bonacci</t>
  </si>
  <si>
    <t>Joshua Bartoszuk</t>
  </si>
  <si>
    <t>Joshua Bendura</t>
  </si>
  <si>
    <t>Joshua Dillon</t>
  </si>
  <si>
    <t>Hobart and William Smith Colleges</t>
  </si>
  <si>
    <t>Juan Carlos LaCerda Jones</t>
  </si>
  <si>
    <t>Kayla Maguire</t>
  </si>
  <si>
    <t>Kennedy Jones</t>
  </si>
  <si>
    <t>Kenneth Corsig</t>
  </si>
  <si>
    <t>Kerem Erkmen</t>
  </si>
  <si>
    <t>Kyle Pfrang</t>
  </si>
  <si>
    <t>Lachlain McGranahan</t>
  </si>
  <si>
    <t>Lauren Ehnot</t>
  </si>
  <si>
    <t>Lucas Sawin</t>
  </si>
  <si>
    <t>Lucia Loosbrock</t>
  </si>
  <si>
    <t>Lucija Ruzevic</t>
  </si>
  <si>
    <t>Darthmouth College</t>
  </si>
  <si>
    <t>Massachusetts Institute of Technology</t>
  </si>
  <si>
    <t>Maks Groom</t>
  </si>
  <si>
    <t>Mariner Fagan</t>
  </si>
  <si>
    <t xml:space="preserve">	Georgetown University</t>
  </si>
  <si>
    <t xml:space="preserve">Mateo Di Blasi </t>
  </si>
  <si>
    <t>Matthew Kickhafer</t>
  </si>
  <si>
    <t>Maxwell Penders</t>
  </si>
  <si>
    <t>Merchant Marine Academy</t>
  </si>
  <si>
    <t>Michael Burns</t>
  </si>
  <si>
    <t>Michael Kirkman</t>
  </si>
  <si>
    <t>Michaela O'Brien</t>
  </si>
  <si>
    <t>Boston University</t>
  </si>
  <si>
    <t>Micky Munns</t>
  </si>
  <si>
    <t>Miles Williams</t>
  </si>
  <si>
    <t>Nalu Ho</t>
  </si>
  <si>
    <t>Nathan Smith</t>
  </si>
  <si>
    <t>Nicholas Reeser</t>
  </si>
  <si>
    <t>Nicholas Sessions</t>
  </si>
  <si>
    <t>Nick Chisari</t>
  </si>
  <si>
    <t>Nils Tullberg</t>
  </si>
  <si>
    <t>Noah Robitshek</t>
  </si>
  <si>
    <t>Noyl Odom</t>
  </si>
  <si>
    <t>Oliver Stokke</t>
  </si>
  <si>
    <t>George Washington University.</t>
  </si>
  <si>
    <t>Oscar MacGillivray</t>
  </si>
  <si>
    <t>Owen Hennessey</t>
  </si>
  <si>
    <t>George Washington University</t>
  </si>
  <si>
    <t>Owen Timms</t>
  </si>
  <si>
    <t>Parker Purrington</t>
  </si>
  <si>
    <t>Patrick Dolan</t>
  </si>
  <si>
    <t>Patrick Mulcahy</t>
  </si>
  <si>
    <t>Payne Donaldson</t>
  </si>
  <si>
    <t>Salve Regina University.</t>
  </si>
  <si>
    <t>Pearl Lattanzi</t>
  </si>
  <si>
    <t>Peter Busch</t>
  </si>
  <si>
    <t>Rayne Duff</t>
  </si>
  <si>
    <t>Robert Bragg</t>
  </si>
  <si>
    <t>Ryan Hamilton</t>
  </si>
  <si>
    <t>Ryan Potter</t>
  </si>
  <si>
    <t>Sam Bonauto</t>
  </si>
  <si>
    <t xml:space="preserve">Massachusetts Institute of Technology        </t>
  </si>
  <si>
    <t>Sam Bruce</t>
  </si>
  <si>
    <t>Sam Monaghan</t>
  </si>
  <si>
    <t>Samuel Gavula</t>
  </si>
  <si>
    <t>Scott Mais</t>
  </si>
  <si>
    <t>Spencer Barnes</t>
  </si>
  <si>
    <t>Hampton University</t>
  </si>
  <si>
    <t>Stefano Palamara</t>
  </si>
  <si>
    <t>Stephan Baker</t>
  </si>
  <si>
    <t>Steven Hardee</t>
  </si>
  <si>
    <t xml:space="preserve">	Washington College</t>
  </si>
  <si>
    <t>Stewart Gurnell</t>
  </si>
  <si>
    <t>Teddy Nicolosi</t>
  </si>
  <si>
    <t>Thibault Antonietti</t>
  </si>
  <si>
    <t>Thomas Green</t>
  </si>
  <si>
    <t>Thomas Hall</t>
  </si>
  <si>
    <t>Thomas Whittemore</t>
  </si>
  <si>
    <t>Drexel University</t>
  </si>
  <si>
    <t>Toby Sullivan</t>
  </si>
  <si>
    <t>Trevor Davis</t>
  </si>
  <si>
    <t>Massachusetts Maritime Academy</t>
  </si>
  <si>
    <t>Tyler Egeli</t>
  </si>
  <si>
    <t>Tyler Mowry</t>
  </si>
  <si>
    <t>Tyler Wood</t>
  </si>
  <si>
    <t>Valerio Palamara</t>
  </si>
  <si>
    <t>Walter Henry</t>
  </si>
  <si>
    <t>Will Murray</t>
  </si>
  <si>
    <t>Will Priebe</t>
  </si>
  <si>
    <t>William Michels</t>
  </si>
  <si>
    <t>William Weinbecker</t>
  </si>
  <si>
    <t>Yanni Tsetsekos</t>
  </si>
  <si>
    <t xml:space="preserve">Zachary York </t>
  </si>
  <si>
    <t>Label</t>
  </si>
  <si>
    <t>Adrian Van der Wal</t>
  </si>
  <si>
    <t>Aidan Naughton</t>
  </si>
  <si>
    <t xml:space="preserve">	Virginia Tech</t>
  </si>
  <si>
    <t>Aidan Young</t>
  </si>
  <si>
    <t>Alden Grimes</t>
  </si>
  <si>
    <t>Spencer Cartwright</t>
  </si>
  <si>
    <t>Alex Bowdler</t>
  </si>
  <si>
    <t>Jack DeNatale</t>
  </si>
  <si>
    <t>Alex Fasolo</t>
  </si>
  <si>
    <t xml:space="preserve">Alex Heim </t>
  </si>
  <si>
    <t>Columbia University</t>
  </si>
  <si>
    <t>Alexander Yuen</t>
  </si>
  <si>
    <t>JC Hermus</t>
  </si>
  <si>
    <t>Ansgar Jordan</t>
  </si>
  <si>
    <t>Christopher Newport University</t>
  </si>
  <si>
    <t>Jack Parkin</t>
  </si>
  <si>
    <t>Bridget Groble</t>
  </si>
  <si>
    <t>Jack Reiter</t>
  </si>
  <si>
    <t>Brooke Shachoy</t>
  </si>
  <si>
    <t>Princeton</t>
  </si>
  <si>
    <t>Bryan Lawrence</t>
  </si>
  <si>
    <t xml:space="preserve">Caleb Niles </t>
  </si>
  <si>
    <t>Camden Ward</t>
  </si>
  <si>
    <t>Cameron Feves</t>
  </si>
  <si>
    <t>Charles Carraway</t>
  </si>
  <si>
    <t>Virginia Tech</t>
  </si>
  <si>
    <t>Christopher Magno</t>
  </si>
  <si>
    <t>CJ Mackenna</t>
  </si>
  <si>
    <t>Clayson Snyder</t>
  </si>
  <si>
    <t>Coleman Schofield</t>
  </si>
  <si>
    <t>William and Mary</t>
  </si>
  <si>
    <t>Constantyn van der Voort</t>
  </si>
  <si>
    <t>Daniel Hodges</t>
  </si>
  <si>
    <t>Gerogetown University</t>
  </si>
  <si>
    <t>Eli Burnes</t>
  </si>
  <si>
    <t>Emma Kaneti</t>
  </si>
  <si>
    <t xml:space="preserve">Evan Spalding </t>
  </si>
  <si>
    <t>Gray Benson</t>
  </si>
  <si>
    <t>Henry Burnes</t>
  </si>
  <si>
    <t>Jack Denatale</t>
  </si>
  <si>
    <t>Jack Murphy</t>
  </si>
  <si>
    <t>Jake Vickers</t>
  </si>
  <si>
    <t>U.S.Naval Academy</t>
  </si>
  <si>
    <t>JJ Smith</t>
  </si>
  <si>
    <t>John Glenn</t>
  </si>
  <si>
    <t>John McKenna</t>
  </si>
  <si>
    <t>John Ped</t>
  </si>
  <si>
    <t xml:space="preserve">Julia Hudson </t>
  </si>
  <si>
    <t xml:space="preserve">Kaila Pfrang </t>
  </si>
  <si>
    <t>Leopold Brandl</t>
  </si>
  <si>
    <t>Lilly Myers</t>
  </si>
  <si>
    <t>Luke Hayes</t>
  </si>
  <si>
    <t xml:space="preserve">	Maine Maritime</t>
  </si>
  <si>
    <t>Luke Healy</t>
  </si>
  <si>
    <t>Madison Bashaw</t>
  </si>
  <si>
    <t>Mateo Di Blasi</t>
  </si>
  <si>
    <t xml:space="preserve">	Northeastern</t>
  </si>
  <si>
    <t>Matt Hersey</t>
  </si>
  <si>
    <t>Matt Logue</t>
  </si>
  <si>
    <t>Max Shapiro</t>
  </si>
  <si>
    <t>Meredith Moran</t>
  </si>
  <si>
    <t xml:space="preserve">Michael Burns </t>
  </si>
  <si>
    <t>Michael Ehnot</t>
  </si>
  <si>
    <t>Maine Maritime</t>
  </si>
  <si>
    <t>Swapped In</t>
  </si>
  <si>
    <t>Nathan Whisner</t>
  </si>
  <si>
    <t>Nicholas Salvesen</t>
  </si>
  <si>
    <t>Nills Tullberg</t>
  </si>
  <si>
    <t>Fairfield University</t>
  </si>
  <si>
    <t>Nolan Cooper</t>
  </si>
  <si>
    <t>Olivia Belda</t>
  </si>
  <si>
    <t>Olivia de Olazarra</t>
  </si>
  <si>
    <t>Parker Colantuono</t>
  </si>
  <si>
    <t>Peter Cronin</t>
  </si>
  <si>
    <t>Porter Kavle</t>
  </si>
  <si>
    <t xml:space="preserve">	Virginia Tech	</t>
  </si>
  <si>
    <t>Reid Shanabrook</t>
  </si>
  <si>
    <t>Robert Hunter</t>
  </si>
  <si>
    <t>Vermont</t>
  </si>
  <si>
    <t xml:space="preserve">Sam Bonauto </t>
  </si>
  <si>
    <t>Sam Dutilly</t>
  </si>
  <si>
    <t>Samuel Merson</t>
  </si>
  <si>
    <t>Shawn Harvey</t>
  </si>
  <si>
    <t>Sophia Reineke</t>
  </si>
  <si>
    <t>Ted Bjerregaard</t>
  </si>
  <si>
    <t>Tiare Sierra</t>
  </si>
  <si>
    <t xml:space="preserve">Tyler Egeli </t>
  </si>
  <si>
    <t xml:space="preserve">Wilson Kaznoski </t>
  </si>
  <si>
    <t>Zachary York</t>
  </si>
  <si>
    <t>mean</t>
  </si>
  <si>
    <t>norm</t>
  </si>
  <si>
    <r>
      <rPr>
        <color rgb="FF000000"/>
        <sz val="10.0"/>
      </rPr>
      <t>University of Pennsylvani</t>
    </r>
    <r>
      <rPr>
        <color rgb="FF000000"/>
        <sz val="10.0"/>
      </rPr>
      <t>a</t>
    </r>
  </si>
  <si>
    <t>Number of Schools</t>
  </si>
  <si>
    <t>Numer of Different Sailors</t>
  </si>
  <si>
    <t>All Americans</t>
  </si>
  <si>
    <t>Mean</t>
  </si>
  <si>
    <t>Min</t>
  </si>
  <si>
    <t>Max</t>
  </si>
  <si>
    <t>Standard Deviation</t>
  </si>
  <si>
    <t>Norm Mean</t>
  </si>
  <si>
    <t>Norm Min</t>
  </si>
  <si>
    <t>Nrom Max</t>
  </si>
  <si>
    <t>Norm Standard Deviation</t>
  </si>
  <si>
    <t>Year label</t>
  </si>
  <si>
    <t>Confrence Number</t>
  </si>
  <si>
    <t>Fall Champs Changed</t>
  </si>
  <si>
    <t>Fall Champs Division</t>
  </si>
  <si>
    <t>Fall Champs Place</t>
  </si>
  <si>
    <t>Spring Champs Changed</t>
  </si>
  <si>
    <t>Spring Champs Division</t>
  </si>
  <si>
    <t>Spring Champs Place</t>
  </si>
  <si>
    <t>Nationals Changed</t>
  </si>
  <si>
    <t>Nationals Division</t>
  </si>
  <si>
    <t>Nationals Place</t>
  </si>
  <si>
    <t>Type of Feature</t>
  </si>
  <si>
    <t>CataGorical</t>
  </si>
  <si>
    <t>Type of Data</t>
  </si>
  <si>
    <t>Range</t>
  </si>
  <si>
    <t>DataSet 6</t>
  </si>
  <si>
    <t>Feature #</t>
  </si>
  <si>
    <t>Name of Feature</t>
  </si>
  <si>
    <t>Categorical</t>
  </si>
  <si>
    <t>Dataset #</t>
  </si>
  <si>
    <t>Description of DataSet</t>
  </si>
  <si>
    <t>Features</t>
  </si>
  <si>
    <t># Data Points</t>
  </si>
  <si>
    <t>per year?</t>
  </si>
  <si>
    <t>Dataset 4 and Dataset 5</t>
  </si>
  <si>
    <t>2023 Fall and Spring Championships form MAISA, NEISA Confrences Division A and B. 2023 Nationals Divisions A and B</t>
  </si>
  <si>
    <t>2022 Fall and Spring Championships form MAISA, NEISA Confrences Division A and B. 2022 Nationals Divisions A and B</t>
  </si>
  <si>
    <t>Fall and Spring Championships form MAISA, NEISA, SAISA, PCCSA Division A. Division A Nationals for 2023</t>
  </si>
  <si>
    <t>Nationals A Division from 2023, 2022, 2018, 2017</t>
  </si>
  <si>
    <t>Year Lable</t>
  </si>
  <si>
    <t>Spring Champs 2023</t>
  </si>
  <si>
    <t xml:space="preserve">Disctrict </t>
  </si>
  <si>
    <t>School</t>
  </si>
  <si>
    <t>Duration of Sailing</t>
  </si>
  <si>
    <t>Skipper 1</t>
  </si>
  <si>
    <t>Score</t>
  </si>
  <si>
    <t>Year</t>
  </si>
  <si>
    <t>Aidan naughton</t>
  </si>
  <si>
    <t xml:space="preserve">Henry Burnes </t>
  </si>
  <si>
    <t>Adrian van der Wal</t>
  </si>
  <si>
    <t xml:space="preserve">John Ped </t>
  </si>
  <si>
    <t xml:space="preserve">Olivia Belda </t>
  </si>
  <si>
    <t xml:space="preserve">Jordan Bruce </t>
  </si>
  <si>
    <t>Clayton Snyder</t>
  </si>
  <si>
    <t xml:space="preserve">Payne Donaldson </t>
  </si>
  <si>
    <t xml:space="preserve">Spencer Barnes </t>
  </si>
  <si>
    <t xml:space="preserve">Luke Hayes </t>
  </si>
  <si>
    <t xml:space="preserve">Nathan Whisner </t>
  </si>
  <si>
    <t xml:space="preserve">Stefano Palamara </t>
  </si>
  <si>
    <t xml:space="preserve">Olivia de Olazarra </t>
  </si>
  <si>
    <t xml:space="preserve">Javier Garcon </t>
  </si>
  <si>
    <t>Comments:</t>
  </si>
  <si>
    <t>This sheet has from the 2023 College Nationals Finals. Individuals sorted from 1st to 18th</t>
  </si>
  <si>
    <t>To Do</t>
  </si>
  <si>
    <t>Add Data about Conference Championships</t>
  </si>
  <si>
    <t>Total Sailors in A Division</t>
  </si>
  <si>
    <t xml:space="preserve">Fall Conference Championship </t>
  </si>
  <si>
    <t xml:space="preserve">Spring Conference Championship </t>
  </si>
  <si>
    <t xml:space="preserve">Result at Nationals </t>
  </si>
  <si>
    <t>A Division</t>
  </si>
  <si>
    <t>Fixed Score</t>
  </si>
  <si>
    <t>Shared with another skipper?</t>
  </si>
  <si>
    <t>Skipper 2</t>
  </si>
  <si>
    <t>Points</t>
  </si>
  <si>
    <t>NS</t>
  </si>
  <si>
    <t>Tulane</t>
  </si>
  <si>
    <t>Stanford</t>
  </si>
  <si>
    <t>Yale</t>
  </si>
  <si>
    <t xml:space="preserve"> NS </t>
  </si>
  <si>
    <t>Number of schools</t>
  </si>
  <si>
    <t>Numer of all americans</t>
  </si>
  <si>
    <t>Ratio of Number of Schools / All Americans</t>
  </si>
  <si>
    <t>Henry Burnes/Emma Kaneti</t>
  </si>
  <si>
    <t>B Division</t>
  </si>
  <si>
    <t>Asher Zittrer</t>
  </si>
  <si>
    <t>Divison</t>
  </si>
  <si>
    <t>Jack Purphy</t>
  </si>
  <si>
    <t>U.S naval Academy</t>
  </si>
  <si>
    <t>U.S. Coast Gaurd Academy</t>
  </si>
  <si>
    <t>Coleman Scholfield</t>
  </si>
  <si>
    <t>Fall Champs (2022 of nationals) so 2021</t>
  </si>
  <si>
    <t xml:space="preserve">SUNY Maritime </t>
  </si>
  <si>
    <t>US Naval academy</t>
  </si>
  <si>
    <t>Team</t>
  </si>
  <si>
    <t>Total</t>
  </si>
  <si>
    <t>Sailors</t>
  </si>
  <si>
    <t>Brown</t>
  </si>
  <si>
    <t>Connor Nelson '24</t>
  </si>
  <si>
    <t>Bears</t>
  </si>
  <si>
    <t>Julia Reynolds '22</t>
  </si>
  <si>
    <t>Shawn Harvey '22</t>
  </si>
  <si>
    <t>Bulldogs</t>
  </si>
  <si>
    <t>Sonia Lingos-Utley '22</t>
  </si>
  <si>
    <t>Dartmouth</t>
  </si>
  <si>
    <t>Robert Bragg '23</t>
  </si>
  <si>
    <t>Big Green</t>
  </si>
  <si>
    <t>Christopher Long '23</t>
  </si>
  <si>
    <t>Eloise Burn '21</t>
  </si>
  <si>
    <t>Harvard</t>
  </si>
  <si>
    <t>Eli Burnes '22</t>
  </si>
  <si>
    <t>Crimson</t>
  </si>
  <si>
    <t>Tyler Masuyama '23</t>
  </si>
  <si>
    <t>1-2,11-14</t>
  </si>
  <si>
    <t>Pomaika'i Ogata '24</t>
  </si>
  <si>
    <t>Marbella Marlo '24</t>
  </si>
  <si>
    <t>15-18</t>
  </si>
  <si>
    <t>Bowdoin</t>
  </si>
  <si>
    <t>Alden Grimes '21</t>
  </si>
  <si>
    <t>Polar Bears</t>
  </si>
  <si>
    <t>CJ Ricci '24</t>
  </si>
  <si>
    <t>*</t>
  </si>
  <si>
    <t>Roger Williams</t>
  </si>
  <si>
    <t>Spencer Cartwright '22</t>
  </si>
  <si>
    <t>Hawks</t>
  </si>
  <si>
    <t>Rachel Holick '22</t>
  </si>
  <si>
    <t>Annika Irene '23</t>
  </si>
  <si>
    <t>Jack DeNatale '22</t>
  </si>
  <si>
    <t>Eagles</t>
  </si>
  <si>
    <t>Nicole Moeder '22</t>
  </si>
  <si>
    <t>Tyler Mowry '23</t>
  </si>
  <si>
    <t>Terriers</t>
  </si>
  <si>
    <t>Matthew Hamelsky '23</t>
  </si>
  <si>
    <t>1-4,13-16</t>
  </si>
  <si>
    <t>Catherine Shakin '23</t>
  </si>
  <si>
    <t>Amelia Boivin '22</t>
  </si>
  <si>
    <t>17-18</t>
  </si>
  <si>
    <t>Coast Guard</t>
  </si>
  <si>
    <t>Daniel Unangst '24</t>
  </si>
  <si>
    <t>Matthew Kickhafer '23</t>
  </si>
  <si>
    <t>Jack Farrell '23</t>
  </si>
  <si>
    <t>Lauren O'Neill '24</t>
  </si>
  <si>
    <t>Tufts</t>
  </si>
  <si>
    <t>Samuel Merson '22</t>
  </si>
  <si>
    <t>Jumbos</t>
  </si>
  <si>
    <t>Ann Sheridan '22</t>
  </si>
  <si>
    <t>Connell Phillipps '23</t>
  </si>
  <si>
    <t>Catamounts</t>
  </si>
  <si>
    <t>Sam Thompson '24</t>
  </si>
  <si>
    <t>Maura Duval '24</t>
  </si>
  <si>
    <t>Thomas Whittemore '23</t>
  </si>
  <si>
    <t>1-6,13-14</t>
  </si>
  <si>
    <t>CJ Mckenna '23</t>
  </si>
  <si>
    <t>7-12,15-18</t>
  </si>
  <si>
    <t>Camels</t>
  </si>
  <si>
    <t>Margaret Benson '23</t>
  </si>
  <si>
    <t>Alexandra Tillinghast '23</t>
  </si>
  <si>
    <t>Cecilia Bohan '24</t>
  </si>
  <si>
    <t>Rhode Island</t>
  </si>
  <si>
    <t>Aidan naughton '22</t>
  </si>
  <si>
    <t>Rams</t>
  </si>
  <si>
    <t>Taylor Borges '22</t>
  </si>
  <si>
    <t>MIT</t>
  </si>
  <si>
    <t>John Ped '21</t>
  </si>
  <si>
    <t>Engineers</t>
  </si>
  <si>
    <t>Jeremy McCulloch '22</t>
  </si>
  <si>
    <t>1-4,11-16</t>
  </si>
  <si>
    <t>Samantha Karlson '25</t>
  </si>
  <si>
    <t>5-10,17-18</t>
  </si>
  <si>
    <t>Northeastern</t>
  </si>
  <si>
    <t>Ted Bjerregaard '23</t>
  </si>
  <si>
    <t>Matt Hersey '22</t>
  </si>
  <si>
    <t>Huskies</t>
  </si>
  <si>
    <t>Abigail Thress '24</t>
  </si>
  <si>
    <t>Isabella Welch '25</t>
  </si>
  <si>
    <t>Salve Regina</t>
  </si>
  <si>
    <t>Alex Bowdler '22</t>
  </si>
  <si>
    <t>Seahawks</t>
  </si>
  <si>
    <t>Peter Cronin '22</t>
  </si>
  <si>
    <t>Frances Donahoe '24</t>
  </si>
  <si>
    <t>Fairfield</t>
  </si>
  <si>
    <t>Wilson Kaznoski '24</t>
  </si>
  <si>
    <t>Stags</t>
  </si>
  <si>
    <t>Grace Gunsalus '24</t>
  </si>
  <si>
    <t>Matthew Little '22</t>
  </si>
  <si>
    <t>13-18</t>
  </si>
  <si>
    <t>Luke Healy '22</t>
  </si>
  <si>
    <t>1-14,17-18</t>
  </si>
  <si>
    <t>Nalu Ho '24</t>
  </si>
  <si>
    <t>15-16</t>
  </si>
  <si>
    <t>Mariners</t>
  </si>
  <si>
    <t>Tristan Walker '22</t>
  </si>
  <si>
    <t>1-6,11-12</t>
  </si>
  <si>
    <t>Courtney King '24</t>
  </si>
  <si>
    <t>7-10,13-18</t>
  </si>
  <si>
    <t>df</t>
  </si>
  <si>
    <t>Link</t>
  </si>
  <si>
    <t>College Sailing Scores</t>
  </si>
  <si>
    <t>https://scores.collegesailing.org/</t>
  </si>
  <si>
    <t>All American Website</t>
  </si>
  <si>
    <t>https://www.collegesailing.org/</t>
  </si>
  <si>
    <t>Sail Rank Website</t>
  </si>
  <si>
    <t>https://sailrank.com/</t>
  </si>
  <si>
    <t>This document is a list of assumptions we used in our initial study of All American classification</t>
  </si>
  <si>
    <t>Assumptions Number</t>
  </si>
  <si>
    <t>Information</t>
  </si>
  <si>
    <t>number</t>
  </si>
  <si>
    <t>Types of Experiments</t>
  </si>
  <si>
    <t>Inputs 1</t>
  </si>
  <si>
    <t>Inputs 2</t>
  </si>
  <si>
    <t>Inputs 3</t>
  </si>
  <si>
    <t>Inputs 4</t>
  </si>
  <si>
    <t xml:space="preserve">This data includes a list of all sailors who started the regatta at the College Sailing National Championships </t>
  </si>
  <si>
    <t xml:space="preserve">Looking at all American Classification </t>
  </si>
  <si>
    <t>All sailors who started the National Championship Finals in A division</t>
  </si>
  <si>
    <t>Fall Confrence Championship</t>
  </si>
  <si>
    <t>Spring conference Championship</t>
  </si>
  <si>
    <t>Nationals Result</t>
  </si>
  <si>
    <t xml:space="preserve">Sailors who did not sail a regatta previously will get the score of a similar regatta </t>
  </si>
  <si>
    <t>Looking at ACT participation vs nationals participation</t>
  </si>
  <si>
    <t>Look at highschool participation</t>
  </si>
  <si>
    <t>Smaller Experiments</t>
  </si>
  <si>
    <t>Graph number of all americans over time</t>
  </si>
  <si>
    <t>Graph number of all american from A divioson</t>
  </si>
  <si>
    <t>Graph percent of colleges to all americans over time</t>
  </si>
  <si>
    <t xml:space="preserve">A Division Nationals </t>
  </si>
  <si>
    <t>School Year</t>
  </si>
  <si>
    <t>Years in College</t>
  </si>
  <si>
    <t>Duration</t>
  </si>
  <si>
    <t>Duration - Number</t>
  </si>
  <si>
    <t>North Carolina State University.</t>
  </si>
  <si>
    <t>Adam Larson</t>
  </si>
  <si>
    <t>Arizona State University.</t>
  </si>
  <si>
    <t>Aidan Boylan</t>
  </si>
  <si>
    <t>Number of All Americans of Colleges in 2023, 2022, 2018, 2017, 2016, and 2015</t>
  </si>
  <si>
    <t>Group</t>
  </si>
  <si>
    <t>College Name</t>
  </si>
  <si>
    <t xml:space="preserve">Number of All Americans </t>
  </si>
  <si>
    <t>University of Hawaii</t>
  </si>
  <si>
    <t>Bastien Rasse</t>
  </si>
  <si>
    <t>College of Charleston</t>
  </si>
  <si>
    <t>Benjamin Dufour</t>
  </si>
  <si>
    <t>University of Washington</t>
  </si>
  <si>
    <t>Benjamin Luu</t>
  </si>
  <si>
    <t>University of California at Santa Cruz</t>
  </si>
  <si>
    <t>Blake Roberts</t>
  </si>
  <si>
    <t>Florida Institute of Technology</t>
  </si>
  <si>
    <t>Brendan Smucker</t>
  </si>
  <si>
    <t>U.S. Coast Guard Academy</t>
  </si>
  <si>
    <t>University of California at Santa Barbara</t>
  </si>
  <si>
    <t>Chris Kayda</t>
  </si>
  <si>
    <t>Chrisopher Lukens</t>
  </si>
  <si>
    <t>San Diego State University.</t>
  </si>
  <si>
    <t xml:space="preserve">Christopher Hopkins </t>
  </si>
  <si>
    <t>Georgia Institute of Technology</t>
  </si>
  <si>
    <t>Christopher Lucy</t>
  </si>
  <si>
    <t>Western Washington University.</t>
  </si>
  <si>
    <t>Dalton Lovett</t>
  </si>
  <si>
    <t>University of Southern California</t>
  </si>
  <si>
    <t>Davis Winsor</t>
  </si>
  <si>
    <t>Embry-Riddle University</t>
  </si>
  <si>
    <t>Dylan Hardt</t>
  </si>
  <si>
    <t>Eckerd College</t>
  </si>
  <si>
    <t>Eden Nykamp</t>
  </si>
  <si>
    <t>Jacksonville University.</t>
  </si>
  <si>
    <t>Emily Allen</t>
  </si>
  <si>
    <t>Emma Tallman</t>
  </si>
  <si>
    <t>Erik Anderson</t>
  </si>
  <si>
    <t>University of North Carolina</t>
  </si>
  <si>
    <t>Francis "Mac" Humphrey</t>
  </si>
  <si>
    <t>George Soliman</t>
  </si>
  <si>
    <t>Key</t>
  </si>
  <si>
    <t>University of California at Los Angeles</t>
  </si>
  <si>
    <t>Gideon Burnes Heath</t>
  </si>
  <si>
    <t>Grant Janov</t>
  </si>
  <si>
    <t>The Citadel</t>
  </si>
  <si>
    <t>Gregory Walters</t>
  </si>
  <si>
    <t>Rollins College</t>
  </si>
  <si>
    <t>Hilton Kamps</t>
  </si>
  <si>
    <t>University of Central Florida</t>
  </si>
  <si>
    <t>Hudson Jenkins</t>
  </si>
  <si>
    <t>University of South Florida</t>
  </si>
  <si>
    <t>Humberto Porrata</t>
  </si>
  <si>
    <t>Duke University</t>
  </si>
  <si>
    <t>Ian Hoogenboom</t>
  </si>
  <si>
    <t>University of South Carolina</t>
  </si>
  <si>
    <t>Ian Street</t>
  </si>
  <si>
    <t>Auburn</t>
  </si>
  <si>
    <t>Joaquin Marquez</t>
  </si>
  <si>
    <t>John Cole McGee</t>
  </si>
  <si>
    <t>Wake Forest University</t>
  </si>
  <si>
    <t>Johnny Perkins</t>
  </si>
  <si>
    <t>Jordan Byrd</t>
  </si>
  <si>
    <t>Cal Poly University S.L.O.</t>
  </si>
  <si>
    <t>Kai Ponting</t>
  </si>
  <si>
    <t>Florida State University.</t>
  </si>
  <si>
    <t>Mateo Rodriguez</t>
  </si>
  <si>
    <t>Molly Coghlin</t>
  </si>
  <si>
    <t>Morgana Manti</t>
  </si>
  <si>
    <t>University of California at Berkeley.</t>
  </si>
  <si>
    <t>Nate Ingebritson</t>
  </si>
  <si>
    <t>University of Victoria</t>
  </si>
  <si>
    <t>Nathan Lemke</t>
  </si>
  <si>
    <t>University of North Carolina at Wilmington</t>
  </si>
  <si>
    <t>Nicholas Patin</t>
  </si>
  <si>
    <t>Clemson University</t>
  </si>
  <si>
    <t>Nilah Miller</t>
  </si>
  <si>
    <t>University of California at San Diego</t>
  </si>
  <si>
    <t>Noah Barton</t>
  </si>
  <si>
    <t xml:space="preserve">Noah Zittrer  </t>
  </si>
  <si>
    <t xml:space="preserve">Oscar MacGillivray </t>
  </si>
  <si>
    <t>Owen Lahr</t>
  </si>
  <si>
    <t>Patricia Gerli</t>
  </si>
  <si>
    <t>Phoebe Whitbeck</t>
  </si>
  <si>
    <t>California State University Channel Islands</t>
  </si>
  <si>
    <t>Rob Reigelman</t>
  </si>
  <si>
    <t>California Maritime Academy.</t>
  </si>
  <si>
    <t>Ryan Downey</t>
  </si>
  <si>
    <t>Samantha Bialek</t>
  </si>
  <si>
    <t>University of California at Davis</t>
  </si>
  <si>
    <t xml:space="preserve">Sean von Engelbrechten </t>
  </si>
  <si>
    <t>University of California at Irvine</t>
  </si>
  <si>
    <t>Sriskandha Kandimalla</t>
  </si>
  <si>
    <t>Svenja Leonard</t>
  </si>
  <si>
    <t>Western Washington University</t>
  </si>
  <si>
    <t xml:space="preserve">Tyler Nolasco </t>
  </si>
  <si>
    <t>Will Cornell</t>
  </si>
  <si>
    <t>William Turner</t>
  </si>
  <si>
    <t xml:space="preserve">Zachariah Schemel </t>
  </si>
  <si>
    <t xml:space="preserve">Zechariah Frantz </t>
  </si>
  <si>
    <t>Nationals</t>
  </si>
  <si>
    <t>Maisa</t>
  </si>
  <si>
    <t>Neisa</t>
  </si>
  <si>
    <t>Harvard University.</t>
  </si>
  <si>
    <t>Yale University.</t>
  </si>
  <si>
    <t>Tufts University.</t>
  </si>
  <si>
    <t>Siasa</t>
  </si>
  <si>
    <t>Florida Institute of Technology.</t>
  </si>
  <si>
    <t xml:space="preserve">Juan Carlos LaCerda Jones        </t>
  </si>
  <si>
    <t xml:space="preserve">David Grace </t>
  </si>
  <si>
    <t>Fall Champs (2023 of nationals) so 2022</t>
  </si>
  <si>
    <t xml:space="preserve">	SUNY Maritime College</t>
  </si>
  <si>
    <t>x</t>
  </si>
  <si>
    <t xml:space="preserve">	Dartmouth College</t>
  </si>
  <si>
    <t xml:space="preserve">	Massachusetts Institute of Technology	</t>
  </si>
  <si>
    <t xml:space="preserve">	University of Vermont</t>
  </si>
  <si>
    <t xml:space="preserve">Massachusetts Maritime Academy	</t>
  </si>
  <si>
    <t>North Carolina State University</t>
  </si>
  <si>
    <t>Jacksonville University</t>
  </si>
  <si>
    <t>Florida State University</t>
  </si>
  <si>
    <t>Brendan Smucke</t>
  </si>
  <si>
    <t xml:space="preserve">Hilton Kamps </t>
  </si>
  <si>
    <t>Christopher Lucyk</t>
  </si>
  <si>
    <t>Stanford University.</t>
  </si>
  <si>
    <t xml:space="preserve">Chris Kayda </t>
  </si>
  <si>
    <r>
      <rPr>
        <color rgb="FF000000"/>
        <sz val="10.0"/>
      </rPr>
      <t>University of Pennsylvani</t>
    </r>
    <r>
      <rPr>
        <color rgb="FF000000"/>
        <sz val="10.0"/>
      </rPr>
      <t>a</t>
    </r>
  </si>
  <si>
    <t>George Washington</t>
  </si>
  <si>
    <t>Old Dominion</t>
  </si>
  <si>
    <t>Bowdin College</t>
  </si>
  <si>
    <t>Stats</t>
  </si>
  <si>
    <t>All Colleges</t>
  </si>
  <si>
    <t>Number of Unique Colleges</t>
  </si>
  <si>
    <t>Total Number of All Americans</t>
  </si>
  <si>
    <t>Number of Years</t>
  </si>
  <si>
    <t>Mean All Americans</t>
  </si>
  <si>
    <t>Each Group Size</t>
  </si>
  <si>
    <t>Student Name</t>
  </si>
  <si>
    <t>Nationals Year</t>
  </si>
  <si>
    <t>College Year</t>
  </si>
  <si>
    <t>Year (4 = Senior, 1 = Freshman)</t>
  </si>
  <si>
    <t>Data Analysis</t>
  </si>
  <si>
    <t>Years</t>
  </si>
  <si>
    <t>Number of All Americans</t>
  </si>
  <si>
    <t xml:space="preserve">Number of Colleges </t>
  </si>
  <si>
    <t>All Americans / colleges</t>
  </si>
  <si>
    <t>Max All Americans per college</t>
  </si>
  <si>
    <t>Qualifers</t>
  </si>
  <si>
    <t xml:space="preserve">Some people have been changed or updated becuase they are masters students or super seniors. Super seniors are considered seniors </t>
  </si>
  <si>
    <t>Martim Anderson</t>
  </si>
  <si>
    <t>Nicholas Baird</t>
  </si>
  <si>
    <t>Mackenzie Bryan</t>
  </si>
  <si>
    <t>Augie Dale</t>
  </si>
  <si>
    <t>Hector Guzman</t>
  </si>
  <si>
    <t>Greiner Hobbs</t>
  </si>
  <si>
    <t>Ty Ingram</t>
  </si>
  <si>
    <t>Will La Dow</t>
  </si>
  <si>
    <t>Stefano Peschiera</t>
  </si>
  <si>
    <t>Romain Screve</t>
  </si>
  <si>
    <t>Sean Segerblom</t>
  </si>
  <si>
    <t>Scott Sinks</t>
  </si>
  <si>
    <t>Christopher Williford</t>
  </si>
  <si>
    <t>Nicholas Edward Baird</t>
  </si>
  <si>
    <t>b div</t>
  </si>
  <si>
    <t>lan Macdill Barrows</t>
  </si>
  <si>
    <t>Jack Cusick</t>
  </si>
  <si>
    <t>Campbell D'Eliscu</t>
  </si>
  <si>
    <t>did not make finals.... lowkey not good??</t>
  </si>
  <si>
    <t>Joseph Mitchell Kiss</t>
  </si>
  <si>
    <t>b div or ??</t>
  </si>
  <si>
    <t>William Reynolds La Dow</t>
  </si>
  <si>
    <t>Stephano Peschiera</t>
  </si>
  <si>
    <t>Erika Rose Reineke</t>
  </si>
  <si>
    <t>Patrick Snow</t>
  </si>
  <si>
    <t>Nikole Pern Barnes</t>
  </si>
  <si>
    <t>Alexander Main Curtiss, III</t>
  </si>
  <si>
    <t>Avery Allen Fanning</t>
  </si>
  <si>
    <t>Esteban Scott Forrer</t>
  </si>
  <si>
    <t>Malcolm R. Lamphere</t>
  </si>
  <si>
    <t>Andrew Paul Mollerus</t>
  </si>
  <si>
    <t>did not sail</t>
  </si>
  <si>
    <t>Pearson Bahan Potts</t>
  </si>
  <si>
    <t>Charles Dodge Rees</t>
  </si>
  <si>
    <t>Jake D. Reynolds</t>
  </si>
  <si>
    <t>Raul A. Rios</t>
  </si>
  <si>
    <t>Charles Scott Sinks</t>
  </si>
  <si>
    <t>Nevin Harris Snow</t>
  </si>
  <si>
    <t>William Wood Bailey</t>
  </si>
  <si>
    <t>Kieran Steele Mikael Chung</t>
  </si>
  <si>
    <t>Graham Alan Landy</t>
  </si>
  <si>
    <t>William Tyler Macdonald</t>
  </si>
  <si>
    <t>Alejandro Francisco Ruiz-Ramon</t>
  </si>
  <si>
    <t>Freshman</t>
  </si>
  <si>
    <t xml:space="preserve">Sophomore </t>
  </si>
  <si>
    <t>Fall Atlantic Coast Championship</t>
  </si>
  <si>
    <t>University of Pennsylvani</t>
  </si>
  <si>
    <t>ACT</t>
  </si>
  <si>
    <t>na</t>
  </si>
  <si>
    <t>Henry Burnes/</t>
  </si>
  <si>
    <t>Kai Friesecke</t>
  </si>
  <si>
    <t>Charles (scotty) Sinks</t>
  </si>
  <si>
    <t>Jeremy Herrin</t>
  </si>
  <si>
    <t>Gary Preito</t>
  </si>
  <si>
    <t>Sarah Hermus</t>
  </si>
  <si>
    <t>Dana Rohde</t>
  </si>
  <si>
    <t>Sean Cornell</t>
  </si>
  <si>
    <t>Karl Sayre</t>
  </si>
  <si>
    <t>Kristopher Swanson</t>
  </si>
  <si>
    <t>Edmund Cooper</t>
  </si>
  <si>
    <t>James Jacob</t>
  </si>
  <si>
    <t>Shane Riera</t>
  </si>
  <si>
    <t>Brendan Feeney</t>
  </si>
  <si>
    <t>Christopher Weis</t>
  </si>
  <si>
    <t>Lewis Cooper</t>
  </si>
  <si>
    <t>/Laim McCarthy</t>
  </si>
  <si>
    <t>Erika Reineke</t>
  </si>
  <si>
    <t>Will Holz</t>
  </si>
  <si>
    <t>Charles Lomax</t>
  </si>
  <si>
    <t>Ian Barrows</t>
  </si>
  <si>
    <t>Nikole Barnes</t>
  </si>
  <si>
    <t>Charles Lalumiere</t>
  </si>
  <si>
    <t>Patrick Shanahan</t>
  </si>
  <si>
    <t>Ravi Parent</t>
  </si>
  <si>
    <t>Brendan Shanahan</t>
  </si>
  <si>
    <t>John Rolande</t>
  </si>
  <si>
    <t>William Logue</t>
  </si>
  <si>
    <t xml:space="preserve">Michael Trebilcock </t>
  </si>
  <si>
    <t>Robert Floyd</t>
  </si>
  <si>
    <t>Robby Gearon</t>
  </si>
  <si>
    <t>Alexander Tong</t>
  </si>
  <si>
    <t>checked A</t>
  </si>
  <si>
    <t>checked B</t>
  </si>
  <si>
    <t>Massachusetts Institute of Technology.</t>
  </si>
  <si>
    <t>Georgetown University.</t>
  </si>
  <si>
    <t>NSA</t>
  </si>
  <si>
    <t>Lewis Cooper/Laim McCarthy</t>
  </si>
  <si>
    <t>U.S. Merchant Marine Academy</t>
  </si>
  <si>
    <t>Hobart &amp; William Smith Colleges</t>
  </si>
  <si>
    <t>ly Ingram</t>
  </si>
  <si>
    <t>All american Label</t>
  </si>
  <si>
    <t>This sheet has individuals for the 2023 College Nationals Listed by College</t>
  </si>
  <si>
    <t xml:space="preserve">Liam O'Keefe </t>
  </si>
  <si>
    <t>Vanessa Lahrkam</t>
  </si>
  <si>
    <t>Jack Egan *</t>
  </si>
  <si>
    <t>United States Coast Guard Academy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</si>
</sst>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m-d"/>
  </numFmts>
  <fonts count="28">
    <font>
      <sz val="10.0"/>
      <color rgb="FF000000"/>
      <name val="Arial"/>
      <scheme val="minor"/>
    </font>
    <font>
      <color theme="1"/>
      <name val="Arial"/>
      <scheme val="minor"/>
    </font>
    <font/>
    <font>
      <sz val="9.0"/>
      <color rgb="FF000000"/>
      <name val="Arial"/>
      <scheme val="minor"/>
    </font>
    <font>
      <color rgb="FF000000"/>
      <name val="Arial"/>
      <scheme val="minor"/>
    </font>
    <font>
      <sz val="10.0"/>
      <color rgb="FF000000"/>
    </font>
    <font>
      <color theme="1"/>
      <name val="Arial"/>
    </font>
    <font>
      <color rgb="FF000000"/>
      <name val="Arial"/>
    </font>
    <font>
      <sz val="9.0"/>
      <color rgb="FF1155CC"/>
      <name val="&quot;Google Sans Mono&quot;"/>
    </font>
    <font>
      <sz val="9.0"/>
      <color rgb="FF000000"/>
      <name val="&quot;Google Sans Mono&quot;"/>
    </font>
    <font>
      <u/>
      <color rgb="FF000000"/>
      <name val="&quot;Lucida Grande&quot;"/>
    </font>
    <font>
      <sz val="11.0"/>
      <color theme="1"/>
      <name val="Arial"/>
      <scheme val="minor"/>
    </font>
    <font>
      <sz val="15.0"/>
      <color theme="1"/>
      <name val="Arial"/>
      <scheme val="minor"/>
    </font>
    <font>
      <b/>
      <color theme="1"/>
      <name val="Arial"/>
      <scheme val="minor"/>
    </font>
    <font>
      <color rgb="FF3465A4"/>
      <name val="&quot;Lucida Grande&quot;"/>
    </font>
    <font>
      <color rgb="FF000000"/>
      <name val="&quot;Lucida Grande&quot;"/>
    </font>
    <font>
      <b/>
      <color rgb="FF000000"/>
      <name val="&quot;Lucida Grande&quot;"/>
    </font>
    <font>
      <b/>
      <color rgb="FF333333"/>
      <name val="&quot;Lucida Grande&quot;"/>
    </font>
    <font>
      <color rgb="FF555555"/>
      <name val="&quot;Lucida Grande&quot;"/>
    </font>
    <font>
      <b/>
      <color rgb="FF000000"/>
      <name val="Arial"/>
      <scheme val="minor"/>
    </font>
    <font>
      <u/>
      <color rgb="FF3465A4"/>
      <name val="&quot;Lucida Grande&quot;"/>
    </font>
    <font>
      <color rgb="FF555555"/>
      <name val="Arial"/>
      <scheme val="minor"/>
    </font>
    <font>
      <b/>
      <color rgb="FF333333"/>
      <name val="Arial"/>
      <scheme val="minor"/>
    </font>
    <font>
      <color rgb="FF3465A4"/>
      <name val="Arial"/>
      <scheme val="minor"/>
    </font>
    <font>
      <sz val="11.0"/>
      <color rgb="FF3465A4"/>
      <name val="&quot;Lucida Grande&quot;"/>
    </font>
    <font>
      <u/>
      <color rgb="FF0000FF"/>
    </font>
    <font>
      <u/>
      <color rgb="FF0000FF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E5D6"/>
        <bgColor rgb="FFEAE5D6"/>
      </patternFill>
    </fill>
    <fill>
      <patternFill patternType="solid">
        <fgColor rgb="FFF2EDE6"/>
        <bgColor rgb="FFF2EDE6"/>
      </patternFill>
    </fill>
    <fill>
      <patternFill patternType="solid">
        <fgColor rgb="FFD9D9D9"/>
        <bgColor rgb="FFD9D9D9"/>
      </patternFill>
    </fill>
  </fills>
  <borders count="8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thin">
        <color rgb="FFBBBBBB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0" fillId="2" fontId="0" numFmtId="0" xfId="0" applyAlignment="1" applyFont="1">
      <alignment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11" fillId="0" fontId="2" numFmtId="0" xfId="0" applyBorder="1" applyFont="1"/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3" fontId="0" numFmtId="0" xfId="0" applyFill="1" applyFont="1"/>
    <xf borderId="12" fillId="4" fontId="1" numFmtId="0" xfId="0" applyAlignment="1" applyBorder="1" applyFill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3" fontId="3" numFmtId="0" xfId="0" applyAlignment="1" applyFont="1">
      <alignment horizontal="center"/>
    </xf>
    <xf borderId="1" fillId="3" fontId="4" numFmtId="0" xfId="0" applyAlignment="1" applyBorder="1" applyFont="1">
      <alignment horizontal="center" readingOrder="0"/>
    </xf>
    <xf borderId="13" fillId="5" fontId="1" numFmtId="0" xfId="0" applyAlignment="1" applyBorder="1" applyFill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" fillId="0" fontId="5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/>
    </xf>
    <xf borderId="17" fillId="0" fontId="2" numFmtId="0" xfId="0" applyBorder="1" applyFont="1"/>
    <xf borderId="1" fillId="3" fontId="4" numFmtId="0" xfId="0" applyAlignment="1" applyBorder="1" applyFont="1">
      <alignment horizontal="center" readingOrder="0"/>
    </xf>
    <xf borderId="18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9" fillId="3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1" fillId="0" fontId="6" numFmtId="0" xfId="0" applyAlignment="1" applyBorder="1" applyFont="1">
      <alignment vertical="bottom"/>
    </xf>
    <xf borderId="22" fillId="0" fontId="6" numFmtId="0" xfId="0" applyAlignment="1" applyBorder="1" applyFont="1">
      <alignment readingOrder="0" vertical="bottom"/>
    </xf>
    <xf borderId="22" fillId="0" fontId="1" numFmtId="0" xfId="0" applyAlignment="1" applyBorder="1" applyFont="1">
      <alignment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4" fillId="5" fontId="1" numFmtId="0" xfId="0" applyAlignment="1" applyBorder="1" applyFont="1">
      <alignment horizontal="center" readingOrder="0"/>
    </xf>
    <xf borderId="25" fillId="0" fontId="2" numFmtId="0" xfId="0" applyBorder="1" applyFont="1"/>
    <xf borderId="26" fillId="0" fontId="2" numFmtId="0" xfId="0" applyBorder="1" applyFont="1"/>
    <xf borderId="1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 vertical="top"/>
    </xf>
    <xf borderId="19" fillId="0" fontId="1" numFmtId="0" xfId="0" applyAlignment="1" applyBorder="1" applyFont="1">
      <alignment readingOrder="0"/>
    </xf>
    <xf borderId="0" fillId="4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readingOrder="0" vertical="top"/>
    </xf>
    <xf borderId="22" fillId="0" fontId="1" numFmtId="0" xfId="0" applyAlignment="1" applyBorder="1" applyFont="1">
      <alignment horizontal="center" readingOrder="0" vertical="top"/>
    </xf>
    <xf borderId="23" fillId="0" fontId="1" numFmtId="0" xfId="0" applyAlignment="1" applyBorder="1" applyFont="1">
      <alignment readingOrder="0"/>
    </xf>
    <xf borderId="20" fillId="3" fontId="7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0" fillId="4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2" fontId="0" numFmtId="0" xfId="0" applyAlignment="1" applyFont="1">
      <alignment horizontal="center" readingOrder="0"/>
    </xf>
    <xf borderId="27" fillId="2" fontId="1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12" fillId="0" fontId="2" numFmtId="0" xfId="0" applyBorder="1" applyFont="1"/>
    <xf borderId="1" fillId="0" fontId="6" numFmtId="0" xfId="0" applyAlignment="1" applyBorder="1" applyFont="1">
      <alignment horizontal="center" shrinkToFit="0" vertical="bottom" wrapText="0"/>
    </xf>
    <xf borderId="0" fillId="3" fontId="8" numFmtId="0" xfId="0" applyAlignment="1" applyFont="1">
      <alignment horizontal="center"/>
    </xf>
    <xf borderId="0" fillId="3" fontId="9" numFmtId="0" xfId="0" applyAlignment="1" applyFont="1">
      <alignment horizontal="center"/>
    </xf>
    <xf borderId="1" fillId="3" fontId="7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0" fillId="3" fontId="9" numFmtId="0" xfId="0" applyAlignment="1" applyFont="1">
      <alignment horizontal="center"/>
    </xf>
    <xf borderId="1" fillId="0" fontId="6" numFmtId="0" xfId="0" applyAlignment="1" applyBorder="1" applyFont="1">
      <alignment horizontal="center" vertical="bottom"/>
    </xf>
    <xf borderId="13" fillId="5" fontId="1" numFmtId="0" xfId="0" applyAlignment="1" applyBorder="1" applyFont="1">
      <alignment horizontal="center" readingOrder="0" vertical="center"/>
    </xf>
    <xf borderId="28" fillId="5" fontId="1" numFmtId="0" xfId="0" applyAlignment="1" applyBorder="1" applyFont="1">
      <alignment readingOrder="0"/>
    </xf>
    <xf borderId="29" fillId="5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 vertical="top"/>
    </xf>
    <xf borderId="0" fillId="3" fontId="7" numFmtId="0" xfId="0" applyAlignment="1" applyFont="1">
      <alignment horizontal="center" readingOrder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shrinkToFit="0" vertical="bottom" wrapText="0"/>
    </xf>
    <xf borderId="23" fillId="0" fontId="1" numFmtId="0" xfId="0" applyAlignment="1" applyBorder="1" applyFont="1">
      <alignment readingOrder="0" vertical="top"/>
    </xf>
    <xf borderId="1" fillId="0" fontId="6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shrinkToFit="0" vertical="bottom" wrapText="0"/>
    </xf>
    <xf borderId="20" fillId="0" fontId="6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readingOrder="0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readingOrder="0" vertical="bottom"/>
    </xf>
    <xf borderId="18" fillId="0" fontId="6" numFmtId="0" xfId="0" applyAlignment="1" applyBorder="1" applyFont="1">
      <alignment horizontal="center" vertical="bottom"/>
    </xf>
    <xf borderId="12" fillId="0" fontId="6" numFmtId="0" xfId="0" applyAlignment="1" applyBorder="1" applyFont="1">
      <alignment horizontal="center" readingOrder="0" shrinkToFit="0" vertical="bottom" wrapText="0"/>
    </xf>
    <xf borderId="16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16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shrinkToFit="0" vertical="bottom" wrapText="0"/>
    </xf>
    <xf borderId="3" fillId="0" fontId="0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vertical="bottom" wrapText="0"/>
    </xf>
    <xf borderId="20" fillId="0" fontId="6" numFmtId="0" xfId="0" applyAlignment="1" applyBorder="1" applyFont="1">
      <alignment horizontal="center" shrinkToFit="0" vertical="bottom" wrapText="0"/>
    </xf>
    <xf borderId="20" fillId="0" fontId="1" numFmtId="0" xfId="0" applyAlignment="1" applyBorder="1" applyFont="1">
      <alignment horizontal="center" readingOrder="0" vertical="top"/>
    </xf>
    <xf borderId="12" fillId="0" fontId="0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31" fillId="3" fontId="10" numFmtId="0" xfId="0" applyAlignment="1" applyBorder="1" applyFont="1">
      <alignment horizontal="center" readingOrder="0"/>
    </xf>
    <xf borderId="1" fillId="7" fontId="6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/>
    </xf>
    <xf borderId="5" fillId="7" fontId="1" numFmtId="0" xfId="0" applyAlignment="1" applyBorder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5" fillId="8" fontId="1" numFmtId="0" xfId="0" applyAlignment="1" applyBorder="1" applyFont="1">
      <alignment horizontal="center" readingOrder="0"/>
    </xf>
    <xf borderId="4" fillId="9" fontId="1" numFmtId="0" xfId="0" applyAlignment="1" applyBorder="1" applyFill="1" applyFont="1">
      <alignment horizontal="center" readingOrder="0"/>
    </xf>
    <xf borderId="5" fillId="9" fontId="1" numFmtId="0" xfId="0" applyAlignment="1" applyBorder="1" applyFont="1">
      <alignment horizontal="center" readingOrder="0"/>
    </xf>
    <xf borderId="6" fillId="9" fontId="1" numFmtId="0" xfId="0" applyAlignment="1" applyBorder="1" applyFont="1">
      <alignment horizontal="center" readingOrder="0"/>
    </xf>
    <xf borderId="0" fillId="9" fontId="1" numFmtId="0" xfId="0" applyAlignment="1" applyFont="1">
      <alignment horizontal="center" readingOrder="0"/>
    </xf>
    <xf borderId="8" fillId="7" fontId="1" numFmtId="0" xfId="0" applyAlignment="1" applyBorder="1" applyFont="1">
      <alignment horizontal="center" readingOrder="0"/>
    </xf>
    <xf borderId="9" fillId="7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horizontal="center" readingOrder="0"/>
    </xf>
    <xf borderId="9" fillId="8" fontId="1" numFmtId="0" xfId="0" applyAlignment="1" applyBorder="1" applyFont="1">
      <alignment horizontal="center" readingOrder="0"/>
    </xf>
    <xf borderId="8" fillId="9" fontId="1" numFmtId="0" xfId="0" applyAlignment="1" applyBorder="1" applyFont="1">
      <alignment horizontal="center" readingOrder="0"/>
    </xf>
    <xf borderId="9" fillId="9" fontId="1" numFmtId="0" xfId="0" applyAlignment="1" applyBorder="1" applyFont="1">
      <alignment horizontal="center" readingOrder="0"/>
    </xf>
    <xf borderId="10" fillId="9" fontId="1" numFmtId="0" xfId="0" applyAlignment="1" applyBorder="1" applyFont="1">
      <alignment horizontal="center" readingOrder="0"/>
    </xf>
    <xf borderId="0" fillId="0" fontId="1" numFmtId="0" xfId="0" applyFont="1"/>
    <xf borderId="20" fillId="0" fontId="11" numFmtId="0" xfId="0" applyAlignment="1" applyBorder="1" applyFont="1">
      <alignment horizontal="center" readingOrder="0"/>
    </xf>
    <xf borderId="32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0" fillId="0" fontId="1" numFmtId="0" xfId="0" applyAlignment="1" applyFont="1">
      <alignment horizontal="right"/>
    </xf>
    <xf borderId="21" fillId="0" fontId="1" numFmtId="0" xfId="0" applyAlignment="1" applyBorder="1" applyFont="1">
      <alignment readingOrder="0"/>
    </xf>
    <xf borderId="23" fillId="0" fontId="1" numFmtId="2" xfId="0" applyBorder="1" applyFont="1" applyNumberFormat="1"/>
    <xf borderId="0" fillId="2" fontId="7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0" numFmtId="0" xfId="0" applyAlignment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1" numFmtId="0" xfId="0" applyAlignment="1" applyFill="1" applyFont="1">
      <alignment horizontal="center" readingOrder="0" vertical="center"/>
    </xf>
    <xf borderId="0" fillId="12" fontId="1" numFmtId="0" xfId="0" applyAlignment="1" applyFill="1" applyFont="1">
      <alignment horizontal="center" readingOrder="0" vertical="center"/>
    </xf>
    <xf borderId="34" fillId="0" fontId="1" numFmtId="0" xfId="0" applyBorder="1" applyFont="1"/>
    <xf borderId="34" fillId="5" fontId="1" numFmtId="0" xfId="0" applyAlignment="1" applyBorder="1" applyFont="1">
      <alignment horizontal="center" readingOrder="0"/>
    </xf>
    <xf borderId="34" fillId="0" fontId="0" numFmtId="0" xfId="0" applyAlignment="1" applyBorder="1" applyFont="1">
      <alignment horizontal="right" readingOrder="0" vertical="center"/>
    </xf>
    <xf borderId="34" fillId="0" fontId="1" numFmtId="164" xfId="0" applyAlignment="1" applyBorder="1" applyFont="1" applyNumberFormat="1">
      <alignment horizontal="center"/>
    </xf>
    <xf borderId="34" fillId="0" fontId="1" numFmtId="0" xfId="0" applyAlignment="1" applyBorder="1" applyFont="1">
      <alignment horizontal="center"/>
    </xf>
    <xf borderId="34" fillId="0" fontId="1" numFmtId="165" xfId="0" applyAlignment="1" applyBorder="1" applyFont="1" applyNumberFormat="1">
      <alignment horizontal="center"/>
    </xf>
    <xf borderId="34" fillId="0" fontId="1" numFmtId="0" xfId="0" applyAlignment="1" applyBorder="1" applyFont="1">
      <alignment horizontal="right" readingOrder="0" vertical="center"/>
    </xf>
    <xf borderId="34" fillId="0" fontId="1" numFmtId="0" xfId="0" applyAlignment="1" applyBorder="1" applyFont="1">
      <alignment horizontal="right" readingOrder="0"/>
    </xf>
    <xf borderId="0" fillId="2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12" fillId="0" fontId="1" numFmtId="0" xfId="0" applyAlignment="1" applyBorder="1" applyFont="1">
      <alignment readingOrder="0"/>
    </xf>
    <xf borderId="12" fillId="3" fontId="0" numFmtId="0" xfId="0" applyBorder="1" applyFont="1"/>
    <xf borderId="12" fillId="0" fontId="1" numFmtId="0" xfId="0" applyBorder="1" applyFont="1"/>
    <xf borderId="12" fillId="0" fontId="1" numFmtId="0" xfId="0" applyBorder="1" applyFont="1"/>
    <xf borderId="12" fillId="3" fontId="7" numFmtId="0" xfId="0" applyAlignment="1" applyBorder="1" applyFont="1">
      <alignment horizontal="center" readingOrder="0"/>
    </xf>
    <xf borderId="1" fillId="3" fontId="0" numFmtId="0" xfId="0" applyBorder="1" applyFont="1"/>
    <xf borderId="1" fillId="0" fontId="1" numFmtId="0" xfId="0" applyBorder="1" applyFont="1"/>
    <xf borderId="1" fillId="0" fontId="1" numFmtId="0" xfId="0" applyBorder="1" applyFont="1"/>
    <xf borderId="0" fillId="3" fontId="0" numFmtId="0" xfId="0" applyFont="1"/>
    <xf borderId="34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readingOrder="0"/>
    </xf>
    <xf borderId="36" fillId="0" fontId="12" numFmtId="0" xfId="0" applyAlignment="1" applyBorder="1" applyFont="1">
      <alignment horizontal="center" readingOrder="0"/>
    </xf>
    <xf borderId="36" fillId="0" fontId="2" numFmtId="0" xfId="0" applyBorder="1" applyFont="1"/>
    <xf borderId="37" fillId="0" fontId="2" numFmtId="0" xfId="0" applyBorder="1" applyFont="1"/>
    <xf borderId="38" fillId="0" fontId="1" numFmtId="0" xfId="0" applyBorder="1" applyFont="1"/>
    <xf borderId="39" fillId="5" fontId="13" numFmtId="0" xfId="0" applyAlignment="1" applyBorder="1" applyFont="1">
      <alignment horizontal="center" readingOrder="0"/>
    </xf>
    <xf borderId="39" fillId="5" fontId="13" numFmtId="0" xfId="0" applyAlignment="1" applyBorder="1" applyFont="1">
      <alignment readingOrder="0"/>
    </xf>
    <xf borderId="40" fillId="0" fontId="1" numFmtId="0" xfId="0" applyBorder="1" applyFont="1"/>
    <xf borderId="34" fillId="0" fontId="1" numFmtId="0" xfId="0" applyAlignment="1" applyBorder="1" applyFont="1">
      <alignment horizontal="left" readingOrder="0" vertical="center"/>
    </xf>
    <xf borderId="41" fillId="0" fontId="1" numFmtId="0" xfId="0" applyAlignment="1" applyBorder="1" applyFont="1">
      <alignment horizontal="center" readingOrder="0" vertical="center"/>
    </xf>
    <xf borderId="42" fillId="0" fontId="1" numFmtId="0" xfId="0" applyAlignment="1" applyBorder="1" applyFont="1">
      <alignment horizontal="left" readingOrder="0" vertical="center"/>
    </xf>
    <xf borderId="42" fillId="0" fontId="1" numFmtId="0" xfId="0" applyAlignment="1" applyBorder="1" applyFont="1">
      <alignment horizontal="center" readingOrder="0"/>
    </xf>
    <xf borderId="34" fillId="0" fontId="0" numFmtId="0" xfId="0" applyAlignment="1" applyBorder="1" applyFont="1">
      <alignment horizontal="left" readingOrder="0" vertical="center"/>
    </xf>
    <xf borderId="43" fillId="0" fontId="0" numFmtId="0" xfId="0" applyAlignment="1" applyBorder="1" applyFont="1">
      <alignment horizontal="center" readingOrder="0" vertical="center"/>
    </xf>
    <xf borderId="44" fillId="0" fontId="0" numFmtId="0" xfId="0" applyAlignment="1" applyBorder="1" applyFont="1">
      <alignment horizontal="left" readingOrder="0" vertical="center"/>
    </xf>
    <xf borderId="41" fillId="0" fontId="7" numFmtId="0" xfId="0" applyAlignment="1" applyBorder="1" applyFont="1">
      <alignment horizontal="center" readingOrder="0" vertical="center"/>
    </xf>
    <xf borderId="45" fillId="0" fontId="1" numFmtId="0" xfId="0" applyAlignment="1" applyBorder="1" applyFont="1">
      <alignment horizontal="left" readingOrder="0" vertical="center"/>
    </xf>
    <xf borderId="45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 readingOrder="0" vertical="center"/>
    </xf>
    <xf borderId="44" fillId="0" fontId="1" numFmtId="0" xfId="0" applyAlignment="1" applyBorder="1" applyFont="1">
      <alignment horizontal="left" readingOrder="0" vertical="center"/>
    </xf>
    <xf borderId="37" fillId="0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Font="1"/>
    <xf borderId="0" fillId="3" fontId="0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0" fillId="0" fontId="14" numFmtId="0" xfId="0" applyAlignment="1" applyFont="1">
      <alignment horizontal="right" readingOrder="0"/>
    </xf>
    <xf borderId="46" fillId="5" fontId="1" numFmtId="0" xfId="0" applyAlignment="1" applyBorder="1" applyFont="1">
      <alignment horizontal="center" readingOrder="0" vertical="center"/>
    </xf>
    <xf borderId="46" fillId="5" fontId="7" numFmtId="0" xfId="0" applyAlignment="1" applyBorder="1" applyFont="1">
      <alignment horizontal="center" readingOrder="0" vertical="center"/>
    </xf>
    <xf borderId="13" fillId="5" fontId="7" numFmtId="0" xfId="0" applyAlignment="1" applyBorder="1" applyFont="1">
      <alignment horizontal="center" readingOrder="0"/>
    </xf>
    <xf borderId="46" fillId="5" fontId="7" numFmtId="0" xfId="0" applyAlignment="1" applyBorder="1" applyFont="1">
      <alignment horizontal="center" readingOrder="0"/>
    </xf>
    <xf borderId="47" fillId="0" fontId="2" numFmtId="0" xfId="0" applyBorder="1" applyFont="1"/>
    <xf borderId="28" fillId="5" fontId="7" numFmtId="0" xfId="0" applyAlignment="1" applyBorder="1" applyFont="1">
      <alignment horizontal="center" readingOrder="0"/>
    </xf>
    <xf borderId="29" fillId="5" fontId="7" numFmtId="0" xfId="0" applyAlignment="1" applyBorder="1" applyFont="1">
      <alignment horizontal="center" readingOrder="0"/>
    </xf>
    <xf borderId="0" fillId="3" fontId="15" numFmtId="0" xfId="0" applyFont="1"/>
    <xf borderId="0" fillId="0" fontId="6" numFmtId="0" xfId="0" applyAlignment="1" applyFont="1">
      <alignment vertical="bottom"/>
    </xf>
    <xf borderId="0" fillId="0" fontId="13" numFmtId="0" xfId="0" applyAlignment="1" applyFont="1">
      <alignment readingOrder="0"/>
    </xf>
    <xf borderId="2" fillId="0" fontId="13" numFmtId="0" xfId="0" applyAlignment="1" applyBorder="1" applyFont="1">
      <alignment readingOrder="0"/>
    </xf>
    <xf borderId="48" fillId="0" fontId="2" numFmtId="0" xfId="0" applyBorder="1" applyFont="1"/>
    <xf borderId="1" fillId="0" fontId="13" numFmtId="0" xfId="0" applyAlignment="1" applyBorder="1" applyFont="1">
      <alignment readingOrder="0"/>
    </xf>
    <xf borderId="49" fillId="5" fontId="1" numFmtId="0" xfId="0" applyAlignment="1" applyBorder="1" applyFont="1">
      <alignment horizontal="center" readingOrder="0" vertical="center"/>
    </xf>
    <xf borderId="50" fillId="6" fontId="1" numFmtId="0" xfId="0" applyAlignment="1" applyBorder="1" applyFont="1">
      <alignment horizontal="center" readingOrder="0"/>
    </xf>
    <xf borderId="51" fillId="0" fontId="2" numFmtId="0" xfId="0" applyBorder="1" applyFont="1"/>
    <xf borderId="52" fillId="0" fontId="2" numFmtId="0" xfId="0" applyBorder="1" applyFont="1"/>
    <xf borderId="50" fillId="10" fontId="1" numFmtId="0" xfId="0" applyAlignment="1" applyBorder="1" applyFont="1">
      <alignment horizontal="center" readingOrder="0"/>
    </xf>
    <xf borderId="53" fillId="12" fontId="1" numFmtId="0" xfId="0" applyAlignment="1" applyBorder="1" applyFont="1">
      <alignment horizontal="center" readingOrder="0" vertical="center"/>
    </xf>
    <xf borderId="54" fillId="5" fontId="1" numFmtId="0" xfId="0" applyAlignment="1" applyBorder="1" applyFont="1">
      <alignment horizontal="center" readingOrder="0" vertical="center"/>
    </xf>
    <xf borderId="55" fillId="0" fontId="2" numFmtId="0" xfId="0" applyBorder="1" applyFont="1"/>
    <xf borderId="56" fillId="0" fontId="2" numFmtId="0" xfId="0" applyBorder="1" applyFont="1"/>
    <xf borderId="0" fillId="0" fontId="1" numFmtId="0" xfId="0" applyAlignment="1" applyFont="1">
      <alignment vertical="center"/>
    </xf>
    <xf borderId="57" fillId="0" fontId="2" numFmtId="0" xfId="0" applyBorder="1" applyFont="1"/>
    <xf borderId="58" fillId="5" fontId="1" numFmtId="0" xfId="0" applyAlignment="1" applyBorder="1" applyFont="1">
      <alignment horizontal="center" readingOrder="0" vertical="center"/>
    </xf>
    <xf borderId="59" fillId="5" fontId="1" numFmtId="0" xfId="0" applyAlignment="1" applyBorder="1" applyFont="1">
      <alignment horizontal="center" readingOrder="0" vertical="center"/>
    </xf>
    <xf borderId="60" fillId="5" fontId="1" numFmtId="0" xfId="0" applyAlignment="1" applyBorder="1" applyFont="1">
      <alignment horizontal="center" readingOrder="0" vertical="center"/>
    </xf>
    <xf borderId="61" fillId="5" fontId="1" numFmtId="0" xfId="0" applyAlignment="1" applyBorder="1" applyFont="1">
      <alignment horizontal="center" readingOrder="0" shrinkToFit="0" wrapText="1"/>
    </xf>
    <xf borderId="60" fillId="5" fontId="1" numFmtId="0" xfId="0" applyAlignment="1" applyBorder="1" applyFont="1">
      <alignment horizontal="center" readingOrder="0" shrinkToFit="0" wrapText="1"/>
    </xf>
    <xf borderId="28" fillId="5" fontId="1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29" fillId="5" fontId="1" numFmtId="0" xfId="0" applyAlignment="1" applyBorder="1" applyFont="1">
      <alignment horizontal="center" readingOrder="0"/>
    </xf>
    <xf borderId="62" fillId="0" fontId="1" numFmtId="0" xfId="0" applyAlignment="1" applyBorder="1" applyFont="1">
      <alignment readingOrder="0"/>
    </xf>
    <xf borderId="63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64" fillId="0" fontId="1" numFmtId="0" xfId="0" applyAlignment="1" applyBorder="1" applyFont="1">
      <alignment horizontal="center" readingOrder="0"/>
    </xf>
    <xf borderId="65" fillId="0" fontId="1" numFmtId="0" xfId="0" applyAlignment="1" applyBorder="1" applyFont="1">
      <alignment horizontal="center" readingOrder="0"/>
    </xf>
    <xf borderId="65" fillId="0" fontId="1" numFmtId="0" xfId="0" applyAlignment="1" applyBorder="1" applyFont="1">
      <alignment horizontal="center" readingOrder="0"/>
    </xf>
    <xf borderId="66" fillId="0" fontId="1" numFmtId="0" xfId="0" applyAlignment="1" applyBorder="1" applyFont="1">
      <alignment horizontal="center" readingOrder="0"/>
    </xf>
    <xf borderId="52" fillId="0" fontId="1" numFmtId="0" xfId="0" applyAlignment="1" applyBorder="1" applyFont="1">
      <alignment readingOrder="0"/>
    </xf>
    <xf borderId="67" fillId="0" fontId="1" numFmtId="0" xfId="0" applyAlignment="1" applyBorder="1" applyFont="1">
      <alignment readingOrder="0"/>
    </xf>
    <xf borderId="68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9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67" fillId="0" fontId="1" numFmtId="0" xfId="0" applyAlignment="1" applyBorder="1" applyFont="1">
      <alignment horizontal="center" readingOrder="0"/>
    </xf>
    <xf borderId="70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67" fillId="0" fontId="1" numFmtId="0" xfId="0" applyAlignment="1" applyBorder="1" applyFont="1">
      <alignment horizontal="center" readingOrder="0"/>
    </xf>
    <xf borderId="70" fillId="0" fontId="1" numFmtId="0" xfId="0" applyAlignment="1" applyBorder="1" applyFont="1">
      <alignment readingOrder="0"/>
    </xf>
    <xf borderId="67" fillId="0" fontId="1" numFmtId="0" xfId="0" applyAlignment="1" applyBorder="1" applyFont="1">
      <alignment readingOrder="0"/>
    </xf>
    <xf borderId="71" fillId="0" fontId="1" numFmtId="0" xfId="0" applyAlignment="1" applyBorder="1" applyFont="1">
      <alignment horizontal="center" readingOrder="0"/>
    </xf>
    <xf borderId="54" fillId="5" fontId="1" numFmtId="0" xfId="0" applyAlignment="1" applyBorder="1" applyFont="1">
      <alignment horizontal="center" readingOrder="0"/>
    </xf>
    <xf borderId="72" fillId="0" fontId="1" numFmtId="0" xfId="0" applyAlignment="1" applyBorder="1" applyFont="1">
      <alignment horizontal="center" readingOrder="0"/>
    </xf>
    <xf borderId="73" fillId="0" fontId="1" numFmtId="0" xfId="0" applyAlignment="1" applyBorder="1" applyFont="1">
      <alignment readingOrder="0"/>
    </xf>
    <xf borderId="58" fillId="0" fontId="1" numFmtId="0" xfId="0" applyAlignment="1" applyBorder="1" applyFont="1">
      <alignment horizontal="center" readingOrder="0"/>
    </xf>
    <xf borderId="59" fillId="0" fontId="1" numFmtId="0" xfId="0" applyAlignment="1" applyBorder="1" applyFont="1">
      <alignment horizontal="center" readingOrder="0"/>
    </xf>
    <xf borderId="60" fillId="0" fontId="1" numFmtId="0" xfId="0" applyAlignment="1" applyBorder="1" applyFont="1">
      <alignment horizontal="center" readingOrder="0"/>
    </xf>
    <xf borderId="61" fillId="0" fontId="1" numFmtId="0" xfId="0" applyAlignment="1" applyBorder="1" applyFont="1">
      <alignment horizontal="center" readingOrder="0"/>
    </xf>
    <xf borderId="74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3" fillId="3" fontId="7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12" fillId="0" fontId="1" numFmtId="0" xfId="0" applyAlignment="1" applyBorder="1" applyFont="1">
      <alignment horizontal="left" readingOrder="0"/>
    </xf>
    <xf borderId="0" fillId="3" fontId="7" numFmtId="0" xfId="0" applyAlignment="1" applyFont="1">
      <alignment horizontal="left" readingOrder="0"/>
    </xf>
    <xf borderId="22" fillId="0" fontId="1" numFmtId="0" xfId="0" applyAlignment="1" applyBorder="1" applyFont="1">
      <alignment horizontal="left" readingOrder="0"/>
    </xf>
    <xf borderId="1" fillId="0" fontId="6" numFmtId="0" xfId="0" applyAlignment="1" applyBorder="1" applyFont="1">
      <alignment vertical="bottom"/>
    </xf>
    <xf borderId="18" fillId="0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2" fillId="0" fontId="6" numFmtId="0" xfId="0" applyAlignment="1" applyBorder="1" applyFont="1">
      <alignment readingOrder="0" vertical="bottom"/>
    </xf>
    <xf borderId="30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vertical="bottom"/>
    </xf>
    <xf borderId="75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0" xfId="0" applyAlignment="1" applyBorder="1" applyFont="1">
      <alignment horizontal="center" vertical="bottom"/>
    </xf>
    <xf borderId="27" fillId="0" fontId="1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5" fillId="0" fontId="1" numFmtId="0" xfId="0" applyAlignment="1" applyBorder="1" applyFont="1">
      <alignment horizontal="left" readingOrder="0" vertical="center"/>
    </xf>
    <xf borderId="1" fillId="0" fontId="0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vertical="bottom"/>
    </xf>
    <xf borderId="35" fillId="0" fontId="2" numFmtId="0" xfId="0" applyBorder="1" applyFont="1"/>
    <xf borderId="1" fillId="0" fontId="6" numFmtId="0" xfId="0" applyAlignment="1" applyBorder="1" applyFont="1">
      <alignment horizontal="left" readingOrder="0" vertical="bottom"/>
    </xf>
    <xf borderId="0" fillId="0" fontId="1" numFmtId="166" xfId="0" applyAlignment="1" applyFont="1" applyNumberFormat="1">
      <alignment readingOrder="0"/>
    </xf>
    <xf borderId="0" fillId="3" fontId="7" numFmtId="0" xfId="0" applyAlignment="1" applyFont="1">
      <alignment readingOrder="0"/>
    </xf>
    <xf borderId="1" fillId="0" fontId="6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horizontal="left" readingOrder="0" shrinkToFit="0" vertical="top" wrapText="0"/>
    </xf>
    <xf borderId="1" fillId="0" fontId="6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vertical="bottom"/>
    </xf>
    <xf borderId="76" fillId="13" fontId="16" numFmtId="0" xfId="0" applyAlignment="1" applyBorder="1" applyFill="1" applyFont="1">
      <alignment horizontal="right" readingOrder="0"/>
    </xf>
    <xf borderId="76" fillId="13" fontId="16" numFmtId="0" xfId="0" applyAlignment="1" applyBorder="1" applyFont="1">
      <alignment horizontal="right"/>
    </xf>
    <xf borderId="76" fillId="13" fontId="16" numFmtId="0" xfId="0" applyAlignment="1" applyBorder="1" applyFont="1">
      <alignment horizontal="right"/>
    </xf>
    <xf borderId="31" fillId="3" fontId="15" numFmtId="0" xfId="0" applyAlignment="1" applyBorder="1" applyFont="1">
      <alignment horizontal="right" readingOrder="0"/>
    </xf>
    <xf borderId="31" fillId="3" fontId="15" numFmtId="0" xfId="0" applyAlignment="1" applyBorder="1" applyFont="1">
      <alignment horizontal="left" readingOrder="0"/>
    </xf>
    <xf borderId="31" fillId="3" fontId="14" numFmtId="0" xfId="0" applyAlignment="1" applyBorder="1" applyFont="1">
      <alignment horizontal="left" readingOrder="0"/>
    </xf>
    <xf borderId="31" fillId="0" fontId="17" numFmtId="0" xfId="0" applyAlignment="1" applyBorder="1" applyFont="1">
      <alignment horizontal="right" readingOrder="0"/>
    </xf>
    <xf borderId="31" fillId="3" fontId="14" numFmtId="0" xfId="0" applyAlignment="1" applyBorder="1" applyFont="1">
      <alignment horizontal="right" readingOrder="0"/>
    </xf>
    <xf borderId="31" fillId="3" fontId="18" numFmtId="0" xfId="0" applyAlignment="1" applyBorder="1" applyFont="1">
      <alignment horizontal="left"/>
    </xf>
    <xf borderId="31" fillId="3" fontId="15" numFmtId="0" xfId="0" applyAlignment="1" applyBorder="1" applyFont="1">
      <alignment horizontal="right"/>
    </xf>
    <xf borderId="0" fillId="3" fontId="15" numFmtId="0" xfId="0" applyAlignment="1" applyFont="1">
      <alignment horizontal="right" readingOrder="0"/>
    </xf>
    <xf borderId="0" fillId="3" fontId="15" numFmtId="0" xfId="0" applyAlignment="1" applyFont="1">
      <alignment horizontal="left"/>
    </xf>
    <xf borderId="0" fillId="3" fontId="15" numFmtId="0" xfId="0" applyAlignment="1" applyFont="1">
      <alignment horizontal="left" readingOrder="0"/>
    </xf>
    <xf borderId="0" fillId="3" fontId="15" numFmtId="0" xfId="0" applyAlignment="1" applyFont="1">
      <alignment horizontal="right"/>
    </xf>
    <xf borderId="0" fillId="0" fontId="17" numFmtId="0" xfId="0" applyAlignment="1" applyFont="1">
      <alignment horizontal="right" readingOrder="0"/>
    </xf>
    <xf borderId="0" fillId="3" fontId="14" numFmtId="0" xfId="0" applyAlignment="1" applyFont="1">
      <alignment horizontal="right" readingOrder="0"/>
    </xf>
    <xf borderId="0" fillId="3" fontId="18" numFmtId="0" xfId="0" applyAlignment="1" applyFont="1">
      <alignment horizontal="left"/>
    </xf>
    <xf borderId="0" fillId="3" fontId="15" numFmtId="166" xfId="0" applyAlignment="1" applyFont="1" applyNumberFormat="1">
      <alignment horizontal="right"/>
    </xf>
    <xf borderId="31" fillId="14" fontId="15" numFmtId="0" xfId="0" applyAlignment="1" applyBorder="1" applyFill="1" applyFont="1">
      <alignment horizontal="right" readingOrder="0"/>
    </xf>
    <xf borderId="31" fillId="14" fontId="15" numFmtId="0" xfId="0" applyAlignment="1" applyBorder="1" applyFont="1">
      <alignment horizontal="left" readingOrder="0"/>
    </xf>
    <xf borderId="31" fillId="14" fontId="14" numFmtId="0" xfId="0" applyAlignment="1" applyBorder="1" applyFont="1">
      <alignment horizontal="left" readingOrder="0"/>
    </xf>
    <xf borderId="31" fillId="14" fontId="14" numFmtId="0" xfId="0" applyAlignment="1" applyBorder="1" applyFont="1">
      <alignment horizontal="right" readingOrder="0"/>
    </xf>
    <xf borderId="31" fillId="14" fontId="18" numFmtId="0" xfId="0" applyAlignment="1" applyBorder="1" applyFont="1">
      <alignment horizontal="left"/>
    </xf>
    <xf borderId="31" fillId="14" fontId="15" numFmtId="0" xfId="0" applyAlignment="1" applyBorder="1" applyFont="1">
      <alignment horizontal="right"/>
    </xf>
    <xf borderId="0" fillId="14" fontId="15" numFmtId="0" xfId="0" applyAlignment="1" applyFont="1">
      <alignment horizontal="right" readingOrder="0"/>
    </xf>
    <xf borderId="0" fillId="14" fontId="15" numFmtId="166" xfId="0" applyAlignment="1" applyFont="1" applyNumberFormat="1">
      <alignment horizontal="left" readingOrder="0"/>
    </xf>
    <xf borderId="0" fillId="14" fontId="15" numFmtId="0" xfId="0" applyAlignment="1" applyFont="1">
      <alignment horizontal="left" readingOrder="0"/>
    </xf>
    <xf borderId="0" fillId="14" fontId="15" numFmtId="0" xfId="0" applyAlignment="1" applyFont="1">
      <alignment horizontal="right"/>
    </xf>
    <xf borderId="0" fillId="14" fontId="14" numFmtId="0" xfId="0" applyAlignment="1" applyFont="1">
      <alignment horizontal="right" readingOrder="0"/>
    </xf>
    <xf borderId="0" fillId="14" fontId="18" numFmtId="0" xfId="0" applyAlignment="1" applyFont="1">
      <alignment horizontal="left"/>
    </xf>
    <xf borderId="31" fillId="3" fontId="15" numFmtId="166" xfId="0" applyAlignment="1" applyBorder="1" applyFont="1" applyNumberFormat="1">
      <alignment horizontal="right" readingOrder="0"/>
    </xf>
    <xf borderId="31" fillId="3" fontId="15" numFmtId="0" xfId="0" applyAlignment="1" applyBorder="1" applyFont="1">
      <alignment horizontal="left"/>
    </xf>
    <xf borderId="0" fillId="3" fontId="18" numFmtId="166" xfId="0" applyAlignment="1" applyFont="1" applyNumberFormat="1">
      <alignment horizontal="left" readingOrder="0"/>
    </xf>
    <xf borderId="0" fillId="3" fontId="15" numFmtId="0" xfId="0" applyAlignment="1" applyFont="1">
      <alignment horizontal="right"/>
    </xf>
    <xf borderId="31" fillId="14" fontId="15" numFmtId="166" xfId="0" applyAlignment="1" applyBorder="1" applyFont="1" applyNumberFormat="1">
      <alignment horizontal="right" readingOrder="0"/>
    </xf>
    <xf borderId="31" fillId="14" fontId="15" numFmtId="0" xfId="0" applyAlignment="1" applyBorder="1" applyFont="1">
      <alignment horizontal="left"/>
    </xf>
    <xf borderId="0" fillId="14" fontId="15" numFmtId="0" xfId="0" applyAlignment="1" applyFont="1">
      <alignment horizontal="left"/>
    </xf>
    <xf borderId="0" fillId="14" fontId="18" numFmtId="0" xfId="0" applyAlignment="1" applyFont="1">
      <alignment horizontal="left" readingOrder="0"/>
    </xf>
    <xf borderId="0" fillId="14" fontId="18" numFmtId="166" xfId="0" applyAlignment="1" applyFont="1" applyNumberFormat="1">
      <alignment horizontal="left" readingOrder="0"/>
    </xf>
    <xf borderId="0" fillId="3" fontId="15" numFmtId="166" xfId="0" applyAlignment="1" applyFont="1" applyNumberFormat="1">
      <alignment horizontal="left" readingOrder="0"/>
    </xf>
    <xf borderId="31" fillId="3" fontId="18" numFmtId="166" xfId="0" applyAlignment="1" applyBorder="1" applyFont="1" applyNumberFormat="1">
      <alignment horizontal="left"/>
    </xf>
    <xf borderId="0" fillId="3" fontId="18" numFmtId="166" xfId="0" applyAlignment="1" applyFont="1" applyNumberFormat="1">
      <alignment horizontal="left"/>
    </xf>
    <xf borderId="31" fillId="14" fontId="15" numFmtId="166" xfId="0" applyAlignment="1" applyBorder="1" applyFont="1" applyNumberFormat="1">
      <alignment horizontal="left"/>
    </xf>
    <xf borderId="31" fillId="14" fontId="18" numFmtId="166" xfId="0" applyAlignment="1" applyBorder="1" applyFont="1" applyNumberFormat="1">
      <alignment horizontal="left"/>
    </xf>
    <xf borderId="0" fillId="14" fontId="15" numFmtId="166" xfId="0" applyAlignment="1" applyFont="1" applyNumberFormat="1">
      <alignment horizontal="left"/>
    </xf>
    <xf borderId="0" fillId="14" fontId="14" numFmtId="166" xfId="0" applyAlignment="1" applyFont="1" applyNumberFormat="1">
      <alignment horizontal="right" readingOrder="0"/>
    </xf>
    <xf borderId="0" fillId="14" fontId="15" numFmtId="166" xfId="0" applyAlignment="1" applyFont="1" applyNumberFormat="1">
      <alignment horizontal="right" readingOrder="0"/>
    </xf>
    <xf borderId="31" fillId="3" fontId="15" numFmtId="166" xfId="0" applyAlignment="1" applyBorder="1" applyFont="1" applyNumberFormat="1">
      <alignment horizontal="left" readingOrder="0"/>
    </xf>
    <xf borderId="31" fillId="3" fontId="18" numFmtId="166" xfId="0" applyAlignment="1" applyBorder="1" applyFont="1" applyNumberFormat="1">
      <alignment horizontal="left" readingOrder="0"/>
    </xf>
    <xf borderId="0" fillId="3" fontId="15" numFmtId="166" xfId="0" applyAlignment="1" applyFont="1" applyNumberFormat="1">
      <alignment horizontal="right" readingOrder="0"/>
    </xf>
    <xf borderId="0" fillId="3" fontId="15" numFmtId="0" xfId="0" applyAlignment="1" applyFont="1">
      <alignment horizontal="left"/>
    </xf>
    <xf borderId="0" fillId="3" fontId="14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31" fillId="14" fontId="15" numFmtId="166" xfId="0" applyAlignment="1" applyBorder="1" applyFont="1" applyNumberFormat="1">
      <alignment horizontal="left" readingOrder="0"/>
    </xf>
    <xf borderId="31" fillId="14" fontId="18" numFmtId="0" xfId="0" applyAlignment="1" applyBorder="1" applyFont="1">
      <alignment horizontal="left" readingOrder="0"/>
    </xf>
    <xf borderId="0" fillId="14" fontId="14" numFmtId="0" xfId="0" applyAlignment="1" applyFont="1">
      <alignment horizontal="left" readingOrder="0"/>
    </xf>
    <xf borderId="31" fillId="14" fontId="18" numFmtId="0" xfId="0" applyAlignment="1" applyBorder="1" applyFont="1">
      <alignment horizontal="left"/>
    </xf>
    <xf borderId="31" fillId="14" fontId="15" numFmtId="0" xfId="0" applyAlignment="1" applyBorder="1" applyFont="1">
      <alignment horizontal="right"/>
    </xf>
    <xf borderId="76" fillId="13" fontId="19" numFmtId="0" xfId="0" applyAlignment="1" applyBorder="1" applyFont="1">
      <alignment horizontal="right"/>
    </xf>
    <xf borderId="31" fillId="0" fontId="1" numFmtId="0" xfId="0" applyAlignment="1" applyBorder="1" applyFont="1">
      <alignment horizontal="right"/>
    </xf>
    <xf borderId="0" fillId="14" fontId="15" numFmtId="0" xfId="0" applyAlignment="1" applyFont="1">
      <alignment horizontal="right"/>
    </xf>
    <xf borderId="31" fillId="3" fontId="15" numFmtId="0" xfId="0" applyAlignment="1" applyBorder="1" applyFont="1">
      <alignment horizontal="left"/>
    </xf>
    <xf borderId="31" fillId="3" fontId="15" numFmtId="0" xfId="0" applyAlignment="1" applyBorder="1" applyFont="1">
      <alignment horizontal="right"/>
    </xf>
    <xf borderId="31" fillId="3" fontId="18" numFmtId="0" xfId="0" applyAlignment="1" applyBorder="1" applyFont="1">
      <alignment horizontal="left"/>
    </xf>
    <xf borderId="31" fillId="14" fontId="1" numFmtId="0" xfId="0" applyAlignment="1" applyBorder="1" applyFont="1">
      <alignment horizontal="right"/>
    </xf>
    <xf borderId="0" fillId="14" fontId="1" numFmtId="0" xfId="0" applyAlignment="1" applyFont="1">
      <alignment horizontal="right"/>
    </xf>
    <xf borderId="31" fillId="14" fontId="15" numFmtId="166" xfId="0" applyAlignment="1" applyBorder="1" applyFont="1" applyNumberFormat="1">
      <alignment horizontal="right"/>
    </xf>
    <xf borderId="0" fillId="14" fontId="15" numFmtId="0" xfId="0" applyAlignment="1" applyFont="1">
      <alignment horizontal="left"/>
    </xf>
    <xf borderId="0" fillId="14" fontId="15" numFmtId="166" xfId="0" applyAlignment="1" applyFont="1" applyNumberFormat="1">
      <alignment horizontal="right"/>
    </xf>
    <xf borderId="0" fillId="14" fontId="20" numFmtId="0" xfId="0" applyAlignment="1" applyFont="1">
      <alignment horizontal="right" readingOrder="0"/>
    </xf>
    <xf borderId="0" fillId="14" fontId="21" numFmtId="0" xfId="0" applyAlignment="1" applyFont="1">
      <alignment horizontal="left" readingOrder="0"/>
    </xf>
    <xf borderId="0" fillId="3" fontId="15" numFmtId="0" xfId="0" applyFont="1"/>
    <xf borderId="0" fillId="14" fontId="1" numFmtId="0" xfId="0" applyAlignment="1" applyFont="1">
      <alignment horizontal="right" readingOrder="0"/>
    </xf>
    <xf borderId="0" fillId="14" fontId="1" numFmtId="0" xfId="0" applyAlignment="1" applyFont="1">
      <alignment horizontal="left"/>
    </xf>
    <xf borderId="0" fillId="14" fontId="1" numFmtId="0" xfId="0" applyAlignment="1" applyFont="1">
      <alignment horizontal="left" readingOrder="0"/>
    </xf>
    <xf borderId="0" fillId="0" fontId="22" numFmtId="0" xfId="0" applyAlignment="1" applyFont="1">
      <alignment horizontal="right" readingOrder="0"/>
    </xf>
    <xf borderId="0" fillId="14" fontId="23" numFmtId="0" xfId="0" applyAlignment="1" applyFont="1">
      <alignment horizontal="right" readingOrder="0"/>
    </xf>
    <xf borderId="0" fillId="14" fontId="21" numFmtId="166" xfId="0" applyAlignment="1" applyFont="1" applyNumberFormat="1">
      <alignment horizontal="left" readingOrder="0"/>
    </xf>
    <xf borderId="31" fillId="0" fontId="1" numFmtId="0" xfId="0" applyAlignment="1" applyBorder="1" applyFont="1">
      <alignment horizontal="right" readingOrder="0"/>
    </xf>
    <xf borderId="31" fillId="0" fontId="1" numFmtId="0" xfId="0" applyAlignment="1" applyBorder="1" applyFont="1">
      <alignment horizontal="left"/>
    </xf>
    <xf borderId="31" fillId="0" fontId="23" numFmtId="0" xfId="0" applyAlignment="1" applyBorder="1" applyFont="1">
      <alignment horizontal="left" readingOrder="0"/>
    </xf>
    <xf borderId="31" fillId="0" fontId="22" numFmtId="0" xfId="0" applyAlignment="1" applyBorder="1" applyFont="1">
      <alignment horizontal="right" readingOrder="0"/>
    </xf>
    <xf borderId="31" fillId="0" fontId="23" numFmtId="0" xfId="0" applyAlignment="1" applyBorder="1" applyFont="1">
      <alignment horizontal="right" readingOrder="0"/>
    </xf>
    <xf borderId="31" fillId="0" fontId="21" numFmtId="0" xfId="0" applyAlignment="1" applyBorder="1" applyFont="1">
      <alignment horizontal="left"/>
    </xf>
    <xf borderId="0" fillId="0" fontId="23" numFmtId="0" xfId="0" applyAlignment="1" applyFont="1">
      <alignment horizontal="right" readingOrder="0"/>
    </xf>
    <xf borderId="0" fillId="0" fontId="21" numFmtId="0" xfId="0" applyAlignment="1" applyFont="1">
      <alignment horizontal="left"/>
    </xf>
    <xf borderId="31" fillId="14" fontId="1" numFmtId="0" xfId="0" applyAlignment="1" applyBorder="1" applyFont="1">
      <alignment horizontal="right" readingOrder="0"/>
    </xf>
    <xf borderId="31" fillId="14" fontId="1" numFmtId="0" xfId="0" applyAlignment="1" applyBorder="1" applyFont="1">
      <alignment horizontal="left"/>
    </xf>
    <xf borderId="31" fillId="14" fontId="23" numFmtId="0" xfId="0" applyAlignment="1" applyBorder="1" applyFont="1">
      <alignment horizontal="left" readingOrder="0"/>
    </xf>
    <xf borderId="31" fillId="14" fontId="23" numFmtId="0" xfId="0" applyAlignment="1" applyBorder="1" applyFont="1">
      <alignment horizontal="right" readingOrder="0"/>
    </xf>
    <xf borderId="31" fillId="14" fontId="21" numFmtId="0" xfId="0" applyAlignment="1" applyBorder="1" applyFont="1">
      <alignment horizontal="left"/>
    </xf>
    <xf borderId="31" fillId="0" fontId="21" numFmtId="166" xfId="0" applyAlignment="1" applyBorder="1" applyFont="1" applyNumberFormat="1">
      <alignment horizontal="left" readingOrder="0"/>
    </xf>
    <xf borderId="0" fillId="0" fontId="21" numFmtId="166" xfId="0" applyAlignment="1" applyFont="1" applyNumberFormat="1">
      <alignment horizontal="left" readingOrder="0"/>
    </xf>
    <xf borderId="0" fillId="14" fontId="21" numFmtId="0" xfId="0" applyAlignment="1" applyFont="1">
      <alignment horizontal="left"/>
    </xf>
    <xf borderId="31" fillId="14" fontId="21" numFmtId="0" xfId="0" applyAlignment="1" applyBorder="1" applyFont="1">
      <alignment horizontal="left" readingOrder="0"/>
    </xf>
    <xf borderId="0" fillId="0" fontId="21" numFmtId="0" xfId="0" applyAlignment="1" applyFont="1">
      <alignment horizontal="left" readingOrder="0"/>
    </xf>
    <xf borderId="0" fillId="14" fontId="24" numFmtId="0" xfId="0" applyAlignment="1" applyFont="1">
      <alignment horizontal="right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2" fontId="13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0" fillId="0" fontId="2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77" fillId="2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readingOrder="0"/>
    </xf>
    <xf borderId="29" fillId="2" fontId="1" numFmtId="0" xfId="0" applyAlignment="1" applyBorder="1" applyFont="1">
      <alignment horizontal="center" readingOrder="0"/>
    </xf>
    <xf borderId="77" fillId="0" fontId="2" numFmtId="0" xfId="0" applyBorder="1" applyFont="1"/>
    <xf borderId="1" fillId="0" fontId="6" numFmtId="0" xfId="0" applyAlignment="1" applyBorder="1" applyFont="1">
      <alignment horizontal="center" shrinkToFit="0" vertical="top" wrapText="0"/>
    </xf>
    <xf borderId="48" fillId="0" fontId="1" numFmtId="0" xfId="0" applyAlignment="1" applyBorder="1" applyFont="1">
      <alignment horizontal="center" readingOrder="0"/>
    </xf>
    <xf borderId="48" fillId="3" fontId="7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0" fillId="4" fontId="1" numFmtId="0" xfId="0" applyFont="1"/>
    <xf borderId="0" fillId="4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horizontal="center" readingOrder="0" vertical="bottom"/>
    </xf>
    <xf borderId="0" fillId="4" fontId="9" numFmtId="0" xfId="0" applyAlignment="1" applyFont="1">
      <alignment horizontal="center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28" fillId="9" fontId="1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29" fillId="9" fontId="1" numFmtId="0" xfId="0" applyAlignment="1" applyBorder="1" applyFont="1">
      <alignment readingOrder="0"/>
    </xf>
    <xf borderId="3" fillId="3" fontId="7" numFmtId="0" xfId="0" applyAlignment="1" applyBorder="1" applyFont="1">
      <alignment horizontal="center" readingOrder="0"/>
    </xf>
    <xf borderId="48" fillId="0" fontId="7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/>
    </xf>
    <xf borderId="28" fillId="6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29" fillId="6" fontId="1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2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top"/>
    </xf>
    <xf borderId="28" fillId="10" fontId="1" numFmtId="0" xfId="0" applyAlignment="1" applyBorder="1" applyFont="1">
      <alignment readingOrder="0"/>
    </xf>
    <xf borderId="29" fillId="10" fontId="1" numFmtId="0" xfId="0" applyAlignment="1" applyBorder="1" applyFont="1">
      <alignment readingOrder="0"/>
    </xf>
    <xf borderId="48" fillId="4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top"/>
    </xf>
    <xf borderId="78" fillId="10" fontId="1" numFmtId="0" xfId="0" applyAlignment="1" applyBorder="1" applyFont="1">
      <alignment readingOrder="0"/>
    </xf>
    <xf borderId="79" fillId="10" fontId="1" numFmtId="0" xfId="0" applyAlignment="1" applyBorder="1" applyFont="1">
      <alignment readingOrder="0"/>
    </xf>
    <xf borderId="80" fillId="10" fontId="1" numFmtId="0" xfId="0" applyAlignment="1" applyBorder="1" applyFont="1">
      <alignment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4" fontId="1" numFmtId="0" xfId="0" applyAlignment="1" applyFont="1">
      <alignment horizontal="center"/>
    </xf>
    <xf borderId="1" fillId="0" fontId="6" numFmtId="0" xfId="0" applyAlignment="1" applyBorder="1" applyFont="1">
      <alignment horizontal="center" shrinkToFit="0" vertical="top" wrapText="0"/>
    </xf>
    <xf borderId="0" fillId="4" fontId="1" numFmtId="0" xfId="0" applyAlignment="1" applyFont="1">
      <alignment readingOrder="0"/>
    </xf>
    <xf borderId="81" fillId="0" fontId="1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31" fillId="0" fontId="0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31" fillId="4" fontId="1" numFmtId="0" xfId="0" applyAlignment="1" applyBorder="1" applyFont="1">
      <alignment horizontal="center" readingOrder="0"/>
    </xf>
    <xf borderId="0" fillId="0" fontId="6" numFmtId="0" xfId="0" applyAlignment="1" applyFont="1">
      <alignment horizontal="center" shrinkToFit="0" vertical="top" wrapText="0"/>
    </xf>
    <xf borderId="1" fillId="0" fontId="6" numFmtId="0" xfId="0" applyAlignment="1" applyBorder="1" applyFont="1">
      <alignment horizontal="center" vertical="top"/>
    </xf>
    <xf borderId="82" fillId="0" fontId="6" numFmtId="0" xfId="0" applyAlignment="1" applyBorder="1" applyFont="1">
      <alignment horizontal="center" vertical="bottom"/>
    </xf>
    <xf borderId="35" fillId="4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 vertical="top"/>
    </xf>
    <xf borderId="35" fillId="0" fontId="1" numFmtId="0" xfId="0" applyAlignment="1" applyBorder="1" applyFont="1">
      <alignment horizontal="center" readingOrder="0"/>
    </xf>
    <xf borderId="35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6" numFmtId="0" xfId="0" applyAlignment="1" applyFont="1">
      <alignment horizontal="center" vertical="top"/>
    </xf>
    <xf borderId="2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78" fillId="5" fontId="7" numFmtId="0" xfId="0" applyAlignment="1" applyBorder="1" applyFont="1">
      <alignment horizontal="center" readingOrder="0"/>
    </xf>
    <xf borderId="80" fillId="5" fontId="7" numFmtId="0" xfId="0" applyAlignment="1" applyBorder="1" applyFont="1">
      <alignment horizontal="center" readingOrder="0"/>
    </xf>
    <xf borderId="12" fillId="3" fontId="7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shrinkToFit="0" vertical="top" wrapText="0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shrinkToFit="0" vertical="top" wrapText="0"/>
    </xf>
    <xf borderId="1" fillId="0" fontId="1" numFmtId="0" xfId="0" applyAlignment="1" applyBorder="1" applyFont="1">
      <alignment readingOrder="0" vertical="top"/>
    </xf>
    <xf borderId="0" fillId="3" fontId="7" numFmtId="0" xfId="0" applyAlignment="1" applyFont="1">
      <alignment horizontal="center" readingOrder="0" vertical="center"/>
    </xf>
    <xf borderId="81" fillId="0" fontId="6" numFmtId="0" xfId="0" applyAlignment="1" applyBorder="1" applyFont="1">
      <alignment readingOrder="0"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0"/>
    </xf>
    <xf borderId="31" fillId="3" fontId="7" numFmtId="0" xfId="0" applyAlignment="1" applyBorder="1" applyFont="1">
      <alignment horizontal="left" readingOrder="0"/>
    </xf>
    <xf borderId="35" fillId="0" fontId="1" numFmtId="0" xfId="0" applyAlignment="1" applyBorder="1" applyFont="1">
      <alignment horizontal="center" readingOrder="0" vertical="center"/>
    </xf>
    <xf borderId="1" fillId="3" fontId="7" numFmtId="166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31" fillId="0" fontId="0" numFmtId="0" xfId="0" applyAlignment="1" applyBorder="1" applyFont="1">
      <alignment horizontal="center" readingOrder="0"/>
    </xf>
    <xf borderId="82" fillId="0" fontId="6" numFmtId="0" xfId="0" applyAlignment="1" applyBorder="1" applyFont="1">
      <alignment readingOrder="0" vertical="bottom"/>
    </xf>
    <xf borderId="83" fillId="0" fontId="6" numFmtId="0" xfId="0" applyAlignment="1" applyBorder="1" applyFont="1">
      <alignment vertical="bottom"/>
    </xf>
    <xf borderId="35" fillId="0" fontId="6" numFmtId="0" xfId="0" applyAlignment="1" applyBorder="1" applyFont="1">
      <alignment readingOrder="0" vertical="bottom"/>
    </xf>
    <xf borderId="35" fillId="0" fontId="6" numFmtId="0" xfId="0" applyAlignment="1" applyBorder="1" applyFont="1">
      <alignment vertical="bottom"/>
    </xf>
    <xf borderId="35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0" fillId="2" fontId="4" numFmtId="0" xfId="0" applyAlignment="1" applyFont="1">
      <alignment horizontal="center" readingOrder="0" vertical="top"/>
    </xf>
    <xf borderId="46" fillId="0" fontId="1" numFmtId="0" xfId="0" applyAlignment="1" applyBorder="1" applyFont="1">
      <alignment horizontal="left" readingOrder="0" vertical="top"/>
    </xf>
    <xf borderId="0" fillId="6" fontId="4" numFmtId="0" xfId="0" applyAlignment="1" applyFont="1">
      <alignment horizontal="center" readingOrder="0" vertical="top"/>
    </xf>
    <xf borderId="0" fillId="6" fontId="4" numFmtId="0" xfId="0" applyAlignment="1" applyFont="1">
      <alignment horizontal="left" readingOrder="0" vertical="top"/>
    </xf>
    <xf borderId="0" fillId="6" fontId="4" numFmtId="0" xfId="0" applyAlignment="1" applyFont="1">
      <alignment horizontal="center" readingOrder="0" vertical="top"/>
    </xf>
    <xf borderId="77" fillId="0" fontId="1" numFmtId="0" xfId="0" applyAlignment="1" applyBorder="1" applyFont="1">
      <alignment horizontal="left" readingOrder="0" vertical="top"/>
    </xf>
    <xf borderId="0" fillId="10" fontId="4" numFmtId="0" xfId="0" applyAlignment="1" applyFont="1">
      <alignment horizontal="center" readingOrder="0" vertical="top"/>
    </xf>
    <xf borderId="0" fillId="10" fontId="4" numFmtId="0" xfId="0" applyAlignment="1" applyFont="1">
      <alignment horizontal="left" readingOrder="0" vertical="top"/>
    </xf>
    <xf borderId="0" fillId="10" fontId="4" numFmtId="0" xfId="0" applyAlignment="1" applyFont="1">
      <alignment horizontal="center" readingOrder="0" vertical="top"/>
    </xf>
    <xf borderId="0" fillId="8" fontId="4" numFmtId="0" xfId="0" applyAlignment="1" applyFont="1">
      <alignment horizontal="center" readingOrder="0" vertical="top"/>
    </xf>
    <xf borderId="0" fillId="8" fontId="4" numFmtId="0" xfId="0" applyAlignment="1" applyFont="1">
      <alignment horizontal="left" readingOrder="0" vertical="top"/>
    </xf>
    <xf borderId="0" fillId="8" fontId="4" numFmtId="0" xfId="0" applyAlignment="1" applyFont="1">
      <alignment horizontal="center" readingOrder="0" vertical="top"/>
    </xf>
    <xf borderId="0" fillId="4" fontId="4" numFmtId="0" xfId="0" applyAlignment="1" applyFont="1">
      <alignment horizontal="left"/>
    </xf>
    <xf borderId="47" fillId="0" fontId="1" numFmtId="0" xfId="0" applyAlignment="1" applyBorder="1" applyFont="1">
      <alignment horizontal="left" readingOrder="0" vertical="top"/>
    </xf>
    <xf borderId="0" fillId="4" fontId="4" numFmtId="0" xfId="0" applyAlignment="1" applyFont="1">
      <alignment horizontal="left" readingOrder="0" vertical="top"/>
    </xf>
    <xf borderId="0" fillId="3" fontId="3" numFmtId="0" xfId="0" applyAlignment="1" applyFont="1">
      <alignment horizontal="center"/>
    </xf>
    <xf borderId="0" fillId="3" fontId="0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15" fontId="1" numFmtId="0" xfId="0" applyAlignment="1" applyFill="1" applyFont="1">
      <alignment readingOrder="0" vertical="top"/>
    </xf>
    <xf borderId="0" fillId="15" fontId="1" numFmtId="0" xfId="0" applyAlignment="1" applyFont="1">
      <alignment readingOrder="0"/>
    </xf>
    <xf borderId="50" fillId="9" fontId="1" numFmtId="0" xfId="0" applyAlignment="1" applyBorder="1" applyFont="1">
      <alignment horizontal="center" readingOrder="0"/>
    </xf>
    <xf borderId="66" fillId="0" fontId="1" numFmtId="0" xfId="0" applyAlignment="1" applyBorder="1" applyFont="1">
      <alignment readingOrder="0"/>
    </xf>
    <xf borderId="66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 vertical="top"/>
    </xf>
    <xf borderId="23" fillId="0" fontId="1" numFmtId="0" xfId="0" applyAlignment="1" applyBorder="1" applyFont="1">
      <alignment horizontal="center" readingOrder="0" vertical="top"/>
    </xf>
    <xf borderId="3" fillId="0" fontId="6" numFmtId="0" xfId="0" applyAlignment="1" applyBorder="1" applyFont="1">
      <alignment vertical="bottom"/>
    </xf>
    <xf borderId="84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1" fillId="0" fontId="6" numFmtId="0" xfId="0" applyAlignment="1" applyBorder="1" applyFont="1">
      <alignment readingOrder="0" vertical="bottom"/>
    </xf>
    <xf borderId="84" fillId="0" fontId="6" numFmtId="0" xfId="0" applyAlignment="1" applyBorder="1" applyFont="1">
      <alignment readingOrder="0" vertical="bottom"/>
    </xf>
    <xf borderId="85" fillId="0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 vertical="center"/>
    </xf>
    <xf borderId="18" fillId="0" fontId="1" numFmtId="0" xfId="0" applyAlignment="1" applyBorder="1" applyFont="1">
      <alignment readingOrder="0" vertical="top"/>
    </xf>
    <xf borderId="86" fillId="0" fontId="1" numFmtId="0" xfId="0" applyAlignment="1" applyBorder="1" applyFont="1">
      <alignment readingOrder="0" vertical="top"/>
    </xf>
    <xf borderId="33" fillId="0" fontId="1" numFmtId="0" xfId="0" applyBorder="1" applyFont="1"/>
    <xf borderId="19" fillId="0" fontId="1" numFmtId="0" xfId="0" applyBorder="1" applyFont="1"/>
    <xf borderId="0" fillId="0" fontId="1" numFmtId="0" xfId="0" applyAlignment="1" applyFont="1">
      <alignment vertical="top"/>
    </xf>
    <xf borderId="78" fillId="5" fontId="1" numFmtId="0" xfId="0" applyAlignment="1" applyBorder="1" applyFont="1">
      <alignment horizontal="center" readingOrder="0"/>
    </xf>
    <xf borderId="79" fillId="5" fontId="7" numFmtId="0" xfId="0" applyAlignment="1" applyBorder="1" applyFont="1">
      <alignment horizontal="center" readingOrder="0"/>
    </xf>
    <xf borderId="80" fillId="5" fontId="1" numFmtId="0" xfId="0" applyAlignment="1" applyBorder="1" applyFont="1">
      <alignment horizontal="center" readingOrder="0"/>
    </xf>
    <xf borderId="79" fillId="5" fontId="1" numFmtId="0" xfId="0" applyAlignment="1" applyBorder="1" applyFont="1">
      <alignment horizontal="center" readingOrder="0"/>
    </xf>
    <xf borderId="85" fillId="0" fontId="1" numFmtId="0" xfId="0" applyAlignment="1" applyBorder="1" applyFont="1">
      <alignment horizontal="center" readingOrder="0"/>
    </xf>
    <xf borderId="85" fillId="0" fontId="1" numFmtId="0" xfId="0" applyBorder="1" applyFont="1"/>
    <xf borderId="3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vertical="top"/>
    </xf>
    <xf borderId="20" fillId="0" fontId="6" numFmtId="0" xfId="0" applyAlignment="1" applyBorder="1" applyFont="1">
      <alignment vertical="bottom"/>
    </xf>
    <xf borderId="18" fillId="0" fontId="6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0" fontId="1" numFmtId="2" xfId="0" applyFont="1" applyNumberFormat="1"/>
    <xf borderId="1" fillId="0" fontId="1" numFmtId="2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3">
    <tableStyle count="2" pivot="0" name="Nationals 2022-style">
      <tableStyleElement dxfId="2" type="firstRowStripe"/>
      <tableStyleElement dxfId="3" type="secondRowStripe"/>
    </tableStyle>
    <tableStyle count="3" pivot="0" name="Assumptions-style">
      <tableStyleElement dxfId="4" type="headerRow"/>
      <tableStyleElement dxfId="2" type="firstRowStripe"/>
      <tableStyleElement dxfId="3" type="secondRowStripe"/>
    </tableStyle>
    <tableStyle count="2" pivot="0" name="DataSet2 - 2023-style">
      <tableStyleElement dxfId="2" type="firstRowStripe"/>
      <tableStyleElement dxfId="3" type="secondRowStripe"/>
    </tableStyle>
    <tableStyle count="2" pivot="0" name="DataSet2 - 2023-style 2">
      <tableStyleElement dxfId="2" type="firstRowStripe"/>
      <tableStyleElement dxfId="3" type="secondRowStripe"/>
    </tableStyle>
    <tableStyle count="2" pivot="0" name="DataSet3 - 2023 MATLAB-style">
      <tableStyleElement dxfId="2" type="firstRowStripe"/>
      <tableStyleElement dxfId="3" type="secondRowStripe"/>
    </tableStyle>
    <tableStyle count="2" pivot="0" name="DataSet3 - 2023 MATLAB-style 2">
      <tableStyleElement dxfId="2" type="firstRowStripe"/>
      <tableStyleElement dxfId="3" type="secondRowStripe"/>
    </tableStyle>
    <tableStyle count="2" pivot="0" name="All American Colleges-style">
      <tableStyleElement dxfId="2" type="firstRowStripe"/>
      <tableStyleElement dxfId="3" type="secondRowStripe"/>
    </tableStyle>
    <tableStyle count="2" pivot="0" name="All Americans-style">
      <tableStyleElement dxfId="2" type="firstRowStripe"/>
      <tableStyleElement dxfId="3" type="secondRowStripe"/>
    </tableStyle>
    <tableStyle count="2" pivot="0" name="ANALYSIS 2023 Sheet-style">
      <tableStyleElement dxfId="2" type="firstRowStripe"/>
      <tableStyleElement dxfId="3" type="secondRowStripe"/>
    </tableStyle>
    <tableStyle count="2" pivot="0" name="ANALYSIS 2022 Sheet-style">
      <tableStyleElement dxfId="2" type="firstRowStripe"/>
      <tableStyleElement dxfId="3" type="secondRowStripe"/>
    </tableStyle>
    <tableStyle count="2" pivot="0" name="ANALYSIS 2018 Sheet-style">
      <tableStyleElement dxfId="2" type="firstRowStripe"/>
      <tableStyleElement dxfId="3" type="secondRowStripe"/>
    </tableStyle>
    <tableStyle count="2" pivot="0" name="ANALYSIS 2017 Sheet-style">
      <tableStyleElement dxfId="2" type="firstRowStripe"/>
      <tableStyleElement dxfId="3" type="secondRowStripe"/>
    </tableStyle>
    <tableStyle count="2" pivot="0" name="Sample Data 2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Americans Per College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American Colleges'!$B$3:$B$20</c:f>
            </c:strRef>
          </c:cat>
          <c:val>
            <c:numRef>
              <c:f>'All American Colleges'!$C$3:$C$20</c:f>
              <c:numCache/>
            </c:numRef>
          </c:val>
        </c:ser>
        <c:axId val="1489782204"/>
        <c:axId val="1439478248"/>
      </c:barChart>
      <c:catAx>
        <c:axId val="1489782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All Americans of Colleges in 2023, 2022, 2018, 2017, 2016, and 2015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478248"/>
      </c:catAx>
      <c:valAx>
        <c:axId val="143947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782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All Americans per College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'All Americans'!$H$4:$M$4</c:f>
            </c:strRef>
          </c:cat>
          <c:val>
            <c:numRef>
              <c:f>'All Americans'!$H$7:$M$7</c:f>
              <c:numCache/>
            </c:numRef>
          </c:val>
          <c:smooth val="0"/>
        </c:ser>
        <c:axId val="268326219"/>
        <c:axId val="1552727204"/>
      </c:lineChart>
      <c:catAx>
        <c:axId val="268326219"/>
        <c:scaling>
          <c:orientation val="minMax"/>
          <c:max val="202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727204"/>
      </c:catAx>
      <c:valAx>
        <c:axId val="1552727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All Americans / Colleges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326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 (4 = Senior, 1 = Freshman)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Americans'!$C$2:$C$75</c:f>
            </c:strRef>
          </c:cat>
          <c:val>
            <c:numRef>
              <c:f>'All Americans'!$E$2:$E$75</c:f>
              <c:numCache/>
            </c:numRef>
          </c:val>
        </c:ser>
        <c:overlap val="100"/>
        <c:axId val="1065541328"/>
        <c:axId val="2018438353"/>
      </c:barChart>
      <c:catAx>
        <c:axId val="10655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438353"/>
      </c:catAx>
      <c:valAx>
        <c:axId val="201843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(4 = Senior, 1 = Freshman)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54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571500</xdr:colOff>
      <xdr:row>0</xdr:row>
      <xdr:rowOff>0</xdr:rowOff>
    </xdr:from>
    <xdr:ext cx="7477125" cy="5676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16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866775</xdr:colOff>
      <xdr:row>63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M8:Z29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Nationals 2022-style" showColumnStripes="0" showFirstColumn="1" showLastColumn="1" showRowStripes="1"/>
</table>
</file>

<file path=xl/tables/table10.xml><?xml version="1.0" encoding="utf-8"?>
<table xmlns="http://schemas.openxmlformats.org/spreadsheetml/2006/main" headerRowCount="0" ref="M7:Z28" displayName="Table_10" name="Table_10" id="10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ANALYSIS 2022 Sheet-style" showColumnStripes="0" showFirstColumn="1" showLastColumn="1" showRowStripes="1"/>
</table>
</file>

<file path=xl/tables/table11.xml><?xml version="1.0" encoding="utf-8"?>
<table xmlns="http://schemas.openxmlformats.org/spreadsheetml/2006/main" headerRowCount="0" ref="O7:AA28" displayName="Table_11" name="Table_11" id="1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ANALYSIS 2018 Sheet-style" showColumnStripes="0" showFirstColumn="1" showLastColumn="1" showRowStripes="1"/>
</table>
</file>

<file path=xl/tables/table12.xml><?xml version="1.0" encoding="utf-8"?>
<table xmlns="http://schemas.openxmlformats.org/spreadsheetml/2006/main" headerRowCount="0" ref="T7:AF30" displayName="Table_12" name="Table_12" id="1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ANALYSIS 2017 Sheet-style" showColumnStripes="0" showFirstColumn="1" showLastColumn="1" showRowStripes="1"/>
</table>
</file>

<file path=xl/tables/table13.xml><?xml version="1.0" encoding="utf-8"?>
<table xmlns="http://schemas.openxmlformats.org/spreadsheetml/2006/main" headerRowCount="0" ref="A2:H55" displayName="Table_13" name="Table_13" id="1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mple Data 2-style" showColumnStripes="0" showFirstColumn="1" showLastColumn="1" showRowStripes="1"/>
</table>
</file>

<file path=xl/tables/table2.xml><?xml version="1.0" encoding="utf-8"?>
<table xmlns="http://schemas.openxmlformats.org/spreadsheetml/2006/main" ref="A2:B24" displayName="Table_2" name="Table_2" id="2">
  <tableColumns count="2">
    <tableColumn name="Assumptions Number" id="1"/>
    <tableColumn name="Information" id="2"/>
  </tableColumns>
  <tableStyleInfo name="Assumptions-style" showColumnStripes="0" showFirstColumn="1" showLastColumn="1" showRowStripes="1"/>
</table>
</file>

<file path=xl/tables/table3.xml><?xml version="1.0" encoding="utf-8"?>
<table xmlns="http://schemas.openxmlformats.org/spreadsheetml/2006/main" headerRowCount="0" ref="Z38:Z41" displayName="Table_3" name="Table_3" id="3">
  <tableColumns count="1">
    <tableColumn name="Column1" id="1"/>
  </tableColumns>
  <tableStyleInfo name="DataSet2 -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A38:AD41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DataSet2 - 2023-style 2" showColumnStripes="0" showFirstColumn="1" showLastColumn="1" showRowStripes="1"/>
</table>
</file>

<file path=xl/tables/table5.xml><?xml version="1.0" encoding="utf-8"?>
<table xmlns="http://schemas.openxmlformats.org/spreadsheetml/2006/main" headerRowCount="0" ref="S39:S42" displayName="Table_5" name="Table_5" id="5">
  <tableColumns count="1">
    <tableColumn name="Column1" id="1"/>
  </tableColumns>
  <tableStyleInfo name="DataSet3 - 2023 MATLAB-style" showColumnStripes="0" showFirstColumn="1" showLastColumn="1" showRowStripes="1"/>
</table>
</file>

<file path=xl/tables/table6.xml><?xml version="1.0" encoding="utf-8"?>
<table xmlns="http://schemas.openxmlformats.org/spreadsheetml/2006/main" headerRowCount="0" ref="T39:W42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DataSet3 - 2023 MATLAB-style 2" showColumnStripes="0" showFirstColumn="1" showLastColumn="1" showRowStripes="1"/>
</table>
</file>

<file path=xl/tables/table7.xml><?xml version="1.0" encoding="utf-8"?>
<table xmlns="http://schemas.openxmlformats.org/spreadsheetml/2006/main" headerRowCount="0" ref="A3:C52" displayName="Table_7" name="Table_7" id="7">
  <tableColumns count="3">
    <tableColumn name="Column1" id="1"/>
    <tableColumn name="Column2" id="2"/>
    <tableColumn name="Column3" id="3"/>
  </tableColumns>
  <tableStyleInfo name="All American Colleges-style" showColumnStripes="0" showFirstColumn="1" showLastColumn="1" showRowStripes="1"/>
</table>
</file>

<file path=xl/tables/table8.xml><?xml version="1.0" encoding="utf-8"?>
<table xmlns="http://schemas.openxmlformats.org/spreadsheetml/2006/main" headerRowCount="0" ref="P1:P107" displayName="Table_8" name="Table_8" id="8">
  <tableColumns count="1">
    <tableColumn name="Column1" id="1"/>
  </tableColumns>
  <tableStyleInfo name="All Americans-style" showColumnStripes="0" showFirstColumn="1" showLastColumn="1" showRowStripes="1"/>
</table>
</file>

<file path=xl/tables/table9.xml><?xml version="1.0" encoding="utf-8"?>
<table xmlns="http://schemas.openxmlformats.org/spreadsheetml/2006/main" headerRowCount="0" ref="M7:AC28" displayName="Table_9" name="Table_9" id="9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ANALYSIS 2023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virginia/f22/" TargetMode="External"/><Relationship Id="rId2" Type="http://schemas.openxmlformats.org/officeDocument/2006/relationships/hyperlink" Target="https://scores.collegesailing.org/schools/princeton/f22/" TargetMode="External"/><Relationship Id="rId3" Type="http://schemas.openxmlformats.org/officeDocument/2006/relationships/hyperlink" Target="https://scores.collegesailing.org/schools/rochester/f22/" TargetMode="External"/><Relationship Id="rId4" Type="http://schemas.openxmlformats.org/officeDocument/2006/relationships/hyperlink" Target="https://scores.collegesailing.org/schools/navy/f22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cores.collegesailing.org/schools/hobart-william-sm/f22/" TargetMode="External"/><Relationship Id="rId5" Type="http://schemas.openxmlformats.org/officeDocument/2006/relationships/hyperlink" Target="https://scores.collegesailing.org/schools/pennsylvania/f22/" TargetMode="External"/><Relationship Id="rId6" Type="http://schemas.openxmlformats.org/officeDocument/2006/relationships/hyperlink" Target="https://scores.collegesailing.org/schools/old-dominion/f22/" TargetMode="External"/><Relationship Id="rId7" Type="http://schemas.openxmlformats.org/officeDocument/2006/relationships/hyperlink" Target="https://scores.collegesailing.org/schools/webb-institute/f22/" TargetMode="External"/><Relationship Id="rId8" Type="http://schemas.openxmlformats.org/officeDocument/2006/relationships/hyperlink" Target="https://scores.collegesailing.org/schools/george-washington/f22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" TargetMode="External"/><Relationship Id="rId2" Type="http://schemas.openxmlformats.org/officeDocument/2006/relationships/hyperlink" Target="https://www.collegesailing.org/" TargetMode="External"/><Relationship Id="rId3" Type="http://schemas.openxmlformats.org/officeDocument/2006/relationships/hyperlink" Target="https://sailrank.com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virginia/f22/" TargetMode="External"/><Relationship Id="rId2" Type="http://schemas.openxmlformats.org/officeDocument/2006/relationships/hyperlink" Target="https://scores.collegesailing.org/schools/rochester/f22/" TargetMode="External"/><Relationship Id="rId3" Type="http://schemas.openxmlformats.org/officeDocument/2006/relationships/hyperlink" Target="https://scores.collegesailing.org/schools/webb-institute/f22/" TargetMode="External"/><Relationship Id="rId4" Type="http://schemas.openxmlformats.org/officeDocument/2006/relationships/hyperlink" Target="https://scores.collegesailing.org/schools/george-washington/f22/" TargetMode="External"/><Relationship Id="rId9" Type="http://schemas.openxmlformats.org/officeDocument/2006/relationships/table" Target="../tables/table4.xml"/><Relationship Id="rId5" Type="http://schemas.openxmlformats.org/officeDocument/2006/relationships/drawing" Target="../drawings/drawing12.xml"/><Relationship Id="rId8" Type="http://schemas.openxmlformats.org/officeDocument/2006/relationships/table" Target="../tables/table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pennsylvania/f22/" TargetMode="External"/><Relationship Id="rId2" Type="http://schemas.openxmlformats.org/officeDocument/2006/relationships/hyperlink" Target="https://scores.collegesailing.org/schools/st-mary/f22/" TargetMode="External"/><Relationship Id="rId3" Type="http://schemas.openxmlformats.org/officeDocument/2006/relationships/hyperlink" Target="https://scores.collegesailing.org/schools/old-dominion/f22/" TargetMode="External"/><Relationship Id="rId4" Type="http://schemas.openxmlformats.org/officeDocument/2006/relationships/hyperlink" Target="https://scores.collegesailing.org/schools/navy/f22/" TargetMode="External"/><Relationship Id="rId11" Type="http://schemas.openxmlformats.org/officeDocument/2006/relationships/drawing" Target="../drawings/drawing16.xml"/><Relationship Id="rId10" Type="http://schemas.openxmlformats.org/officeDocument/2006/relationships/hyperlink" Target="https://scores.collegesailing.org/schools/rochester/f22/" TargetMode="External"/><Relationship Id="rId9" Type="http://schemas.openxmlformats.org/officeDocument/2006/relationships/hyperlink" Target="https://scores.collegesailing.org/schools/virginia/f22/" TargetMode="External"/><Relationship Id="rId5" Type="http://schemas.openxmlformats.org/officeDocument/2006/relationships/hyperlink" Target="https://scores.collegesailing.org/schools/webb-institute/f22/" TargetMode="External"/><Relationship Id="rId6" Type="http://schemas.openxmlformats.org/officeDocument/2006/relationships/hyperlink" Target="https://scores.collegesailing.org/schools/hobart-william-sm/f22/" TargetMode="External"/><Relationship Id="rId7" Type="http://schemas.openxmlformats.org/officeDocument/2006/relationships/hyperlink" Target="https://scores.collegesailing.org/schools/george-washington/f22/" TargetMode="External"/><Relationship Id="rId8" Type="http://schemas.openxmlformats.org/officeDocument/2006/relationships/hyperlink" Target="https://scores.collegesailing.org/schools/princeton/f22/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pennsylvania/f22/" TargetMode="External"/><Relationship Id="rId2" Type="http://schemas.openxmlformats.org/officeDocument/2006/relationships/hyperlink" Target="https://scores.collegesailing.org/schools/old-dominion/f22/" TargetMode="External"/><Relationship Id="rId3" Type="http://schemas.openxmlformats.org/officeDocument/2006/relationships/hyperlink" Target="https://scores.collegesailing.org/schools/navy/f22/" TargetMode="External"/><Relationship Id="rId4" Type="http://schemas.openxmlformats.org/officeDocument/2006/relationships/hyperlink" Target="https://scores.collegesailing.org/schools/webb-institute/f22/" TargetMode="External"/><Relationship Id="rId10" Type="http://schemas.openxmlformats.org/officeDocument/2006/relationships/drawing" Target="../drawings/drawing17.xml"/><Relationship Id="rId9" Type="http://schemas.openxmlformats.org/officeDocument/2006/relationships/hyperlink" Target="https://scores.collegesailing.org/schools/rochester/f22/" TargetMode="External"/><Relationship Id="rId5" Type="http://schemas.openxmlformats.org/officeDocument/2006/relationships/hyperlink" Target="https://scores.collegesailing.org/schools/hobart-william-sm/f22/" TargetMode="External"/><Relationship Id="rId6" Type="http://schemas.openxmlformats.org/officeDocument/2006/relationships/hyperlink" Target="https://scores.collegesailing.org/schools/george-washington/f22/" TargetMode="External"/><Relationship Id="rId7" Type="http://schemas.openxmlformats.org/officeDocument/2006/relationships/hyperlink" Target="https://scores.collegesailing.org/schools/princeton/f22/" TargetMode="External"/><Relationship Id="rId8" Type="http://schemas.openxmlformats.org/officeDocument/2006/relationships/hyperlink" Target="https://scores.collegesailing.org/schools/virginia/f22/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william-and-mary/f23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8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9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10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11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12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13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chools/virginia/f22/" TargetMode="External"/><Relationship Id="rId2" Type="http://schemas.openxmlformats.org/officeDocument/2006/relationships/hyperlink" Target="https://scores.collegesailing.org/schools/princeton/f22/" TargetMode="External"/><Relationship Id="rId3" Type="http://schemas.openxmlformats.org/officeDocument/2006/relationships/hyperlink" Target="https://scores.collegesailing.org/schools/rochester/f22/" TargetMode="External"/><Relationship Id="rId4" Type="http://schemas.openxmlformats.org/officeDocument/2006/relationships/hyperlink" Target="https://scores.collegesailing.org/schools/navy/f22/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scores.collegesailing.org/schools/william-and-mary/f23/" TargetMode="External"/><Relationship Id="rId9" Type="http://schemas.openxmlformats.org/officeDocument/2006/relationships/hyperlink" Target="https://scores.collegesailing.org/schools/hobart-william-sm/f22/" TargetMode="External"/><Relationship Id="rId5" Type="http://schemas.openxmlformats.org/officeDocument/2006/relationships/hyperlink" Target="https://scores.collegesailing.org/schools/pennsylvania/f22/" TargetMode="External"/><Relationship Id="rId6" Type="http://schemas.openxmlformats.org/officeDocument/2006/relationships/hyperlink" Target="https://scores.collegesailing.org/schools/old-dominion/f22/" TargetMode="External"/><Relationship Id="rId7" Type="http://schemas.openxmlformats.org/officeDocument/2006/relationships/hyperlink" Target="https://scores.collegesailing.org/schools/webb-institute/f22/" TargetMode="External"/><Relationship Id="rId8" Type="http://schemas.openxmlformats.org/officeDocument/2006/relationships/hyperlink" Target="https://scores.collegesailing.org/schools/george-washington/f22/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cores.collegesailing.org/sailors/tristan-walker/" TargetMode="External"/><Relationship Id="rId2" Type="http://schemas.openxmlformats.org/officeDocument/2006/relationships/hyperlink" Target="https://scores.collegesailing.org/sailors/courtney-king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38"/>
    <col customWidth="1" min="2" max="2" width="21.63"/>
    <col customWidth="1" min="3" max="4" width="13.63"/>
    <col customWidth="1" min="8" max="9" width="13.13"/>
    <col customWidth="1" min="10" max="10" width="13.88"/>
    <col customWidth="1" min="11" max="11" width="14.13"/>
    <col customWidth="1" min="15" max="15" width="12.63"/>
    <col customWidth="1" min="16" max="16" width="14.13"/>
    <col customWidth="1" min="17" max="17" width="12.5"/>
    <col customWidth="1" min="18" max="18" width="13.25"/>
    <col customWidth="1" min="19" max="19" width="12.5"/>
    <col customWidth="1" min="20" max="23" width="14.75"/>
    <col customWidth="1" min="25" max="25" width="15.0"/>
    <col customWidth="1" min="27" max="27" width="17.75"/>
    <col customWidth="1" min="28" max="28" width="23.63"/>
    <col customWidth="1" min="29" max="29" width="25.0"/>
    <col customWidth="1" min="31" max="31" width="38.13"/>
    <col customWidth="1" min="32" max="32" width="5.25"/>
  </cols>
  <sheetData>
    <row r="1">
      <c r="A1" s="1"/>
      <c r="B1" s="1"/>
      <c r="C1" s="1"/>
      <c r="D1" s="1"/>
      <c r="E1" s="1"/>
      <c r="F1" s="2" t="s">
        <v>0</v>
      </c>
      <c r="G1" s="3"/>
      <c r="H1" s="2"/>
      <c r="I1" s="4"/>
      <c r="J1" s="5" t="s">
        <v>1</v>
      </c>
      <c r="K1" s="6" t="s">
        <v>1</v>
      </c>
      <c r="L1" s="6" t="s">
        <v>1</v>
      </c>
      <c r="M1" s="6" t="s">
        <v>1</v>
      </c>
      <c r="N1" s="6" t="s">
        <v>1</v>
      </c>
      <c r="O1" s="5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5" t="s">
        <v>3</v>
      </c>
      <c r="U1" s="6" t="s">
        <v>3</v>
      </c>
      <c r="V1" s="6" t="s">
        <v>3</v>
      </c>
      <c r="W1" s="6" t="s">
        <v>3</v>
      </c>
      <c r="X1" s="7" t="s">
        <v>3</v>
      </c>
      <c r="Y1" s="8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10</v>
      </c>
      <c r="H2" s="2" t="s">
        <v>11</v>
      </c>
      <c r="I2" s="4" t="s">
        <v>12</v>
      </c>
      <c r="J2" s="9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9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9" t="s">
        <v>13</v>
      </c>
      <c r="U2" s="10" t="s">
        <v>14</v>
      </c>
      <c r="V2" s="10" t="s">
        <v>15</v>
      </c>
      <c r="W2" s="10" t="s">
        <v>16</v>
      </c>
      <c r="X2" s="11" t="s">
        <v>17</v>
      </c>
      <c r="Y2" s="12"/>
    </row>
    <row r="3">
      <c r="A3" s="13" t="s">
        <v>18</v>
      </c>
      <c r="B3" s="14" t="s">
        <v>19</v>
      </c>
      <c r="C3" s="14">
        <v>2023.0</v>
      </c>
      <c r="D3" s="14">
        <v>0.0</v>
      </c>
      <c r="E3" s="15">
        <f t="shared" ref="E3:E137" si="1">GROUPFUNCTION(A3)</f>
        <v>4</v>
      </c>
      <c r="F3" s="14" t="s">
        <v>20</v>
      </c>
      <c r="G3" s="14">
        <f t="shared" ref="G3:G137" si="2">CONFRENCETOVALUE(F3)</f>
        <v>3</v>
      </c>
      <c r="H3" s="14">
        <v>2025.0</v>
      </c>
      <c r="I3" s="16">
        <f t="shared" ref="I3:I137" si="3">2023-H3+4</f>
        <v>2</v>
      </c>
      <c r="J3" s="17" t="s">
        <v>21</v>
      </c>
      <c r="K3" s="17">
        <f t="shared" ref="K3:K137" si="4">DURATIONOFSAIILING(J3)</f>
        <v>2</v>
      </c>
      <c r="L3" s="18" t="s">
        <v>22</v>
      </c>
      <c r="M3" s="18">
        <f t="shared" ref="M3:M137" si="5">IF(L3 = "A", 1, IF(L3 = "B", 2, IF(L3 = "C", 3, "Error") ) )</f>
        <v>2</v>
      </c>
      <c r="N3" s="18">
        <v>17.0</v>
      </c>
      <c r="O3" s="18" t="s">
        <v>23</v>
      </c>
      <c r="P3" s="18">
        <f t="shared" ref="P3:P137" si="6">DURATIONOFSAIILING(O3)</f>
        <v>4</v>
      </c>
      <c r="Q3" s="18" t="s">
        <v>24</v>
      </c>
      <c r="R3" s="19">
        <f t="shared" ref="R3:R137" si="7">IF(Q3 = "A", 1, IF(Q3 = "B", 2, IF(Q3 = "C", 3, "Error") ) )</f>
        <v>3</v>
      </c>
      <c r="S3" s="18">
        <v>19.0</v>
      </c>
      <c r="T3" s="18" t="s">
        <v>23</v>
      </c>
      <c r="U3" s="19">
        <f t="shared" ref="U3:U137" si="8">DURATIONOFSAIILING(T3)</f>
        <v>4</v>
      </c>
      <c r="V3" s="18" t="s">
        <v>24</v>
      </c>
      <c r="W3" s="18">
        <f t="shared" ref="W3:W137" si="9">IF(V3 = "A", 1, 
    IF(V3 = "B", 2, 
        IF(V3 = "C", 3, "Error")
    )
)</f>
        <v>3</v>
      </c>
      <c r="X3" s="18">
        <v>19.0</v>
      </c>
      <c r="Y3" s="14">
        <f t="shared" ref="Y3:Y17" si="10">AMERICANONE2022(B3)</f>
        <v>0</v>
      </c>
    </row>
    <row r="4">
      <c r="A4" s="14" t="s">
        <v>25</v>
      </c>
      <c r="B4" s="14" t="s">
        <v>26</v>
      </c>
      <c r="C4" s="14">
        <v>2023.0</v>
      </c>
      <c r="D4" s="14">
        <v>0.0</v>
      </c>
      <c r="E4" s="15">
        <f t="shared" si="1"/>
        <v>2</v>
      </c>
      <c r="F4" s="14" t="s">
        <v>20</v>
      </c>
      <c r="G4" s="14">
        <f t="shared" si="2"/>
        <v>3</v>
      </c>
      <c r="H4" s="14">
        <v>2024.0</v>
      </c>
      <c r="I4" s="16">
        <f t="shared" si="3"/>
        <v>3</v>
      </c>
      <c r="J4" s="20" t="s">
        <v>27</v>
      </c>
      <c r="K4" s="17">
        <f t="shared" si="4"/>
        <v>1</v>
      </c>
      <c r="L4" s="20" t="s">
        <v>28</v>
      </c>
      <c r="M4" s="18">
        <f t="shared" si="5"/>
        <v>1</v>
      </c>
      <c r="N4" s="14">
        <v>5.0</v>
      </c>
      <c r="O4" s="14" t="s">
        <v>23</v>
      </c>
      <c r="P4" s="18">
        <f t="shared" si="6"/>
        <v>4</v>
      </c>
      <c r="Q4" s="14" t="s">
        <v>24</v>
      </c>
      <c r="R4" s="19">
        <f t="shared" si="7"/>
        <v>3</v>
      </c>
      <c r="S4" s="14">
        <v>19.0</v>
      </c>
      <c r="T4" s="14" t="s">
        <v>23</v>
      </c>
      <c r="U4" s="19">
        <f t="shared" si="8"/>
        <v>4</v>
      </c>
      <c r="V4" s="14" t="s">
        <v>24</v>
      </c>
      <c r="W4" s="18">
        <f t="shared" si="9"/>
        <v>3</v>
      </c>
      <c r="X4" s="14">
        <v>19.0</v>
      </c>
      <c r="Y4" s="14">
        <f t="shared" si="10"/>
        <v>0</v>
      </c>
      <c r="AA4" s="21">
        <v>2023.0</v>
      </c>
      <c r="AB4" s="22"/>
      <c r="AC4" s="22"/>
      <c r="AD4" s="22"/>
      <c r="AE4" s="22"/>
      <c r="AF4" s="23"/>
    </row>
    <row r="5">
      <c r="A5" s="24" t="s">
        <v>29</v>
      </c>
      <c r="B5" s="25" t="s">
        <v>30</v>
      </c>
      <c r="C5" s="14">
        <v>2023.0</v>
      </c>
      <c r="D5" s="14">
        <v>0.0</v>
      </c>
      <c r="E5" s="15">
        <f t="shared" si="1"/>
        <v>4</v>
      </c>
      <c r="F5" s="14" t="s">
        <v>31</v>
      </c>
      <c r="G5" s="14">
        <f t="shared" si="2"/>
        <v>1</v>
      </c>
      <c r="H5" s="14">
        <v>2025.0</v>
      </c>
      <c r="I5" s="16">
        <f t="shared" si="3"/>
        <v>2</v>
      </c>
      <c r="J5" s="20" t="s">
        <v>27</v>
      </c>
      <c r="K5" s="17">
        <f t="shared" si="4"/>
        <v>1</v>
      </c>
      <c r="L5" s="20" t="s">
        <v>28</v>
      </c>
      <c r="M5" s="18">
        <f t="shared" si="5"/>
        <v>1</v>
      </c>
      <c r="N5" s="14">
        <v>16.0</v>
      </c>
      <c r="O5" s="14" t="s">
        <v>23</v>
      </c>
      <c r="P5" s="18">
        <f t="shared" si="6"/>
        <v>4</v>
      </c>
      <c r="Q5" s="14" t="s">
        <v>24</v>
      </c>
      <c r="R5" s="19">
        <f t="shared" si="7"/>
        <v>3</v>
      </c>
      <c r="S5" s="14">
        <v>19.0</v>
      </c>
      <c r="T5" s="14" t="s">
        <v>23</v>
      </c>
      <c r="U5" s="19">
        <f t="shared" si="8"/>
        <v>4</v>
      </c>
      <c r="V5" s="14" t="s">
        <v>24</v>
      </c>
      <c r="W5" s="18">
        <f t="shared" si="9"/>
        <v>3</v>
      </c>
      <c r="X5" s="14">
        <v>19.0</v>
      </c>
      <c r="Y5" s="14">
        <f t="shared" si="10"/>
        <v>0</v>
      </c>
      <c r="AA5" s="26" t="s">
        <v>32</v>
      </c>
      <c r="AB5" s="3"/>
      <c r="AC5" s="27" t="s">
        <v>33</v>
      </c>
      <c r="AD5" s="3"/>
      <c r="AE5" s="27" t="s">
        <v>34</v>
      </c>
      <c r="AF5" s="28"/>
    </row>
    <row r="6">
      <c r="A6" s="14" t="s">
        <v>35</v>
      </c>
      <c r="B6" s="14" t="s">
        <v>36</v>
      </c>
      <c r="C6" s="14">
        <v>2023.0</v>
      </c>
      <c r="D6" s="14">
        <v>0.0</v>
      </c>
      <c r="E6" s="15">
        <f t="shared" si="1"/>
        <v>4</v>
      </c>
      <c r="F6" s="14" t="s">
        <v>20</v>
      </c>
      <c r="G6" s="14">
        <f t="shared" si="2"/>
        <v>3</v>
      </c>
      <c r="H6" s="14">
        <v>2025.0</v>
      </c>
      <c r="I6" s="16">
        <f t="shared" si="3"/>
        <v>2</v>
      </c>
      <c r="J6" s="20" t="s">
        <v>27</v>
      </c>
      <c r="K6" s="17">
        <f t="shared" si="4"/>
        <v>1</v>
      </c>
      <c r="L6" s="14" t="s">
        <v>22</v>
      </c>
      <c r="M6" s="18">
        <f t="shared" si="5"/>
        <v>2</v>
      </c>
      <c r="N6" s="14">
        <v>18.0</v>
      </c>
      <c r="O6" s="20" t="s">
        <v>27</v>
      </c>
      <c r="P6" s="18">
        <f t="shared" si="6"/>
        <v>1</v>
      </c>
      <c r="Q6" s="29" t="s">
        <v>22</v>
      </c>
      <c r="R6" s="19">
        <f t="shared" si="7"/>
        <v>2</v>
      </c>
      <c r="S6" s="14">
        <v>18.0</v>
      </c>
      <c r="T6" s="14" t="s">
        <v>23</v>
      </c>
      <c r="U6" s="19">
        <f t="shared" si="8"/>
        <v>4</v>
      </c>
      <c r="V6" s="14" t="s">
        <v>24</v>
      </c>
      <c r="W6" s="18">
        <f t="shared" si="9"/>
        <v>3</v>
      </c>
      <c r="X6" s="14">
        <v>19.0</v>
      </c>
      <c r="Y6" s="14">
        <f t="shared" si="10"/>
        <v>0</v>
      </c>
      <c r="AA6" s="30" t="s">
        <v>6</v>
      </c>
      <c r="AB6" s="31" t="s">
        <v>10</v>
      </c>
      <c r="AC6" s="32" t="s">
        <v>6</v>
      </c>
      <c r="AD6" s="33" t="s">
        <v>37</v>
      </c>
      <c r="AE6" s="32" t="s">
        <v>6</v>
      </c>
      <c r="AF6" s="34" t="s">
        <v>37</v>
      </c>
    </row>
    <row r="7">
      <c r="A7" s="14" t="s">
        <v>29</v>
      </c>
      <c r="B7" s="14" t="s">
        <v>38</v>
      </c>
      <c r="C7" s="14">
        <v>2023.0</v>
      </c>
      <c r="D7" s="14">
        <v>0.0</v>
      </c>
      <c r="E7" s="15">
        <f t="shared" si="1"/>
        <v>4</v>
      </c>
      <c r="F7" s="35" t="s">
        <v>31</v>
      </c>
      <c r="G7" s="14">
        <f t="shared" si="2"/>
        <v>1</v>
      </c>
      <c r="H7" s="14">
        <v>2026.0</v>
      </c>
      <c r="I7" s="16">
        <f t="shared" si="3"/>
        <v>1</v>
      </c>
      <c r="J7" s="14" t="s">
        <v>23</v>
      </c>
      <c r="K7" s="17">
        <f t="shared" si="4"/>
        <v>4</v>
      </c>
      <c r="L7" s="14" t="s">
        <v>24</v>
      </c>
      <c r="M7" s="18">
        <f t="shared" si="5"/>
        <v>3</v>
      </c>
      <c r="N7" s="14">
        <v>19.0</v>
      </c>
      <c r="O7" s="20" t="s">
        <v>27</v>
      </c>
      <c r="P7" s="18">
        <f t="shared" si="6"/>
        <v>1</v>
      </c>
      <c r="Q7" s="20" t="s">
        <v>28</v>
      </c>
      <c r="R7" s="19">
        <f t="shared" si="7"/>
        <v>1</v>
      </c>
      <c r="S7" s="20">
        <v>18.0</v>
      </c>
      <c r="T7" s="14" t="s">
        <v>23</v>
      </c>
      <c r="U7" s="19">
        <f t="shared" si="8"/>
        <v>4</v>
      </c>
      <c r="V7" s="14" t="s">
        <v>24</v>
      </c>
      <c r="W7" s="18">
        <f t="shared" si="9"/>
        <v>3</v>
      </c>
      <c r="X7" s="14">
        <v>19.0</v>
      </c>
      <c r="Y7" s="14">
        <f t="shared" si="10"/>
        <v>0</v>
      </c>
      <c r="AA7" s="36" t="s">
        <v>31</v>
      </c>
      <c r="AB7" s="37">
        <v>1.0</v>
      </c>
      <c r="AC7" s="38" t="s">
        <v>39</v>
      </c>
      <c r="AD7" s="14">
        <v>9.0</v>
      </c>
      <c r="AE7" s="39" t="s">
        <v>40</v>
      </c>
      <c r="AF7" s="40">
        <v>13.0</v>
      </c>
    </row>
    <row r="8">
      <c r="A8" s="41" t="s">
        <v>41</v>
      </c>
      <c r="B8" s="14" t="s">
        <v>42</v>
      </c>
      <c r="C8" s="14">
        <v>2023.0</v>
      </c>
      <c r="D8" s="14">
        <v>0.0</v>
      </c>
      <c r="E8" s="15">
        <f t="shared" si="1"/>
        <v>4</v>
      </c>
      <c r="F8" s="14" t="s">
        <v>31</v>
      </c>
      <c r="G8" s="14">
        <f t="shared" si="2"/>
        <v>1</v>
      </c>
      <c r="H8" s="14">
        <v>2024.0</v>
      </c>
      <c r="I8" s="16">
        <f t="shared" si="3"/>
        <v>3</v>
      </c>
      <c r="J8" s="42" t="s">
        <v>21</v>
      </c>
      <c r="K8" s="17">
        <f t="shared" si="4"/>
        <v>2</v>
      </c>
      <c r="L8" s="14" t="s">
        <v>22</v>
      </c>
      <c r="M8" s="18">
        <f t="shared" si="5"/>
        <v>2</v>
      </c>
      <c r="N8" s="14">
        <v>15.0</v>
      </c>
      <c r="O8" s="14" t="s">
        <v>27</v>
      </c>
      <c r="P8" s="18">
        <f t="shared" si="6"/>
        <v>1</v>
      </c>
      <c r="Q8" s="14" t="s">
        <v>22</v>
      </c>
      <c r="R8" s="19">
        <f t="shared" si="7"/>
        <v>2</v>
      </c>
      <c r="S8" s="14">
        <v>12.0</v>
      </c>
      <c r="T8" s="14" t="s">
        <v>23</v>
      </c>
      <c r="U8" s="19">
        <f t="shared" si="8"/>
        <v>4</v>
      </c>
      <c r="V8" s="14" t="s">
        <v>24</v>
      </c>
      <c r="W8" s="18">
        <f t="shared" si="9"/>
        <v>3</v>
      </c>
      <c r="X8" s="14">
        <v>19.0</v>
      </c>
      <c r="Y8" s="14">
        <f t="shared" si="10"/>
        <v>0</v>
      </c>
      <c r="AA8" s="36" t="s">
        <v>43</v>
      </c>
      <c r="AB8" s="37">
        <v>2.0</v>
      </c>
      <c r="AC8" s="38" t="s">
        <v>44</v>
      </c>
      <c r="AD8" s="14">
        <v>10.0</v>
      </c>
      <c r="AE8" s="38" t="s">
        <v>45</v>
      </c>
      <c r="AF8" s="43">
        <v>11.0</v>
      </c>
    </row>
    <row r="9">
      <c r="A9" s="14" t="s">
        <v>46</v>
      </c>
      <c r="B9" s="14" t="s">
        <v>47</v>
      </c>
      <c r="C9" s="14">
        <v>2023.0</v>
      </c>
      <c r="D9" s="14">
        <v>0.0</v>
      </c>
      <c r="E9" s="15">
        <f t="shared" si="1"/>
        <v>4</v>
      </c>
      <c r="F9" s="14" t="s">
        <v>48</v>
      </c>
      <c r="G9" s="14">
        <f t="shared" si="2"/>
        <v>5</v>
      </c>
      <c r="H9" s="14">
        <v>2025.0</v>
      </c>
      <c r="I9" s="16">
        <f t="shared" si="3"/>
        <v>2</v>
      </c>
      <c r="J9" s="14" t="s">
        <v>23</v>
      </c>
      <c r="K9" s="17">
        <f t="shared" si="4"/>
        <v>4</v>
      </c>
      <c r="L9" s="14" t="s">
        <v>24</v>
      </c>
      <c r="M9" s="18">
        <f t="shared" si="5"/>
        <v>3</v>
      </c>
      <c r="N9" s="14">
        <v>19.0</v>
      </c>
      <c r="O9" s="14" t="s">
        <v>23</v>
      </c>
      <c r="P9" s="18">
        <f t="shared" si="6"/>
        <v>4</v>
      </c>
      <c r="Q9" s="14" t="s">
        <v>24</v>
      </c>
      <c r="R9" s="19">
        <f t="shared" si="7"/>
        <v>3</v>
      </c>
      <c r="S9" s="14">
        <v>19.0</v>
      </c>
      <c r="T9" s="20" t="s">
        <v>27</v>
      </c>
      <c r="U9" s="19">
        <f t="shared" si="8"/>
        <v>1</v>
      </c>
      <c r="V9" s="20" t="s">
        <v>28</v>
      </c>
      <c r="W9" s="18">
        <f t="shared" si="9"/>
        <v>1</v>
      </c>
      <c r="X9" s="14">
        <v>13.0</v>
      </c>
      <c r="Y9" s="14">
        <f t="shared" si="10"/>
        <v>0</v>
      </c>
      <c r="AA9" s="36" t="s">
        <v>20</v>
      </c>
      <c r="AB9" s="37">
        <v>3.0</v>
      </c>
      <c r="AC9" s="38" t="s">
        <v>49</v>
      </c>
      <c r="AD9" s="14">
        <v>9.0</v>
      </c>
      <c r="AE9" s="38" t="s">
        <v>50</v>
      </c>
      <c r="AF9" s="43">
        <v>13.0</v>
      </c>
    </row>
    <row r="10">
      <c r="A10" s="14" t="s">
        <v>51</v>
      </c>
      <c r="B10" s="14" t="s">
        <v>52</v>
      </c>
      <c r="C10" s="14">
        <v>2023.0</v>
      </c>
      <c r="D10" s="14">
        <v>0.0</v>
      </c>
      <c r="E10" s="15">
        <f t="shared" si="1"/>
        <v>4</v>
      </c>
      <c r="F10" s="35" t="s">
        <v>31</v>
      </c>
      <c r="G10" s="14">
        <f t="shared" si="2"/>
        <v>1</v>
      </c>
      <c r="H10" s="14">
        <v>2024.0</v>
      </c>
      <c r="I10" s="16">
        <f t="shared" si="3"/>
        <v>3</v>
      </c>
      <c r="J10" s="14" t="s">
        <v>23</v>
      </c>
      <c r="K10" s="17">
        <f t="shared" si="4"/>
        <v>4</v>
      </c>
      <c r="L10" s="14" t="s">
        <v>24</v>
      </c>
      <c r="M10" s="18">
        <f t="shared" si="5"/>
        <v>3</v>
      </c>
      <c r="N10" s="14">
        <v>19.0</v>
      </c>
      <c r="O10" s="42" t="s">
        <v>21</v>
      </c>
      <c r="P10" s="18">
        <f t="shared" si="6"/>
        <v>2</v>
      </c>
      <c r="Q10" s="14" t="s">
        <v>22</v>
      </c>
      <c r="R10" s="19">
        <f t="shared" si="7"/>
        <v>2</v>
      </c>
      <c r="S10" s="14">
        <v>7.0</v>
      </c>
      <c r="T10" s="14" t="s">
        <v>23</v>
      </c>
      <c r="U10" s="19">
        <f t="shared" si="8"/>
        <v>4</v>
      </c>
      <c r="V10" s="14" t="s">
        <v>24</v>
      </c>
      <c r="W10" s="18">
        <f t="shared" si="9"/>
        <v>3</v>
      </c>
      <c r="X10" s="14">
        <v>19.0</v>
      </c>
      <c r="Y10" s="14">
        <f t="shared" si="10"/>
        <v>0</v>
      </c>
      <c r="AA10" s="36" t="s">
        <v>53</v>
      </c>
      <c r="AB10" s="37">
        <v>4.0</v>
      </c>
      <c r="AC10" s="38" t="s">
        <v>54</v>
      </c>
      <c r="AD10" s="14">
        <v>11.0</v>
      </c>
      <c r="AE10" s="38" t="s">
        <v>55</v>
      </c>
      <c r="AF10" s="43">
        <v>12.0</v>
      </c>
    </row>
    <row r="11">
      <c r="A11" s="41" t="s">
        <v>56</v>
      </c>
      <c r="B11" s="14" t="s">
        <v>57</v>
      </c>
      <c r="C11" s="14">
        <v>2023.0</v>
      </c>
      <c r="D11" s="14">
        <v>0.0</v>
      </c>
      <c r="E11" s="15">
        <f t="shared" si="1"/>
        <v>3</v>
      </c>
      <c r="F11" s="14" t="s">
        <v>20</v>
      </c>
      <c r="G11" s="14">
        <f t="shared" si="2"/>
        <v>3</v>
      </c>
      <c r="H11" s="14">
        <v>2026.0</v>
      </c>
      <c r="I11" s="16">
        <f t="shared" si="3"/>
        <v>1</v>
      </c>
      <c r="J11" s="14" t="s">
        <v>58</v>
      </c>
      <c r="K11" s="17">
        <f t="shared" si="4"/>
        <v>3</v>
      </c>
      <c r="L11" s="14" t="s">
        <v>22</v>
      </c>
      <c r="M11" s="18">
        <f t="shared" si="5"/>
        <v>2</v>
      </c>
      <c r="N11" s="14">
        <v>7.0</v>
      </c>
      <c r="O11" s="20" t="s">
        <v>27</v>
      </c>
      <c r="P11" s="18">
        <f t="shared" si="6"/>
        <v>1</v>
      </c>
      <c r="Q11" s="29" t="s">
        <v>22</v>
      </c>
      <c r="R11" s="19">
        <f t="shared" si="7"/>
        <v>2</v>
      </c>
      <c r="S11" s="14">
        <v>12.0</v>
      </c>
      <c r="T11" s="20" t="s">
        <v>27</v>
      </c>
      <c r="U11" s="19">
        <f t="shared" si="8"/>
        <v>1</v>
      </c>
      <c r="V11" s="14" t="s">
        <v>22</v>
      </c>
      <c r="W11" s="18">
        <f t="shared" si="9"/>
        <v>2</v>
      </c>
      <c r="X11" s="14">
        <v>6.0</v>
      </c>
      <c r="Y11" s="14">
        <f t="shared" si="10"/>
        <v>0</v>
      </c>
      <c r="AA11" s="36" t="s">
        <v>48</v>
      </c>
      <c r="AB11" s="37">
        <v>5.0</v>
      </c>
      <c r="AC11" s="38" t="s">
        <v>59</v>
      </c>
      <c r="AD11" s="14">
        <v>9.0</v>
      </c>
      <c r="AE11" s="38" t="s">
        <v>60</v>
      </c>
      <c r="AF11" s="43">
        <v>10.0</v>
      </c>
    </row>
    <row r="12">
      <c r="A12" s="25" t="s">
        <v>61</v>
      </c>
      <c r="B12" s="25" t="s">
        <v>62</v>
      </c>
      <c r="C12" s="14">
        <v>2023.0</v>
      </c>
      <c r="D12" s="14">
        <v>0.0</v>
      </c>
      <c r="E12" s="15">
        <f t="shared" si="1"/>
        <v>4</v>
      </c>
      <c r="F12" s="14" t="s">
        <v>31</v>
      </c>
      <c r="G12" s="14">
        <f t="shared" si="2"/>
        <v>1</v>
      </c>
      <c r="H12" s="20">
        <v>2023.0</v>
      </c>
      <c r="I12" s="16">
        <f t="shared" si="3"/>
        <v>4</v>
      </c>
      <c r="J12" s="20" t="s">
        <v>27</v>
      </c>
      <c r="K12" s="17">
        <f t="shared" si="4"/>
        <v>1</v>
      </c>
      <c r="L12" s="20" t="s">
        <v>28</v>
      </c>
      <c r="M12" s="18">
        <f t="shared" si="5"/>
        <v>1</v>
      </c>
      <c r="N12" s="14">
        <v>1.0</v>
      </c>
      <c r="O12" s="20" t="s">
        <v>27</v>
      </c>
      <c r="P12" s="18">
        <f t="shared" si="6"/>
        <v>1</v>
      </c>
      <c r="Q12" s="20" t="s">
        <v>28</v>
      </c>
      <c r="R12" s="19">
        <f t="shared" si="7"/>
        <v>1</v>
      </c>
      <c r="S12" s="14">
        <v>3.0</v>
      </c>
      <c r="T12" s="14" t="s">
        <v>23</v>
      </c>
      <c r="U12" s="19">
        <f t="shared" si="8"/>
        <v>4</v>
      </c>
      <c r="V12" s="14" t="s">
        <v>24</v>
      </c>
      <c r="W12" s="18">
        <f t="shared" si="9"/>
        <v>3</v>
      </c>
      <c r="X12" s="14">
        <v>19.0</v>
      </c>
      <c r="Y12" s="14">
        <f t="shared" si="10"/>
        <v>0</v>
      </c>
      <c r="AA12" s="44" t="s">
        <v>63</v>
      </c>
      <c r="AB12" s="45">
        <v>6.0</v>
      </c>
      <c r="AC12" s="46" t="s">
        <v>64</v>
      </c>
      <c r="AD12" s="47">
        <v>9.0</v>
      </c>
      <c r="AE12" s="46" t="s">
        <v>65</v>
      </c>
      <c r="AF12" s="48"/>
    </row>
    <row r="13">
      <c r="A13" s="25" t="s">
        <v>66</v>
      </c>
      <c r="B13" s="25" t="s">
        <v>67</v>
      </c>
      <c r="C13" s="14">
        <v>2023.0</v>
      </c>
      <c r="D13" s="14">
        <v>0.0</v>
      </c>
      <c r="E13" s="15">
        <f t="shared" si="1"/>
        <v>4</v>
      </c>
      <c r="F13" s="14" t="s">
        <v>31</v>
      </c>
      <c r="G13" s="14">
        <f t="shared" si="2"/>
        <v>1</v>
      </c>
      <c r="H13" s="14">
        <v>2023.0</v>
      </c>
      <c r="I13" s="16">
        <f t="shared" si="3"/>
        <v>4</v>
      </c>
      <c r="J13" s="20" t="s">
        <v>27</v>
      </c>
      <c r="K13" s="17">
        <f t="shared" si="4"/>
        <v>1</v>
      </c>
      <c r="L13" s="20" t="s">
        <v>28</v>
      </c>
      <c r="M13" s="18">
        <f t="shared" si="5"/>
        <v>1</v>
      </c>
      <c r="N13" s="14">
        <v>15.0</v>
      </c>
      <c r="O13" s="20" t="s">
        <v>27</v>
      </c>
      <c r="P13" s="18">
        <f t="shared" si="6"/>
        <v>1</v>
      </c>
      <c r="Q13" s="20" t="s">
        <v>28</v>
      </c>
      <c r="R13" s="19">
        <f t="shared" si="7"/>
        <v>1</v>
      </c>
      <c r="S13" s="14">
        <v>15.0</v>
      </c>
      <c r="T13" s="14" t="s">
        <v>23</v>
      </c>
      <c r="U13" s="19">
        <f t="shared" si="8"/>
        <v>4</v>
      </c>
      <c r="V13" s="14" t="s">
        <v>24</v>
      </c>
      <c r="W13" s="18">
        <f t="shared" si="9"/>
        <v>3</v>
      </c>
      <c r="X13" s="14">
        <v>19.0</v>
      </c>
      <c r="Y13" s="14">
        <f t="shared" si="10"/>
        <v>0</v>
      </c>
    </row>
    <row r="14">
      <c r="A14" s="14" t="s">
        <v>68</v>
      </c>
      <c r="B14" s="14" t="s">
        <v>69</v>
      </c>
      <c r="C14" s="14">
        <v>2023.0</v>
      </c>
      <c r="D14" s="14">
        <v>0.0</v>
      </c>
      <c r="E14" s="15">
        <f t="shared" si="1"/>
        <v>3</v>
      </c>
      <c r="F14" s="14" t="s">
        <v>63</v>
      </c>
      <c r="G14" s="14">
        <f t="shared" si="2"/>
        <v>6</v>
      </c>
      <c r="H14" s="14">
        <v>2023.0</v>
      </c>
      <c r="I14" s="16">
        <f t="shared" si="3"/>
        <v>4</v>
      </c>
      <c r="J14" s="14" t="s">
        <v>23</v>
      </c>
      <c r="K14" s="17">
        <f t="shared" si="4"/>
        <v>4</v>
      </c>
      <c r="L14" s="14" t="s">
        <v>24</v>
      </c>
      <c r="M14" s="18">
        <f t="shared" si="5"/>
        <v>3</v>
      </c>
      <c r="N14" s="14">
        <v>19.0</v>
      </c>
      <c r="O14" s="14" t="s">
        <v>23</v>
      </c>
      <c r="P14" s="18">
        <f t="shared" si="6"/>
        <v>4</v>
      </c>
      <c r="Q14" s="14" t="s">
        <v>24</v>
      </c>
      <c r="R14" s="19">
        <f t="shared" si="7"/>
        <v>3</v>
      </c>
      <c r="S14" s="14">
        <v>19.0</v>
      </c>
      <c r="T14" s="20" t="s">
        <v>27</v>
      </c>
      <c r="U14" s="19">
        <f t="shared" si="8"/>
        <v>1</v>
      </c>
      <c r="V14" s="20" t="s">
        <v>28</v>
      </c>
      <c r="W14" s="18">
        <f t="shared" si="9"/>
        <v>1</v>
      </c>
      <c r="X14" s="14">
        <v>11.0</v>
      </c>
      <c r="Y14" s="14">
        <f t="shared" si="10"/>
        <v>1</v>
      </c>
      <c r="AA14" s="49" t="s">
        <v>70</v>
      </c>
      <c r="AB14" s="50"/>
      <c r="AC14" s="51"/>
    </row>
    <row r="15">
      <c r="A15" s="52" t="s">
        <v>25</v>
      </c>
      <c r="B15" s="14" t="s">
        <v>71</v>
      </c>
      <c r="C15" s="14">
        <v>2023.0</v>
      </c>
      <c r="D15" s="14">
        <v>0.0</v>
      </c>
      <c r="E15" s="15">
        <f t="shared" si="1"/>
        <v>2</v>
      </c>
      <c r="F15" s="14" t="s">
        <v>20</v>
      </c>
      <c r="G15" s="14">
        <f t="shared" si="2"/>
        <v>3</v>
      </c>
      <c r="H15" s="14">
        <v>2023.0</v>
      </c>
      <c r="I15" s="16">
        <f t="shared" si="3"/>
        <v>4</v>
      </c>
      <c r="J15" s="42" t="s">
        <v>21</v>
      </c>
      <c r="K15" s="17">
        <f t="shared" si="4"/>
        <v>2</v>
      </c>
      <c r="L15" s="14" t="s">
        <v>22</v>
      </c>
      <c r="M15" s="18">
        <f t="shared" si="5"/>
        <v>2</v>
      </c>
      <c r="N15" s="14">
        <v>11.0</v>
      </c>
      <c r="O15" s="42" t="s">
        <v>21</v>
      </c>
      <c r="P15" s="18">
        <f t="shared" si="6"/>
        <v>2</v>
      </c>
      <c r="Q15" s="29" t="s">
        <v>22</v>
      </c>
      <c r="R15" s="19">
        <f t="shared" si="7"/>
        <v>2</v>
      </c>
      <c r="S15" s="14">
        <v>6.0</v>
      </c>
      <c r="T15" s="14" t="s">
        <v>23</v>
      </c>
      <c r="U15" s="19">
        <f t="shared" si="8"/>
        <v>4</v>
      </c>
      <c r="V15" s="14" t="s">
        <v>24</v>
      </c>
      <c r="W15" s="18">
        <f t="shared" si="9"/>
        <v>3</v>
      </c>
      <c r="X15" s="14">
        <v>19.0</v>
      </c>
      <c r="Y15" s="14">
        <f t="shared" si="10"/>
        <v>0</v>
      </c>
      <c r="AA15" s="53" t="s">
        <v>72</v>
      </c>
      <c r="AB15" s="54" t="s">
        <v>73</v>
      </c>
      <c r="AC15" s="55">
        <v>2023.0</v>
      </c>
    </row>
    <row r="16">
      <c r="A16" s="14" t="s">
        <v>74</v>
      </c>
      <c r="B16" s="14" t="s">
        <v>75</v>
      </c>
      <c r="C16" s="14">
        <v>2023.0</v>
      </c>
      <c r="D16" s="14">
        <v>0.0</v>
      </c>
      <c r="E16" s="15">
        <f t="shared" si="1"/>
        <v>1</v>
      </c>
      <c r="F16" s="14" t="s">
        <v>20</v>
      </c>
      <c r="G16" s="14">
        <f t="shared" si="2"/>
        <v>3</v>
      </c>
      <c r="H16" s="14">
        <v>2025.0</v>
      </c>
      <c r="I16" s="16">
        <f t="shared" si="3"/>
        <v>2</v>
      </c>
      <c r="J16" s="14" t="s">
        <v>23</v>
      </c>
      <c r="K16" s="17">
        <f t="shared" si="4"/>
        <v>4</v>
      </c>
      <c r="L16" s="14" t="s">
        <v>24</v>
      </c>
      <c r="M16" s="18">
        <f t="shared" si="5"/>
        <v>3</v>
      </c>
      <c r="N16" s="14">
        <v>19.0</v>
      </c>
      <c r="O16" s="14" t="s">
        <v>23</v>
      </c>
      <c r="P16" s="18">
        <f t="shared" si="6"/>
        <v>4</v>
      </c>
      <c r="Q16" s="14" t="s">
        <v>24</v>
      </c>
      <c r="R16" s="19">
        <f t="shared" si="7"/>
        <v>3</v>
      </c>
      <c r="S16" s="14">
        <v>19.0</v>
      </c>
      <c r="T16" s="20" t="s">
        <v>27</v>
      </c>
      <c r="U16" s="19">
        <f t="shared" si="8"/>
        <v>1</v>
      </c>
      <c r="V16" s="14" t="s">
        <v>22</v>
      </c>
      <c r="W16" s="18">
        <f t="shared" si="9"/>
        <v>2</v>
      </c>
      <c r="X16" s="14">
        <v>1.0</v>
      </c>
      <c r="Y16" s="14">
        <f t="shared" si="10"/>
        <v>0</v>
      </c>
      <c r="AA16" s="53" t="s">
        <v>76</v>
      </c>
      <c r="AB16" s="54" t="s">
        <v>77</v>
      </c>
      <c r="AC16" s="55">
        <v>2023.0</v>
      </c>
    </row>
    <row r="17">
      <c r="A17" s="13" t="s">
        <v>78</v>
      </c>
      <c r="B17" s="14" t="s">
        <v>79</v>
      </c>
      <c r="C17" s="14">
        <v>2023.0</v>
      </c>
      <c r="D17" s="14">
        <v>0.0</v>
      </c>
      <c r="E17" s="15">
        <f t="shared" si="1"/>
        <v>4</v>
      </c>
      <c r="F17" s="14" t="s">
        <v>20</v>
      </c>
      <c r="G17" s="14">
        <f t="shared" si="2"/>
        <v>3</v>
      </c>
      <c r="H17" s="14">
        <v>2025.0</v>
      </c>
      <c r="I17" s="16">
        <f t="shared" si="3"/>
        <v>2</v>
      </c>
      <c r="J17" s="42" t="s">
        <v>21</v>
      </c>
      <c r="K17" s="17">
        <f t="shared" si="4"/>
        <v>2</v>
      </c>
      <c r="L17" s="14" t="s">
        <v>22</v>
      </c>
      <c r="M17" s="18">
        <f t="shared" si="5"/>
        <v>2</v>
      </c>
      <c r="N17" s="14">
        <v>15.0</v>
      </c>
      <c r="O17" s="42" t="s">
        <v>21</v>
      </c>
      <c r="P17" s="18">
        <f t="shared" si="6"/>
        <v>2</v>
      </c>
      <c r="Q17" s="29" t="s">
        <v>22</v>
      </c>
      <c r="R17" s="19">
        <f t="shared" si="7"/>
        <v>2</v>
      </c>
      <c r="S17" s="14">
        <v>17.0</v>
      </c>
      <c r="T17" s="14" t="s">
        <v>23</v>
      </c>
      <c r="U17" s="19">
        <f t="shared" si="8"/>
        <v>4</v>
      </c>
      <c r="V17" s="14" t="s">
        <v>24</v>
      </c>
      <c r="W17" s="18">
        <f t="shared" si="9"/>
        <v>3</v>
      </c>
      <c r="X17" s="14">
        <v>19.0</v>
      </c>
      <c r="Y17" s="14">
        <f t="shared" si="10"/>
        <v>0</v>
      </c>
      <c r="AA17" s="53" t="s">
        <v>80</v>
      </c>
      <c r="AB17" s="54" t="s">
        <v>81</v>
      </c>
      <c r="AC17" s="55">
        <v>2023.0</v>
      </c>
    </row>
    <row r="18">
      <c r="A18" s="14" t="s">
        <v>82</v>
      </c>
      <c r="B18" s="14" t="s">
        <v>83</v>
      </c>
      <c r="C18" s="14">
        <v>2023.0</v>
      </c>
      <c r="D18" s="14">
        <v>0.0</v>
      </c>
      <c r="E18" s="15">
        <f t="shared" si="1"/>
        <v>4</v>
      </c>
      <c r="F18" s="14" t="s">
        <v>20</v>
      </c>
      <c r="G18" s="14">
        <f t="shared" si="2"/>
        <v>3</v>
      </c>
      <c r="H18" s="14">
        <v>2023.0</v>
      </c>
      <c r="I18" s="16">
        <f t="shared" si="3"/>
        <v>4</v>
      </c>
      <c r="J18" s="14" t="s">
        <v>58</v>
      </c>
      <c r="K18" s="17">
        <f t="shared" si="4"/>
        <v>3</v>
      </c>
      <c r="L18" s="20" t="s">
        <v>28</v>
      </c>
      <c r="M18" s="18">
        <f t="shared" si="5"/>
        <v>1</v>
      </c>
      <c r="N18" s="14">
        <v>10.0</v>
      </c>
      <c r="O18" s="56" t="s">
        <v>21</v>
      </c>
      <c r="P18" s="18">
        <f t="shared" si="6"/>
        <v>2</v>
      </c>
      <c r="Q18" s="57" t="s">
        <v>28</v>
      </c>
      <c r="R18" s="19">
        <f t="shared" si="7"/>
        <v>1</v>
      </c>
      <c r="S18" s="58">
        <v>9.0</v>
      </c>
      <c r="T18" s="20" t="s">
        <v>27</v>
      </c>
      <c r="U18" s="19">
        <f t="shared" si="8"/>
        <v>1</v>
      </c>
      <c r="V18" s="14" t="s">
        <v>22</v>
      </c>
      <c r="W18" s="18">
        <f t="shared" si="9"/>
        <v>2</v>
      </c>
      <c r="X18" s="14">
        <v>8.0</v>
      </c>
      <c r="Y18" s="14">
        <f t="shared" ref="Y18:Y137" si="11">AMERICANONEZERO2023(B18)</f>
        <v>0</v>
      </c>
      <c r="AA18" s="53" t="s">
        <v>84</v>
      </c>
      <c r="AB18" s="54" t="s">
        <v>85</v>
      </c>
      <c r="AC18" s="55">
        <v>2023.0</v>
      </c>
    </row>
    <row r="19">
      <c r="A19" s="59" t="s">
        <v>81</v>
      </c>
      <c r="B19" s="14" t="s">
        <v>86</v>
      </c>
      <c r="C19" s="14">
        <v>2023.0</v>
      </c>
      <c r="D19" s="14">
        <v>0.0</v>
      </c>
      <c r="E19" s="15">
        <f t="shared" si="1"/>
        <v>3</v>
      </c>
      <c r="F19" s="14" t="s">
        <v>31</v>
      </c>
      <c r="G19" s="14">
        <f t="shared" si="2"/>
        <v>1</v>
      </c>
      <c r="H19" s="14">
        <v>2023.0</v>
      </c>
      <c r="I19" s="16">
        <f t="shared" si="3"/>
        <v>4</v>
      </c>
      <c r="J19" s="20" t="s">
        <v>27</v>
      </c>
      <c r="K19" s="17">
        <f t="shared" si="4"/>
        <v>1</v>
      </c>
      <c r="L19" s="14" t="s">
        <v>22</v>
      </c>
      <c r="M19" s="18">
        <f t="shared" si="5"/>
        <v>2</v>
      </c>
      <c r="N19" s="14">
        <v>13.0</v>
      </c>
      <c r="O19" s="14" t="s">
        <v>23</v>
      </c>
      <c r="P19" s="18">
        <f t="shared" si="6"/>
        <v>4</v>
      </c>
      <c r="Q19" s="14" t="s">
        <v>24</v>
      </c>
      <c r="R19" s="19">
        <f t="shared" si="7"/>
        <v>3</v>
      </c>
      <c r="S19" s="14">
        <v>19.0</v>
      </c>
      <c r="T19" s="14" t="s">
        <v>23</v>
      </c>
      <c r="U19" s="19">
        <f t="shared" si="8"/>
        <v>4</v>
      </c>
      <c r="V19" s="14" t="s">
        <v>24</v>
      </c>
      <c r="W19" s="18">
        <f t="shared" si="9"/>
        <v>3</v>
      </c>
      <c r="X19" s="14">
        <v>19.0</v>
      </c>
      <c r="Y19" s="14">
        <f t="shared" si="11"/>
        <v>0</v>
      </c>
      <c r="AA19" s="53" t="s">
        <v>75</v>
      </c>
      <c r="AB19" s="54" t="s">
        <v>74</v>
      </c>
      <c r="AC19" s="55">
        <v>2023.0</v>
      </c>
    </row>
    <row r="20">
      <c r="A20" s="14" t="s">
        <v>68</v>
      </c>
      <c r="B20" s="14" t="s">
        <v>87</v>
      </c>
      <c r="C20" s="14">
        <v>2023.0</v>
      </c>
      <c r="D20" s="14">
        <v>0.0</v>
      </c>
      <c r="E20" s="15">
        <f t="shared" si="1"/>
        <v>3</v>
      </c>
      <c r="F20" s="14" t="s">
        <v>63</v>
      </c>
      <c r="G20" s="14">
        <f t="shared" si="2"/>
        <v>6</v>
      </c>
      <c r="H20" s="14">
        <v>2023.0</v>
      </c>
      <c r="I20" s="16">
        <f t="shared" si="3"/>
        <v>4</v>
      </c>
      <c r="J20" s="14" t="s">
        <v>23</v>
      </c>
      <c r="K20" s="17">
        <f t="shared" si="4"/>
        <v>4</v>
      </c>
      <c r="L20" s="14" t="s">
        <v>24</v>
      </c>
      <c r="M20" s="18">
        <f t="shared" si="5"/>
        <v>3</v>
      </c>
      <c r="N20" s="14">
        <v>19.0</v>
      </c>
      <c r="O20" s="14" t="s">
        <v>23</v>
      </c>
      <c r="P20" s="18">
        <f t="shared" si="6"/>
        <v>4</v>
      </c>
      <c r="Q20" s="14" t="s">
        <v>24</v>
      </c>
      <c r="R20" s="19">
        <f t="shared" si="7"/>
        <v>3</v>
      </c>
      <c r="S20" s="14">
        <v>19.0</v>
      </c>
      <c r="T20" s="20" t="s">
        <v>27</v>
      </c>
      <c r="U20" s="19">
        <f t="shared" si="8"/>
        <v>1</v>
      </c>
      <c r="V20" s="14" t="s">
        <v>22</v>
      </c>
      <c r="W20" s="18">
        <f t="shared" si="9"/>
        <v>2</v>
      </c>
      <c r="X20" s="14">
        <v>9.0</v>
      </c>
      <c r="Y20" s="14">
        <f t="shared" si="11"/>
        <v>0</v>
      </c>
      <c r="AA20" s="53" t="s">
        <v>88</v>
      </c>
      <c r="AB20" s="54" t="s">
        <v>74</v>
      </c>
      <c r="AC20" s="55">
        <v>2023.0</v>
      </c>
    </row>
    <row r="21">
      <c r="A21" s="54" t="s">
        <v>89</v>
      </c>
      <c r="B21" s="14" t="s">
        <v>90</v>
      </c>
      <c r="C21" s="14">
        <v>2023.0</v>
      </c>
      <c r="D21" s="14">
        <v>0.0</v>
      </c>
      <c r="E21" s="15">
        <f t="shared" si="1"/>
        <v>4</v>
      </c>
      <c r="F21" s="14" t="s">
        <v>20</v>
      </c>
      <c r="G21" s="14">
        <f t="shared" si="2"/>
        <v>3</v>
      </c>
      <c r="H21" s="14">
        <v>2023.0</v>
      </c>
      <c r="I21" s="16">
        <f t="shared" si="3"/>
        <v>4</v>
      </c>
      <c r="J21" s="42" t="s">
        <v>21</v>
      </c>
      <c r="K21" s="17">
        <f t="shared" si="4"/>
        <v>2</v>
      </c>
      <c r="L21" s="20" t="s">
        <v>28</v>
      </c>
      <c r="M21" s="18">
        <f t="shared" si="5"/>
        <v>1</v>
      </c>
      <c r="N21" s="14">
        <v>13.0</v>
      </c>
      <c r="O21" s="14" t="s">
        <v>58</v>
      </c>
      <c r="P21" s="18">
        <f t="shared" si="6"/>
        <v>3</v>
      </c>
      <c r="Q21" s="29" t="s">
        <v>22</v>
      </c>
      <c r="R21" s="19">
        <f t="shared" si="7"/>
        <v>2</v>
      </c>
      <c r="S21" s="14">
        <v>7.0</v>
      </c>
      <c r="T21" s="14" t="s">
        <v>23</v>
      </c>
      <c r="U21" s="19">
        <f t="shared" si="8"/>
        <v>4</v>
      </c>
      <c r="V21" s="14" t="s">
        <v>24</v>
      </c>
      <c r="W21" s="18">
        <f t="shared" si="9"/>
        <v>3</v>
      </c>
      <c r="X21" s="14">
        <v>19.0</v>
      </c>
      <c r="Y21" s="14">
        <f t="shared" si="11"/>
        <v>0</v>
      </c>
      <c r="AA21" s="53" t="s">
        <v>91</v>
      </c>
      <c r="AB21" s="54" t="s">
        <v>77</v>
      </c>
      <c r="AC21" s="55">
        <v>2023.0</v>
      </c>
    </row>
    <row r="22">
      <c r="A22" s="60" t="s">
        <v>89</v>
      </c>
      <c r="B22" s="14" t="s">
        <v>92</v>
      </c>
      <c r="C22" s="14">
        <v>2023.0</v>
      </c>
      <c r="D22" s="14">
        <v>0.0</v>
      </c>
      <c r="E22" s="15">
        <f t="shared" si="1"/>
        <v>4</v>
      </c>
      <c r="F22" s="14" t="s">
        <v>20</v>
      </c>
      <c r="G22" s="14">
        <f t="shared" si="2"/>
        <v>3</v>
      </c>
      <c r="H22" s="14">
        <v>2023.0</v>
      </c>
      <c r="I22" s="16">
        <f t="shared" si="3"/>
        <v>4</v>
      </c>
      <c r="J22" s="14" t="s">
        <v>23</v>
      </c>
      <c r="K22" s="17">
        <f t="shared" si="4"/>
        <v>4</v>
      </c>
      <c r="L22" s="14" t="s">
        <v>24</v>
      </c>
      <c r="M22" s="18">
        <f t="shared" si="5"/>
        <v>3</v>
      </c>
      <c r="N22" s="14">
        <v>19.0</v>
      </c>
      <c r="O22" s="14" t="s">
        <v>23</v>
      </c>
      <c r="P22" s="18">
        <f t="shared" si="6"/>
        <v>4</v>
      </c>
      <c r="Q22" s="14" t="s">
        <v>24</v>
      </c>
      <c r="R22" s="19">
        <f t="shared" si="7"/>
        <v>3</v>
      </c>
      <c r="S22" s="14">
        <v>19.0</v>
      </c>
      <c r="T22" s="14" t="s">
        <v>23</v>
      </c>
      <c r="U22" s="19">
        <f t="shared" si="8"/>
        <v>4</v>
      </c>
      <c r="V22" s="14" t="s">
        <v>24</v>
      </c>
      <c r="W22" s="18">
        <f t="shared" si="9"/>
        <v>3</v>
      </c>
      <c r="X22" s="14">
        <v>19.0</v>
      </c>
      <c r="Y22" s="14">
        <f t="shared" si="11"/>
        <v>0</v>
      </c>
      <c r="AA22" s="53" t="s">
        <v>93</v>
      </c>
      <c r="AB22" s="54" t="s">
        <v>94</v>
      </c>
      <c r="AC22" s="55">
        <v>2023.0</v>
      </c>
      <c r="AG22" s="57"/>
    </row>
    <row r="23">
      <c r="A23" s="14" t="s">
        <v>95</v>
      </c>
      <c r="B23" s="14" t="s">
        <v>96</v>
      </c>
      <c r="C23" s="14">
        <v>2023.0</v>
      </c>
      <c r="D23" s="14">
        <v>0.0</v>
      </c>
      <c r="E23" s="15">
        <f t="shared" si="1"/>
        <v>1</v>
      </c>
      <c r="F23" s="14" t="s">
        <v>20</v>
      </c>
      <c r="G23" s="14">
        <f t="shared" si="2"/>
        <v>3</v>
      </c>
      <c r="H23" s="14">
        <v>2024.0</v>
      </c>
      <c r="I23" s="16">
        <f t="shared" si="3"/>
        <v>3</v>
      </c>
      <c r="J23" s="14" t="s">
        <v>23</v>
      </c>
      <c r="K23" s="17">
        <f t="shared" si="4"/>
        <v>4</v>
      </c>
      <c r="L23" s="14" t="s">
        <v>24</v>
      </c>
      <c r="M23" s="18">
        <f t="shared" si="5"/>
        <v>3</v>
      </c>
      <c r="N23" s="14">
        <v>19.0</v>
      </c>
      <c r="O23" s="14" t="s">
        <v>23</v>
      </c>
      <c r="P23" s="18">
        <f t="shared" si="6"/>
        <v>4</v>
      </c>
      <c r="Q23" s="14" t="s">
        <v>24</v>
      </c>
      <c r="R23" s="19">
        <f t="shared" si="7"/>
        <v>3</v>
      </c>
      <c r="S23" s="14">
        <v>19.0</v>
      </c>
      <c r="T23" s="14" t="s">
        <v>58</v>
      </c>
      <c r="U23" s="19">
        <f t="shared" si="8"/>
        <v>3</v>
      </c>
      <c r="V23" s="14" t="s">
        <v>22</v>
      </c>
      <c r="W23" s="18">
        <f t="shared" si="9"/>
        <v>2</v>
      </c>
      <c r="X23" s="14">
        <v>13.0</v>
      </c>
      <c r="Y23" s="14">
        <f t="shared" si="11"/>
        <v>0</v>
      </c>
      <c r="AA23" s="53" t="s">
        <v>97</v>
      </c>
      <c r="AB23" s="54" t="s">
        <v>94</v>
      </c>
      <c r="AC23" s="55">
        <v>2023.0</v>
      </c>
    </row>
    <row r="24">
      <c r="A24" s="14" t="s">
        <v>98</v>
      </c>
      <c r="B24" s="14" t="s">
        <v>99</v>
      </c>
      <c r="C24" s="14">
        <v>2023.0</v>
      </c>
      <c r="D24" s="14">
        <v>0.0</v>
      </c>
      <c r="E24" s="15">
        <f t="shared" si="1"/>
        <v>4</v>
      </c>
      <c r="F24" s="14" t="s">
        <v>20</v>
      </c>
      <c r="G24" s="14">
        <f t="shared" si="2"/>
        <v>3</v>
      </c>
      <c r="H24" s="14">
        <v>2025.0</v>
      </c>
      <c r="I24" s="16">
        <f t="shared" si="3"/>
        <v>2</v>
      </c>
      <c r="J24" s="20" t="s">
        <v>27</v>
      </c>
      <c r="K24" s="17">
        <f t="shared" si="4"/>
        <v>1</v>
      </c>
      <c r="L24" s="14" t="s">
        <v>22</v>
      </c>
      <c r="M24" s="18">
        <f t="shared" si="5"/>
        <v>2</v>
      </c>
      <c r="N24" s="14">
        <v>1.0</v>
      </c>
      <c r="O24" s="20" t="s">
        <v>27</v>
      </c>
      <c r="P24" s="18">
        <f t="shared" si="6"/>
        <v>1</v>
      </c>
      <c r="Q24" s="29" t="s">
        <v>22</v>
      </c>
      <c r="R24" s="19">
        <f t="shared" si="7"/>
        <v>2</v>
      </c>
      <c r="S24" s="14">
        <v>2.0</v>
      </c>
      <c r="T24" s="20" t="s">
        <v>27</v>
      </c>
      <c r="U24" s="19">
        <f t="shared" si="8"/>
        <v>1</v>
      </c>
      <c r="V24" s="14" t="s">
        <v>22</v>
      </c>
      <c r="W24" s="18">
        <f t="shared" si="9"/>
        <v>2</v>
      </c>
      <c r="X24" s="14">
        <v>4.0</v>
      </c>
      <c r="Y24" s="14">
        <f t="shared" si="11"/>
        <v>0</v>
      </c>
      <c r="AA24" s="53" t="s">
        <v>100</v>
      </c>
      <c r="AB24" s="54" t="s">
        <v>85</v>
      </c>
      <c r="AC24" s="55">
        <v>2023.0</v>
      </c>
    </row>
    <row r="25">
      <c r="A25" s="14" t="s">
        <v>78</v>
      </c>
      <c r="B25" s="14" t="s">
        <v>101</v>
      </c>
      <c r="C25" s="14">
        <v>2023.0</v>
      </c>
      <c r="D25" s="14">
        <v>0.0</v>
      </c>
      <c r="E25" s="15">
        <f t="shared" si="1"/>
        <v>4</v>
      </c>
      <c r="F25" s="14" t="s">
        <v>20</v>
      </c>
      <c r="G25" s="14">
        <f t="shared" si="2"/>
        <v>3</v>
      </c>
      <c r="H25" s="14">
        <v>2023.0</v>
      </c>
      <c r="I25" s="16">
        <f t="shared" si="3"/>
        <v>4</v>
      </c>
      <c r="J25" s="20" t="s">
        <v>27</v>
      </c>
      <c r="K25" s="17">
        <f t="shared" si="4"/>
        <v>1</v>
      </c>
      <c r="L25" s="20" t="s">
        <v>28</v>
      </c>
      <c r="M25" s="18">
        <f t="shared" si="5"/>
        <v>1</v>
      </c>
      <c r="N25" s="14">
        <v>15.0</v>
      </c>
      <c r="O25" s="20" t="s">
        <v>27</v>
      </c>
      <c r="P25" s="18">
        <f t="shared" si="6"/>
        <v>1</v>
      </c>
      <c r="Q25" s="14" t="s">
        <v>28</v>
      </c>
      <c r="R25" s="19">
        <f t="shared" si="7"/>
        <v>1</v>
      </c>
      <c r="S25" s="14">
        <v>15.0</v>
      </c>
      <c r="T25" s="14" t="s">
        <v>23</v>
      </c>
      <c r="U25" s="19">
        <f t="shared" si="8"/>
        <v>4</v>
      </c>
      <c r="V25" s="14" t="s">
        <v>24</v>
      </c>
      <c r="W25" s="18">
        <f t="shared" si="9"/>
        <v>3</v>
      </c>
      <c r="X25" s="14">
        <v>19.0</v>
      </c>
      <c r="Y25" s="14">
        <f t="shared" si="11"/>
        <v>0</v>
      </c>
      <c r="AA25" s="53" t="s">
        <v>102</v>
      </c>
      <c r="AB25" s="54" t="s">
        <v>103</v>
      </c>
      <c r="AC25" s="55">
        <v>2023.0</v>
      </c>
    </row>
    <row r="26">
      <c r="A26" s="59" t="s">
        <v>29</v>
      </c>
      <c r="B26" s="14" t="s">
        <v>104</v>
      </c>
      <c r="C26" s="14">
        <v>2023.0</v>
      </c>
      <c r="D26" s="14">
        <v>0.0</v>
      </c>
      <c r="E26" s="15">
        <f t="shared" si="1"/>
        <v>4</v>
      </c>
      <c r="F26" s="14" t="s">
        <v>31</v>
      </c>
      <c r="G26" s="14">
        <f t="shared" si="2"/>
        <v>1</v>
      </c>
      <c r="H26" s="14">
        <v>2024.0</v>
      </c>
      <c r="I26" s="16">
        <f t="shared" si="3"/>
        <v>3</v>
      </c>
      <c r="J26" s="42" t="s">
        <v>21</v>
      </c>
      <c r="K26" s="17">
        <f t="shared" si="4"/>
        <v>2</v>
      </c>
      <c r="L26" s="14" t="s">
        <v>22</v>
      </c>
      <c r="M26" s="18">
        <f t="shared" si="5"/>
        <v>2</v>
      </c>
      <c r="N26" s="14">
        <v>17.0</v>
      </c>
      <c r="O26" s="14" t="s">
        <v>27</v>
      </c>
      <c r="P26" s="18">
        <f t="shared" si="6"/>
        <v>1</v>
      </c>
      <c r="Q26" s="14" t="s">
        <v>22</v>
      </c>
      <c r="R26" s="19">
        <f t="shared" si="7"/>
        <v>2</v>
      </c>
      <c r="S26" s="14">
        <v>17.0</v>
      </c>
      <c r="T26" s="14" t="s">
        <v>23</v>
      </c>
      <c r="U26" s="19">
        <f t="shared" si="8"/>
        <v>4</v>
      </c>
      <c r="V26" s="14" t="s">
        <v>24</v>
      </c>
      <c r="W26" s="18">
        <f t="shared" si="9"/>
        <v>3</v>
      </c>
      <c r="X26" s="14">
        <v>19.0</v>
      </c>
      <c r="Y26" s="14">
        <f t="shared" si="11"/>
        <v>0</v>
      </c>
      <c r="AA26" s="61" t="s">
        <v>105</v>
      </c>
      <c r="AB26" s="62" t="s">
        <v>103</v>
      </c>
      <c r="AC26" s="63">
        <v>2023.0</v>
      </c>
    </row>
    <row r="27">
      <c r="A27" s="24" t="s">
        <v>41</v>
      </c>
      <c r="B27" s="25" t="s">
        <v>106</v>
      </c>
      <c r="C27" s="14">
        <v>2023.0</v>
      </c>
      <c r="D27" s="14">
        <v>0.0</v>
      </c>
      <c r="E27" s="15">
        <f t="shared" si="1"/>
        <v>4</v>
      </c>
      <c r="F27" s="14" t="s">
        <v>31</v>
      </c>
      <c r="G27" s="14">
        <f t="shared" si="2"/>
        <v>1</v>
      </c>
      <c r="H27" s="14">
        <v>2023.0</v>
      </c>
      <c r="I27" s="16">
        <f t="shared" si="3"/>
        <v>4</v>
      </c>
      <c r="J27" s="20" t="s">
        <v>27</v>
      </c>
      <c r="K27" s="17">
        <f t="shared" si="4"/>
        <v>1</v>
      </c>
      <c r="L27" s="20" t="s">
        <v>28</v>
      </c>
      <c r="M27" s="18">
        <f t="shared" si="5"/>
        <v>1</v>
      </c>
      <c r="N27" s="14">
        <v>14.0</v>
      </c>
      <c r="O27" s="20" t="s">
        <v>27</v>
      </c>
      <c r="P27" s="18">
        <f t="shared" si="6"/>
        <v>1</v>
      </c>
      <c r="Q27" s="20" t="s">
        <v>28</v>
      </c>
      <c r="R27" s="19">
        <f t="shared" si="7"/>
        <v>1</v>
      </c>
      <c r="S27" s="20">
        <v>10.0</v>
      </c>
      <c r="T27" s="14" t="s">
        <v>23</v>
      </c>
      <c r="U27" s="19">
        <f t="shared" si="8"/>
        <v>4</v>
      </c>
      <c r="V27" s="14" t="s">
        <v>24</v>
      </c>
      <c r="W27" s="18">
        <f t="shared" si="9"/>
        <v>3</v>
      </c>
      <c r="X27" s="14">
        <v>19.0</v>
      </c>
      <c r="Y27" s="14">
        <f t="shared" si="11"/>
        <v>0</v>
      </c>
    </row>
    <row r="28">
      <c r="A28" s="20" t="s">
        <v>103</v>
      </c>
      <c r="B28" s="20" t="s">
        <v>102</v>
      </c>
      <c r="C28" s="14">
        <v>2023.0</v>
      </c>
      <c r="D28" s="14">
        <v>0.0</v>
      </c>
      <c r="E28" s="15">
        <f t="shared" si="1"/>
        <v>2</v>
      </c>
      <c r="F28" s="14" t="s">
        <v>20</v>
      </c>
      <c r="G28" s="14">
        <f t="shared" si="2"/>
        <v>3</v>
      </c>
      <c r="H28" s="14">
        <v>2024.0</v>
      </c>
      <c r="I28" s="16">
        <f t="shared" si="3"/>
        <v>3</v>
      </c>
      <c r="J28" s="20" t="s">
        <v>27</v>
      </c>
      <c r="K28" s="17">
        <f t="shared" si="4"/>
        <v>1</v>
      </c>
      <c r="L28" s="20" t="s">
        <v>28</v>
      </c>
      <c r="M28" s="18">
        <f t="shared" si="5"/>
        <v>1</v>
      </c>
      <c r="N28" s="14">
        <v>4.0</v>
      </c>
      <c r="O28" s="20" t="s">
        <v>58</v>
      </c>
      <c r="P28" s="18">
        <f t="shared" si="6"/>
        <v>3</v>
      </c>
      <c r="Q28" s="14" t="s">
        <v>28</v>
      </c>
      <c r="R28" s="19">
        <f t="shared" si="7"/>
        <v>1</v>
      </c>
      <c r="S28" s="14">
        <v>7.0</v>
      </c>
      <c r="T28" s="20" t="s">
        <v>27</v>
      </c>
      <c r="U28" s="19">
        <f t="shared" si="8"/>
        <v>1</v>
      </c>
      <c r="V28" s="20" t="s">
        <v>28</v>
      </c>
      <c r="W28" s="18">
        <f t="shared" si="9"/>
        <v>1</v>
      </c>
      <c r="X28" s="14">
        <v>9.0</v>
      </c>
      <c r="Y28" s="14">
        <f t="shared" si="11"/>
        <v>1</v>
      </c>
      <c r="AA28" s="49" t="s">
        <v>107</v>
      </c>
      <c r="AB28" s="51"/>
    </row>
    <row r="29">
      <c r="A29" s="14" t="s">
        <v>108</v>
      </c>
      <c r="B29" s="41" t="s">
        <v>109</v>
      </c>
      <c r="C29" s="14">
        <v>2023.0</v>
      </c>
      <c r="D29" s="14">
        <v>0.0</v>
      </c>
      <c r="E29" s="15">
        <f t="shared" si="1"/>
        <v>3</v>
      </c>
      <c r="F29" s="14" t="s">
        <v>31</v>
      </c>
      <c r="G29" s="14">
        <f t="shared" si="2"/>
        <v>1</v>
      </c>
      <c r="H29" s="14">
        <v>2024.0</v>
      </c>
      <c r="I29" s="16">
        <f t="shared" si="3"/>
        <v>3</v>
      </c>
      <c r="J29" s="14" t="s">
        <v>23</v>
      </c>
      <c r="K29" s="17">
        <f t="shared" si="4"/>
        <v>4</v>
      </c>
      <c r="L29" s="14" t="s">
        <v>24</v>
      </c>
      <c r="M29" s="18">
        <f t="shared" si="5"/>
        <v>3</v>
      </c>
      <c r="N29" s="14">
        <v>19.0</v>
      </c>
      <c r="O29" s="14" t="s">
        <v>23</v>
      </c>
      <c r="P29" s="18">
        <f t="shared" si="6"/>
        <v>4</v>
      </c>
      <c r="Q29" s="14" t="s">
        <v>24</v>
      </c>
      <c r="R29" s="19">
        <f t="shared" si="7"/>
        <v>3</v>
      </c>
      <c r="S29" s="14">
        <v>19.0</v>
      </c>
      <c r="T29" s="42" t="s">
        <v>21</v>
      </c>
      <c r="U29" s="19">
        <f t="shared" si="8"/>
        <v>2</v>
      </c>
      <c r="V29" s="20" t="s">
        <v>28</v>
      </c>
      <c r="W29" s="18">
        <f t="shared" si="9"/>
        <v>1</v>
      </c>
      <c r="X29" s="14">
        <v>18.0</v>
      </c>
      <c r="Y29" s="14">
        <f t="shared" si="11"/>
        <v>0</v>
      </c>
      <c r="AA29" s="64" t="s">
        <v>27</v>
      </c>
      <c r="AB29" s="55">
        <v>1.0</v>
      </c>
    </row>
    <row r="30">
      <c r="A30" s="14" t="s">
        <v>110</v>
      </c>
      <c r="B30" s="14" t="s">
        <v>111</v>
      </c>
      <c r="C30" s="14">
        <v>2023.0</v>
      </c>
      <c r="D30" s="14">
        <v>0.0</v>
      </c>
      <c r="E30" s="15">
        <f t="shared" si="1"/>
        <v>4</v>
      </c>
      <c r="F30" s="14" t="s">
        <v>20</v>
      </c>
      <c r="G30" s="14">
        <f t="shared" si="2"/>
        <v>3</v>
      </c>
      <c r="H30" s="14">
        <v>2023.0</v>
      </c>
      <c r="I30" s="16">
        <f t="shared" si="3"/>
        <v>4</v>
      </c>
      <c r="J30" s="14" t="s">
        <v>23</v>
      </c>
      <c r="K30" s="17">
        <f t="shared" si="4"/>
        <v>4</v>
      </c>
      <c r="L30" s="14" t="s">
        <v>24</v>
      </c>
      <c r="M30" s="18">
        <f t="shared" si="5"/>
        <v>3</v>
      </c>
      <c r="N30" s="14">
        <v>19.0</v>
      </c>
      <c r="O30" s="14" t="s">
        <v>23</v>
      </c>
      <c r="P30" s="18">
        <f t="shared" si="6"/>
        <v>4</v>
      </c>
      <c r="Q30" s="14" t="s">
        <v>24</v>
      </c>
      <c r="R30" s="19">
        <f t="shared" si="7"/>
        <v>3</v>
      </c>
      <c r="S30" s="14">
        <v>19.0</v>
      </c>
      <c r="T30" s="20" t="s">
        <v>27</v>
      </c>
      <c r="U30" s="19">
        <f t="shared" si="8"/>
        <v>1</v>
      </c>
      <c r="V30" s="14" t="s">
        <v>22</v>
      </c>
      <c r="W30" s="18">
        <f t="shared" si="9"/>
        <v>2</v>
      </c>
      <c r="X30" s="14">
        <v>12.0</v>
      </c>
      <c r="Y30" s="14">
        <f t="shared" si="11"/>
        <v>0</v>
      </c>
      <c r="AA30" s="65" t="s">
        <v>21</v>
      </c>
      <c r="AB30" s="55">
        <v>2.0</v>
      </c>
    </row>
    <row r="31">
      <c r="A31" s="14" t="s">
        <v>98</v>
      </c>
      <c r="B31" s="14" t="s">
        <v>112</v>
      </c>
      <c r="C31" s="14">
        <v>2023.0</v>
      </c>
      <c r="D31" s="14">
        <v>0.0</v>
      </c>
      <c r="E31" s="15">
        <f t="shared" si="1"/>
        <v>4</v>
      </c>
      <c r="F31" s="14" t="s">
        <v>20</v>
      </c>
      <c r="G31" s="14">
        <f t="shared" si="2"/>
        <v>3</v>
      </c>
      <c r="H31" s="14">
        <v>2024.0</v>
      </c>
      <c r="I31" s="16">
        <f t="shared" si="3"/>
        <v>3</v>
      </c>
      <c r="J31" s="14" t="s">
        <v>58</v>
      </c>
      <c r="K31" s="17">
        <f t="shared" si="4"/>
        <v>3</v>
      </c>
      <c r="L31" s="20" t="s">
        <v>28</v>
      </c>
      <c r="M31" s="18">
        <f t="shared" si="5"/>
        <v>1</v>
      </c>
      <c r="N31" s="14">
        <v>14.0</v>
      </c>
      <c r="O31" s="20" t="s">
        <v>58</v>
      </c>
      <c r="P31" s="18">
        <f t="shared" si="6"/>
        <v>3</v>
      </c>
      <c r="Q31" s="14" t="s">
        <v>28</v>
      </c>
      <c r="R31" s="19">
        <f t="shared" si="7"/>
        <v>1</v>
      </c>
      <c r="S31" s="14">
        <v>8.0</v>
      </c>
      <c r="T31" s="42" t="s">
        <v>21</v>
      </c>
      <c r="U31" s="19">
        <f t="shared" si="8"/>
        <v>2</v>
      </c>
      <c r="V31" s="20" t="s">
        <v>28</v>
      </c>
      <c r="W31" s="18">
        <f t="shared" si="9"/>
        <v>1</v>
      </c>
      <c r="X31" s="14">
        <v>6.0</v>
      </c>
      <c r="Y31" s="14">
        <f t="shared" si="11"/>
        <v>0</v>
      </c>
      <c r="AA31" s="66" t="s">
        <v>58</v>
      </c>
      <c r="AB31" s="55">
        <v>3.0</v>
      </c>
    </row>
    <row r="32">
      <c r="A32" s="41" t="s">
        <v>113</v>
      </c>
      <c r="B32" s="14" t="s">
        <v>114</v>
      </c>
      <c r="C32" s="14">
        <v>2023.0</v>
      </c>
      <c r="D32" s="14">
        <v>0.0</v>
      </c>
      <c r="E32" s="15">
        <f t="shared" si="1"/>
        <v>4</v>
      </c>
      <c r="F32" s="14" t="s">
        <v>31</v>
      </c>
      <c r="G32" s="14">
        <f t="shared" si="2"/>
        <v>1</v>
      </c>
      <c r="H32" s="14">
        <v>2023.0</v>
      </c>
      <c r="I32" s="16">
        <f t="shared" si="3"/>
        <v>4</v>
      </c>
      <c r="J32" s="20" t="s">
        <v>27</v>
      </c>
      <c r="K32" s="17">
        <f t="shared" si="4"/>
        <v>1</v>
      </c>
      <c r="L32" s="14" t="s">
        <v>22</v>
      </c>
      <c r="M32" s="18">
        <f t="shared" si="5"/>
        <v>2</v>
      </c>
      <c r="N32" s="14">
        <v>12.0</v>
      </c>
      <c r="O32" s="14" t="s">
        <v>27</v>
      </c>
      <c r="P32" s="18">
        <f t="shared" si="6"/>
        <v>1</v>
      </c>
      <c r="Q32" s="14" t="s">
        <v>22</v>
      </c>
      <c r="R32" s="19">
        <f t="shared" si="7"/>
        <v>2</v>
      </c>
      <c r="S32" s="14">
        <v>14.0</v>
      </c>
      <c r="T32" s="14" t="s">
        <v>23</v>
      </c>
      <c r="U32" s="19">
        <f t="shared" si="8"/>
        <v>4</v>
      </c>
      <c r="V32" s="14" t="s">
        <v>24</v>
      </c>
      <c r="W32" s="18">
        <f t="shared" si="9"/>
        <v>3</v>
      </c>
      <c r="X32" s="14">
        <v>19.0</v>
      </c>
      <c r="Y32" s="14">
        <f t="shared" si="11"/>
        <v>0</v>
      </c>
      <c r="AA32" s="67" t="s">
        <v>23</v>
      </c>
      <c r="AB32" s="63">
        <v>4.0</v>
      </c>
    </row>
    <row r="33">
      <c r="A33" s="14" t="s">
        <v>115</v>
      </c>
      <c r="B33" s="14" t="s">
        <v>116</v>
      </c>
      <c r="C33" s="14">
        <v>2023.0</v>
      </c>
      <c r="D33" s="14">
        <v>0.0</v>
      </c>
      <c r="E33" s="15">
        <f t="shared" si="1"/>
        <v>1</v>
      </c>
      <c r="F33" s="35" t="s">
        <v>31</v>
      </c>
      <c r="G33" s="14">
        <f t="shared" si="2"/>
        <v>1</v>
      </c>
      <c r="H33" s="14">
        <v>2025.0</v>
      </c>
      <c r="I33" s="16">
        <f t="shared" si="3"/>
        <v>2</v>
      </c>
      <c r="J33" s="14" t="s">
        <v>23</v>
      </c>
      <c r="K33" s="17">
        <f t="shared" si="4"/>
        <v>4</v>
      </c>
      <c r="L33" s="14" t="s">
        <v>24</v>
      </c>
      <c r="M33" s="18">
        <f t="shared" si="5"/>
        <v>3</v>
      </c>
      <c r="N33" s="14">
        <v>19.0</v>
      </c>
      <c r="O33" s="42" t="s">
        <v>21</v>
      </c>
      <c r="P33" s="18">
        <f t="shared" si="6"/>
        <v>2</v>
      </c>
      <c r="Q33" s="14" t="s">
        <v>22</v>
      </c>
      <c r="R33" s="19">
        <f t="shared" si="7"/>
        <v>2</v>
      </c>
      <c r="S33" s="14">
        <v>5.0</v>
      </c>
      <c r="T33" s="14" t="s">
        <v>23</v>
      </c>
      <c r="U33" s="19">
        <f t="shared" si="8"/>
        <v>4</v>
      </c>
      <c r="V33" s="14" t="s">
        <v>24</v>
      </c>
      <c r="W33" s="18">
        <f t="shared" si="9"/>
        <v>3</v>
      </c>
      <c r="X33" s="14">
        <v>19.0</v>
      </c>
      <c r="Y33" s="14">
        <f t="shared" si="11"/>
        <v>0</v>
      </c>
    </row>
    <row r="34">
      <c r="A34" s="14" t="s">
        <v>117</v>
      </c>
      <c r="B34" s="14" t="s">
        <v>118</v>
      </c>
      <c r="C34" s="14">
        <v>2023.0</v>
      </c>
      <c r="D34" s="14">
        <v>0.0</v>
      </c>
      <c r="E34" s="15">
        <f t="shared" si="1"/>
        <v>3</v>
      </c>
      <c r="F34" s="14" t="s">
        <v>31</v>
      </c>
      <c r="G34" s="14">
        <f t="shared" si="2"/>
        <v>1</v>
      </c>
      <c r="H34" s="14">
        <v>2026.0</v>
      </c>
      <c r="I34" s="16">
        <f t="shared" si="3"/>
        <v>1</v>
      </c>
      <c r="J34" s="20" t="s">
        <v>27</v>
      </c>
      <c r="K34" s="17">
        <f t="shared" si="4"/>
        <v>1</v>
      </c>
      <c r="L34" s="14" t="s">
        <v>22</v>
      </c>
      <c r="M34" s="18">
        <f t="shared" si="5"/>
        <v>2</v>
      </c>
      <c r="N34" s="14">
        <v>11.0</v>
      </c>
      <c r="O34" s="14" t="s">
        <v>27</v>
      </c>
      <c r="P34" s="18">
        <f t="shared" si="6"/>
        <v>1</v>
      </c>
      <c r="Q34" s="14" t="s">
        <v>22</v>
      </c>
      <c r="R34" s="19">
        <f t="shared" si="7"/>
        <v>2</v>
      </c>
      <c r="S34" s="14">
        <v>8.0</v>
      </c>
      <c r="T34" s="14" t="s">
        <v>23</v>
      </c>
      <c r="U34" s="19">
        <f t="shared" si="8"/>
        <v>4</v>
      </c>
      <c r="V34" s="14" t="s">
        <v>24</v>
      </c>
      <c r="W34" s="18">
        <f t="shared" si="9"/>
        <v>3</v>
      </c>
      <c r="X34" s="14">
        <v>19.0</v>
      </c>
      <c r="Y34" s="14">
        <f t="shared" si="11"/>
        <v>0</v>
      </c>
      <c r="AA34" s="68" t="s">
        <v>119</v>
      </c>
    </row>
    <row r="35">
      <c r="A35" s="41" t="s">
        <v>85</v>
      </c>
      <c r="B35" s="69" t="s">
        <v>120</v>
      </c>
      <c r="C35" s="14">
        <v>2023.0</v>
      </c>
      <c r="D35" s="14">
        <v>0.0</v>
      </c>
      <c r="E35" s="15">
        <f t="shared" si="1"/>
        <v>2</v>
      </c>
      <c r="F35" s="14" t="s">
        <v>20</v>
      </c>
      <c r="G35" s="14">
        <f t="shared" si="2"/>
        <v>3</v>
      </c>
      <c r="H35" s="14">
        <v>2024.0</v>
      </c>
      <c r="I35" s="16">
        <f t="shared" si="3"/>
        <v>3</v>
      </c>
      <c r="J35" s="20" t="s">
        <v>27</v>
      </c>
      <c r="K35" s="17">
        <f t="shared" si="4"/>
        <v>1</v>
      </c>
      <c r="L35" s="14" t="s">
        <v>22</v>
      </c>
      <c r="M35" s="18">
        <f t="shared" si="5"/>
        <v>2</v>
      </c>
      <c r="N35" s="14">
        <v>8.0</v>
      </c>
      <c r="O35" s="14" t="s">
        <v>23</v>
      </c>
      <c r="P35" s="18">
        <f t="shared" si="6"/>
        <v>4</v>
      </c>
      <c r="Q35" s="14" t="s">
        <v>24</v>
      </c>
      <c r="R35" s="19">
        <f t="shared" si="7"/>
        <v>3</v>
      </c>
      <c r="S35" s="14">
        <v>19.0</v>
      </c>
      <c r="T35" s="14" t="s">
        <v>23</v>
      </c>
      <c r="U35" s="19">
        <f t="shared" si="8"/>
        <v>4</v>
      </c>
      <c r="V35" s="14" t="s">
        <v>24</v>
      </c>
      <c r="W35" s="18">
        <f t="shared" si="9"/>
        <v>3</v>
      </c>
      <c r="X35" s="14">
        <v>19.0</v>
      </c>
      <c r="Y35" s="14">
        <f t="shared" si="11"/>
        <v>0</v>
      </c>
      <c r="AA35" s="68" t="s">
        <v>28</v>
      </c>
    </row>
    <row r="36">
      <c r="A36" s="14" t="s">
        <v>115</v>
      </c>
      <c r="B36" s="14" t="s">
        <v>121</v>
      </c>
      <c r="C36" s="14">
        <v>2023.0</v>
      </c>
      <c r="D36" s="14">
        <v>0.0</v>
      </c>
      <c r="E36" s="15">
        <f t="shared" si="1"/>
        <v>1</v>
      </c>
      <c r="F36" s="35" t="s">
        <v>31</v>
      </c>
      <c r="G36" s="14">
        <f t="shared" si="2"/>
        <v>1</v>
      </c>
      <c r="H36" s="14">
        <v>2023.0</v>
      </c>
      <c r="I36" s="16">
        <f t="shared" si="3"/>
        <v>4</v>
      </c>
      <c r="J36" s="14" t="s">
        <v>23</v>
      </c>
      <c r="K36" s="17">
        <f t="shared" si="4"/>
        <v>4</v>
      </c>
      <c r="L36" s="14" t="s">
        <v>24</v>
      </c>
      <c r="M36" s="18">
        <f t="shared" si="5"/>
        <v>3</v>
      </c>
      <c r="N36" s="14">
        <v>19.0</v>
      </c>
      <c r="O36" s="14" t="s">
        <v>58</v>
      </c>
      <c r="P36" s="18">
        <f t="shared" si="6"/>
        <v>3</v>
      </c>
      <c r="Q36" s="14" t="s">
        <v>22</v>
      </c>
      <c r="R36" s="19">
        <f t="shared" si="7"/>
        <v>2</v>
      </c>
      <c r="S36" s="14">
        <v>5.0</v>
      </c>
      <c r="T36" s="14" t="s">
        <v>23</v>
      </c>
      <c r="U36" s="19">
        <f t="shared" si="8"/>
        <v>4</v>
      </c>
      <c r="V36" s="14" t="s">
        <v>24</v>
      </c>
      <c r="W36" s="18">
        <f t="shared" si="9"/>
        <v>3</v>
      </c>
      <c r="X36" s="14">
        <v>19.0</v>
      </c>
      <c r="Y36" s="14">
        <f t="shared" si="11"/>
        <v>0</v>
      </c>
      <c r="AA36" s="68" t="s">
        <v>22</v>
      </c>
    </row>
    <row r="37">
      <c r="A37" s="24" t="s">
        <v>122</v>
      </c>
      <c r="B37" s="25" t="s">
        <v>123</v>
      </c>
      <c r="C37" s="14">
        <v>2023.0</v>
      </c>
      <c r="D37" s="14">
        <v>0.0</v>
      </c>
      <c r="E37" s="15">
        <f t="shared" si="1"/>
        <v>4</v>
      </c>
      <c r="F37" s="14" t="s">
        <v>31</v>
      </c>
      <c r="G37" s="14">
        <f t="shared" si="2"/>
        <v>1</v>
      </c>
      <c r="H37" s="14">
        <v>2024.0</v>
      </c>
      <c r="I37" s="16">
        <f t="shared" si="3"/>
        <v>3</v>
      </c>
      <c r="J37" s="20" t="s">
        <v>27</v>
      </c>
      <c r="K37" s="17">
        <f t="shared" si="4"/>
        <v>1</v>
      </c>
      <c r="L37" s="20" t="s">
        <v>28</v>
      </c>
      <c r="M37" s="18">
        <f t="shared" si="5"/>
        <v>1</v>
      </c>
      <c r="N37" s="14">
        <v>18.0</v>
      </c>
      <c r="O37" s="14" t="s">
        <v>23</v>
      </c>
      <c r="P37" s="18">
        <f t="shared" si="6"/>
        <v>4</v>
      </c>
      <c r="Q37" s="14" t="s">
        <v>24</v>
      </c>
      <c r="R37" s="19">
        <f t="shared" si="7"/>
        <v>3</v>
      </c>
      <c r="S37" s="14">
        <v>19.0</v>
      </c>
      <c r="T37" s="14" t="s">
        <v>23</v>
      </c>
      <c r="U37" s="19">
        <f t="shared" si="8"/>
        <v>4</v>
      </c>
      <c r="V37" s="14" t="s">
        <v>24</v>
      </c>
      <c r="W37" s="18">
        <f t="shared" si="9"/>
        <v>3</v>
      </c>
      <c r="X37" s="14">
        <v>19.0</v>
      </c>
      <c r="Y37" s="14">
        <f t="shared" si="11"/>
        <v>0</v>
      </c>
      <c r="AA37" s="68" t="s">
        <v>24</v>
      </c>
    </row>
    <row r="38">
      <c r="A38" s="13" t="s">
        <v>124</v>
      </c>
      <c r="B38" s="14" t="s">
        <v>125</v>
      </c>
      <c r="C38" s="14">
        <v>2023.0</v>
      </c>
      <c r="D38" s="14">
        <v>0.0</v>
      </c>
      <c r="E38" s="15">
        <f t="shared" si="1"/>
        <v>4</v>
      </c>
      <c r="F38" s="14" t="s">
        <v>20</v>
      </c>
      <c r="G38" s="14">
        <f t="shared" si="2"/>
        <v>3</v>
      </c>
      <c r="H38" s="14">
        <v>2025.0</v>
      </c>
      <c r="I38" s="16">
        <f t="shared" si="3"/>
        <v>2</v>
      </c>
      <c r="J38" s="20" t="s">
        <v>27</v>
      </c>
      <c r="K38" s="17">
        <f t="shared" si="4"/>
        <v>1</v>
      </c>
      <c r="L38" s="14" t="s">
        <v>22</v>
      </c>
      <c r="M38" s="18">
        <f t="shared" si="5"/>
        <v>2</v>
      </c>
      <c r="N38" s="14">
        <v>14.0</v>
      </c>
      <c r="O38" s="20" t="s">
        <v>27</v>
      </c>
      <c r="P38" s="18">
        <f t="shared" si="6"/>
        <v>1</v>
      </c>
      <c r="Q38" s="29" t="s">
        <v>22</v>
      </c>
      <c r="R38" s="19">
        <f t="shared" si="7"/>
        <v>2</v>
      </c>
      <c r="S38" s="14">
        <v>13.0</v>
      </c>
      <c r="T38" s="14" t="s">
        <v>23</v>
      </c>
      <c r="U38" s="19">
        <f t="shared" si="8"/>
        <v>4</v>
      </c>
      <c r="V38" s="14" t="s">
        <v>24</v>
      </c>
      <c r="W38" s="18">
        <f t="shared" si="9"/>
        <v>3</v>
      </c>
      <c r="X38" s="14">
        <v>19.0</v>
      </c>
      <c r="Y38" s="14">
        <f t="shared" si="11"/>
        <v>0</v>
      </c>
    </row>
    <row r="39">
      <c r="A39" s="14" t="s">
        <v>115</v>
      </c>
      <c r="B39" s="14" t="s">
        <v>126</v>
      </c>
      <c r="C39" s="14">
        <v>2023.0</v>
      </c>
      <c r="D39" s="14">
        <v>0.0</v>
      </c>
      <c r="E39" s="15">
        <f t="shared" si="1"/>
        <v>1</v>
      </c>
      <c r="F39" s="14" t="s">
        <v>31</v>
      </c>
      <c r="G39" s="14">
        <f t="shared" si="2"/>
        <v>1</v>
      </c>
      <c r="H39" s="14">
        <v>2026.0</v>
      </c>
      <c r="I39" s="16">
        <f t="shared" si="3"/>
        <v>1</v>
      </c>
      <c r="J39" s="20" t="s">
        <v>27</v>
      </c>
      <c r="K39" s="17">
        <f t="shared" si="4"/>
        <v>1</v>
      </c>
      <c r="L39" s="14" t="s">
        <v>22</v>
      </c>
      <c r="M39" s="18">
        <f t="shared" si="5"/>
        <v>2</v>
      </c>
      <c r="N39" s="14">
        <v>1.0</v>
      </c>
      <c r="O39" s="14" t="s">
        <v>23</v>
      </c>
      <c r="P39" s="18">
        <f t="shared" si="6"/>
        <v>4</v>
      </c>
      <c r="Q39" s="14" t="s">
        <v>24</v>
      </c>
      <c r="R39" s="19">
        <f t="shared" si="7"/>
        <v>3</v>
      </c>
      <c r="S39" s="14">
        <v>19.0</v>
      </c>
      <c r="T39" s="14" t="s">
        <v>23</v>
      </c>
      <c r="U39" s="19">
        <f t="shared" si="8"/>
        <v>4</v>
      </c>
      <c r="V39" s="14" t="s">
        <v>24</v>
      </c>
      <c r="W39" s="18">
        <f t="shared" si="9"/>
        <v>3</v>
      </c>
      <c r="X39" s="14">
        <v>19.0</v>
      </c>
      <c r="Y39" s="14">
        <f t="shared" si="11"/>
        <v>0</v>
      </c>
    </row>
    <row r="40">
      <c r="A40" s="13" t="s">
        <v>127</v>
      </c>
      <c r="B40" s="14" t="s">
        <v>128</v>
      </c>
      <c r="C40" s="14">
        <v>2023.0</v>
      </c>
      <c r="D40" s="14">
        <v>0.0</v>
      </c>
      <c r="E40" s="15">
        <f t="shared" si="1"/>
        <v>4</v>
      </c>
      <c r="F40" s="14" t="s">
        <v>20</v>
      </c>
      <c r="G40" s="14">
        <f t="shared" si="2"/>
        <v>3</v>
      </c>
      <c r="H40" s="14">
        <v>2026.0</v>
      </c>
      <c r="I40" s="16">
        <f t="shared" si="3"/>
        <v>1</v>
      </c>
      <c r="J40" s="42" t="s">
        <v>21</v>
      </c>
      <c r="K40" s="17">
        <f t="shared" si="4"/>
        <v>2</v>
      </c>
      <c r="L40" s="14" t="s">
        <v>22</v>
      </c>
      <c r="M40" s="18">
        <f t="shared" si="5"/>
        <v>2</v>
      </c>
      <c r="N40" s="14">
        <v>12.0</v>
      </c>
      <c r="O40" s="14" t="s">
        <v>23</v>
      </c>
      <c r="P40" s="18">
        <f t="shared" si="6"/>
        <v>4</v>
      </c>
      <c r="Q40" s="14" t="s">
        <v>24</v>
      </c>
      <c r="R40" s="19">
        <f t="shared" si="7"/>
        <v>3</v>
      </c>
      <c r="S40" s="14">
        <v>19.0</v>
      </c>
      <c r="T40" s="14" t="s">
        <v>23</v>
      </c>
      <c r="U40" s="19">
        <f t="shared" si="8"/>
        <v>4</v>
      </c>
      <c r="V40" s="14" t="s">
        <v>24</v>
      </c>
      <c r="W40" s="18">
        <f t="shared" si="9"/>
        <v>3</v>
      </c>
      <c r="X40" s="14">
        <v>19.0</v>
      </c>
      <c r="Y40" s="14">
        <f t="shared" si="11"/>
        <v>0</v>
      </c>
    </row>
    <row r="41">
      <c r="A41" s="60" t="s">
        <v>18</v>
      </c>
      <c r="B41" s="14" t="s">
        <v>129</v>
      </c>
      <c r="C41" s="14">
        <v>2023.0</v>
      </c>
      <c r="D41" s="14">
        <v>0.0</v>
      </c>
      <c r="E41" s="15">
        <f t="shared" si="1"/>
        <v>4</v>
      </c>
      <c r="F41" s="14" t="s">
        <v>20</v>
      </c>
      <c r="G41" s="14">
        <f t="shared" si="2"/>
        <v>3</v>
      </c>
      <c r="H41" s="14">
        <v>2026.0</v>
      </c>
      <c r="I41" s="16">
        <f t="shared" si="3"/>
        <v>1</v>
      </c>
      <c r="J41" s="14" t="s">
        <v>23</v>
      </c>
      <c r="K41" s="17">
        <f t="shared" si="4"/>
        <v>4</v>
      </c>
      <c r="L41" s="14" t="s">
        <v>24</v>
      </c>
      <c r="M41" s="18">
        <f t="shared" si="5"/>
        <v>3</v>
      </c>
      <c r="N41" s="14">
        <v>19.0</v>
      </c>
      <c r="O41" s="14" t="s">
        <v>58</v>
      </c>
      <c r="P41" s="18">
        <f t="shared" si="6"/>
        <v>3</v>
      </c>
      <c r="Q41" s="29" t="s">
        <v>22</v>
      </c>
      <c r="R41" s="19">
        <f t="shared" si="7"/>
        <v>2</v>
      </c>
      <c r="S41" s="14">
        <v>15.0</v>
      </c>
      <c r="T41" s="14" t="s">
        <v>23</v>
      </c>
      <c r="U41" s="19">
        <f t="shared" si="8"/>
        <v>4</v>
      </c>
      <c r="V41" s="14" t="s">
        <v>24</v>
      </c>
      <c r="W41" s="18">
        <f t="shared" si="9"/>
        <v>3</v>
      </c>
      <c r="X41" s="14">
        <v>19.0</v>
      </c>
      <c r="Y41" s="14">
        <f t="shared" si="11"/>
        <v>0</v>
      </c>
      <c r="AG41" s="57"/>
    </row>
    <row r="42">
      <c r="A42" s="14" t="s">
        <v>130</v>
      </c>
      <c r="B42" s="14" t="s">
        <v>131</v>
      </c>
      <c r="C42" s="14">
        <v>2023.0</v>
      </c>
      <c r="D42" s="14">
        <v>0.0</v>
      </c>
      <c r="E42" s="15">
        <f t="shared" si="1"/>
        <v>4</v>
      </c>
      <c r="F42" s="14" t="s">
        <v>31</v>
      </c>
      <c r="G42" s="14">
        <f t="shared" si="2"/>
        <v>1</v>
      </c>
      <c r="H42" s="14">
        <v>2026.0</v>
      </c>
      <c r="I42" s="16">
        <f t="shared" si="3"/>
        <v>1</v>
      </c>
      <c r="J42" s="20" t="s">
        <v>27</v>
      </c>
      <c r="K42" s="17">
        <f t="shared" si="4"/>
        <v>1</v>
      </c>
      <c r="L42" s="14" t="s">
        <v>22</v>
      </c>
      <c r="M42" s="18">
        <f t="shared" si="5"/>
        <v>2</v>
      </c>
      <c r="N42" s="14">
        <v>3.0</v>
      </c>
      <c r="O42" s="42" t="s">
        <v>21</v>
      </c>
      <c r="P42" s="18">
        <f t="shared" si="6"/>
        <v>2</v>
      </c>
      <c r="Q42" s="20" t="s">
        <v>28</v>
      </c>
      <c r="R42" s="19">
        <f t="shared" si="7"/>
        <v>1</v>
      </c>
      <c r="S42" s="14">
        <v>9.0</v>
      </c>
      <c r="T42" s="14" t="s">
        <v>23</v>
      </c>
      <c r="U42" s="19">
        <f t="shared" si="8"/>
        <v>4</v>
      </c>
      <c r="V42" s="14" t="s">
        <v>24</v>
      </c>
      <c r="W42" s="18">
        <f t="shared" si="9"/>
        <v>3</v>
      </c>
      <c r="X42" s="14">
        <v>19.0</v>
      </c>
      <c r="Y42" s="14">
        <f t="shared" si="11"/>
        <v>0</v>
      </c>
    </row>
    <row r="43">
      <c r="A43" s="24" t="s">
        <v>132</v>
      </c>
      <c r="B43" s="70" t="s">
        <v>133</v>
      </c>
      <c r="C43" s="14">
        <v>2023.0</v>
      </c>
      <c r="D43" s="14">
        <v>0.0</v>
      </c>
      <c r="E43" s="15">
        <f t="shared" si="1"/>
        <v>4</v>
      </c>
      <c r="F43" s="14" t="s">
        <v>31</v>
      </c>
      <c r="G43" s="14">
        <f t="shared" si="2"/>
        <v>1</v>
      </c>
      <c r="H43" s="14">
        <v>2023.0</v>
      </c>
      <c r="I43" s="16">
        <f t="shared" si="3"/>
        <v>4</v>
      </c>
      <c r="J43" s="20" t="s">
        <v>27</v>
      </c>
      <c r="K43" s="17">
        <f t="shared" si="4"/>
        <v>1</v>
      </c>
      <c r="L43" s="20" t="s">
        <v>28</v>
      </c>
      <c r="M43" s="18">
        <f t="shared" si="5"/>
        <v>1</v>
      </c>
      <c r="N43" s="14">
        <v>5.0</v>
      </c>
      <c r="O43" s="20" t="s">
        <v>27</v>
      </c>
      <c r="P43" s="18">
        <f t="shared" si="6"/>
        <v>1</v>
      </c>
      <c r="Q43" s="20" t="s">
        <v>28</v>
      </c>
      <c r="R43" s="19">
        <f t="shared" si="7"/>
        <v>1</v>
      </c>
      <c r="S43" s="20">
        <v>6.0</v>
      </c>
      <c r="T43" s="14" t="s">
        <v>58</v>
      </c>
      <c r="U43" s="19">
        <f t="shared" si="8"/>
        <v>3</v>
      </c>
      <c r="V43" s="20" t="s">
        <v>28</v>
      </c>
      <c r="W43" s="18">
        <f t="shared" si="9"/>
        <v>1</v>
      </c>
      <c r="X43" s="14">
        <v>18.0</v>
      </c>
      <c r="Y43" s="14">
        <f t="shared" si="11"/>
        <v>0</v>
      </c>
    </row>
    <row r="44">
      <c r="A44" s="60" t="s">
        <v>103</v>
      </c>
      <c r="B44" s="14" t="s">
        <v>134</v>
      </c>
      <c r="C44" s="14">
        <v>2023.0</v>
      </c>
      <c r="D44" s="14">
        <v>0.0</v>
      </c>
      <c r="E44" s="15">
        <f t="shared" si="1"/>
        <v>2</v>
      </c>
      <c r="F44" s="14" t="s">
        <v>20</v>
      </c>
      <c r="G44" s="14">
        <f t="shared" si="2"/>
        <v>3</v>
      </c>
      <c r="H44" s="14">
        <v>2026.0</v>
      </c>
      <c r="I44" s="16">
        <f t="shared" si="3"/>
        <v>1</v>
      </c>
      <c r="J44" s="14" t="s">
        <v>23</v>
      </c>
      <c r="K44" s="17">
        <f t="shared" si="4"/>
        <v>4</v>
      </c>
      <c r="L44" s="14" t="s">
        <v>24</v>
      </c>
      <c r="M44" s="18">
        <f t="shared" si="5"/>
        <v>3</v>
      </c>
      <c r="N44" s="14">
        <v>19.0</v>
      </c>
      <c r="O44" s="14" t="s">
        <v>58</v>
      </c>
      <c r="P44" s="18">
        <f t="shared" si="6"/>
        <v>3</v>
      </c>
      <c r="Q44" s="29" t="s">
        <v>22</v>
      </c>
      <c r="R44" s="19">
        <f t="shared" si="7"/>
        <v>2</v>
      </c>
      <c r="S44" s="14">
        <v>4.0</v>
      </c>
      <c r="T44" s="14" t="s">
        <v>23</v>
      </c>
      <c r="U44" s="19">
        <f t="shared" si="8"/>
        <v>4</v>
      </c>
      <c r="V44" s="14" t="s">
        <v>24</v>
      </c>
      <c r="W44" s="18">
        <f t="shared" si="9"/>
        <v>3</v>
      </c>
      <c r="X44" s="14">
        <v>19.0</v>
      </c>
      <c r="Y44" s="14">
        <f t="shared" si="11"/>
        <v>0</v>
      </c>
      <c r="AG44" s="57"/>
    </row>
    <row r="45">
      <c r="A45" s="41" t="s">
        <v>89</v>
      </c>
      <c r="B45" s="69" t="s">
        <v>135</v>
      </c>
      <c r="C45" s="14">
        <v>2023.0</v>
      </c>
      <c r="D45" s="14">
        <v>0.0</v>
      </c>
      <c r="E45" s="15">
        <f t="shared" si="1"/>
        <v>4</v>
      </c>
      <c r="F45" s="14" t="s">
        <v>20</v>
      </c>
      <c r="G45" s="14">
        <f t="shared" si="2"/>
        <v>3</v>
      </c>
      <c r="H45" s="14">
        <v>2023.0</v>
      </c>
      <c r="I45" s="16">
        <f t="shared" si="3"/>
        <v>4</v>
      </c>
      <c r="J45" s="14" t="s">
        <v>23</v>
      </c>
      <c r="K45" s="17">
        <f t="shared" si="4"/>
        <v>4</v>
      </c>
      <c r="L45" s="14" t="s">
        <v>24</v>
      </c>
      <c r="M45" s="18">
        <f t="shared" si="5"/>
        <v>3</v>
      </c>
      <c r="N45" s="14">
        <v>19.0</v>
      </c>
      <c r="O45" s="42" t="s">
        <v>21</v>
      </c>
      <c r="P45" s="18">
        <f t="shared" si="6"/>
        <v>2</v>
      </c>
      <c r="Q45" s="29" t="s">
        <v>22</v>
      </c>
      <c r="R45" s="19">
        <f t="shared" si="7"/>
        <v>2</v>
      </c>
      <c r="S45" s="14">
        <v>7.0</v>
      </c>
      <c r="T45" s="14" t="s">
        <v>23</v>
      </c>
      <c r="U45" s="19">
        <f t="shared" si="8"/>
        <v>4</v>
      </c>
      <c r="V45" s="14" t="s">
        <v>24</v>
      </c>
      <c r="W45" s="18">
        <f t="shared" si="9"/>
        <v>3</v>
      </c>
      <c r="X45" s="14">
        <v>19.0</v>
      </c>
      <c r="Y45" s="14">
        <f t="shared" si="11"/>
        <v>0</v>
      </c>
      <c r="AG45" s="57"/>
    </row>
    <row r="46">
      <c r="A46" s="25" t="s">
        <v>136</v>
      </c>
      <c r="B46" s="25" t="s">
        <v>137</v>
      </c>
      <c r="C46" s="14">
        <v>2023.0</v>
      </c>
      <c r="D46" s="14">
        <v>0.0</v>
      </c>
      <c r="E46" s="15">
        <f t="shared" si="1"/>
        <v>4</v>
      </c>
      <c r="F46" s="14" t="s">
        <v>31</v>
      </c>
      <c r="G46" s="14">
        <f t="shared" si="2"/>
        <v>1</v>
      </c>
      <c r="H46" s="14">
        <v>2025.0</v>
      </c>
      <c r="I46" s="16">
        <f t="shared" si="3"/>
        <v>2</v>
      </c>
      <c r="J46" s="14" t="s">
        <v>58</v>
      </c>
      <c r="K46" s="17">
        <f t="shared" si="4"/>
        <v>3</v>
      </c>
      <c r="L46" s="20" t="s">
        <v>28</v>
      </c>
      <c r="M46" s="18">
        <f t="shared" si="5"/>
        <v>1</v>
      </c>
      <c r="N46" s="14">
        <v>13.0</v>
      </c>
      <c r="O46" s="20" t="s">
        <v>27</v>
      </c>
      <c r="P46" s="18">
        <f t="shared" si="6"/>
        <v>1</v>
      </c>
      <c r="Q46" s="20" t="s">
        <v>28</v>
      </c>
      <c r="R46" s="19">
        <f t="shared" si="7"/>
        <v>1</v>
      </c>
      <c r="S46" s="20">
        <v>5.0</v>
      </c>
      <c r="T46" s="14" t="s">
        <v>23</v>
      </c>
      <c r="U46" s="19">
        <f t="shared" si="8"/>
        <v>4</v>
      </c>
      <c r="V46" s="14" t="s">
        <v>24</v>
      </c>
      <c r="W46" s="18">
        <f t="shared" si="9"/>
        <v>3</v>
      </c>
      <c r="X46" s="14">
        <v>19.0</v>
      </c>
      <c r="Y46" s="14">
        <f t="shared" si="11"/>
        <v>0</v>
      </c>
    </row>
    <row r="47">
      <c r="A47" s="13" t="s">
        <v>138</v>
      </c>
      <c r="B47" s="14" t="s">
        <v>139</v>
      </c>
      <c r="C47" s="14">
        <v>2023.0</v>
      </c>
      <c r="D47" s="14">
        <v>0.0</v>
      </c>
      <c r="E47" s="15">
        <f t="shared" si="1"/>
        <v>4</v>
      </c>
      <c r="F47" s="14" t="s">
        <v>20</v>
      </c>
      <c r="G47" s="14">
        <f t="shared" si="2"/>
        <v>3</v>
      </c>
      <c r="H47" s="14">
        <v>2025.0</v>
      </c>
      <c r="I47" s="16">
        <f t="shared" si="3"/>
        <v>2</v>
      </c>
      <c r="J47" s="20" t="s">
        <v>27</v>
      </c>
      <c r="K47" s="17">
        <f t="shared" si="4"/>
        <v>1</v>
      </c>
      <c r="L47" s="14" t="s">
        <v>22</v>
      </c>
      <c r="M47" s="18">
        <f t="shared" si="5"/>
        <v>2</v>
      </c>
      <c r="N47" s="14">
        <v>16.0</v>
      </c>
      <c r="O47" s="14" t="s">
        <v>58</v>
      </c>
      <c r="P47" s="18">
        <f t="shared" si="6"/>
        <v>3</v>
      </c>
      <c r="Q47" s="14" t="s">
        <v>28</v>
      </c>
      <c r="R47" s="19">
        <f t="shared" si="7"/>
        <v>1</v>
      </c>
      <c r="S47" s="14">
        <v>18.0</v>
      </c>
      <c r="T47" s="14" t="s">
        <v>23</v>
      </c>
      <c r="U47" s="19">
        <f t="shared" si="8"/>
        <v>4</v>
      </c>
      <c r="V47" s="14" t="s">
        <v>24</v>
      </c>
      <c r="W47" s="18">
        <f t="shared" si="9"/>
        <v>3</v>
      </c>
      <c r="X47" s="14">
        <v>19.0</v>
      </c>
      <c r="Y47" s="14">
        <f t="shared" si="11"/>
        <v>0</v>
      </c>
    </row>
    <row r="48">
      <c r="A48" s="14" t="s">
        <v>136</v>
      </c>
      <c r="B48" s="14" t="s">
        <v>140</v>
      </c>
      <c r="C48" s="14">
        <v>2023.0</v>
      </c>
      <c r="D48" s="14">
        <v>0.0</v>
      </c>
      <c r="E48" s="15">
        <f t="shared" si="1"/>
        <v>4</v>
      </c>
      <c r="F48" s="14" t="s">
        <v>31</v>
      </c>
      <c r="G48" s="14">
        <f t="shared" si="2"/>
        <v>1</v>
      </c>
      <c r="H48" s="14">
        <v>2024.0</v>
      </c>
      <c r="I48" s="16">
        <f t="shared" si="3"/>
        <v>3</v>
      </c>
      <c r="J48" s="20" t="s">
        <v>27</v>
      </c>
      <c r="K48" s="17">
        <f t="shared" si="4"/>
        <v>1</v>
      </c>
      <c r="L48" s="14" t="s">
        <v>22</v>
      </c>
      <c r="M48" s="18">
        <f t="shared" si="5"/>
        <v>2</v>
      </c>
      <c r="N48" s="14">
        <v>4.0</v>
      </c>
      <c r="O48" s="14" t="s">
        <v>23</v>
      </c>
      <c r="P48" s="18">
        <f t="shared" si="6"/>
        <v>4</v>
      </c>
      <c r="Q48" s="14" t="s">
        <v>24</v>
      </c>
      <c r="R48" s="19">
        <f t="shared" si="7"/>
        <v>3</v>
      </c>
      <c r="S48" s="14">
        <v>19.0</v>
      </c>
      <c r="T48" s="14" t="s">
        <v>23</v>
      </c>
      <c r="U48" s="19">
        <f t="shared" si="8"/>
        <v>4</v>
      </c>
      <c r="V48" s="14" t="s">
        <v>24</v>
      </c>
      <c r="W48" s="18">
        <f t="shared" si="9"/>
        <v>3</v>
      </c>
      <c r="X48" s="14">
        <v>19.0</v>
      </c>
      <c r="Y48" s="14">
        <f t="shared" si="11"/>
        <v>0</v>
      </c>
    </row>
    <row r="49">
      <c r="A49" s="14" t="s">
        <v>74</v>
      </c>
      <c r="B49" s="14" t="s">
        <v>88</v>
      </c>
      <c r="C49" s="14">
        <v>2023.0</v>
      </c>
      <c r="D49" s="14">
        <v>0.0</v>
      </c>
      <c r="E49" s="15">
        <f t="shared" si="1"/>
        <v>1</v>
      </c>
      <c r="F49" s="14" t="s">
        <v>20</v>
      </c>
      <c r="G49" s="14">
        <f t="shared" si="2"/>
        <v>3</v>
      </c>
      <c r="H49" s="14">
        <v>2025.0</v>
      </c>
      <c r="I49" s="16">
        <f t="shared" si="3"/>
        <v>2</v>
      </c>
      <c r="J49" s="20" t="s">
        <v>27</v>
      </c>
      <c r="K49" s="17">
        <f t="shared" si="4"/>
        <v>1</v>
      </c>
      <c r="L49" s="20" t="s">
        <v>28</v>
      </c>
      <c r="M49" s="18">
        <f t="shared" si="5"/>
        <v>1</v>
      </c>
      <c r="N49" s="14">
        <v>1.0</v>
      </c>
      <c r="O49" s="20" t="s">
        <v>27</v>
      </c>
      <c r="P49" s="18">
        <f t="shared" si="6"/>
        <v>1</v>
      </c>
      <c r="Q49" s="14" t="s">
        <v>28</v>
      </c>
      <c r="R49" s="19">
        <f t="shared" si="7"/>
        <v>1</v>
      </c>
      <c r="S49" s="14">
        <v>4.0</v>
      </c>
      <c r="T49" s="20" t="s">
        <v>27</v>
      </c>
      <c r="U49" s="19">
        <f t="shared" si="8"/>
        <v>1</v>
      </c>
      <c r="V49" s="20" t="s">
        <v>28</v>
      </c>
      <c r="W49" s="18">
        <f t="shared" si="9"/>
        <v>1</v>
      </c>
      <c r="X49" s="14">
        <v>4.0</v>
      </c>
      <c r="Y49" s="14">
        <f t="shared" si="11"/>
        <v>1</v>
      </c>
    </row>
    <row r="50">
      <c r="A50" s="14" t="s">
        <v>95</v>
      </c>
      <c r="B50" s="14" t="s">
        <v>141</v>
      </c>
      <c r="C50" s="14">
        <v>2023.0</v>
      </c>
      <c r="D50" s="14">
        <v>0.0</v>
      </c>
      <c r="E50" s="15">
        <f t="shared" si="1"/>
        <v>1</v>
      </c>
      <c r="F50" s="14" t="s">
        <v>20</v>
      </c>
      <c r="G50" s="14">
        <f t="shared" si="2"/>
        <v>3</v>
      </c>
      <c r="H50" s="14">
        <v>2026.0</v>
      </c>
      <c r="I50" s="16">
        <f t="shared" si="3"/>
        <v>1</v>
      </c>
      <c r="J50" s="14" t="s">
        <v>58</v>
      </c>
      <c r="K50" s="17">
        <f t="shared" si="4"/>
        <v>3</v>
      </c>
      <c r="L50" s="20" t="s">
        <v>28</v>
      </c>
      <c r="M50" s="18">
        <f t="shared" si="5"/>
        <v>1</v>
      </c>
      <c r="N50" s="14">
        <v>11.0</v>
      </c>
      <c r="O50" s="42" t="s">
        <v>21</v>
      </c>
      <c r="P50" s="18">
        <f t="shared" si="6"/>
        <v>2</v>
      </c>
      <c r="Q50" s="29" t="s">
        <v>22</v>
      </c>
      <c r="R50" s="19">
        <f t="shared" si="7"/>
        <v>2</v>
      </c>
      <c r="S50" s="14">
        <v>14.0</v>
      </c>
      <c r="T50" s="42" t="s">
        <v>21</v>
      </c>
      <c r="U50" s="19">
        <f t="shared" si="8"/>
        <v>2</v>
      </c>
      <c r="V50" s="14" t="s">
        <v>22</v>
      </c>
      <c r="W50" s="18">
        <f t="shared" si="9"/>
        <v>2</v>
      </c>
      <c r="X50" s="14">
        <v>13.0</v>
      </c>
      <c r="Y50" s="14">
        <f t="shared" si="11"/>
        <v>0</v>
      </c>
    </row>
    <row r="51">
      <c r="A51" s="41" t="s">
        <v>142</v>
      </c>
      <c r="B51" s="14" t="s">
        <v>143</v>
      </c>
      <c r="C51" s="14">
        <v>2023.0</v>
      </c>
      <c r="D51" s="14">
        <v>0.0</v>
      </c>
      <c r="E51" s="15">
        <f t="shared" si="1"/>
        <v>4</v>
      </c>
      <c r="F51" s="14" t="s">
        <v>31</v>
      </c>
      <c r="G51" s="14">
        <f t="shared" si="2"/>
        <v>1</v>
      </c>
      <c r="H51" s="14">
        <v>2027.0</v>
      </c>
      <c r="I51" s="16">
        <f t="shared" si="3"/>
        <v>0</v>
      </c>
      <c r="J51" s="20" t="s">
        <v>27</v>
      </c>
      <c r="K51" s="17">
        <f t="shared" si="4"/>
        <v>1</v>
      </c>
      <c r="L51" s="14" t="s">
        <v>22</v>
      </c>
      <c r="M51" s="18">
        <f t="shared" si="5"/>
        <v>2</v>
      </c>
      <c r="N51" s="14">
        <v>9.0</v>
      </c>
      <c r="O51" s="14" t="s">
        <v>23</v>
      </c>
      <c r="P51" s="18">
        <f t="shared" si="6"/>
        <v>4</v>
      </c>
      <c r="Q51" s="14" t="s">
        <v>24</v>
      </c>
      <c r="R51" s="19">
        <f t="shared" si="7"/>
        <v>3</v>
      </c>
      <c r="S51" s="14">
        <v>19.0</v>
      </c>
      <c r="T51" s="14" t="s">
        <v>23</v>
      </c>
      <c r="U51" s="19">
        <f t="shared" si="8"/>
        <v>4</v>
      </c>
      <c r="V51" s="14" t="s">
        <v>24</v>
      </c>
      <c r="W51" s="18">
        <f t="shared" si="9"/>
        <v>3</v>
      </c>
      <c r="X51" s="14">
        <v>19.0</v>
      </c>
      <c r="Y51" s="14">
        <f t="shared" si="11"/>
        <v>0</v>
      </c>
    </row>
    <row r="52">
      <c r="A52" s="41" t="s">
        <v>41</v>
      </c>
      <c r="B52" s="14" t="s">
        <v>144</v>
      </c>
      <c r="C52" s="14">
        <v>2023.0</v>
      </c>
      <c r="D52" s="14">
        <v>0.0</v>
      </c>
      <c r="E52" s="15">
        <f t="shared" si="1"/>
        <v>4</v>
      </c>
      <c r="F52" s="14" t="s">
        <v>31</v>
      </c>
      <c r="G52" s="14">
        <f t="shared" si="2"/>
        <v>1</v>
      </c>
      <c r="H52" s="14">
        <v>2025.0</v>
      </c>
      <c r="I52" s="16">
        <f t="shared" si="3"/>
        <v>2</v>
      </c>
      <c r="J52" s="14" t="s">
        <v>58</v>
      </c>
      <c r="K52" s="17">
        <f t="shared" si="4"/>
        <v>3</v>
      </c>
      <c r="L52" s="14" t="s">
        <v>22</v>
      </c>
      <c r="M52" s="18">
        <f t="shared" si="5"/>
        <v>2</v>
      </c>
      <c r="N52" s="14">
        <v>15.0</v>
      </c>
      <c r="O52" s="14" t="s">
        <v>23</v>
      </c>
      <c r="P52" s="18">
        <f t="shared" si="6"/>
        <v>4</v>
      </c>
      <c r="Q52" s="14" t="s">
        <v>24</v>
      </c>
      <c r="R52" s="19">
        <f t="shared" si="7"/>
        <v>3</v>
      </c>
      <c r="S52" s="14">
        <v>19.0</v>
      </c>
      <c r="T52" s="14" t="s">
        <v>23</v>
      </c>
      <c r="U52" s="19">
        <f t="shared" si="8"/>
        <v>4</v>
      </c>
      <c r="V52" s="14" t="s">
        <v>24</v>
      </c>
      <c r="W52" s="18">
        <f t="shared" si="9"/>
        <v>3</v>
      </c>
      <c r="X52" s="14">
        <v>19.0</v>
      </c>
      <c r="Y52" s="14">
        <f t="shared" si="11"/>
        <v>0</v>
      </c>
    </row>
    <row r="53">
      <c r="A53" s="14" t="s">
        <v>81</v>
      </c>
      <c r="B53" s="14" t="s">
        <v>145</v>
      </c>
      <c r="C53" s="14">
        <v>2023.0</v>
      </c>
      <c r="D53" s="14">
        <v>0.0</v>
      </c>
      <c r="E53" s="15">
        <f t="shared" si="1"/>
        <v>3</v>
      </c>
      <c r="F53" s="35" t="s">
        <v>31</v>
      </c>
      <c r="G53" s="14">
        <f t="shared" si="2"/>
        <v>1</v>
      </c>
      <c r="H53" s="14">
        <v>2025.0</v>
      </c>
      <c r="I53" s="16">
        <f t="shared" si="3"/>
        <v>2</v>
      </c>
      <c r="J53" s="14" t="s">
        <v>23</v>
      </c>
      <c r="K53" s="17">
        <f t="shared" si="4"/>
        <v>4</v>
      </c>
      <c r="L53" s="14" t="s">
        <v>24</v>
      </c>
      <c r="M53" s="18">
        <f t="shared" si="5"/>
        <v>3</v>
      </c>
      <c r="N53" s="14">
        <v>19.0</v>
      </c>
      <c r="O53" s="14" t="s">
        <v>27</v>
      </c>
      <c r="P53" s="18">
        <f t="shared" si="6"/>
        <v>1</v>
      </c>
      <c r="Q53" s="14" t="s">
        <v>22</v>
      </c>
      <c r="R53" s="19">
        <f t="shared" si="7"/>
        <v>2</v>
      </c>
      <c r="S53" s="14">
        <v>6.0</v>
      </c>
      <c r="T53" s="14" t="s">
        <v>58</v>
      </c>
      <c r="U53" s="19">
        <f t="shared" si="8"/>
        <v>3</v>
      </c>
      <c r="V53" s="14" t="s">
        <v>22</v>
      </c>
      <c r="W53" s="18">
        <f t="shared" si="9"/>
        <v>2</v>
      </c>
      <c r="X53" s="14">
        <v>18.0</v>
      </c>
      <c r="Y53" s="14">
        <f t="shared" si="11"/>
        <v>0</v>
      </c>
    </row>
    <row r="54">
      <c r="A54" s="41" t="s">
        <v>103</v>
      </c>
      <c r="B54" s="59" t="s">
        <v>146</v>
      </c>
      <c r="C54" s="14">
        <v>2023.0</v>
      </c>
      <c r="D54" s="14">
        <v>0.0</v>
      </c>
      <c r="E54" s="15">
        <f t="shared" si="1"/>
        <v>2</v>
      </c>
      <c r="F54" s="14" t="s">
        <v>20</v>
      </c>
      <c r="G54" s="14">
        <f t="shared" si="2"/>
        <v>3</v>
      </c>
      <c r="H54" s="14">
        <v>2023.0</v>
      </c>
      <c r="I54" s="16">
        <f t="shared" si="3"/>
        <v>4</v>
      </c>
      <c r="J54" s="14" t="s">
        <v>23</v>
      </c>
      <c r="K54" s="17">
        <f t="shared" si="4"/>
        <v>4</v>
      </c>
      <c r="L54" s="14" t="s">
        <v>24</v>
      </c>
      <c r="M54" s="18">
        <f t="shared" si="5"/>
        <v>3</v>
      </c>
      <c r="N54" s="14">
        <v>19.0</v>
      </c>
      <c r="O54" s="42" t="s">
        <v>21</v>
      </c>
      <c r="P54" s="18">
        <f t="shared" si="6"/>
        <v>2</v>
      </c>
      <c r="Q54" s="29" t="s">
        <v>22</v>
      </c>
      <c r="R54" s="19">
        <f t="shared" si="7"/>
        <v>2</v>
      </c>
      <c r="S54" s="14">
        <v>4.0</v>
      </c>
      <c r="T54" s="14" t="s">
        <v>23</v>
      </c>
      <c r="U54" s="19">
        <f t="shared" si="8"/>
        <v>4</v>
      </c>
      <c r="V54" s="14" t="s">
        <v>24</v>
      </c>
      <c r="W54" s="18">
        <f t="shared" si="9"/>
        <v>3</v>
      </c>
      <c r="X54" s="14">
        <v>19.0</v>
      </c>
      <c r="Y54" s="14">
        <f t="shared" si="11"/>
        <v>0</v>
      </c>
      <c r="AG54" s="57"/>
    </row>
    <row r="55">
      <c r="A55" s="14" t="s">
        <v>127</v>
      </c>
      <c r="B55" s="41" t="s">
        <v>147</v>
      </c>
      <c r="C55" s="14">
        <v>2023.0</v>
      </c>
      <c r="D55" s="14">
        <v>0.0</v>
      </c>
      <c r="E55" s="15">
        <f t="shared" si="1"/>
        <v>4</v>
      </c>
      <c r="F55" s="14" t="s">
        <v>20</v>
      </c>
      <c r="G55" s="14">
        <f t="shared" si="2"/>
        <v>3</v>
      </c>
      <c r="H55" s="14">
        <v>2023.0</v>
      </c>
      <c r="I55" s="16">
        <f t="shared" si="3"/>
        <v>4</v>
      </c>
      <c r="J55" s="14" t="s">
        <v>23</v>
      </c>
      <c r="K55" s="17">
        <f t="shared" si="4"/>
        <v>4</v>
      </c>
      <c r="L55" s="14" t="s">
        <v>24</v>
      </c>
      <c r="M55" s="18">
        <f t="shared" si="5"/>
        <v>3</v>
      </c>
      <c r="N55" s="14">
        <v>19.0</v>
      </c>
      <c r="O55" s="42" t="s">
        <v>21</v>
      </c>
      <c r="P55" s="18">
        <f t="shared" si="6"/>
        <v>2</v>
      </c>
      <c r="Q55" s="29" t="s">
        <v>22</v>
      </c>
      <c r="R55" s="19">
        <f t="shared" si="7"/>
        <v>2</v>
      </c>
      <c r="S55" s="14">
        <v>10.0</v>
      </c>
      <c r="T55" s="42" t="s">
        <v>21</v>
      </c>
      <c r="U55" s="19">
        <f t="shared" si="8"/>
        <v>2</v>
      </c>
      <c r="V55" s="14" t="s">
        <v>22</v>
      </c>
      <c r="W55" s="18">
        <f t="shared" si="9"/>
        <v>2</v>
      </c>
      <c r="X55" s="14">
        <v>17.0</v>
      </c>
      <c r="Y55" s="14">
        <f t="shared" si="11"/>
        <v>0</v>
      </c>
    </row>
    <row r="56">
      <c r="A56" s="71" t="s">
        <v>148</v>
      </c>
      <c r="B56" s="25" t="s">
        <v>80</v>
      </c>
      <c r="C56" s="14">
        <v>2023.0</v>
      </c>
      <c r="D56" s="14">
        <v>0.0</v>
      </c>
      <c r="E56" s="15">
        <f t="shared" si="1"/>
        <v>3</v>
      </c>
      <c r="F56" s="14" t="s">
        <v>31</v>
      </c>
      <c r="G56" s="14">
        <f t="shared" si="2"/>
        <v>1</v>
      </c>
      <c r="H56" s="20">
        <v>2024.0</v>
      </c>
      <c r="I56" s="16">
        <f t="shared" si="3"/>
        <v>3</v>
      </c>
      <c r="J56" s="20" t="s">
        <v>27</v>
      </c>
      <c r="K56" s="17">
        <f t="shared" si="4"/>
        <v>1</v>
      </c>
      <c r="L56" s="20" t="s">
        <v>28</v>
      </c>
      <c r="M56" s="18">
        <f t="shared" si="5"/>
        <v>1</v>
      </c>
      <c r="N56" s="14">
        <v>2.0</v>
      </c>
      <c r="O56" s="20" t="s">
        <v>27</v>
      </c>
      <c r="P56" s="18">
        <f t="shared" si="6"/>
        <v>1</v>
      </c>
      <c r="Q56" s="20" t="s">
        <v>28</v>
      </c>
      <c r="R56" s="19">
        <f t="shared" si="7"/>
        <v>1</v>
      </c>
      <c r="S56" s="20">
        <v>2.0</v>
      </c>
      <c r="T56" s="20" t="s">
        <v>27</v>
      </c>
      <c r="U56" s="19">
        <f t="shared" si="8"/>
        <v>1</v>
      </c>
      <c r="V56" s="20" t="s">
        <v>28</v>
      </c>
      <c r="W56" s="18">
        <f t="shared" si="9"/>
        <v>1</v>
      </c>
      <c r="X56" s="14">
        <v>7.0</v>
      </c>
      <c r="Y56" s="14">
        <f t="shared" si="11"/>
        <v>1</v>
      </c>
    </row>
    <row r="57">
      <c r="A57" s="41" t="s">
        <v>149</v>
      </c>
      <c r="B57" s="14" t="s">
        <v>150</v>
      </c>
      <c r="C57" s="14">
        <v>2023.0</v>
      </c>
      <c r="D57" s="14">
        <v>0.0</v>
      </c>
      <c r="E57" s="15">
        <f t="shared" si="1"/>
        <v>4</v>
      </c>
      <c r="F57" s="14" t="s">
        <v>31</v>
      </c>
      <c r="G57" s="14">
        <f t="shared" si="2"/>
        <v>1</v>
      </c>
      <c r="H57" s="14">
        <v>2025.0</v>
      </c>
      <c r="I57" s="16">
        <f t="shared" si="3"/>
        <v>2</v>
      </c>
      <c r="J57" s="20" t="s">
        <v>27</v>
      </c>
      <c r="K57" s="17">
        <f t="shared" si="4"/>
        <v>1</v>
      </c>
      <c r="L57" s="14" t="s">
        <v>22</v>
      </c>
      <c r="M57" s="18">
        <f t="shared" si="5"/>
        <v>2</v>
      </c>
      <c r="N57" s="14">
        <v>14.0</v>
      </c>
      <c r="O57" s="14" t="s">
        <v>58</v>
      </c>
      <c r="P57" s="18">
        <f t="shared" si="6"/>
        <v>3</v>
      </c>
      <c r="Q57" s="14" t="s">
        <v>22</v>
      </c>
      <c r="R57" s="19">
        <f t="shared" si="7"/>
        <v>2</v>
      </c>
      <c r="S57" s="14">
        <v>16.0</v>
      </c>
      <c r="T57" s="14" t="s">
        <v>23</v>
      </c>
      <c r="U57" s="19">
        <f t="shared" si="8"/>
        <v>4</v>
      </c>
      <c r="V57" s="14" t="s">
        <v>24</v>
      </c>
      <c r="W57" s="18">
        <f t="shared" si="9"/>
        <v>3</v>
      </c>
      <c r="X57" s="14">
        <v>19.0</v>
      </c>
      <c r="Y57" s="14">
        <f t="shared" si="11"/>
        <v>0</v>
      </c>
    </row>
    <row r="58">
      <c r="A58" s="14" t="s">
        <v>127</v>
      </c>
      <c r="B58" s="14" t="s">
        <v>151</v>
      </c>
      <c r="C58" s="14">
        <v>2023.0</v>
      </c>
      <c r="D58" s="14">
        <v>0.0</v>
      </c>
      <c r="E58" s="15">
        <f t="shared" si="1"/>
        <v>4</v>
      </c>
      <c r="F58" s="14" t="s">
        <v>20</v>
      </c>
      <c r="G58" s="14">
        <f t="shared" si="2"/>
        <v>3</v>
      </c>
      <c r="H58" s="14">
        <v>2025.0</v>
      </c>
      <c r="I58" s="16">
        <f t="shared" si="3"/>
        <v>2</v>
      </c>
      <c r="J58" s="14" t="s">
        <v>23</v>
      </c>
      <c r="K58" s="17">
        <f t="shared" si="4"/>
        <v>4</v>
      </c>
      <c r="L58" s="14" t="s">
        <v>24</v>
      </c>
      <c r="M58" s="18">
        <f t="shared" si="5"/>
        <v>3</v>
      </c>
      <c r="N58" s="14">
        <v>19.0</v>
      </c>
      <c r="O58" s="14" t="s">
        <v>58</v>
      </c>
      <c r="P58" s="18">
        <f t="shared" si="6"/>
        <v>3</v>
      </c>
      <c r="Q58" s="29" t="s">
        <v>22</v>
      </c>
      <c r="R58" s="19">
        <f t="shared" si="7"/>
        <v>2</v>
      </c>
      <c r="S58" s="14">
        <v>10.0</v>
      </c>
      <c r="T58" s="14" t="s">
        <v>58</v>
      </c>
      <c r="U58" s="19">
        <f t="shared" si="8"/>
        <v>3</v>
      </c>
      <c r="V58" s="14" t="s">
        <v>22</v>
      </c>
      <c r="W58" s="18">
        <f t="shared" si="9"/>
        <v>2</v>
      </c>
      <c r="X58" s="14">
        <v>17.0</v>
      </c>
      <c r="Y58" s="14">
        <f t="shared" si="11"/>
        <v>0</v>
      </c>
    </row>
    <row r="59">
      <c r="A59" s="14" t="s">
        <v>130</v>
      </c>
      <c r="B59" s="14" t="s">
        <v>152</v>
      </c>
      <c r="C59" s="14">
        <v>2023.0</v>
      </c>
      <c r="D59" s="14">
        <v>0.0</v>
      </c>
      <c r="E59" s="15">
        <f t="shared" si="1"/>
        <v>4</v>
      </c>
      <c r="F59" s="35" t="s">
        <v>31</v>
      </c>
      <c r="G59" s="14">
        <f t="shared" si="2"/>
        <v>1</v>
      </c>
      <c r="H59" s="14">
        <v>2026.0</v>
      </c>
      <c r="I59" s="16">
        <f t="shared" si="3"/>
        <v>1</v>
      </c>
      <c r="J59" s="14" t="s">
        <v>23</v>
      </c>
      <c r="K59" s="17">
        <f t="shared" si="4"/>
        <v>4</v>
      </c>
      <c r="L59" s="14" t="s">
        <v>24</v>
      </c>
      <c r="M59" s="18">
        <f t="shared" si="5"/>
        <v>3</v>
      </c>
      <c r="N59" s="14">
        <v>19.0</v>
      </c>
      <c r="O59" s="42" t="s">
        <v>21</v>
      </c>
      <c r="P59" s="18">
        <f t="shared" si="6"/>
        <v>2</v>
      </c>
      <c r="Q59" s="14" t="s">
        <v>22</v>
      </c>
      <c r="R59" s="19">
        <f t="shared" si="7"/>
        <v>2</v>
      </c>
      <c r="S59" s="14">
        <v>11.0</v>
      </c>
      <c r="T59" s="14" t="s">
        <v>23</v>
      </c>
      <c r="U59" s="19">
        <f t="shared" si="8"/>
        <v>4</v>
      </c>
      <c r="V59" s="14" t="s">
        <v>24</v>
      </c>
      <c r="W59" s="18">
        <f t="shared" si="9"/>
        <v>3</v>
      </c>
      <c r="X59" s="14">
        <v>19.0</v>
      </c>
      <c r="Y59" s="14">
        <f t="shared" si="11"/>
        <v>0</v>
      </c>
    </row>
    <row r="60">
      <c r="A60" s="13" t="s">
        <v>18</v>
      </c>
      <c r="B60" s="14" t="s">
        <v>153</v>
      </c>
      <c r="C60" s="14">
        <v>2023.0</v>
      </c>
      <c r="D60" s="14">
        <v>0.0</v>
      </c>
      <c r="E60" s="15">
        <f t="shared" si="1"/>
        <v>4</v>
      </c>
      <c r="F60" s="14" t="s">
        <v>20</v>
      </c>
      <c r="G60" s="14">
        <f t="shared" si="2"/>
        <v>3</v>
      </c>
      <c r="H60" s="14">
        <v>2025.0</v>
      </c>
      <c r="I60" s="16">
        <f t="shared" si="3"/>
        <v>2</v>
      </c>
      <c r="J60" s="42" t="s">
        <v>21</v>
      </c>
      <c r="K60" s="17">
        <f t="shared" si="4"/>
        <v>2</v>
      </c>
      <c r="L60" s="14" t="s">
        <v>22</v>
      </c>
      <c r="M60" s="18">
        <f t="shared" si="5"/>
        <v>2</v>
      </c>
      <c r="N60" s="14">
        <v>17.0</v>
      </c>
      <c r="O60" s="42" t="s">
        <v>21</v>
      </c>
      <c r="P60" s="18">
        <f t="shared" si="6"/>
        <v>2</v>
      </c>
      <c r="Q60" s="14" t="s">
        <v>28</v>
      </c>
      <c r="R60" s="19">
        <f t="shared" si="7"/>
        <v>1</v>
      </c>
      <c r="S60" s="14">
        <v>16.0</v>
      </c>
      <c r="T60" s="14" t="s">
        <v>23</v>
      </c>
      <c r="U60" s="19">
        <f t="shared" si="8"/>
        <v>4</v>
      </c>
      <c r="V60" s="14" t="s">
        <v>24</v>
      </c>
      <c r="W60" s="18">
        <f t="shared" si="9"/>
        <v>3</v>
      </c>
      <c r="X60" s="14">
        <v>19.0</v>
      </c>
      <c r="Y60" s="14">
        <f t="shared" si="11"/>
        <v>0</v>
      </c>
    </row>
    <row r="61">
      <c r="A61" s="14" t="s">
        <v>154</v>
      </c>
      <c r="B61" s="14" t="s">
        <v>155</v>
      </c>
      <c r="C61" s="14">
        <v>2023.0</v>
      </c>
      <c r="D61" s="14">
        <v>0.0</v>
      </c>
      <c r="E61" s="15">
        <f t="shared" si="1"/>
        <v>4</v>
      </c>
      <c r="F61" s="14" t="s">
        <v>31</v>
      </c>
      <c r="G61" s="14">
        <f t="shared" si="2"/>
        <v>1</v>
      </c>
      <c r="H61" s="14">
        <v>2026.0</v>
      </c>
      <c r="I61" s="16">
        <f t="shared" si="3"/>
        <v>1</v>
      </c>
      <c r="J61" s="20" t="s">
        <v>27</v>
      </c>
      <c r="K61" s="17">
        <f t="shared" si="4"/>
        <v>1</v>
      </c>
      <c r="L61" s="14" t="s">
        <v>22</v>
      </c>
      <c r="M61" s="18">
        <f t="shared" si="5"/>
        <v>2</v>
      </c>
      <c r="N61" s="14">
        <v>6.0</v>
      </c>
      <c r="O61" s="14" t="s">
        <v>27</v>
      </c>
      <c r="P61" s="18">
        <f t="shared" si="6"/>
        <v>1</v>
      </c>
      <c r="Q61" s="14" t="s">
        <v>22</v>
      </c>
      <c r="R61" s="19">
        <f t="shared" si="7"/>
        <v>2</v>
      </c>
      <c r="S61" s="14">
        <v>10.0</v>
      </c>
      <c r="T61" s="14" t="s">
        <v>23</v>
      </c>
      <c r="U61" s="19">
        <f t="shared" si="8"/>
        <v>4</v>
      </c>
      <c r="V61" s="14" t="s">
        <v>24</v>
      </c>
      <c r="W61" s="18">
        <f t="shared" si="9"/>
        <v>3</v>
      </c>
      <c r="X61" s="14">
        <v>19.0</v>
      </c>
      <c r="Y61" s="14">
        <f t="shared" si="11"/>
        <v>0</v>
      </c>
    </row>
    <row r="62">
      <c r="A62" s="14" t="s">
        <v>85</v>
      </c>
      <c r="B62" s="20" t="s">
        <v>84</v>
      </c>
      <c r="C62" s="14">
        <v>2023.0</v>
      </c>
      <c r="D62" s="14">
        <v>0.0</v>
      </c>
      <c r="E62" s="15">
        <f t="shared" si="1"/>
        <v>2</v>
      </c>
      <c r="F62" s="14" t="s">
        <v>20</v>
      </c>
      <c r="G62" s="14">
        <f t="shared" si="2"/>
        <v>3</v>
      </c>
      <c r="H62" s="14">
        <v>2026.0</v>
      </c>
      <c r="I62" s="16">
        <f t="shared" si="3"/>
        <v>1</v>
      </c>
      <c r="J62" s="14" t="s">
        <v>23</v>
      </c>
      <c r="K62" s="17">
        <f t="shared" si="4"/>
        <v>4</v>
      </c>
      <c r="L62" s="14" t="s">
        <v>24</v>
      </c>
      <c r="M62" s="18">
        <f t="shared" si="5"/>
        <v>3</v>
      </c>
      <c r="N62" s="14">
        <v>19.0</v>
      </c>
      <c r="O62" s="20" t="s">
        <v>27</v>
      </c>
      <c r="P62" s="18">
        <f t="shared" si="6"/>
        <v>1</v>
      </c>
      <c r="Q62" s="29" t="s">
        <v>22</v>
      </c>
      <c r="R62" s="19">
        <f t="shared" si="7"/>
        <v>2</v>
      </c>
      <c r="S62" s="14">
        <v>1.0</v>
      </c>
      <c r="T62" s="20" t="s">
        <v>27</v>
      </c>
      <c r="U62" s="19">
        <f t="shared" si="8"/>
        <v>1</v>
      </c>
      <c r="V62" s="14" t="s">
        <v>22</v>
      </c>
      <c r="W62" s="18">
        <f t="shared" si="9"/>
        <v>2</v>
      </c>
      <c r="X62" s="14">
        <v>5.0</v>
      </c>
      <c r="Y62" s="14">
        <f t="shared" si="11"/>
        <v>1</v>
      </c>
    </row>
    <row r="63">
      <c r="A63" s="41" t="s">
        <v>122</v>
      </c>
      <c r="B63" s="14" t="s">
        <v>156</v>
      </c>
      <c r="C63" s="14">
        <v>2023.0</v>
      </c>
      <c r="D63" s="14">
        <v>0.0</v>
      </c>
      <c r="E63" s="15">
        <f t="shared" si="1"/>
        <v>4</v>
      </c>
      <c r="F63" s="14" t="s">
        <v>31</v>
      </c>
      <c r="G63" s="14">
        <f t="shared" si="2"/>
        <v>1</v>
      </c>
      <c r="H63" s="14">
        <v>2026.0</v>
      </c>
      <c r="I63" s="16">
        <f t="shared" si="3"/>
        <v>1</v>
      </c>
      <c r="J63" s="14" t="s">
        <v>27</v>
      </c>
      <c r="K63" s="17">
        <f t="shared" si="4"/>
        <v>1</v>
      </c>
      <c r="L63" s="14" t="s">
        <v>22</v>
      </c>
      <c r="M63" s="18">
        <f t="shared" si="5"/>
        <v>2</v>
      </c>
      <c r="N63" s="14">
        <v>18.0</v>
      </c>
      <c r="O63" s="14" t="s">
        <v>23</v>
      </c>
      <c r="P63" s="18">
        <f t="shared" si="6"/>
        <v>4</v>
      </c>
      <c r="Q63" s="14" t="s">
        <v>24</v>
      </c>
      <c r="R63" s="19">
        <f t="shared" si="7"/>
        <v>3</v>
      </c>
      <c r="S63" s="14">
        <v>19.0</v>
      </c>
      <c r="T63" s="14" t="s">
        <v>23</v>
      </c>
      <c r="U63" s="19">
        <f t="shared" si="8"/>
        <v>4</v>
      </c>
      <c r="V63" s="14" t="s">
        <v>24</v>
      </c>
      <c r="W63" s="18">
        <f t="shared" si="9"/>
        <v>3</v>
      </c>
      <c r="X63" s="14">
        <v>19.0</v>
      </c>
      <c r="Y63" s="14">
        <f t="shared" si="11"/>
        <v>0</v>
      </c>
    </row>
    <row r="64">
      <c r="A64" s="14" t="s">
        <v>149</v>
      </c>
      <c r="B64" s="14" t="s">
        <v>157</v>
      </c>
      <c r="C64" s="14">
        <v>2023.0</v>
      </c>
      <c r="D64" s="14">
        <v>0.0</v>
      </c>
      <c r="E64" s="15">
        <f t="shared" si="1"/>
        <v>4</v>
      </c>
      <c r="F64" s="35" t="s">
        <v>31</v>
      </c>
      <c r="G64" s="14">
        <f t="shared" si="2"/>
        <v>1</v>
      </c>
      <c r="H64" s="14">
        <v>2024.0</v>
      </c>
      <c r="I64" s="16">
        <f t="shared" si="3"/>
        <v>3</v>
      </c>
      <c r="J64" s="14" t="s">
        <v>23</v>
      </c>
      <c r="K64" s="17">
        <f t="shared" si="4"/>
        <v>4</v>
      </c>
      <c r="L64" s="14" t="s">
        <v>24</v>
      </c>
      <c r="M64" s="18">
        <f t="shared" si="5"/>
        <v>3</v>
      </c>
      <c r="N64" s="14">
        <v>19.0</v>
      </c>
      <c r="O64" s="42" t="s">
        <v>21</v>
      </c>
      <c r="P64" s="18">
        <f t="shared" si="6"/>
        <v>2</v>
      </c>
      <c r="Q64" s="14" t="s">
        <v>22</v>
      </c>
      <c r="R64" s="19">
        <f t="shared" si="7"/>
        <v>2</v>
      </c>
      <c r="S64" s="14">
        <v>16.0</v>
      </c>
      <c r="T64" s="14" t="s">
        <v>23</v>
      </c>
      <c r="U64" s="19">
        <f t="shared" si="8"/>
        <v>4</v>
      </c>
      <c r="V64" s="14" t="s">
        <v>24</v>
      </c>
      <c r="W64" s="18">
        <f t="shared" si="9"/>
        <v>3</v>
      </c>
      <c r="X64" s="14">
        <v>19.0</v>
      </c>
      <c r="Y64" s="14">
        <f t="shared" si="11"/>
        <v>0</v>
      </c>
    </row>
    <row r="65">
      <c r="A65" s="25" t="s">
        <v>51</v>
      </c>
      <c r="B65" s="25" t="s">
        <v>158</v>
      </c>
      <c r="C65" s="14">
        <v>2023.0</v>
      </c>
      <c r="D65" s="14">
        <v>0.0</v>
      </c>
      <c r="E65" s="15">
        <f t="shared" si="1"/>
        <v>4</v>
      </c>
      <c r="F65" s="14" t="s">
        <v>31</v>
      </c>
      <c r="G65" s="14">
        <f t="shared" si="2"/>
        <v>1</v>
      </c>
      <c r="H65" s="14">
        <v>2023.0</v>
      </c>
      <c r="I65" s="16">
        <f t="shared" si="3"/>
        <v>4</v>
      </c>
      <c r="J65" s="20" t="s">
        <v>27</v>
      </c>
      <c r="K65" s="17">
        <f t="shared" si="4"/>
        <v>1</v>
      </c>
      <c r="L65" s="20" t="s">
        <v>28</v>
      </c>
      <c r="M65" s="18">
        <f t="shared" si="5"/>
        <v>1</v>
      </c>
      <c r="N65" s="14">
        <v>11.0</v>
      </c>
      <c r="O65" s="20" t="s">
        <v>27</v>
      </c>
      <c r="P65" s="18">
        <f t="shared" si="6"/>
        <v>1</v>
      </c>
      <c r="Q65" s="20" t="s">
        <v>28</v>
      </c>
      <c r="R65" s="19">
        <f t="shared" si="7"/>
        <v>1</v>
      </c>
      <c r="S65" s="14">
        <v>12.0</v>
      </c>
      <c r="T65" s="20" t="s">
        <v>27</v>
      </c>
      <c r="U65" s="19">
        <f t="shared" si="8"/>
        <v>1</v>
      </c>
      <c r="V65" s="20" t="s">
        <v>28</v>
      </c>
      <c r="W65" s="18">
        <f t="shared" si="9"/>
        <v>1</v>
      </c>
      <c r="X65" s="14">
        <v>15.0</v>
      </c>
      <c r="Y65" s="14">
        <f t="shared" si="11"/>
        <v>0</v>
      </c>
    </row>
    <row r="66">
      <c r="A66" s="14" t="s">
        <v>127</v>
      </c>
      <c r="B66" s="14" t="s">
        <v>159</v>
      </c>
      <c r="C66" s="14">
        <v>2023.0</v>
      </c>
      <c r="D66" s="14">
        <v>0.0</v>
      </c>
      <c r="E66" s="15">
        <f t="shared" si="1"/>
        <v>4</v>
      </c>
      <c r="F66" s="14" t="s">
        <v>20</v>
      </c>
      <c r="G66" s="14">
        <f t="shared" si="2"/>
        <v>3</v>
      </c>
      <c r="H66" s="14">
        <v>2025.0</v>
      </c>
      <c r="I66" s="16">
        <f t="shared" si="3"/>
        <v>2</v>
      </c>
      <c r="J66" s="20" t="s">
        <v>27</v>
      </c>
      <c r="K66" s="17">
        <f t="shared" si="4"/>
        <v>1</v>
      </c>
      <c r="L66" s="20" t="s">
        <v>28</v>
      </c>
      <c r="M66" s="18">
        <f t="shared" si="5"/>
        <v>1</v>
      </c>
      <c r="N66" s="14">
        <v>6.0</v>
      </c>
      <c r="O66" s="20" t="s">
        <v>27</v>
      </c>
      <c r="P66" s="18">
        <f t="shared" si="6"/>
        <v>1</v>
      </c>
      <c r="Q66" s="14" t="s">
        <v>28</v>
      </c>
      <c r="R66" s="19">
        <f t="shared" si="7"/>
        <v>1</v>
      </c>
      <c r="S66" s="14">
        <v>10.0</v>
      </c>
      <c r="T66" s="20" t="s">
        <v>27</v>
      </c>
      <c r="U66" s="19">
        <f t="shared" si="8"/>
        <v>1</v>
      </c>
      <c r="V66" s="20" t="s">
        <v>28</v>
      </c>
      <c r="W66" s="18">
        <f t="shared" si="9"/>
        <v>1</v>
      </c>
      <c r="X66" s="14">
        <v>8.0</v>
      </c>
      <c r="Y66" s="14">
        <f t="shared" si="11"/>
        <v>0</v>
      </c>
    </row>
    <row r="67">
      <c r="A67" s="14" t="s">
        <v>25</v>
      </c>
      <c r="B67" s="14" t="s">
        <v>160</v>
      </c>
      <c r="C67" s="14">
        <v>2023.0</v>
      </c>
      <c r="D67" s="14">
        <v>0.0</v>
      </c>
      <c r="E67" s="15">
        <f t="shared" si="1"/>
        <v>2</v>
      </c>
      <c r="F67" s="14" t="s">
        <v>20</v>
      </c>
      <c r="G67" s="14">
        <f t="shared" si="2"/>
        <v>3</v>
      </c>
      <c r="H67" s="14">
        <v>2026.0</v>
      </c>
      <c r="I67" s="16">
        <f t="shared" si="3"/>
        <v>1</v>
      </c>
      <c r="J67" s="14" t="s">
        <v>23</v>
      </c>
      <c r="K67" s="17">
        <f t="shared" si="4"/>
        <v>4</v>
      </c>
      <c r="L67" s="14" t="s">
        <v>24</v>
      </c>
      <c r="M67" s="18">
        <f t="shared" si="5"/>
        <v>3</v>
      </c>
      <c r="N67" s="14">
        <v>19.0</v>
      </c>
      <c r="O67" s="20" t="s">
        <v>27</v>
      </c>
      <c r="P67" s="18">
        <f t="shared" si="6"/>
        <v>1</v>
      </c>
      <c r="Q67" s="14" t="s">
        <v>28</v>
      </c>
      <c r="R67" s="19">
        <f t="shared" si="7"/>
        <v>1</v>
      </c>
      <c r="S67" s="14">
        <v>3.0</v>
      </c>
      <c r="T67" s="14" t="s">
        <v>23</v>
      </c>
      <c r="U67" s="19">
        <f t="shared" si="8"/>
        <v>4</v>
      </c>
      <c r="V67" s="14" t="s">
        <v>24</v>
      </c>
      <c r="W67" s="18">
        <f t="shared" si="9"/>
        <v>3</v>
      </c>
      <c r="X67" s="14">
        <v>19.0</v>
      </c>
      <c r="Y67" s="14">
        <f t="shared" si="11"/>
        <v>0</v>
      </c>
    </row>
    <row r="68">
      <c r="A68" s="14" t="s">
        <v>85</v>
      </c>
      <c r="B68" s="14" t="s">
        <v>161</v>
      </c>
      <c r="C68" s="14">
        <v>2023.0</v>
      </c>
      <c r="D68" s="14">
        <v>0.0</v>
      </c>
      <c r="E68" s="15">
        <f t="shared" si="1"/>
        <v>2</v>
      </c>
      <c r="F68" s="14" t="s">
        <v>20</v>
      </c>
      <c r="G68" s="14">
        <f t="shared" si="2"/>
        <v>3</v>
      </c>
      <c r="H68" s="14">
        <v>2024.0</v>
      </c>
      <c r="I68" s="16">
        <f t="shared" si="3"/>
        <v>3</v>
      </c>
      <c r="J68" s="20" t="s">
        <v>27</v>
      </c>
      <c r="K68" s="17">
        <f t="shared" si="4"/>
        <v>1</v>
      </c>
      <c r="L68" s="20" t="s">
        <v>28</v>
      </c>
      <c r="M68" s="18">
        <f t="shared" si="5"/>
        <v>1</v>
      </c>
      <c r="N68" s="14">
        <v>2.0</v>
      </c>
      <c r="O68" s="20" t="s">
        <v>27</v>
      </c>
      <c r="P68" s="18">
        <f t="shared" si="6"/>
        <v>1</v>
      </c>
      <c r="Q68" s="14" t="s">
        <v>28</v>
      </c>
      <c r="R68" s="19">
        <f t="shared" si="7"/>
        <v>1</v>
      </c>
      <c r="S68" s="14">
        <v>2.0</v>
      </c>
      <c r="T68" s="20" t="s">
        <v>27</v>
      </c>
      <c r="U68" s="19">
        <f t="shared" si="8"/>
        <v>1</v>
      </c>
      <c r="V68" s="20" t="s">
        <v>28</v>
      </c>
      <c r="W68" s="18">
        <f t="shared" si="9"/>
        <v>1</v>
      </c>
      <c r="X68" s="14">
        <v>2.0</v>
      </c>
      <c r="Y68" s="14">
        <f t="shared" si="11"/>
        <v>0</v>
      </c>
    </row>
    <row r="69">
      <c r="A69" s="25" t="s">
        <v>136</v>
      </c>
      <c r="B69" s="25" t="s">
        <v>162</v>
      </c>
      <c r="C69" s="14">
        <v>2023.0</v>
      </c>
      <c r="D69" s="14">
        <v>0.0</v>
      </c>
      <c r="E69" s="15">
        <f t="shared" si="1"/>
        <v>4</v>
      </c>
      <c r="F69" s="14" t="s">
        <v>31</v>
      </c>
      <c r="G69" s="14">
        <f t="shared" si="2"/>
        <v>1</v>
      </c>
      <c r="H69" s="14">
        <v>2024.0</v>
      </c>
      <c r="I69" s="16">
        <f t="shared" si="3"/>
        <v>3</v>
      </c>
      <c r="J69" s="42" t="s">
        <v>21</v>
      </c>
      <c r="K69" s="17">
        <f t="shared" si="4"/>
        <v>2</v>
      </c>
      <c r="L69" s="20" t="s">
        <v>28</v>
      </c>
      <c r="M69" s="18">
        <f t="shared" si="5"/>
        <v>1</v>
      </c>
      <c r="N69" s="14">
        <v>13.0</v>
      </c>
      <c r="O69" s="14" t="s">
        <v>23</v>
      </c>
      <c r="P69" s="18">
        <f t="shared" si="6"/>
        <v>4</v>
      </c>
      <c r="Q69" s="14" t="s">
        <v>24</v>
      </c>
      <c r="R69" s="19">
        <f t="shared" si="7"/>
        <v>3</v>
      </c>
      <c r="S69" s="14">
        <v>19.0</v>
      </c>
      <c r="T69" s="14" t="s">
        <v>23</v>
      </c>
      <c r="U69" s="19">
        <f t="shared" si="8"/>
        <v>4</v>
      </c>
      <c r="V69" s="14" t="s">
        <v>24</v>
      </c>
      <c r="W69" s="18">
        <f t="shared" si="9"/>
        <v>3</v>
      </c>
      <c r="X69" s="14">
        <v>19.0</v>
      </c>
      <c r="Y69" s="14">
        <f t="shared" si="11"/>
        <v>0</v>
      </c>
    </row>
    <row r="70">
      <c r="A70" s="70" t="s">
        <v>73</v>
      </c>
      <c r="B70" s="25" t="s">
        <v>72</v>
      </c>
      <c r="C70" s="14">
        <v>2023.0</v>
      </c>
      <c r="D70" s="14">
        <v>0.0</v>
      </c>
      <c r="E70" s="15">
        <f t="shared" si="1"/>
        <v>2</v>
      </c>
      <c r="F70" s="14" t="s">
        <v>31</v>
      </c>
      <c r="G70" s="14">
        <f t="shared" si="2"/>
        <v>1</v>
      </c>
      <c r="H70" s="14">
        <v>2022.0</v>
      </c>
      <c r="I70" s="16">
        <f t="shared" si="3"/>
        <v>5</v>
      </c>
      <c r="J70" s="20" t="s">
        <v>27</v>
      </c>
      <c r="K70" s="17">
        <f t="shared" si="4"/>
        <v>1</v>
      </c>
      <c r="L70" s="20" t="s">
        <v>28</v>
      </c>
      <c r="M70" s="18">
        <f t="shared" si="5"/>
        <v>1</v>
      </c>
      <c r="N70" s="14">
        <v>3.0</v>
      </c>
      <c r="O70" s="20" t="s">
        <v>27</v>
      </c>
      <c r="P70" s="18">
        <f t="shared" si="6"/>
        <v>1</v>
      </c>
      <c r="Q70" s="20" t="s">
        <v>28</v>
      </c>
      <c r="R70" s="19">
        <f t="shared" si="7"/>
        <v>1</v>
      </c>
      <c r="S70" s="20">
        <v>1.0</v>
      </c>
      <c r="T70" s="20" t="s">
        <v>27</v>
      </c>
      <c r="U70" s="19">
        <f t="shared" si="8"/>
        <v>1</v>
      </c>
      <c r="V70" s="20" t="s">
        <v>28</v>
      </c>
      <c r="W70" s="18">
        <f t="shared" si="9"/>
        <v>1</v>
      </c>
      <c r="X70" s="14">
        <v>17.0</v>
      </c>
      <c r="Y70" s="14">
        <f t="shared" si="11"/>
        <v>1</v>
      </c>
    </row>
    <row r="71">
      <c r="A71" s="14" t="s">
        <v>103</v>
      </c>
      <c r="B71" s="14" t="s">
        <v>105</v>
      </c>
      <c r="C71" s="14">
        <v>2023.0</v>
      </c>
      <c r="D71" s="14">
        <v>0.0</v>
      </c>
      <c r="E71" s="15">
        <f t="shared" si="1"/>
        <v>2</v>
      </c>
      <c r="F71" s="14" t="s">
        <v>20</v>
      </c>
      <c r="G71" s="14">
        <f t="shared" si="2"/>
        <v>3</v>
      </c>
      <c r="H71" s="14">
        <v>2026.0</v>
      </c>
      <c r="I71" s="16">
        <f t="shared" si="3"/>
        <v>1</v>
      </c>
      <c r="J71" s="20" t="s">
        <v>27</v>
      </c>
      <c r="K71" s="17">
        <f t="shared" si="4"/>
        <v>1</v>
      </c>
      <c r="L71" s="14" t="s">
        <v>22</v>
      </c>
      <c r="M71" s="18">
        <f t="shared" si="5"/>
        <v>2</v>
      </c>
      <c r="N71" s="14">
        <v>3.0</v>
      </c>
      <c r="O71" s="42" t="s">
        <v>21</v>
      </c>
      <c r="P71" s="18">
        <f t="shared" si="6"/>
        <v>2</v>
      </c>
      <c r="Q71" s="14" t="s">
        <v>28</v>
      </c>
      <c r="R71" s="19">
        <f t="shared" si="7"/>
        <v>1</v>
      </c>
      <c r="S71" s="14">
        <v>7.0</v>
      </c>
      <c r="T71" s="20" t="s">
        <v>27</v>
      </c>
      <c r="U71" s="19">
        <f t="shared" si="8"/>
        <v>1</v>
      </c>
      <c r="V71" s="14" t="s">
        <v>22</v>
      </c>
      <c r="W71" s="18">
        <f t="shared" si="9"/>
        <v>2</v>
      </c>
      <c r="X71" s="14">
        <v>2.0</v>
      </c>
      <c r="Y71" s="14">
        <f t="shared" si="11"/>
        <v>1</v>
      </c>
    </row>
    <row r="72">
      <c r="A72" s="25" t="s">
        <v>142</v>
      </c>
      <c r="B72" s="25" t="s">
        <v>163</v>
      </c>
      <c r="C72" s="14">
        <v>2023.0</v>
      </c>
      <c r="D72" s="14">
        <v>0.0</v>
      </c>
      <c r="E72" s="15">
        <f t="shared" si="1"/>
        <v>4</v>
      </c>
      <c r="F72" s="14" t="s">
        <v>31</v>
      </c>
      <c r="G72" s="14">
        <f t="shared" si="2"/>
        <v>1</v>
      </c>
      <c r="H72" s="14">
        <v>2025.0</v>
      </c>
      <c r="I72" s="16">
        <f t="shared" si="3"/>
        <v>2</v>
      </c>
      <c r="J72" s="14" t="s">
        <v>58</v>
      </c>
      <c r="K72" s="17">
        <f t="shared" si="4"/>
        <v>3</v>
      </c>
      <c r="L72" s="20" t="s">
        <v>28</v>
      </c>
      <c r="M72" s="18">
        <f t="shared" si="5"/>
        <v>1</v>
      </c>
      <c r="N72" s="14">
        <v>12.0</v>
      </c>
      <c r="O72" s="14" t="s">
        <v>23</v>
      </c>
      <c r="P72" s="18">
        <f t="shared" si="6"/>
        <v>4</v>
      </c>
      <c r="Q72" s="14" t="s">
        <v>24</v>
      </c>
      <c r="R72" s="19">
        <f t="shared" si="7"/>
        <v>3</v>
      </c>
      <c r="S72" s="14">
        <v>19.0</v>
      </c>
      <c r="T72" s="14" t="s">
        <v>23</v>
      </c>
      <c r="U72" s="19">
        <f t="shared" si="8"/>
        <v>4</v>
      </c>
      <c r="V72" s="14" t="s">
        <v>24</v>
      </c>
      <c r="W72" s="18">
        <f t="shared" si="9"/>
        <v>3</v>
      </c>
      <c r="X72" s="14">
        <v>19.0</v>
      </c>
      <c r="Y72" s="14">
        <f t="shared" si="11"/>
        <v>0</v>
      </c>
    </row>
    <row r="73">
      <c r="A73" s="41" t="s">
        <v>18</v>
      </c>
      <c r="B73" s="69" t="s">
        <v>164</v>
      </c>
      <c r="C73" s="14">
        <v>2023.0</v>
      </c>
      <c r="D73" s="14">
        <v>0.0</v>
      </c>
      <c r="E73" s="15">
        <f t="shared" si="1"/>
        <v>4</v>
      </c>
      <c r="F73" s="14" t="s">
        <v>20</v>
      </c>
      <c r="G73" s="14">
        <f t="shared" si="2"/>
        <v>3</v>
      </c>
      <c r="H73" s="14">
        <v>2025.0</v>
      </c>
      <c r="I73" s="16">
        <f t="shared" si="3"/>
        <v>2</v>
      </c>
      <c r="J73" s="14" t="s">
        <v>23</v>
      </c>
      <c r="K73" s="17">
        <f t="shared" si="4"/>
        <v>4</v>
      </c>
      <c r="L73" s="14" t="s">
        <v>24</v>
      </c>
      <c r="M73" s="18">
        <f t="shared" si="5"/>
        <v>3</v>
      </c>
      <c r="N73" s="14">
        <v>19.0</v>
      </c>
      <c r="O73" s="42" t="s">
        <v>21</v>
      </c>
      <c r="P73" s="18">
        <f t="shared" si="6"/>
        <v>2</v>
      </c>
      <c r="Q73" s="29" t="s">
        <v>22</v>
      </c>
      <c r="R73" s="19">
        <f t="shared" si="7"/>
        <v>2</v>
      </c>
      <c r="S73" s="14">
        <v>15.0</v>
      </c>
      <c r="T73" s="14" t="s">
        <v>23</v>
      </c>
      <c r="U73" s="19">
        <f t="shared" si="8"/>
        <v>4</v>
      </c>
      <c r="V73" s="14" t="s">
        <v>24</v>
      </c>
      <c r="W73" s="18">
        <f t="shared" si="9"/>
        <v>3</v>
      </c>
      <c r="X73" s="14">
        <v>19.0</v>
      </c>
      <c r="Y73" s="14">
        <f t="shared" si="11"/>
        <v>0</v>
      </c>
      <c r="AG73" s="57"/>
    </row>
    <row r="74">
      <c r="A74" s="60" t="s">
        <v>136</v>
      </c>
      <c r="B74" s="72" t="s">
        <v>165</v>
      </c>
      <c r="C74" s="14">
        <v>2023.0</v>
      </c>
      <c r="D74" s="14">
        <v>0.0</v>
      </c>
      <c r="E74" s="15">
        <f t="shared" si="1"/>
        <v>4</v>
      </c>
      <c r="F74" s="35" t="s">
        <v>31</v>
      </c>
      <c r="G74" s="14">
        <f t="shared" si="2"/>
        <v>1</v>
      </c>
      <c r="H74" s="14">
        <v>2024.0</v>
      </c>
      <c r="I74" s="16">
        <f t="shared" si="3"/>
        <v>3</v>
      </c>
      <c r="J74" s="14" t="s">
        <v>23</v>
      </c>
      <c r="K74" s="17">
        <f t="shared" si="4"/>
        <v>4</v>
      </c>
      <c r="L74" s="14" t="s">
        <v>24</v>
      </c>
      <c r="M74" s="18">
        <f t="shared" si="5"/>
        <v>3</v>
      </c>
      <c r="N74" s="14">
        <v>19.0</v>
      </c>
      <c r="O74" s="14" t="s">
        <v>27</v>
      </c>
      <c r="P74" s="18">
        <f t="shared" si="6"/>
        <v>1</v>
      </c>
      <c r="Q74" s="14" t="s">
        <v>22</v>
      </c>
      <c r="R74" s="19">
        <f t="shared" si="7"/>
        <v>2</v>
      </c>
      <c r="S74" s="14">
        <v>13.0</v>
      </c>
      <c r="T74" s="14" t="s">
        <v>23</v>
      </c>
      <c r="U74" s="19">
        <f t="shared" si="8"/>
        <v>4</v>
      </c>
      <c r="V74" s="14" t="s">
        <v>24</v>
      </c>
      <c r="W74" s="18">
        <f t="shared" si="9"/>
        <v>3</v>
      </c>
      <c r="X74" s="14">
        <v>19.0</v>
      </c>
      <c r="Y74" s="14">
        <f t="shared" si="11"/>
        <v>0</v>
      </c>
    </row>
    <row r="75">
      <c r="A75" s="14" t="s">
        <v>166</v>
      </c>
      <c r="B75" s="14" t="s">
        <v>91</v>
      </c>
      <c r="C75" s="14">
        <v>2023.0</v>
      </c>
      <c r="D75" s="14">
        <v>0.0</v>
      </c>
      <c r="E75" s="15">
        <f t="shared" si="1"/>
        <v>4</v>
      </c>
      <c r="F75" s="14" t="s">
        <v>20</v>
      </c>
      <c r="G75" s="14">
        <f t="shared" si="2"/>
        <v>3</v>
      </c>
      <c r="H75" s="14">
        <v>2024.0</v>
      </c>
      <c r="I75" s="16">
        <f t="shared" si="3"/>
        <v>3</v>
      </c>
      <c r="J75" s="14" t="s">
        <v>23</v>
      </c>
      <c r="K75" s="17">
        <f t="shared" si="4"/>
        <v>4</v>
      </c>
      <c r="L75" s="14" t="s">
        <v>24</v>
      </c>
      <c r="M75" s="18">
        <f t="shared" si="5"/>
        <v>3</v>
      </c>
      <c r="N75" s="14">
        <v>19.0</v>
      </c>
      <c r="O75" s="14" t="s">
        <v>23</v>
      </c>
      <c r="P75" s="18">
        <f t="shared" si="6"/>
        <v>4</v>
      </c>
      <c r="Q75" s="14" t="s">
        <v>24</v>
      </c>
      <c r="R75" s="19">
        <f t="shared" si="7"/>
        <v>3</v>
      </c>
      <c r="S75" s="14">
        <v>19.0</v>
      </c>
      <c r="T75" s="20" t="s">
        <v>27</v>
      </c>
      <c r="U75" s="19">
        <f t="shared" si="8"/>
        <v>1</v>
      </c>
      <c r="V75" s="14" t="s">
        <v>22</v>
      </c>
      <c r="W75" s="18">
        <f t="shared" si="9"/>
        <v>2</v>
      </c>
      <c r="X75" s="14">
        <v>7.0</v>
      </c>
      <c r="Y75" s="14">
        <f t="shared" si="11"/>
        <v>1</v>
      </c>
    </row>
    <row r="76">
      <c r="A76" s="13" t="s">
        <v>167</v>
      </c>
      <c r="B76" s="14" t="s">
        <v>168</v>
      </c>
      <c r="C76" s="14">
        <v>2023.0</v>
      </c>
      <c r="D76" s="14">
        <v>0.0</v>
      </c>
      <c r="E76" s="15">
        <f t="shared" si="1"/>
        <v>3</v>
      </c>
      <c r="F76" s="14" t="s">
        <v>20</v>
      </c>
      <c r="G76" s="14">
        <f t="shared" si="2"/>
        <v>3</v>
      </c>
      <c r="H76" s="14">
        <v>2024.0</v>
      </c>
      <c r="I76" s="16">
        <f t="shared" si="3"/>
        <v>3</v>
      </c>
      <c r="J76" s="20" t="s">
        <v>27</v>
      </c>
      <c r="K76" s="17">
        <f t="shared" si="4"/>
        <v>1</v>
      </c>
      <c r="L76" s="14" t="s">
        <v>22</v>
      </c>
      <c r="M76" s="18">
        <f t="shared" si="5"/>
        <v>2</v>
      </c>
      <c r="N76" s="14">
        <v>10.0</v>
      </c>
      <c r="O76" s="20" t="s">
        <v>27</v>
      </c>
      <c r="P76" s="18">
        <f t="shared" si="6"/>
        <v>1</v>
      </c>
      <c r="Q76" s="29" t="s">
        <v>22</v>
      </c>
      <c r="R76" s="19">
        <f t="shared" si="7"/>
        <v>2</v>
      </c>
      <c r="S76" s="14">
        <v>11.0</v>
      </c>
      <c r="T76" s="14" t="s">
        <v>23</v>
      </c>
      <c r="U76" s="19">
        <f t="shared" si="8"/>
        <v>4</v>
      </c>
      <c r="V76" s="14" t="s">
        <v>24</v>
      </c>
      <c r="W76" s="18">
        <f t="shared" si="9"/>
        <v>3</v>
      </c>
      <c r="X76" s="14">
        <v>19.0</v>
      </c>
      <c r="Y76" s="14">
        <f t="shared" si="11"/>
        <v>0</v>
      </c>
    </row>
    <row r="77">
      <c r="A77" s="25" t="s">
        <v>115</v>
      </c>
      <c r="B77" s="25" t="s">
        <v>169</v>
      </c>
      <c r="C77" s="14">
        <v>2023.0</v>
      </c>
      <c r="D77" s="14">
        <v>0.0</v>
      </c>
      <c r="E77" s="15">
        <f t="shared" si="1"/>
        <v>1</v>
      </c>
      <c r="F77" s="14" t="s">
        <v>31</v>
      </c>
      <c r="G77" s="14">
        <f t="shared" si="2"/>
        <v>1</v>
      </c>
      <c r="H77" s="14">
        <v>2024.0</v>
      </c>
      <c r="I77" s="16">
        <f t="shared" si="3"/>
        <v>3</v>
      </c>
      <c r="J77" s="42" t="s">
        <v>21</v>
      </c>
      <c r="K77" s="17">
        <f t="shared" si="4"/>
        <v>2</v>
      </c>
      <c r="L77" s="20" t="s">
        <v>28</v>
      </c>
      <c r="M77" s="18">
        <f t="shared" si="5"/>
        <v>1</v>
      </c>
      <c r="N77" s="14">
        <v>10.0</v>
      </c>
      <c r="O77" s="42" t="s">
        <v>21</v>
      </c>
      <c r="P77" s="18">
        <f t="shared" si="6"/>
        <v>2</v>
      </c>
      <c r="Q77" s="20" t="s">
        <v>28</v>
      </c>
      <c r="R77" s="19">
        <f t="shared" si="7"/>
        <v>1</v>
      </c>
      <c r="S77" s="14">
        <v>4.0</v>
      </c>
      <c r="T77" s="20" t="s">
        <v>27</v>
      </c>
      <c r="U77" s="19">
        <f t="shared" si="8"/>
        <v>1</v>
      </c>
      <c r="V77" s="20" t="s">
        <v>28</v>
      </c>
      <c r="W77" s="18">
        <f t="shared" si="9"/>
        <v>1</v>
      </c>
      <c r="X77" s="14">
        <v>3.0</v>
      </c>
      <c r="Y77" s="14">
        <f t="shared" si="11"/>
        <v>0</v>
      </c>
    </row>
    <row r="78">
      <c r="A78" s="25" t="s">
        <v>170</v>
      </c>
      <c r="B78" s="70" t="s">
        <v>171</v>
      </c>
      <c r="C78" s="14">
        <v>2023.0</v>
      </c>
      <c r="D78" s="14">
        <v>0.0</v>
      </c>
      <c r="E78" s="15">
        <f t="shared" si="1"/>
        <v>4</v>
      </c>
      <c r="F78" s="14" t="s">
        <v>31</v>
      </c>
      <c r="G78" s="14">
        <f t="shared" si="2"/>
        <v>1</v>
      </c>
      <c r="H78" s="14">
        <v>2025.0</v>
      </c>
      <c r="I78" s="16">
        <f t="shared" si="3"/>
        <v>2</v>
      </c>
      <c r="J78" s="14" t="s">
        <v>58</v>
      </c>
      <c r="K78" s="17">
        <f t="shared" si="4"/>
        <v>3</v>
      </c>
      <c r="L78" s="20" t="s">
        <v>28</v>
      </c>
      <c r="M78" s="18">
        <f t="shared" si="5"/>
        <v>1</v>
      </c>
      <c r="N78" s="14">
        <v>10.0</v>
      </c>
      <c r="O78" s="14" t="s">
        <v>23</v>
      </c>
      <c r="P78" s="18">
        <f t="shared" si="6"/>
        <v>4</v>
      </c>
      <c r="Q78" s="14" t="s">
        <v>24</v>
      </c>
      <c r="R78" s="19">
        <f t="shared" si="7"/>
        <v>3</v>
      </c>
      <c r="S78" s="14">
        <v>19.0</v>
      </c>
      <c r="T78" s="14" t="s">
        <v>23</v>
      </c>
      <c r="U78" s="19">
        <f t="shared" si="8"/>
        <v>4</v>
      </c>
      <c r="V78" s="14" t="s">
        <v>24</v>
      </c>
      <c r="W78" s="18">
        <f t="shared" si="9"/>
        <v>3</v>
      </c>
      <c r="X78" s="14">
        <v>19.0</v>
      </c>
      <c r="Y78" s="14">
        <f t="shared" si="11"/>
        <v>0</v>
      </c>
    </row>
    <row r="79">
      <c r="A79" s="54" t="s">
        <v>98</v>
      </c>
      <c r="B79" s="14" t="s">
        <v>172</v>
      </c>
      <c r="C79" s="14">
        <v>2023.0</v>
      </c>
      <c r="D79" s="14">
        <v>0.0</v>
      </c>
      <c r="E79" s="15">
        <f t="shared" si="1"/>
        <v>4</v>
      </c>
      <c r="F79" s="14" t="s">
        <v>20</v>
      </c>
      <c r="G79" s="14">
        <f t="shared" si="2"/>
        <v>3</v>
      </c>
      <c r="H79" s="14">
        <v>2023.0</v>
      </c>
      <c r="I79" s="16">
        <f t="shared" si="3"/>
        <v>4</v>
      </c>
      <c r="J79" s="42" t="s">
        <v>21</v>
      </c>
      <c r="K79" s="17">
        <f t="shared" si="4"/>
        <v>2</v>
      </c>
      <c r="L79" s="20" t="s">
        <v>28</v>
      </c>
      <c r="M79" s="18">
        <f t="shared" si="5"/>
        <v>1</v>
      </c>
      <c r="N79" s="14">
        <v>14.0</v>
      </c>
      <c r="O79" s="14" t="s">
        <v>23</v>
      </c>
      <c r="P79" s="18">
        <f t="shared" si="6"/>
        <v>4</v>
      </c>
      <c r="Q79" s="14" t="s">
        <v>24</v>
      </c>
      <c r="R79" s="19">
        <f t="shared" si="7"/>
        <v>3</v>
      </c>
      <c r="S79" s="14">
        <v>19.0</v>
      </c>
      <c r="T79" s="14" t="s">
        <v>23</v>
      </c>
      <c r="U79" s="19">
        <f t="shared" si="8"/>
        <v>4</v>
      </c>
      <c r="V79" s="14" t="s">
        <v>24</v>
      </c>
      <c r="W79" s="18">
        <f t="shared" si="9"/>
        <v>3</v>
      </c>
      <c r="X79" s="14">
        <v>19.0</v>
      </c>
      <c r="Y79" s="14">
        <f t="shared" si="11"/>
        <v>0</v>
      </c>
    </row>
    <row r="80">
      <c r="A80" s="59" t="s">
        <v>29</v>
      </c>
      <c r="B80" s="14" t="s">
        <v>173</v>
      </c>
      <c r="C80" s="14">
        <v>2023.0</v>
      </c>
      <c r="D80" s="14">
        <v>0.0</v>
      </c>
      <c r="E80" s="15">
        <f t="shared" si="1"/>
        <v>4</v>
      </c>
      <c r="F80" s="14" t="s">
        <v>31</v>
      </c>
      <c r="G80" s="14">
        <f t="shared" si="2"/>
        <v>1</v>
      </c>
      <c r="H80" s="14">
        <v>2025.0</v>
      </c>
      <c r="I80" s="16">
        <f t="shared" si="3"/>
        <v>2</v>
      </c>
      <c r="J80" s="14" t="s">
        <v>58</v>
      </c>
      <c r="K80" s="17">
        <f t="shared" si="4"/>
        <v>3</v>
      </c>
      <c r="L80" s="14" t="s">
        <v>22</v>
      </c>
      <c r="M80" s="18">
        <f t="shared" si="5"/>
        <v>2</v>
      </c>
      <c r="N80" s="14">
        <v>17.0</v>
      </c>
      <c r="O80" s="14" t="s">
        <v>23</v>
      </c>
      <c r="P80" s="18">
        <f t="shared" si="6"/>
        <v>4</v>
      </c>
      <c r="Q80" s="14" t="s">
        <v>24</v>
      </c>
      <c r="R80" s="19">
        <f t="shared" si="7"/>
        <v>3</v>
      </c>
      <c r="S80" s="14">
        <v>19.0</v>
      </c>
      <c r="T80" s="14" t="s">
        <v>23</v>
      </c>
      <c r="U80" s="19">
        <f t="shared" si="8"/>
        <v>4</v>
      </c>
      <c r="V80" s="14" t="s">
        <v>24</v>
      </c>
      <c r="W80" s="18">
        <f t="shared" si="9"/>
        <v>3</v>
      </c>
      <c r="X80" s="14">
        <v>19.0</v>
      </c>
      <c r="Y80" s="14">
        <f t="shared" si="11"/>
        <v>0</v>
      </c>
    </row>
    <row r="81">
      <c r="A81" s="20" t="s">
        <v>174</v>
      </c>
      <c r="B81" s="14" t="s">
        <v>175</v>
      </c>
      <c r="C81" s="14">
        <v>2023.0</v>
      </c>
      <c r="D81" s="14">
        <v>0.0</v>
      </c>
      <c r="E81" s="15">
        <f t="shared" si="1"/>
        <v>4</v>
      </c>
      <c r="F81" s="35" t="s">
        <v>31</v>
      </c>
      <c r="G81" s="14">
        <f t="shared" si="2"/>
        <v>1</v>
      </c>
      <c r="H81" s="14">
        <v>2025.0</v>
      </c>
      <c r="I81" s="16">
        <f t="shared" si="3"/>
        <v>2</v>
      </c>
      <c r="J81" s="14" t="s">
        <v>23</v>
      </c>
      <c r="K81" s="17">
        <f t="shared" si="4"/>
        <v>4</v>
      </c>
      <c r="L81" s="14" t="s">
        <v>24</v>
      </c>
      <c r="M81" s="18">
        <f t="shared" si="5"/>
        <v>3</v>
      </c>
      <c r="N81" s="14">
        <v>19.0</v>
      </c>
      <c r="O81" s="20" t="s">
        <v>58</v>
      </c>
      <c r="P81" s="18">
        <f t="shared" si="6"/>
        <v>3</v>
      </c>
      <c r="Q81" s="20" t="s">
        <v>28</v>
      </c>
      <c r="R81" s="19">
        <f t="shared" si="7"/>
        <v>1</v>
      </c>
      <c r="S81" s="20">
        <v>14.0</v>
      </c>
      <c r="T81" s="14" t="s">
        <v>23</v>
      </c>
      <c r="U81" s="19">
        <f t="shared" si="8"/>
        <v>4</v>
      </c>
      <c r="V81" s="14" t="s">
        <v>24</v>
      </c>
      <c r="W81" s="18">
        <f t="shared" si="9"/>
        <v>3</v>
      </c>
      <c r="X81" s="14">
        <v>19.0</v>
      </c>
      <c r="Y81" s="14">
        <f t="shared" si="11"/>
        <v>0</v>
      </c>
    </row>
    <row r="82">
      <c r="A82" s="73" t="s">
        <v>95</v>
      </c>
      <c r="B82" s="14" t="s">
        <v>176</v>
      </c>
      <c r="C82" s="14">
        <v>2023.0</v>
      </c>
      <c r="D82" s="14">
        <v>0.0</v>
      </c>
      <c r="E82" s="15">
        <f t="shared" si="1"/>
        <v>1</v>
      </c>
      <c r="F82" s="14" t="s">
        <v>20</v>
      </c>
      <c r="G82" s="14">
        <f t="shared" si="2"/>
        <v>3</v>
      </c>
      <c r="H82" s="14">
        <v>2025.0</v>
      </c>
      <c r="I82" s="16">
        <f t="shared" si="3"/>
        <v>2</v>
      </c>
      <c r="J82" s="42" t="s">
        <v>21</v>
      </c>
      <c r="K82" s="17">
        <f t="shared" si="4"/>
        <v>2</v>
      </c>
      <c r="L82" s="20" t="s">
        <v>28</v>
      </c>
      <c r="M82" s="18">
        <f t="shared" si="5"/>
        <v>1</v>
      </c>
      <c r="N82" s="14">
        <v>11.0</v>
      </c>
      <c r="O82" s="20" t="s">
        <v>27</v>
      </c>
      <c r="P82" s="18">
        <f t="shared" si="6"/>
        <v>1</v>
      </c>
      <c r="Q82" s="14" t="s">
        <v>28</v>
      </c>
      <c r="R82" s="19">
        <f t="shared" si="7"/>
        <v>1</v>
      </c>
      <c r="S82" s="14">
        <v>5.0</v>
      </c>
      <c r="T82" s="42" t="s">
        <v>21</v>
      </c>
      <c r="U82" s="19">
        <f t="shared" si="8"/>
        <v>2</v>
      </c>
      <c r="V82" s="20" t="s">
        <v>28</v>
      </c>
      <c r="W82" s="18">
        <f t="shared" si="9"/>
        <v>1</v>
      </c>
      <c r="X82" s="14">
        <v>10.0</v>
      </c>
      <c r="Y82" s="14">
        <f t="shared" si="11"/>
        <v>0</v>
      </c>
    </row>
    <row r="83">
      <c r="A83" s="41" t="s">
        <v>95</v>
      </c>
      <c r="B83" s="14" t="s">
        <v>177</v>
      </c>
      <c r="C83" s="14">
        <v>2023.0</v>
      </c>
      <c r="D83" s="14">
        <v>0.0</v>
      </c>
      <c r="E83" s="15">
        <f t="shared" si="1"/>
        <v>1</v>
      </c>
      <c r="F83" s="14" t="s">
        <v>20</v>
      </c>
      <c r="G83" s="14">
        <f t="shared" si="2"/>
        <v>3</v>
      </c>
      <c r="H83" s="14">
        <v>2024.0</v>
      </c>
      <c r="I83" s="16">
        <f t="shared" si="3"/>
        <v>3</v>
      </c>
      <c r="J83" s="20" t="s">
        <v>27</v>
      </c>
      <c r="K83" s="17">
        <f t="shared" si="4"/>
        <v>1</v>
      </c>
      <c r="L83" s="14" t="s">
        <v>22</v>
      </c>
      <c r="M83" s="18">
        <f t="shared" si="5"/>
        <v>2</v>
      </c>
      <c r="N83" s="14">
        <v>6.0</v>
      </c>
      <c r="O83" s="14" t="s">
        <v>23</v>
      </c>
      <c r="P83" s="18">
        <f t="shared" si="6"/>
        <v>4</v>
      </c>
      <c r="Q83" s="14" t="s">
        <v>24</v>
      </c>
      <c r="R83" s="19">
        <f t="shared" si="7"/>
        <v>3</v>
      </c>
      <c r="S83" s="14">
        <v>19.0</v>
      </c>
      <c r="T83" s="14" t="s">
        <v>58</v>
      </c>
      <c r="U83" s="19">
        <f t="shared" si="8"/>
        <v>3</v>
      </c>
      <c r="V83" s="20" t="s">
        <v>28</v>
      </c>
      <c r="W83" s="18">
        <f t="shared" si="9"/>
        <v>1</v>
      </c>
      <c r="X83" s="14">
        <v>10.0</v>
      </c>
      <c r="Y83" s="14">
        <f t="shared" si="11"/>
        <v>0</v>
      </c>
    </row>
    <row r="84">
      <c r="A84" s="14" t="s">
        <v>94</v>
      </c>
      <c r="B84" s="14" t="s">
        <v>93</v>
      </c>
      <c r="C84" s="14">
        <v>2023.0</v>
      </c>
      <c r="D84" s="14">
        <v>0.0</v>
      </c>
      <c r="E84" s="15">
        <f t="shared" si="1"/>
        <v>1</v>
      </c>
      <c r="F84" s="14" t="s">
        <v>53</v>
      </c>
      <c r="G84" s="14">
        <f t="shared" si="2"/>
        <v>4</v>
      </c>
      <c r="H84" s="14">
        <v>2024.0</v>
      </c>
      <c r="I84" s="16">
        <f t="shared" si="3"/>
        <v>3</v>
      </c>
      <c r="J84" s="14" t="s">
        <v>23</v>
      </c>
      <c r="K84" s="17">
        <f t="shared" si="4"/>
        <v>4</v>
      </c>
      <c r="L84" s="14" t="s">
        <v>24</v>
      </c>
      <c r="M84" s="18">
        <f t="shared" si="5"/>
        <v>3</v>
      </c>
      <c r="N84" s="14">
        <v>19.0</v>
      </c>
      <c r="O84" s="14" t="s">
        <v>23</v>
      </c>
      <c r="P84" s="18">
        <f t="shared" si="6"/>
        <v>4</v>
      </c>
      <c r="Q84" s="14" t="s">
        <v>24</v>
      </c>
      <c r="R84" s="19">
        <f t="shared" si="7"/>
        <v>3</v>
      </c>
      <c r="S84" s="14">
        <v>19.0</v>
      </c>
      <c r="T84" s="20" t="s">
        <v>27</v>
      </c>
      <c r="U84" s="19">
        <f t="shared" si="8"/>
        <v>1</v>
      </c>
      <c r="V84" s="20" t="s">
        <v>28</v>
      </c>
      <c r="W84" s="18">
        <f t="shared" si="9"/>
        <v>1</v>
      </c>
      <c r="X84" s="14">
        <v>1.0</v>
      </c>
      <c r="Y84" s="14">
        <f t="shared" si="11"/>
        <v>1</v>
      </c>
    </row>
    <row r="85">
      <c r="A85" s="52" t="s">
        <v>178</v>
      </c>
      <c r="B85" s="14" t="s">
        <v>179</v>
      </c>
      <c r="C85" s="14">
        <v>2023.0</v>
      </c>
      <c r="D85" s="14">
        <v>0.0</v>
      </c>
      <c r="E85" s="15">
        <f t="shared" si="1"/>
        <v>4</v>
      </c>
      <c r="F85" s="14" t="s">
        <v>20</v>
      </c>
      <c r="G85" s="14">
        <f t="shared" si="2"/>
        <v>3</v>
      </c>
      <c r="H85" s="14">
        <v>2023.0</v>
      </c>
      <c r="I85" s="16">
        <f t="shared" si="3"/>
        <v>4</v>
      </c>
      <c r="J85" s="14" t="s">
        <v>58</v>
      </c>
      <c r="K85" s="17">
        <f t="shared" si="4"/>
        <v>3</v>
      </c>
      <c r="L85" s="14" t="s">
        <v>22</v>
      </c>
      <c r="M85" s="18">
        <f t="shared" si="5"/>
        <v>2</v>
      </c>
      <c r="N85" s="14">
        <v>13.0</v>
      </c>
      <c r="O85" s="14" t="s">
        <v>58</v>
      </c>
      <c r="P85" s="18">
        <f t="shared" si="6"/>
        <v>3</v>
      </c>
      <c r="Q85" s="29" t="s">
        <v>22</v>
      </c>
      <c r="R85" s="19">
        <f t="shared" si="7"/>
        <v>2</v>
      </c>
      <c r="S85" s="14">
        <v>9.0</v>
      </c>
      <c r="T85" s="14" t="s">
        <v>23</v>
      </c>
      <c r="U85" s="19">
        <f t="shared" si="8"/>
        <v>4</v>
      </c>
      <c r="V85" s="14" t="s">
        <v>24</v>
      </c>
      <c r="W85" s="18">
        <f t="shared" si="9"/>
        <v>3</v>
      </c>
      <c r="X85" s="14">
        <v>19.0</v>
      </c>
      <c r="Y85" s="14">
        <f t="shared" si="11"/>
        <v>0</v>
      </c>
    </row>
    <row r="86">
      <c r="A86" s="13" t="s">
        <v>127</v>
      </c>
      <c r="B86" s="14" t="s">
        <v>180</v>
      </c>
      <c r="C86" s="14">
        <v>2023.0</v>
      </c>
      <c r="D86" s="14">
        <v>0.0</v>
      </c>
      <c r="E86" s="15">
        <f t="shared" si="1"/>
        <v>4</v>
      </c>
      <c r="F86" s="14" t="s">
        <v>20</v>
      </c>
      <c r="G86" s="14">
        <f t="shared" si="2"/>
        <v>3</v>
      </c>
      <c r="H86" s="14">
        <v>2024.0</v>
      </c>
      <c r="I86" s="16">
        <f t="shared" si="3"/>
        <v>3</v>
      </c>
      <c r="J86" s="14" t="s">
        <v>58</v>
      </c>
      <c r="K86" s="17">
        <f t="shared" si="4"/>
        <v>3</v>
      </c>
      <c r="L86" s="14" t="s">
        <v>22</v>
      </c>
      <c r="M86" s="18">
        <f t="shared" si="5"/>
        <v>2</v>
      </c>
      <c r="N86" s="14">
        <v>12.0</v>
      </c>
      <c r="O86" s="14" t="s">
        <v>23</v>
      </c>
      <c r="P86" s="18">
        <f t="shared" si="6"/>
        <v>4</v>
      </c>
      <c r="Q86" s="14" t="s">
        <v>24</v>
      </c>
      <c r="R86" s="19">
        <f t="shared" si="7"/>
        <v>3</v>
      </c>
      <c r="S86" s="14">
        <v>19.0</v>
      </c>
      <c r="T86" s="14" t="s">
        <v>23</v>
      </c>
      <c r="U86" s="19">
        <f t="shared" si="8"/>
        <v>4</v>
      </c>
      <c r="V86" s="14" t="s">
        <v>24</v>
      </c>
      <c r="W86" s="18">
        <f t="shared" si="9"/>
        <v>3</v>
      </c>
      <c r="X86" s="14">
        <v>19.0</v>
      </c>
      <c r="Y86" s="14">
        <f t="shared" si="11"/>
        <v>0</v>
      </c>
    </row>
    <row r="87">
      <c r="A87" s="14" t="s">
        <v>138</v>
      </c>
      <c r="B87" s="14" t="s">
        <v>181</v>
      </c>
      <c r="C87" s="14">
        <v>2023.0</v>
      </c>
      <c r="D87" s="14">
        <v>0.0</v>
      </c>
      <c r="E87" s="15">
        <f t="shared" si="1"/>
        <v>4</v>
      </c>
      <c r="F87" s="14" t="s">
        <v>20</v>
      </c>
      <c r="G87" s="14">
        <f t="shared" si="2"/>
        <v>3</v>
      </c>
      <c r="H87" s="14">
        <v>2023.0</v>
      </c>
      <c r="I87" s="16">
        <f t="shared" si="3"/>
        <v>4</v>
      </c>
      <c r="J87" s="20" t="s">
        <v>27</v>
      </c>
      <c r="K87" s="17">
        <f t="shared" si="4"/>
        <v>1</v>
      </c>
      <c r="L87" s="20" t="s">
        <v>28</v>
      </c>
      <c r="M87" s="18">
        <f t="shared" si="5"/>
        <v>1</v>
      </c>
      <c r="N87" s="14">
        <v>18.0</v>
      </c>
      <c r="O87" s="20" t="s">
        <v>27</v>
      </c>
      <c r="P87" s="18">
        <f t="shared" si="6"/>
        <v>1</v>
      </c>
      <c r="Q87" s="29" t="s">
        <v>22</v>
      </c>
      <c r="R87" s="19">
        <f t="shared" si="7"/>
        <v>2</v>
      </c>
      <c r="S87" s="14">
        <v>16.0</v>
      </c>
      <c r="T87" s="14" t="s">
        <v>23</v>
      </c>
      <c r="U87" s="19">
        <f t="shared" si="8"/>
        <v>4</v>
      </c>
      <c r="V87" s="14" t="s">
        <v>24</v>
      </c>
      <c r="W87" s="18">
        <f t="shared" si="9"/>
        <v>3</v>
      </c>
      <c r="X87" s="14">
        <v>19.0</v>
      </c>
      <c r="Y87" s="14">
        <f t="shared" si="11"/>
        <v>0</v>
      </c>
    </row>
    <row r="88">
      <c r="A88" s="14" t="s">
        <v>132</v>
      </c>
      <c r="B88" s="14" t="s">
        <v>182</v>
      </c>
      <c r="C88" s="14">
        <v>2023.0</v>
      </c>
      <c r="D88" s="14">
        <v>0.0</v>
      </c>
      <c r="E88" s="15">
        <f t="shared" si="1"/>
        <v>4</v>
      </c>
      <c r="F88" s="14" t="s">
        <v>31</v>
      </c>
      <c r="G88" s="14">
        <f t="shared" si="2"/>
        <v>1</v>
      </c>
      <c r="H88" s="14">
        <v>2026.0</v>
      </c>
      <c r="I88" s="16">
        <f t="shared" si="3"/>
        <v>1</v>
      </c>
      <c r="J88" s="20" t="s">
        <v>27</v>
      </c>
      <c r="K88" s="17">
        <f t="shared" si="4"/>
        <v>1</v>
      </c>
      <c r="L88" s="14" t="s">
        <v>22</v>
      </c>
      <c r="M88" s="18">
        <f t="shared" si="5"/>
        <v>2</v>
      </c>
      <c r="N88" s="14">
        <v>5.0</v>
      </c>
      <c r="O88" s="14" t="s">
        <v>27</v>
      </c>
      <c r="P88" s="18">
        <f t="shared" si="6"/>
        <v>1</v>
      </c>
      <c r="Q88" s="14" t="s">
        <v>22</v>
      </c>
      <c r="R88" s="19">
        <f t="shared" si="7"/>
        <v>2</v>
      </c>
      <c r="S88" s="14">
        <v>1.0</v>
      </c>
      <c r="T88" s="20" t="s">
        <v>27</v>
      </c>
      <c r="U88" s="19">
        <f t="shared" si="8"/>
        <v>1</v>
      </c>
      <c r="V88" s="14" t="s">
        <v>22</v>
      </c>
      <c r="W88" s="18">
        <f t="shared" si="9"/>
        <v>2</v>
      </c>
      <c r="X88" s="14">
        <v>16.0</v>
      </c>
      <c r="Y88" s="14">
        <f t="shared" si="11"/>
        <v>0</v>
      </c>
    </row>
    <row r="89">
      <c r="A89" s="14" t="s">
        <v>98</v>
      </c>
      <c r="B89" s="14" t="s">
        <v>183</v>
      </c>
      <c r="C89" s="14">
        <v>2023.0</v>
      </c>
      <c r="D89" s="14">
        <v>0.0</v>
      </c>
      <c r="E89" s="15">
        <f t="shared" si="1"/>
        <v>4</v>
      </c>
      <c r="F89" s="14" t="s">
        <v>20</v>
      </c>
      <c r="G89" s="14">
        <f t="shared" si="2"/>
        <v>3</v>
      </c>
      <c r="H89" s="14">
        <v>2025.0</v>
      </c>
      <c r="I89" s="16">
        <f t="shared" si="3"/>
        <v>2</v>
      </c>
      <c r="J89" s="14" t="s">
        <v>23</v>
      </c>
      <c r="K89" s="17">
        <f t="shared" si="4"/>
        <v>4</v>
      </c>
      <c r="L89" s="14" t="s">
        <v>24</v>
      </c>
      <c r="M89" s="18">
        <f t="shared" si="5"/>
        <v>3</v>
      </c>
      <c r="N89" s="14">
        <v>19.0</v>
      </c>
      <c r="O89" s="42" t="s">
        <v>21</v>
      </c>
      <c r="P89" s="18">
        <f t="shared" si="6"/>
        <v>2</v>
      </c>
      <c r="Q89" s="14" t="s">
        <v>28</v>
      </c>
      <c r="R89" s="19">
        <f t="shared" si="7"/>
        <v>1</v>
      </c>
      <c r="S89" s="14">
        <v>8.0</v>
      </c>
      <c r="T89" s="14" t="s">
        <v>58</v>
      </c>
      <c r="U89" s="19">
        <f t="shared" si="8"/>
        <v>3</v>
      </c>
      <c r="V89" s="20" t="s">
        <v>28</v>
      </c>
      <c r="W89" s="18">
        <f t="shared" si="9"/>
        <v>1</v>
      </c>
      <c r="X89" s="14">
        <v>6.0</v>
      </c>
      <c r="Y89" s="14">
        <f t="shared" si="11"/>
        <v>0</v>
      </c>
    </row>
    <row r="90">
      <c r="A90" s="20" t="s">
        <v>154</v>
      </c>
      <c r="B90" s="14" t="s">
        <v>184</v>
      </c>
      <c r="C90" s="14">
        <v>2023.0</v>
      </c>
      <c r="D90" s="14">
        <v>0.0</v>
      </c>
      <c r="E90" s="15">
        <f t="shared" si="1"/>
        <v>4</v>
      </c>
      <c r="F90" s="35" t="s">
        <v>31</v>
      </c>
      <c r="G90" s="14">
        <f t="shared" si="2"/>
        <v>1</v>
      </c>
      <c r="H90" s="14">
        <v>2024.0</v>
      </c>
      <c r="I90" s="16">
        <f t="shared" si="3"/>
        <v>3</v>
      </c>
      <c r="J90" s="14" t="s">
        <v>23</v>
      </c>
      <c r="K90" s="17">
        <f t="shared" si="4"/>
        <v>4</v>
      </c>
      <c r="L90" s="14" t="s">
        <v>24</v>
      </c>
      <c r="M90" s="18">
        <f t="shared" si="5"/>
        <v>3</v>
      </c>
      <c r="N90" s="14">
        <v>19.0</v>
      </c>
      <c r="O90" s="42" t="s">
        <v>21</v>
      </c>
      <c r="P90" s="18">
        <f t="shared" si="6"/>
        <v>2</v>
      </c>
      <c r="Q90" s="20" t="s">
        <v>28</v>
      </c>
      <c r="R90" s="19">
        <f t="shared" si="7"/>
        <v>1</v>
      </c>
      <c r="S90" s="14">
        <v>11.0</v>
      </c>
      <c r="T90" s="14" t="s">
        <v>23</v>
      </c>
      <c r="U90" s="19">
        <f t="shared" si="8"/>
        <v>4</v>
      </c>
      <c r="V90" s="14" t="s">
        <v>24</v>
      </c>
      <c r="W90" s="18">
        <f t="shared" si="9"/>
        <v>3</v>
      </c>
      <c r="X90" s="14">
        <v>19.0</v>
      </c>
      <c r="Y90" s="14">
        <f t="shared" si="11"/>
        <v>0</v>
      </c>
    </row>
    <row r="91">
      <c r="A91" s="14" t="s">
        <v>61</v>
      </c>
      <c r="B91" s="14" t="s">
        <v>185</v>
      </c>
      <c r="C91" s="14">
        <v>2023.0</v>
      </c>
      <c r="D91" s="14">
        <v>0.0</v>
      </c>
      <c r="E91" s="15">
        <f t="shared" si="1"/>
        <v>4</v>
      </c>
      <c r="F91" s="14" t="s">
        <v>31</v>
      </c>
      <c r="G91" s="14">
        <f t="shared" si="2"/>
        <v>1</v>
      </c>
      <c r="H91" s="14">
        <v>2023.0</v>
      </c>
      <c r="I91" s="16">
        <f t="shared" si="3"/>
        <v>4</v>
      </c>
      <c r="J91" s="14" t="s">
        <v>58</v>
      </c>
      <c r="K91" s="17">
        <f t="shared" si="4"/>
        <v>3</v>
      </c>
      <c r="L91" s="14" t="s">
        <v>22</v>
      </c>
      <c r="M91" s="18">
        <f t="shared" si="5"/>
        <v>2</v>
      </c>
      <c r="N91" s="14">
        <v>7.0</v>
      </c>
      <c r="O91" s="14" t="s">
        <v>23</v>
      </c>
      <c r="P91" s="18">
        <f t="shared" si="6"/>
        <v>4</v>
      </c>
      <c r="Q91" s="14" t="s">
        <v>24</v>
      </c>
      <c r="R91" s="19">
        <f t="shared" si="7"/>
        <v>3</v>
      </c>
      <c r="S91" s="14">
        <v>19.0</v>
      </c>
      <c r="T91" s="14" t="s">
        <v>23</v>
      </c>
      <c r="U91" s="19">
        <f t="shared" si="8"/>
        <v>4</v>
      </c>
      <c r="V91" s="14" t="s">
        <v>24</v>
      </c>
      <c r="W91" s="18">
        <f t="shared" si="9"/>
        <v>3</v>
      </c>
      <c r="X91" s="14">
        <v>19.0</v>
      </c>
      <c r="Y91" s="14">
        <f t="shared" si="11"/>
        <v>0</v>
      </c>
    </row>
    <row r="92">
      <c r="A92" s="14" t="s">
        <v>124</v>
      </c>
      <c r="B92" s="14" t="s">
        <v>186</v>
      </c>
      <c r="C92" s="14">
        <v>2023.0</v>
      </c>
      <c r="D92" s="14">
        <v>0.0</v>
      </c>
      <c r="E92" s="15">
        <f t="shared" si="1"/>
        <v>4</v>
      </c>
      <c r="F92" s="14" t="s">
        <v>20</v>
      </c>
      <c r="G92" s="14">
        <f t="shared" si="2"/>
        <v>3</v>
      </c>
      <c r="H92" s="14">
        <v>2023.0</v>
      </c>
      <c r="I92" s="16">
        <f t="shared" si="3"/>
        <v>4</v>
      </c>
      <c r="J92" s="20" t="s">
        <v>27</v>
      </c>
      <c r="K92" s="17">
        <f t="shared" si="4"/>
        <v>1</v>
      </c>
      <c r="L92" s="20" t="s">
        <v>28</v>
      </c>
      <c r="M92" s="18">
        <f t="shared" si="5"/>
        <v>1</v>
      </c>
      <c r="N92" s="14">
        <v>9.0</v>
      </c>
      <c r="O92" s="14" t="s">
        <v>58</v>
      </c>
      <c r="P92" s="18">
        <f t="shared" si="6"/>
        <v>3</v>
      </c>
      <c r="Q92" s="14" t="s">
        <v>28</v>
      </c>
      <c r="R92" s="19">
        <f t="shared" si="7"/>
        <v>1</v>
      </c>
      <c r="S92" s="14">
        <v>14.0</v>
      </c>
      <c r="T92" s="14" t="s">
        <v>23</v>
      </c>
      <c r="U92" s="19">
        <f t="shared" si="8"/>
        <v>4</v>
      </c>
      <c r="V92" s="14" t="s">
        <v>24</v>
      </c>
      <c r="W92" s="18">
        <f t="shared" si="9"/>
        <v>3</v>
      </c>
      <c r="X92" s="14">
        <v>19.0</v>
      </c>
      <c r="Y92" s="14">
        <f t="shared" si="11"/>
        <v>0</v>
      </c>
    </row>
    <row r="93">
      <c r="A93" s="52" t="s">
        <v>178</v>
      </c>
      <c r="B93" s="14" t="s">
        <v>187</v>
      </c>
      <c r="C93" s="14">
        <v>2023.0</v>
      </c>
      <c r="D93" s="14">
        <v>0.0</v>
      </c>
      <c r="E93" s="15">
        <f t="shared" si="1"/>
        <v>4</v>
      </c>
      <c r="F93" s="14" t="s">
        <v>20</v>
      </c>
      <c r="G93" s="14">
        <f t="shared" si="2"/>
        <v>3</v>
      </c>
      <c r="H93" s="14">
        <v>2025.0</v>
      </c>
      <c r="I93" s="16">
        <f t="shared" si="3"/>
        <v>2</v>
      </c>
      <c r="J93" s="42" t="s">
        <v>21</v>
      </c>
      <c r="K93" s="17">
        <f t="shared" si="4"/>
        <v>2</v>
      </c>
      <c r="L93" s="14" t="s">
        <v>22</v>
      </c>
      <c r="M93" s="18">
        <f t="shared" si="5"/>
        <v>2</v>
      </c>
      <c r="N93" s="14">
        <v>13.0</v>
      </c>
      <c r="O93" s="42" t="s">
        <v>21</v>
      </c>
      <c r="P93" s="18">
        <f t="shared" si="6"/>
        <v>2</v>
      </c>
      <c r="Q93" s="29" t="s">
        <v>22</v>
      </c>
      <c r="R93" s="19">
        <f t="shared" si="7"/>
        <v>2</v>
      </c>
      <c r="S93" s="14">
        <v>9.0</v>
      </c>
      <c r="T93" s="14" t="s">
        <v>23</v>
      </c>
      <c r="U93" s="19">
        <f t="shared" si="8"/>
        <v>4</v>
      </c>
      <c r="V93" s="14" t="s">
        <v>24</v>
      </c>
      <c r="W93" s="18">
        <f t="shared" si="9"/>
        <v>3</v>
      </c>
      <c r="X93" s="14">
        <v>19.0</v>
      </c>
      <c r="Y93" s="14">
        <f t="shared" si="11"/>
        <v>0</v>
      </c>
    </row>
    <row r="94">
      <c r="A94" s="24" t="s">
        <v>117</v>
      </c>
      <c r="B94" s="70" t="s">
        <v>188</v>
      </c>
      <c r="C94" s="14">
        <v>2023.0</v>
      </c>
      <c r="D94" s="14">
        <v>0.0</v>
      </c>
      <c r="E94" s="15">
        <f t="shared" si="1"/>
        <v>3</v>
      </c>
      <c r="F94" s="14" t="s">
        <v>31</v>
      </c>
      <c r="G94" s="14">
        <f t="shared" si="2"/>
        <v>1</v>
      </c>
      <c r="H94" s="14">
        <v>2024.0</v>
      </c>
      <c r="I94" s="16">
        <f t="shared" si="3"/>
        <v>3</v>
      </c>
      <c r="J94" s="20" t="s">
        <v>27</v>
      </c>
      <c r="K94" s="17">
        <f t="shared" si="4"/>
        <v>1</v>
      </c>
      <c r="L94" s="20" t="s">
        <v>28</v>
      </c>
      <c r="M94" s="18">
        <f t="shared" si="5"/>
        <v>1</v>
      </c>
      <c r="N94" s="14">
        <v>4.0</v>
      </c>
      <c r="O94" s="20" t="s">
        <v>27</v>
      </c>
      <c r="P94" s="18">
        <f t="shared" si="6"/>
        <v>1</v>
      </c>
      <c r="Q94" s="20" t="s">
        <v>28</v>
      </c>
      <c r="R94" s="19">
        <f t="shared" si="7"/>
        <v>1</v>
      </c>
      <c r="S94" s="14">
        <v>7.0</v>
      </c>
      <c r="T94" s="14" t="s">
        <v>23</v>
      </c>
      <c r="U94" s="19">
        <f t="shared" si="8"/>
        <v>4</v>
      </c>
      <c r="V94" s="14" t="s">
        <v>24</v>
      </c>
      <c r="W94" s="18">
        <f t="shared" si="9"/>
        <v>3</v>
      </c>
      <c r="X94" s="14">
        <v>19.0</v>
      </c>
      <c r="Y94" s="14">
        <f t="shared" si="11"/>
        <v>0</v>
      </c>
    </row>
    <row r="95">
      <c r="A95" s="52" t="s">
        <v>25</v>
      </c>
      <c r="B95" s="14" t="s">
        <v>189</v>
      </c>
      <c r="C95" s="14">
        <v>2023.0</v>
      </c>
      <c r="D95" s="14">
        <v>0.0</v>
      </c>
      <c r="E95" s="15">
        <f t="shared" si="1"/>
        <v>2</v>
      </c>
      <c r="F95" s="14" t="s">
        <v>20</v>
      </c>
      <c r="G95" s="14">
        <f t="shared" si="2"/>
        <v>3</v>
      </c>
      <c r="H95" s="14">
        <v>2026.0</v>
      </c>
      <c r="I95" s="16">
        <f t="shared" si="3"/>
        <v>1</v>
      </c>
      <c r="J95" s="14" t="s">
        <v>58</v>
      </c>
      <c r="K95" s="17">
        <f t="shared" si="4"/>
        <v>3</v>
      </c>
      <c r="L95" s="14" t="s">
        <v>22</v>
      </c>
      <c r="M95" s="18">
        <f t="shared" si="5"/>
        <v>2</v>
      </c>
      <c r="N95" s="14">
        <v>11.0</v>
      </c>
      <c r="O95" s="14" t="s">
        <v>58</v>
      </c>
      <c r="P95" s="18">
        <f t="shared" si="6"/>
        <v>3</v>
      </c>
      <c r="Q95" s="29" t="s">
        <v>22</v>
      </c>
      <c r="R95" s="19">
        <f t="shared" si="7"/>
        <v>2</v>
      </c>
      <c r="S95" s="14">
        <v>6.0</v>
      </c>
      <c r="T95" s="14" t="s">
        <v>23</v>
      </c>
      <c r="U95" s="19">
        <f t="shared" si="8"/>
        <v>4</v>
      </c>
      <c r="V95" s="14" t="s">
        <v>24</v>
      </c>
      <c r="W95" s="18">
        <f t="shared" si="9"/>
        <v>3</v>
      </c>
      <c r="X95" s="14">
        <v>19.0</v>
      </c>
      <c r="Y95" s="14">
        <f t="shared" si="11"/>
        <v>0</v>
      </c>
    </row>
    <row r="96">
      <c r="A96" s="14" t="s">
        <v>190</v>
      </c>
      <c r="B96" s="14" t="s">
        <v>191</v>
      </c>
      <c r="C96" s="14">
        <v>2023.0</v>
      </c>
      <c r="D96" s="14">
        <v>0.0</v>
      </c>
      <c r="E96" s="15">
        <f t="shared" si="1"/>
        <v>4</v>
      </c>
      <c r="F96" s="14" t="s">
        <v>31</v>
      </c>
      <c r="G96" s="14">
        <f t="shared" si="2"/>
        <v>1</v>
      </c>
      <c r="H96" s="14">
        <v>2024.0</v>
      </c>
      <c r="I96" s="16">
        <f t="shared" si="3"/>
        <v>3</v>
      </c>
      <c r="J96" s="20" t="s">
        <v>27</v>
      </c>
      <c r="K96" s="17">
        <f t="shared" si="4"/>
        <v>1</v>
      </c>
      <c r="L96" s="14" t="s">
        <v>22</v>
      </c>
      <c r="M96" s="18">
        <f t="shared" si="5"/>
        <v>2</v>
      </c>
      <c r="N96" s="14">
        <v>10.0</v>
      </c>
      <c r="O96" s="42" t="s">
        <v>21</v>
      </c>
      <c r="P96" s="18">
        <f t="shared" si="6"/>
        <v>2</v>
      </c>
      <c r="Q96" s="20" t="s">
        <v>28</v>
      </c>
      <c r="R96" s="19">
        <f t="shared" si="7"/>
        <v>1</v>
      </c>
      <c r="S96" s="14">
        <v>8.0</v>
      </c>
      <c r="T96" s="14" t="s">
        <v>23</v>
      </c>
      <c r="U96" s="19">
        <f t="shared" si="8"/>
        <v>4</v>
      </c>
      <c r="V96" s="14" t="s">
        <v>24</v>
      </c>
      <c r="W96" s="18">
        <f t="shared" si="9"/>
        <v>3</v>
      </c>
      <c r="X96" s="14">
        <v>19.0</v>
      </c>
      <c r="Y96" s="14">
        <f t="shared" si="11"/>
        <v>0</v>
      </c>
    </row>
    <row r="97">
      <c r="A97" s="14" t="s">
        <v>73</v>
      </c>
      <c r="B97" s="14" t="s">
        <v>192</v>
      </c>
      <c r="C97" s="14">
        <v>2023.0</v>
      </c>
      <c r="D97" s="14">
        <v>0.0</v>
      </c>
      <c r="E97" s="15">
        <f t="shared" si="1"/>
        <v>2</v>
      </c>
      <c r="F97" s="14" t="s">
        <v>31</v>
      </c>
      <c r="G97" s="14">
        <f t="shared" si="2"/>
        <v>1</v>
      </c>
      <c r="H97" s="14">
        <v>2025.0</v>
      </c>
      <c r="I97" s="16">
        <f t="shared" si="3"/>
        <v>2</v>
      </c>
      <c r="J97" s="20" t="s">
        <v>27</v>
      </c>
      <c r="K97" s="17">
        <f t="shared" si="4"/>
        <v>1</v>
      </c>
      <c r="L97" s="14" t="s">
        <v>22</v>
      </c>
      <c r="M97" s="18">
        <f t="shared" si="5"/>
        <v>2</v>
      </c>
      <c r="N97" s="14">
        <v>2.0</v>
      </c>
      <c r="O97" s="14" t="s">
        <v>27</v>
      </c>
      <c r="P97" s="18">
        <f t="shared" si="6"/>
        <v>1</v>
      </c>
      <c r="Q97" s="14" t="s">
        <v>22</v>
      </c>
      <c r="R97" s="19">
        <f t="shared" si="7"/>
        <v>2</v>
      </c>
      <c r="S97" s="14">
        <v>2.0</v>
      </c>
      <c r="T97" s="20" t="s">
        <v>27</v>
      </c>
      <c r="U97" s="19">
        <f t="shared" si="8"/>
        <v>1</v>
      </c>
      <c r="V97" s="14" t="s">
        <v>22</v>
      </c>
      <c r="W97" s="18">
        <f t="shared" si="9"/>
        <v>2</v>
      </c>
      <c r="X97" s="14">
        <v>14.0</v>
      </c>
      <c r="Y97" s="14">
        <f t="shared" si="11"/>
        <v>0</v>
      </c>
    </row>
    <row r="98">
      <c r="A98" s="14" t="s">
        <v>193</v>
      </c>
      <c r="B98" s="14" t="s">
        <v>194</v>
      </c>
      <c r="C98" s="14">
        <v>2023.0</v>
      </c>
      <c r="D98" s="14">
        <v>0.0</v>
      </c>
      <c r="E98" s="15">
        <f t="shared" si="1"/>
        <v>4</v>
      </c>
      <c r="F98" s="35" t="s">
        <v>31</v>
      </c>
      <c r="G98" s="14">
        <f t="shared" si="2"/>
        <v>1</v>
      </c>
      <c r="H98" s="14">
        <v>2023.0</v>
      </c>
      <c r="I98" s="16">
        <f t="shared" si="3"/>
        <v>4</v>
      </c>
      <c r="J98" s="14" t="s">
        <v>23</v>
      </c>
      <c r="K98" s="17">
        <f t="shared" si="4"/>
        <v>4</v>
      </c>
      <c r="L98" s="14" t="s">
        <v>24</v>
      </c>
      <c r="M98" s="18">
        <f t="shared" si="5"/>
        <v>3</v>
      </c>
      <c r="N98" s="14">
        <v>19.0</v>
      </c>
      <c r="O98" s="14" t="s">
        <v>27</v>
      </c>
      <c r="P98" s="18">
        <f t="shared" si="6"/>
        <v>1</v>
      </c>
      <c r="Q98" s="14" t="s">
        <v>22</v>
      </c>
      <c r="R98" s="19">
        <f t="shared" si="7"/>
        <v>2</v>
      </c>
      <c r="S98" s="14">
        <v>3.0</v>
      </c>
      <c r="T98" s="14" t="s">
        <v>23</v>
      </c>
      <c r="U98" s="19">
        <f t="shared" si="8"/>
        <v>4</v>
      </c>
      <c r="V98" s="14" t="s">
        <v>24</v>
      </c>
      <c r="W98" s="18">
        <f t="shared" si="9"/>
        <v>3</v>
      </c>
      <c r="X98" s="14">
        <v>19.0</v>
      </c>
      <c r="Y98" s="14">
        <f t="shared" si="11"/>
        <v>0</v>
      </c>
    </row>
    <row r="99">
      <c r="A99" s="14" t="s">
        <v>117</v>
      </c>
      <c r="B99" s="14" t="s">
        <v>195</v>
      </c>
      <c r="C99" s="14">
        <v>2023.0</v>
      </c>
      <c r="D99" s="14">
        <v>0.0</v>
      </c>
      <c r="E99" s="15">
        <f t="shared" si="1"/>
        <v>3</v>
      </c>
      <c r="F99" s="35" t="s">
        <v>31</v>
      </c>
      <c r="G99" s="14">
        <f t="shared" si="2"/>
        <v>1</v>
      </c>
      <c r="H99" s="14">
        <v>2023.0</v>
      </c>
      <c r="I99" s="16">
        <f t="shared" si="3"/>
        <v>4</v>
      </c>
      <c r="J99" s="14" t="s">
        <v>23</v>
      </c>
      <c r="K99" s="17">
        <f t="shared" si="4"/>
        <v>4</v>
      </c>
      <c r="L99" s="14" t="s">
        <v>24</v>
      </c>
      <c r="M99" s="18">
        <f t="shared" si="5"/>
        <v>3</v>
      </c>
      <c r="N99" s="14">
        <v>19.0</v>
      </c>
      <c r="O99" s="42" t="s">
        <v>21</v>
      </c>
      <c r="P99" s="18">
        <f t="shared" si="6"/>
        <v>2</v>
      </c>
      <c r="Q99" s="14" t="s">
        <v>22</v>
      </c>
      <c r="R99" s="19">
        <f t="shared" si="7"/>
        <v>2</v>
      </c>
      <c r="S99" s="14">
        <v>8.0</v>
      </c>
      <c r="T99" s="14" t="s">
        <v>23</v>
      </c>
      <c r="U99" s="19">
        <f t="shared" si="8"/>
        <v>4</v>
      </c>
      <c r="V99" s="14" t="s">
        <v>24</v>
      </c>
      <c r="W99" s="18">
        <f t="shared" si="9"/>
        <v>3</v>
      </c>
      <c r="X99" s="14">
        <v>19.0</v>
      </c>
      <c r="Y99" s="14">
        <f t="shared" si="11"/>
        <v>0</v>
      </c>
    </row>
    <row r="100">
      <c r="A100" s="14" t="s">
        <v>51</v>
      </c>
      <c r="B100" s="14" t="s">
        <v>196</v>
      </c>
      <c r="C100" s="14">
        <v>2023.0</v>
      </c>
      <c r="D100" s="14">
        <v>0.0</v>
      </c>
      <c r="E100" s="15">
        <f t="shared" si="1"/>
        <v>4</v>
      </c>
      <c r="F100" s="14" t="s">
        <v>31</v>
      </c>
      <c r="G100" s="14">
        <f t="shared" si="2"/>
        <v>1</v>
      </c>
      <c r="H100" s="14">
        <v>2025.0</v>
      </c>
      <c r="I100" s="16">
        <f t="shared" si="3"/>
        <v>2</v>
      </c>
      <c r="J100" s="20" t="s">
        <v>27</v>
      </c>
      <c r="K100" s="17">
        <f t="shared" si="4"/>
        <v>1</v>
      </c>
      <c r="L100" s="14" t="s">
        <v>22</v>
      </c>
      <c r="M100" s="18">
        <f t="shared" si="5"/>
        <v>2</v>
      </c>
      <c r="N100" s="14">
        <v>8.0</v>
      </c>
      <c r="O100" s="14" t="s">
        <v>58</v>
      </c>
      <c r="P100" s="18">
        <f t="shared" si="6"/>
        <v>3</v>
      </c>
      <c r="Q100" s="14" t="s">
        <v>22</v>
      </c>
      <c r="R100" s="19">
        <f t="shared" si="7"/>
        <v>2</v>
      </c>
      <c r="S100" s="14">
        <v>7.0</v>
      </c>
      <c r="T100" s="20" t="s">
        <v>27</v>
      </c>
      <c r="U100" s="19">
        <f t="shared" si="8"/>
        <v>1</v>
      </c>
      <c r="V100" s="14" t="s">
        <v>22</v>
      </c>
      <c r="W100" s="18">
        <f t="shared" si="9"/>
        <v>2</v>
      </c>
      <c r="X100" s="14">
        <v>11.0</v>
      </c>
      <c r="Y100" s="14">
        <f t="shared" si="11"/>
        <v>0</v>
      </c>
    </row>
    <row r="101">
      <c r="A101" s="41" t="s">
        <v>56</v>
      </c>
      <c r="B101" s="14" t="s">
        <v>197</v>
      </c>
      <c r="C101" s="14">
        <v>2023.0</v>
      </c>
      <c r="D101" s="14">
        <v>0.0</v>
      </c>
      <c r="E101" s="15">
        <f t="shared" si="1"/>
        <v>3</v>
      </c>
      <c r="F101" s="14" t="s">
        <v>20</v>
      </c>
      <c r="G101" s="14">
        <f t="shared" si="2"/>
        <v>3</v>
      </c>
      <c r="H101" s="14">
        <v>2023.0</v>
      </c>
      <c r="I101" s="16">
        <f t="shared" si="3"/>
        <v>4</v>
      </c>
      <c r="J101" s="42" t="s">
        <v>21</v>
      </c>
      <c r="K101" s="17">
        <f t="shared" si="4"/>
        <v>2</v>
      </c>
      <c r="L101" s="14" t="s">
        <v>22</v>
      </c>
      <c r="M101" s="18">
        <f t="shared" si="5"/>
        <v>2</v>
      </c>
      <c r="N101" s="14">
        <v>7.0</v>
      </c>
      <c r="O101" s="14" t="s">
        <v>23</v>
      </c>
      <c r="P101" s="18">
        <f t="shared" si="6"/>
        <v>4</v>
      </c>
      <c r="Q101" s="14" t="s">
        <v>24</v>
      </c>
      <c r="R101" s="19">
        <f t="shared" si="7"/>
        <v>3</v>
      </c>
      <c r="S101" s="14">
        <v>19.0</v>
      </c>
      <c r="T101" s="14" t="s">
        <v>23</v>
      </c>
      <c r="U101" s="19">
        <f t="shared" si="8"/>
        <v>4</v>
      </c>
      <c r="V101" s="14" t="s">
        <v>24</v>
      </c>
      <c r="W101" s="18">
        <f t="shared" si="9"/>
        <v>3</v>
      </c>
      <c r="X101" s="14">
        <v>19.0</v>
      </c>
      <c r="Y101" s="14">
        <f t="shared" si="11"/>
        <v>0</v>
      </c>
    </row>
    <row r="102">
      <c r="A102" s="24" t="s">
        <v>130</v>
      </c>
      <c r="B102" s="25" t="s">
        <v>198</v>
      </c>
      <c r="C102" s="14">
        <v>2023.0</v>
      </c>
      <c r="D102" s="14">
        <v>0.0</v>
      </c>
      <c r="E102" s="15">
        <f t="shared" si="1"/>
        <v>4</v>
      </c>
      <c r="F102" s="14" t="s">
        <v>31</v>
      </c>
      <c r="G102" s="14">
        <f t="shared" si="2"/>
        <v>1</v>
      </c>
      <c r="H102" s="14">
        <v>2024.0</v>
      </c>
      <c r="I102" s="16">
        <f t="shared" si="3"/>
        <v>3</v>
      </c>
      <c r="J102" s="20" t="s">
        <v>27</v>
      </c>
      <c r="K102" s="17">
        <f t="shared" si="4"/>
        <v>1</v>
      </c>
      <c r="L102" s="20" t="s">
        <v>28</v>
      </c>
      <c r="M102" s="18">
        <f t="shared" si="5"/>
        <v>1</v>
      </c>
      <c r="N102" s="14">
        <v>6.0</v>
      </c>
      <c r="O102" s="14" t="s">
        <v>58</v>
      </c>
      <c r="P102" s="18">
        <f t="shared" si="6"/>
        <v>3</v>
      </c>
      <c r="Q102" s="14" t="s">
        <v>22</v>
      </c>
      <c r="R102" s="19">
        <f t="shared" si="7"/>
        <v>2</v>
      </c>
      <c r="S102" s="14">
        <v>11.0</v>
      </c>
      <c r="T102" s="14" t="s">
        <v>23</v>
      </c>
      <c r="U102" s="19">
        <f t="shared" si="8"/>
        <v>4</v>
      </c>
      <c r="V102" s="14" t="s">
        <v>24</v>
      </c>
      <c r="W102" s="18">
        <f t="shared" si="9"/>
        <v>3</v>
      </c>
      <c r="X102" s="14">
        <v>19.0</v>
      </c>
      <c r="Y102" s="14">
        <f t="shared" si="11"/>
        <v>0</v>
      </c>
    </row>
    <row r="103">
      <c r="A103" s="14" t="s">
        <v>199</v>
      </c>
      <c r="B103" s="14" t="s">
        <v>200</v>
      </c>
      <c r="C103" s="14">
        <v>2023.0</v>
      </c>
      <c r="D103" s="14">
        <v>0.0</v>
      </c>
      <c r="E103" s="15">
        <f t="shared" si="1"/>
        <v>4</v>
      </c>
      <c r="F103" s="14" t="s">
        <v>20</v>
      </c>
      <c r="G103" s="14">
        <f t="shared" si="2"/>
        <v>3</v>
      </c>
      <c r="H103" s="14">
        <v>2023.0</v>
      </c>
      <c r="I103" s="16">
        <f t="shared" si="3"/>
        <v>4</v>
      </c>
      <c r="J103" s="14" t="s">
        <v>23</v>
      </c>
      <c r="K103" s="17">
        <f t="shared" si="4"/>
        <v>4</v>
      </c>
      <c r="L103" s="14" t="s">
        <v>24</v>
      </c>
      <c r="M103" s="18">
        <f t="shared" si="5"/>
        <v>3</v>
      </c>
      <c r="N103" s="14">
        <v>19.0</v>
      </c>
      <c r="O103" s="42" t="s">
        <v>21</v>
      </c>
      <c r="P103" s="18">
        <f t="shared" si="6"/>
        <v>2</v>
      </c>
      <c r="Q103" s="14" t="s">
        <v>28</v>
      </c>
      <c r="R103" s="19">
        <f t="shared" si="7"/>
        <v>1</v>
      </c>
      <c r="S103" s="20">
        <v>14.0</v>
      </c>
      <c r="T103" s="14" t="s">
        <v>23</v>
      </c>
      <c r="U103" s="19">
        <f t="shared" si="8"/>
        <v>4</v>
      </c>
      <c r="V103" s="14" t="s">
        <v>24</v>
      </c>
      <c r="W103" s="18">
        <f t="shared" si="9"/>
        <v>3</v>
      </c>
      <c r="X103" s="14">
        <v>19.0</v>
      </c>
      <c r="Y103" s="14">
        <f t="shared" si="11"/>
        <v>0</v>
      </c>
    </row>
    <row r="104">
      <c r="A104" s="41" t="s">
        <v>95</v>
      </c>
      <c r="B104" s="14" t="s">
        <v>201</v>
      </c>
      <c r="C104" s="14">
        <v>2023.0</v>
      </c>
      <c r="D104" s="14">
        <v>0.0</v>
      </c>
      <c r="E104" s="15">
        <f t="shared" si="1"/>
        <v>1</v>
      </c>
      <c r="F104" s="14" t="s">
        <v>20</v>
      </c>
      <c r="G104" s="14">
        <f t="shared" si="2"/>
        <v>3</v>
      </c>
      <c r="H104" s="14">
        <v>2026.0</v>
      </c>
      <c r="I104" s="16">
        <f t="shared" si="3"/>
        <v>1</v>
      </c>
      <c r="J104" s="14" t="s">
        <v>23</v>
      </c>
      <c r="K104" s="17">
        <f t="shared" si="4"/>
        <v>4</v>
      </c>
      <c r="L104" s="14" t="s">
        <v>24</v>
      </c>
      <c r="M104" s="18">
        <f t="shared" si="5"/>
        <v>3</v>
      </c>
      <c r="N104" s="14">
        <v>19.0</v>
      </c>
      <c r="O104" s="14" t="s">
        <v>58</v>
      </c>
      <c r="P104" s="18">
        <f t="shared" si="6"/>
        <v>3</v>
      </c>
      <c r="Q104" s="29" t="s">
        <v>22</v>
      </c>
      <c r="R104" s="19">
        <f t="shared" si="7"/>
        <v>2</v>
      </c>
      <c r="S104" s="14">
        <v>14.0</v>
      </c>
      <c r="T104" s="14" t="s">
        <v>23</v>
      </c>
      <c r="U104" s="19">
        <f t="shared" si="8"/>
        <v>4</v>
      </c>
      <c r="V104" s="14" t="s">
        <v>24</v>
      </c>
      <c r="W104" s="18">
        <f t="shared" si="9"/>
        <v>3</v>
      </c>
      <c r="X104" s="14">
        <v>19.0</v>
      </c>
      <c r="Y104" s="14">
        <f t="shared" si="11"/>
        <v>0</v>
      </c>
      <c r="AG104" s="57"/>
    </row>
    <row r="105">
      <c r="A105" s="14" t="s">
        <v>130</v>
      </c>
      <c r="B105" s="14" t="s">
        <v>202</v>
      </c>
      <c r="C105" s="14">
        <v>2023.0</v>
      </c>
      <c r="D105" s="14">
        <v>0.0</v>
      </c>
      <c r="E105" s="15">
        <f t="shared" si="1"/>
        <v>4</v>
      </c>
      <c r="F105" s="35" t="s">
        <v>31</v>
      </c>
      <c r="G105" s="14">
        <f t="shared" si="2"/>
        <v>1</v>
      </c>
      <c r="H105" s="14">
        <v>2025.0</v>
      </c>
      <c r="I105" s="16">
        <f t="shared" si="3"/>
        <v>2</v>
      </c>
      <c r="J105" s="14" t="s">
        <v>23</v>
      </c>
      <c r="K105" s="17">
        <f t="shared" si="4"/>
        <v>4</v>
      </c>
      <c r="L105" s="14" t="s">
        <v>24</v>
      </c>
      <c r="M105" s="18">
        <f t="shared" si="5"/>
        <v>3</v>
      </c>
      <c r="N105" s="14">
        <v>19.0</v>
      </c>
      <c r="O105" s="20" t="s">
        <v>27</v>
      </c>
      <c r="P105" s="18">
        <f t="shared" si="6"/>
        <v>1</v>
      </c>
      <c r="Q105" s="20" t="s">
        <v>28</v>
      </c>
      <c r="R105" s="19">
        <f t="shared" si="7"/>
        <v>1</v>
      </c>
      <c r="S105" s="20">
        <v>9.0</v>
      </c>
      <c r="T105" s="14" t="s">
        <v>23</v>
      </c>
      <c r="U105" s="19">
        <f t="shared" si="8"/>
        <v>4</v>
      </c>
      <c r="V105" s="14" t="s">
        <v>24</v>
      </c>
      <c r="W105" s="18">
        <f t="shared" si="9"/>
        <v>3</v>
      </c>
      <c r="X105" s="14">
        <v>19.0</v>
      </c>
      <c r="Y105" s="14">
        <f t="shared" si="11"/>
        <v>0</v>
      </c>
    </row>
    <row r="106">
      <c r="A106" s="14" t="s">
        <v>77</v>
      </c>
      <c r="B106" s="14" t="s">
        <v>203</v>
      </c>
      <c r="C106" s="14">
        <v>2023.0</v>
      </c>
      <c r="D106" s="14">
        <v>0.0</v>
      </c>
      <c r="E106" s="15">
        <f t="shared" si="1"/>
        <v>1</v>
      </c>
      <c r="F106" s="14" t="s">
        <v>20</v>
      </c>
      <c r="G106" s="14">
        <f t="shared" si="2"/>
        <v>3</v>
      </c>
      <c r="H106" s="14">
        <v>2023.0</v>
      </c>
      <c r="I106" s="16">
        <f t="shared" si="3"/>
        <v>4</v>
      </c>
      <c r="J106" s="20" t="s">
        <v>27</v>
      </c>
      <c r="K106" s="17">
        <f t="shared" si="4"/>
        <v>1</v>
      </c>
      <c r="L106" s="20" t="s">
        <v>28</v>
      </c>
      <c r="M106" s="18">
        <f t="shared" si="5"/>
        <v>1</v>
      </c>
      <c r="N106" s="14">
        <v>3.0</v>
      </c>
      <c r="O106" s="20" t="s">
        <v>27</v>
      </c>
      <c r="P106" s="18">
        <f t="shared" si="6"/>
        <v>1</v>
      </c>
      <c r="Q106" s="14" t="s">
        <v>28</v>
      </c>
      <c r="R106" s="19">
        <f t="shared" si="7"/>
        <v>1</v>
      </c>
      <c r="S106" s="14">
        <v>1.0</v>
      </c>
      <c r="T106" s="20" t="s">
        <v>27</v>
      </c>
      <c r="U106" s="19">
        <f t="shared" si="8"/>
        <v>1</v>
      </c>
      <c r="V106" s="20" t="s">
        <v>28</v>
      </c>
      <c r="W106" s="18">
        <f t="shared" si="9"/>
        <v>1</v>
      </c>
      <c r="X106" s="14">
        <v>5.0</v>
      </c>
      <c r="Y106" s="14">
        <f t="shared" si="11"/>
        <v>0</v>
      </c>
    </row>
    <row r="107">
      <c r="A107" s="13" t="s">
        <v>78</v>
      </c>
      <c r="B107" s="14" t="s">
        <v>204</v>
      </c>
      <c r="C107" s="14">
        <v>2023.0</v>
      </c>
      <c r="D107" s="14">
        <v>0.0</v>
      </c>
      <c r="E107" s="15">
        <f t="shared" si="1"/>
        <v>4</v>
      </c>
      <c r="F107" s="14" t="s">
        <v>20</v>
      </c>
      <c r="G107" s="14">
        <f t="shared" si="2"/>
        <v>3</v>
      </c>
      <c r="H107" s="14">
        <v>2023.0</v>
      </c>
      <c r="I107" s="16">
        <f t="shared" si="3"/>
        <v>4</v>
      </c>
      <c r="J107" s="14" t="s">
        <v>58</v>
      </c>
      <c r="K107" s="17">
        <f t="shared" si="4"/>
        <v>3</v>
      </c>
      <c r="L107" s="14" t="s">
        <v>22</v>
      </c>
      <c r="M107" s="18">
        <f t="shared" si="5"/>
        <v>2</v>
      </c>
      <c r="N107" s="14">
        <v>15.0</v>
      </c>
      <c r="O107" s="14" t="s">
        <v>23</v>
      </c>
      <c r="P107" s="18">
        <f t="shared" si="6"/>
        <v>4</v>
      </c>
      <c r="Q107" s="14" t="s">
        <v>24</v>
      </c>
      <c r="R107" s="19">
        <f t="shared" si="7"/>
        <v>3</v>
      </c>
      <c r="S107" s="14">
        <v>19.0</v>
      </c>
      <c r="T107" s="14" t="s">
        <v>23</v>
      </c>
      <c r="U107" s="19">
        <f t="shared" si="8"/>
        <v>4</v>
      </c>
      <c r="V107" s="14" t="s">
        <v>24</v>
      </c>
      <c r="W107" s="18">
        <f t="shared" si="9"/>
        <v>3</v>
      </c>
      <c r="X107" s="14">
        <v>19.0</v>
      </c>
      <c r="Y107" s="14">
        <f t="shared" si="11"/>
        <v>0</v>
      </c>
    </row>
    <row r="108">
      <c r="A108" s="60" t="s">
        <v>78</v>
      </c>
      <c r="B108" s="14" t="s">
        <v>205</v>
      </c>
      <c r="C108" s="14">
        <v>2023.0</v>
      </c>
      <c r="D108" s="14">
        <v>0.0</v>
      </c>
      <c r="E108" s="15">
        <f t="shared" si="1"/>
        <v>4</v>
      </c>
      <c r="F108" s="14" t="s">
        <v>20</v>
      </c>
      <c r="G108" s="14">
        <f t="shared" si="2"/>
        <v>3</v>
      </c>
      <c r="H108" s="14">
        <v>2025.0</v>
      </c>
      <c r="I108" s="16">
        <f t="shared" si="3"/>
        <v>2</v>
      </c>
      <c r="J108" s="14" t="s">
        <v>23</v>
      </c>
      <c r="K108" s="17">
        <f t="shared" si="4"/>
        <v>4</v>
      </c>
      <c r="L108" s="14" t="s">
        <v>24</v>
      </c>
      <c r="M108" s="18">
        <f t="shared" si="5"/>
        <v>3</v>
      </c>
      <c r="N108" s="14">
        <v>19.0</v>
      </c>
      <c r="O108" s="14" t="s">
        <v>58</v>
      </c>
      <c r="P108" s="18">
        <f t="shared" si="6"/>
        <v>3</v>
      </c>
      <c r="Q108" s="29" t="s">
        <v>22</v>
      </c>
      <c r="R108" s="19">
        <f t="shared" si="7"/>
        <v>2</v>
      </c>
      <c r="S108" s="14">
        <v>17.0</v>
      </c>
      <c r="T108" s="14" t="s">
        <v>23</v>
      </c>
      <c r="U108" s="19">
        <f t="shared" si="8"/>
        <v>4</v>
      </c>
      <c r="V108" s="14" t="s">
        <v>24</v>
      </c>
      <c r="W108" s="18">
        <f t="shared" si="9"/>
        <v>3</v>
      </c>
      <c r="X108" s="14">
        <v>19.0</v>
      </c>
      <c r="Y108" s="14">
        <f t="shared" si="11"/>
        <v>0</v>
      </c>
      <c r="AG108" s="57"/>
    </row>
    <row r="109">
      <c r="A109" s="41" t="s">
        <v>82</v>
      </c>
      <c r="B109" s="69" t="s">
        <v>206</v>
      </c>
      <c r="C109" s="14">
        <v>2023.0</v>
      </c>
      <c r="D109" s="14">
        <v>0.0</v>
      </c>
      <c r="E109" s="15">
        <f t="shared" si="1"/>
        <v>4</v>
      </c>
      <c r="F109" s="14" t="s">
        <v>20</v>
      </c>
      <c r="G109" s="14">
        <f t="shared" si="2"/>
        <v>3</v>
      </c>
      <c r="H109" s="14">
        <v>2025.0</v>
      </c>
      <c r="I109" s="16">
        <f t="shared" si="3"/>
        <v>2</v>
      </c>
      <c r="J109" s="14" t="s">
        <v>23</v>
      </c>
      <c r="K109" s="17">
        <f t="shared" si="4"/>
        <v>4</v>
      </c>
      <c r="L109" s="14" t="s">
        <v>24</v>
      </c>
      <c r="M109" s="18">
        <f t="shared" si="5"/>
        <v>3</v>
      </c>
      <c r="N109" s="14">
        <v>19.0</v>
      </c>
      <c r="O109" s="42" t="s">
        <v>21</v>
      </c>
      <c r="P109" s="18">
        <f t="shared" si="6"/>
        <v>2</v>
      </c>
      <c r="Q109" s="29" t="s">
        <v>22</v>
      </c>
      <c r="R109" s="19">
        <f t="shared" si="7"/>
        <v>2</v>
      </c>
      <c r="S109" s="14">
        <v>8.0</v>
      </c>
      <c r="T109" s="14" t="s">
        <v>23</v>
      </c>
      <c r="U109" s="19">
        <f t="shared" si="8"/>
        <v>4</v>
      </c>
      <c r="V109" s="14" t="s">
        <v>24</v>
      </c>
      <c r="W109" s="18">
        <f t="shared" si="9"/>
        <v>3</v>
      </c>
      <c r="X109" s="14">
        <v>19.0</v>
      </c>
      <c r="Y109" s="14">
        <f t="shared" si="11"/>
        <v>0</v>
      </c>
      <c r="AG109" s="57"/>
    </row>
    <row r="110">
      <c r="A110" s="14" t="s">
        <v>207</v>
      </c>
      <c r="B110" s="14" t="s">
        <v>208</v>
      </c>
      <c r="C110" s="14">
        <v>2023.0</v>
      </c>
      <c r="D110" s="14">
        <v>0.0</v>
      </c>
      <c r="E110" s="15">
        <f t="shared" si="1"/>
        <v>4</v>
      </c>
      <c r="F110" s="14" t="s">
        <v>20</v>
      </c>
      <c r="G110" s="14">
        <f t="shared" si="2"/>
        <v>3</v>
      </c>
      <c r="H110" s="14">
        <v>2024.0</v>
      </c>
      <c r="I110" s="16">
        <f t="shared" si="3"/>
        <v>3</v>
      </c>
      <c r="J110" s="20" t="s">
        <v>27</v>
      </c>
      <c r="K110" s="17">
        <f t="shared" si="4"/>
        <v>1</v>
      </c>
      <c r="L110" s="20" t="s">
        <v>28</v>
      </c>
      <c r="M110" s="18">
        <f t="shared" si="5"/>
        <v>1</v>
      </c>
      <c r="N110" s="14">
        <v>7.0</v>
      </c>
      <c r="O110" s="20" t="s">
        <v>27</v>
      </c>
      <c r="P110" s="18">
        <f t="shared" si="6"/>
        <v>1</v>
      </c>
      <c r="Q110" s="14" t="s">
        <v>28</v>
      </c>
      <c r="R110" s="19">
        <f t="shared" si="7"/>
        <v>1</v>
      </c>
      <c r="S110" s="14">
        <v>12.0</v>
      </c>
      <c r="T110" s="20" t="s">
        <v>27</v>
      </c>
      <c r="U110" s="19">
        <f t="shared" si="8"/>
        <v>1</v>
      </c>
      <c r="V110" s="20" t="s">
        <v>28</v>
      </c>
      <c r="W110" s="18">
        <f t="shared" si="9"/>
        <v>1</v>
      </c>
      <c r="X110" s="14">
        <v>12.0</v>
      </c>
      <c r="Y110" s="14">
        <f t="shared" si="11"/>
        <v>0</v>
      </c>
    </row>
    <row r="111">
      <c r="A111" s="13" t="s">
        <v>18</v>
      </c>
      <c r="B111" s="14" t="s">
        <v>209</v>
      </c>
      <c r="C111" s="14">
        <v>2023.0</v>
      </c>
      <c r="D111" s="14">
        <v>0.0</v>
      </c>
      <c r="E111" s="15">
        <f t="shared" si="1"/>
        <v>4</v>
      </c>
      <c r="F111" s="14" t="s">
        <v>20</v>
      </c>
      <c r="G111" s="14">
        <f t="shared" si="2"/>
        <v>3</v>
      </c>
      <c r="H111" s="14">
        <v>2024.0</v>
      </c>
      <c r="I111" s="16">
        <f t="shared" si="3"/>
        <v>3</v>
      </c>
      <c r="J111" s="14" t="s">
        <v>58</v>
      </c>
      <c r="K111" s="17">
        <f t="shared" si="4"/>
        <v>3</v>
      </c>
      <c r="L111" s="14" t="s">
        <v>22</v>
      </c>
      <c r="M111" s="18">
        <f t="shared" si="5"/>
        <v>2</v>
      </c>
      <c r="N111" s="14">
        <v>17.0</v>
      </c>
      <c r="O111" s="14" t="s">
        <v>23</v>
      </c>
      <c r="P111" s="18">
        <f t="shared" si="6"/>
        <v>4</v>
      </c>
      <c r="Q111" s="14" t="s">
        <v>24</v>
      </c>
      <c r="R111" s="19">
        <f t="shared" si="7"/>
        <v>3</v>
      </c>
      <c r="S111" s="14">
        <v>19.0</v>
      </c>
      <c r="T111" s="14" t="s">
        <v>23</v>
      </c>
      <c r="U111" s="19">
        <f t="shared" si="8"/>
        <v>4</v>
      </c>
      <c r="V111" s="14" t="s">
        <v>24</v>
      </c>
      <c r="W111" s="18">
        <f t="shared" si="9"/>
        <v>3</v>
      </c>
      <c r="X111" s="14">
        <v>19.0</v>
      </c>
      <c r="Y111" s="14">
        <f t="shared" si="11"/>
        <v>0</v>
      </c>
    </row>
    <row r="112">
      <c r="A112" s="14" t="s">
        <v>81</v>
      </c>
      <c r="B112" s="41" t="s">
        <v>210</v>
      </c>
      <c r="C112" s="14">
        <v>2023.0</v>
      </c>
      <c r="D112" s="14">
        <v>0.0</v>
      </c>
      <c r="E112" s="15">
        <f t="shared" si="1"/>
        <v>3</v>
      </c>
      <c r="F112" s="14" t="s">
        <v>31</v>
      </c>
      <c r="G112" s="14">
        <f t="shared" si="2"/>
        <v>1</v>
      </c>
      <c r="H112" s="14">
        <v>2024.0</v>
      </c>
      <c r="I112" s="16">
        <f t="shared" si="3"/>
        <v>3</v>
      </c>
      <c r="J112" s="14" t="s">
        <v>23</v>
      </c>
      <c r="K112" s="17">
        <f t="shared" si="4"/>
        <v>4</v>
      </c>
      <c r="L112" s="14" t="s">
        <v>24</v>
      </c>
      <c r="M112" s="18">
        <f t="shared" si="5"/>
        <v>3</v>
      </c>
      <c r="N112" s="14">
        <v>19.0</v>
      </c>
      <c r="O112" s="14" t="s">
        <v>23</v>
      </c>
      <c r="P112" s="18">
        <f t="shared" si="6"/>
        <v>4</v>
      </c>
      <c r="Q112" s="14" t="s">
        <v>24</v>
      </c>
      <c r="R112" s="19">
        <f t="shared" si="7"/>
        <v>3</v>
      </c>
      <c r="S112" s="14">
        <v>19.0</v>
      </c>
      <c r="T112" s="42" t="s">
        <v>21</v>
      </c>
      <c r="U112" s="19">
        <f t="shared" si="8"/>
        <v>2</v>
      </c>
      <c r="V112" s="14" t="s">
        <v>22</v>
      </c>
      <c r="W112" s="18">
        <f t="shared" si="9"/>
        <v>2</v>
      </c>
      <c r="X112" s="14">
        <v>18.0</v>
      </c>
      <c r="Y112" s="14">
        <f t="shared" si="11"/>
        <v>0</v>
      </c>
    </row>
    <row r="113">
      <c r="A113" s="14" t="s">
        <v>115</v>
      </c>
      <c r="B113" s="14" t="s">
        <v>211</v>
      </c>
      <c r="C113" s="14">
        <v>2023.0</v>
      </c>
      <c r="D113" s="14">
        <v>0.0</v>
      </c>
      <c r="E113" s="15">
        <f t="shared" si="1"/>
        <v>1</v>
      </c>
      <c r="F113" s="14" t="s">
        <v>31</v>
      </c>
      <c r="G113" s="14">
        <f t="shared" si="2"/>
        <v>1</v>
      </c>
      <c r="H113" s="14">
        <v>2023.0</v>
      </c>
      <c r="I113" s="16">
        <f t="shared" si="3"/>
        <v>4</v>
      </c>
      <c r="J113" s="14" t="s">
        <v>23</v>
      </c>
      <c r="K113" s="17">
        <f t="shared" si="4"/>
        <v>4</v>
      </c>
      <c r="L113" s="14" t="s">
        <v>24</v>
      </c>
      <c r="M113" s="18">
        <f t="shared" si="5"/>
        <v>3</v>
      </c>
      <c r="N113" s="14">
        <v>19.0</v>
      </c>
      <c r="O113" s="20" t="s">
        <v>58</v>
      </c>
      <c r="P113" s="18">
        <f t="shared" si="6"/>
        <v>3</v>
      </c>
      <c r="Q113" s="20" t="s">
        <v>28</v>
      </c>
      <c r="R113" s="19">
        <f t="shared" si="7"/>
        <v>1</v>
      </c>
      <c r="S113" s="14">
        <v>4.0</v>
      </c>
      <c r="T113" s="20" t="s">
        <v>27</v>
      </c>
      <c r="U113" s="19">
        <f t="shared" si="8"/>
        <v>1</v>
      </c>
      <c r="V113" s="14" t="s">
        <v>22</v>
      </c>
      <c r="W113" s="18">
        <f t="shared" si="9"/>
        <v>2</v>
      </c>
      <c r="X113" s="14">
        <v>10.0</v>
      </c>
      <c r="Y113" s="14">
        <f t="shared" si="11"/>
        <v>0</v>
      </c>
    </row>
    <row r="114">
      <c r="A114" s="14" t="s">
        <v>61</v>
      </c>
      <c r="B114" s="14" t="s">
        <v>212</v>
      </c>
      <c r="C114" s="14">
        <v>2023.0</v>
      </c>
      <c r="D114" s="14">
        <v>0.0</v>
      </c>
      <c r="E114" s="15">
        <f t="shared" si="1"/>
        <v>4</v>
      </c>
      <c r="F114" s="14" t="s">
        <v>31</v>
      </c>
      <c r="G114" s="14">
        <f t="shared" si="2"/>
        <v>1</v>
      </c>
      <c r="H114" s="14">
        <v>2024.0</v>
      </c>
      <c r="I114" s="16">
        <f t="shared" si="3"/>
        <v>3</v>
      </c>
      <c r="J114" s="42" t="s">
        <v>21</v>
      </c>
      <c r="K114" s="17">
        <f t="shared" si="4"/>
        <v>2</v>
      </c>
      <c r="L114" s="14" t="s">
        <v>22</v>
      </c>
      <c r="M114" s="18">
        <f t="shared" si="5"/>
        <v>2</v>
      </c>
      <c r="N114" s="14">
        <v>7.0</v>
      </c>
      <c r="O114" s="14" t="s">
        <v>27</v>
      </c>
      <c r="P114" s="18">
        <f t="shared" si="6"/>
        <v>1</v>
      </c>
      <c r="Q114" s="14" t="s">
        <v>22</v>
      </c>
      <c r="R114" s="19">
        <f t="shared" si="7"/>
        <v>2</v>
      </c>
      <c r="S114" s="14">
        <v>4.0</v>
      </c>
      <c r="T114" s="14" t="s">
        <v>23</v>
      </c>
      <c r="U114" s="19">
        <f t="shared" si="8"/>
        <v>4</v>
      </c>
      <c r="V114" s="14" t="s">
        <v>24</v>
      </c>
      <c r="W114" s="18">
        <f t="shared" si="9"/>
        <v>3</v>
      </c>
      <c r="X114" s="14">
        <v>19.0</v>
      </c>
      <c r="Y114" s="14">
        <f t="shared" si="11"/>
        <v>0</v>
      </c>
    </row>
    <row r="115">
      <c r="A115" s="59" t="s">
        <v>213</v>
      </c>
      <c r="B115" s="14" t="s">
        <v>214</v>
      </c>
      <c r="C115" s="14">
        <v>2023.0</v>
      </c>
      <c r="D115" s="14">
        <v>0.0</v>
      </c>
      <c r="E115" s="15">
        <f t="shared" si="1"/>
        <v>4</v>
      </c>
      <c r="F115" s="14" t="s">
        <v>31</v>
      </c>
      <c r="G115" s="14">
        <f t="shared" si="2"/>
        <v>1</v>
      </c>
      <c r="H115" s="14">
        <v>2025.0</v>
      </c>
      <c r="I115" s="16">
        <f t="shared" si="3"/>
        <v>2</v>
      </c>
      <c r="J115" s="14" t="s">
        <v>27</v>
      </c>
      <c r="K115" s="17">
        <f t="shared" si="4"/>
        <v>1</v>
      </c>
      <c r="L115" s="14" t="s">
        <v>22</v>
      </c>
      <c r="M115" s="18">
        <f t="shared" si="5"/>
        <v>2</v>
      </c>
      <c r="N115" s="14">
        <v>16.0</v>
      </c>
      <c r="O115" s="14" t="s">
        <v>27</v>
      </c>
      <c r="P115" s="18">
        <f t="shared" si="6"/>
        <v>1</v>
      </c>
      <c r="Q115" s="14" t="s">
        <v>22</v>
      </c>
      <c r="R115" s="19">
        <f t="shared" si="7"/>
        <v>2</v>
      </c>
      <c r="S115" s="14">
        <v>15.0</v>
      </c>
      <c r="T115" s="14" t="s">
        <v>23</v>
      </c>
      <c r="U115" s="19">
        <f t="shared" si="8"/>
        <v>4</v>
      </c>
      <c r="V115" s="14" t="s">
        <v>24</v>
      </c>
      <c r="W115" s="18">
        <f t="shared" si="9"/>
        <v>3</v>
      </c>
      <c r="X115" s="14">
        <v>19.0</v>
      </c>
      <c r="Y115" s="14">
        <f t="shared" si="11"/>
        <v>0</v>
      </c>
    </row>
    <row r="116">
      <c r="A116" s="41" t="s">
        <v>74</v>
      </c>
      <c r="B116" s="59" t="s">
        <v>215</v>
      </c>
      <c r="C116" s="14">
        <v>2023.0</v>
      </c>
      <c r="D116" s="14">
        <v>0.0</v>
      </c>
      <c r="E116" s="15">
        <f t="shared" si="1"/>
        <v>1</v>
      </c>
      <c r="F116" s="14" t="s">
        <v>20</v>
      </c>
      <c r="G116" s="14">
        <f t="shared" si="2"/>
        <v>3</v>
      </c>
      <c r="H116" s="14">
        <v>2026.0</v>
      </c>
      <c r="I116" s="16">
        <f t="shared" si="3"/>
        <v>1</v>
      </c>
      <c r="J116" s="14" t="s">
        <v>23</v>
      </c>
      <c r="K116" s="17">
        <f t="shared" si="4"/>
        <v>4</v>
      </c>
      <c r="L116" s="14" t="s">
        <v>24</v>
      </c>
      <c r="M116" s="18">
        <f t="shared" si="5"/>
        <v>3</v>
      </c>
      <c r="N116" s="14">
        <v>19.0</v>
      </c>
      <c r="O116" s="14" t="s">
        <v>58</v>
      </c>
      <c r="P116" s="18">
        <f t="shared" si="6"/>
        <v>3</v>
      </c>
      <c r="Q116" s="29" t="s">
        <v>22</v>
      </c>
      <c r="R116" s="19">
        <f t="shared" si="7"/>
        <v>2</v>
      </c>
      <c r="S116" s="14">
        <v>3.0</v>
      </c>
      <c r="T116" s="14" t="s">
        <v>23</v>
      </c>
      <c r="U116" s="19">
        <f t="shared" si="8"/>
        <v>4</v>
      </c>
      <c r="V116" s="14" t="s">
        <v>24</v>
      </c>
      <c r="W116" s="18">
        <f t="shared" si="9"/>
        <v>3</v>
      </c>
      <c r="X116" s="14">
        <v>19.0</v>
      </c>
      <c r="Y116" s="14">
        <f t="shared" si="11"/>
        <v>0</v>
      </c>
      <c r="AG116" s="57"/>
    </row>
    <row r="117">
      <c r="A117" s="14" t="s">
        <v>46</v>
      </c>
      <c r="B117" s="14" t="s">
        <v>216</v>
      </c>
      <c r="C117" s="14">
        <v>2023.0</v>
      </c>
      <c r="D117" s="14">
        <v>0.0</v>
      </c>
      <c r="E117" s="15">
        <f t="shared" si="1"/>
        <v>4</v>
      </c>
      <c r="F117" s="14" t="s">
        <v>48</v>
      </c>
      <c r="G117" s="14">
        <f t="shared" si="2"/>
        <v>5</v>
      </c>
      <c r="H117" s="14">
        <v>2026.0</v>
      </c>
      <c r="I117" s="16">
        <f t="shared" si="3"/>
        <v>1</v>
      </c>
      <c r="J117" s="14" t="s">
        <v>23</v>
      </c>
      <c r="K117" s="17">
        <f t="shared" si="4"/>
        <v>4</v>
      </c>
      <c r="L117" s="14" t="s">
        <v>24</v>
      </c>
      <c r="M117" s="18">
        <f t="shared" si="5"/>
        <v>3</v>
      </c>
      <c r="N117" s="14">
        <v>19.0</v>
      </c>
      <c r="O117" s="14" t="s">
        <v>23</v>
      </c>
      <c r="P117" s="18">
        <f t="shared" si="6"/>
        <v>4</v>
      </c>
      <c r="Q117" s="14" t="s">
        <v>24</v>
      </c>
      <c r="R117" s="19">
        <f t="shared" si="7"/>
        <v>3</v>
      </c>
      <c r="S117" s="14">
        <v>19.0</v>
      </c>
      <c r="T117" s="20" t="s">
        <v>27</v>
      </c>
      <c r="U117" s="19">
        <f t="shared" si="8"/>
        <v>1</v>
      </c>
      <c r="V117" s="14" t="s">
        <v>22</v>
      </c>
      <c r="W117" s="18">
        <f t="shared" si="9"/>
        <v>2</v>
      </c>
      <c r="X117" s="14">
        <v>15.0</v>
      </c>
      <c r="Y117" s="14">
        <f t="shared" si="11"/>
        <v>0</v>
      </c>
    </row>
    <row r="118">
      <c r="A118" s="25" t="s">
        <v>217</v>
      </c>
      <c r="B118" s="70" t="s">
        <v>218</v>
      </c>
      <c r="C118" s="14">
        <v>2023.0</v>
      </c>
      <c r="D118" s="14">
        <v>0.0</v>
      </c>
      <c r="E118" s="15">
        <f t="shared" si="1"/>
        <v>4</v>
      </c>
      <c r="F118" s="14" t="s">
        <v>31</v>
      </c>
      <c r="G118" s="14">
        <f t="shared" si="2"/>
        <v>1</v>
      </c>
      <c r="H118" s="14">
        <v>2023.0</v>
      </c>
      <c r="I118" s="16">
        <f t="shared" si="3"/>
        <v>4</v>
      </c>
      <c r="J118" s="20" t="s">
        <v>27</v>
      </c>
      <c r="K118" s="17">
        <f t="shared" si="4"/>
        <v>1</v>
      </c>
      <c r="L118" s="20" t="s">
        <v>28</v>
      </c>
      <c r="M118" s="18">
        <f t="shared" si="5"/>
        <v>1</v>
      </c>
      <c r="N118" s="14">
        <v>9.0</v>
      </c>
      <c r="O118" s="20" t="s">
        <v>27</v>
      </c>
      <c r="P118" s="18">
        <f t="shared" si="6"/>
        <v>1</v>
      </c>
      <c r="Q118" s="20" t="s">
        <v>28</v>
      </c>
      <c r="R118" s="19">
        <f t="shared" si="7"/>
        <v>1</v>
      </c>
      <c r="S118" s="20">
        <v>13.0</v>
      </c>
      <c r="T118" s="14" t="s">
        <v>23</v>
      </c>
      <c r="U118" s="19">
        <f t="shared" si="8"/>
        <v>4</v>
      </c>
      <c r="V118" s="14" t="s">
        <v>24</v>
      </c>
      <c r="W118" s="18">
        <f t="shared" si="9"/>
        <v>3</v>
      </c>
      <c r="X118" s="14">
        <v>19.0</v>
      </c>
      <c r="Y118" s="14">
        <f t="shared" si="11"/>
        <v>0</v>
      </c>
    </row>
    <row r="119">
      <c r="A119" s="14" t="s">
        <v>74</v>
      </c>
      <c r="B119" s="14" t="s">
        <v>219</v>
      </c>
      <c r="C119" s="14">
        <v>2023.0</v>
      </c>
      <c r="D119" s="14">
        <v>0.0</v>
      </c>
      <c r="E119" s="15">
        <f t="shared" si="1"/>
        <v>1</v>
      </c>
      <c r="F119" s="14" t="s">
        <v>20</v>
      </c>
      <c r="G119" s="14">
        <f t="shared" si="2"/>
        <v>3</v>
      </c>
      <c r="H119" s="14">
        <v>2024.0</v>
      </c>
      <c r="I119" s="16">
        <f t="shared" si="3"/>
        <v>3</v>
      </c>
      <c r="J119" s="20" t="s">
        <v>27</v>
      </c>
      <c r="K119" s="17">
        <f t="shared" si="4"/>
        <v>1</v>
      </c>
      <c r="L119" s="14" t="s">
        <v>22</v>
      </c>
      <c r="M119" s="18">
        <f t="shared" si="5"/>
        <v>2</v>
      </c>
      <c r="N119" s="14">
        <v>2.0</v>
      </c>
      <c r="O119" s="42" t="s">
        <v>21</v>
      </c>
      <c r="P119" s="18">
        <f t="shared" si="6"/>
        <v>2</v>
      </c>
      <c r="Q119" s="29" t="s">
        <v>22</v>
      </c>
      <c r="R119" s="19">
        <f t="shared" si="7"/>
        <v>2</v>
      </c>
      <c r="S119" s="14">
        <v>3.0</v>
      </c>
      <c r="T119" s="14" t="s">
        <v>23</v>
      </c>
      <c r="U119" s="19">
        <f t="shared" si="8"/>
        <v>4</v>
      </c>
      <c r="V119" s="14" t="s">
        <v>24</v>
      </c>
      <c r="W119" s="18">
        <f t="shared" si="9"/>
        <v>3</v>
      </c>
      <c r="X119" s="14">
        <v>19.0</v>
      </c>
      <c r="Y119" s="14">
        <f t="shared" si="11"/>
        <v>0</v>
      </c>
    </row>
    <row r="120">
      <c r="A120" s="14" t="s">
        <v>82</v>
      </c>
      <c r="B120" s="14" t="s">
        <v>220</v>
      </c>
      <c r="C120" s="14">
        <v>2023.0</v>
      </c>
      <c r="D120" s="14">
        <v>0.0</v>
      </c>
      <c r="E120" s="15">
        <f t="shared" si="1"/>
        <v>4</v>
      </c>
      <c r="F120" s="14" t="s">
        <v>20</v>
      </c>
      <c r="G120" s="14">
        <f t="shared" si="2"/>
        <v>3</v>
      </c>
      <c r="H120" s="14">
        <v>2023.0</v>
      </c>
      <c r="I120" s="16">
        <f t="shared" si="3"/>
        <v>4</v>
      </c>
      <c r="J120" s="42" t="s">
        <v>21</v>
      </c>
      <c r="K120" s="17">
        <f t="shared" si="4"/>
        <v>2</v>
      </c>
      <c r="L120" s="20" t="s">
        <v>28</v>
      </c>
      <c r="M120" s="18">
        <f t="shared" si="5"/>
        <v>1</v>
      </c>
      <c r="N120" s="14">
        <v>10.0</v>
      </c>
      <c r="O120" s="14" t="s">
        <v>58</v>
      </c>
      <c r="P120" s="18">
        <f t="shared" si="6"/>
        <v>3</v>
      </c>
      <c r="Q120" s="29" t="s">
        <v>22</v>
      </c>
      <c r="R120" s="19">
        <f t="shared" si="7"/>
        <v>2</v>
      </c>
      <c r="S120" s="14">
        <v>8.0</v>
      </c>
      <c r="T120" s="42" t="s">
        <v>21</v>
      </c>
      <c r="U120" s="19">
        <f t="shared" si="8"/>
        <v>2</v>
      </c>
      <c r="V120" s="20" t="s">
        <v>28</v>
      </c>
      <c r="W120" s="18">
        <f t="shared" si="9"/>
        <v>1</v>
      </c>
      <c r="X120" s="14">
        <v>16.0</v>
      </c>
      <c r="Y120" s="14">
        <f t="shared" si="11"/>
        <v>0</v>
      </c>
    </row>
    <row r="121">
      <c r="A121" s="20" t="s">
        <v>174</v>
      </c>
      <c r="B121" s="14" t="s">
        <v>221</v>
      </c>
      <c r="C121" s="14">
        <v>2023.0</v>
      </c>
      <c r="D121" s="14">
        <v>0.0</v>
      </c>
      <c r="E121" s="15">
        <f t="shared" si="1"/>
        <v>4</v>
      </c>
      <c r="F121" s="35" t="s">
        <v>31</v>
      </c>
      <c r="G121" s="14">
        <f t="shared" si="2"/>
        <v>1</v>
      </c>
      <c r="H121" s="14">
        <v>2023.0</v>
      </c>
      <c r="I121" s="16">
        <f t="shared" si="3"/>
        <v>4</v>
      </c>
      <c r="J121" s="14" t="s">
        <v>23</v>
      </c>
      <c r="K121" s="17">
        <f t="shared" si="4"/>
        <v>4</v>
      </c>
      <c r="L121" s="14" t="s">
        <v>24</v>
      </c>
      <c r="M121" s="18">
        <f t="shared" si="5"/>
        <v>3</v>
      </c>
      <c r="N121" s="14">
        <v>19.0</v>
      </c>
      <c r="O121" s="42" t="s">
        <v>21</v>
      </c>
      <c r="P121" s="18">
        <f t="shared" si="6"/>
        <v>2</v>
      </c>
      <c r="Q121" s="20" t="s">
        <v>28</v>
      </c>
      <c r="R121" s="19">
        <f t="shared" si="7"/>
        <v>1</v>
      </c>
      <c r="S121" s="14">
        <v>14.0</v>
      </c>
      <c r="T121" s="14" t="s">
        <v>23</v>
      </c>
      <c r="U121" s="19">
        <f t="shared" si="8"/>
        <v>4</v>
      </c>
      <c r="V121" s="14" t="s">
        <v>24</v>
      </c>
      <c r="W121" s="18">
        <f t="shared" si="9"/>
        <v>3</v>
      </c>
      <c r="X121" s="14">
        <v>19.0</v>
      </c>
      <c r="Y121" s="14">
        <f t="shared" si="11"/>
        <v>0</v>
      </c>
    </row>
    <row r="122">
      <c r="A122" s="41" t="s">
        <v>82</v>
      </c>
      <c r="B122" s="14" t="s">
        <v>222</v>
      </c>
      <c r="C122" s="14">
        <v>2023.0</v>
      </c>
      <c r="D122" s="14">
        <v>0.0</v>
      </c>
      <c r="E122" s="15">
        <f t="shared" si="1"/>
        <v>4</v>
      </c>
      <c r="F122" s="14" t="s">
        <v>20</v>
      </c>
      <c r="G122" s="14">
        <f t="shared" si="2"/>
        <v>3</v>
      </c>
      <c r="H122" s="14">
        <v>2025.0</v>
      </c>
      <c r="I122" s="16">
        <f t="shared" si="3"/>
        <v>2</v>
      </c>
      <c r="J122" s="20" t="s">
        <v>27</v>
      </c>
      <c r="K122" s="17">
        <f t="shared" si="4"/>
        <v>1</v>
      </c>
      <c r="L122" s="14" t="s">
        <v>22</v>
      </c>
      <c r="M122" s="18">
        <f t="shared" si="5"/>
        <v>2</v>
      </c>
      <c r="N122" s="14">
        <v>5.0</v>
      </c>
      <c r="O122" s="20" t="s">
        <v>58</v>
      </c>
      <c r="P122" s="18">
        <f t="shared" si="6"/>
        <v>3</v>
      </c>
      <c r="Q122" s="14" t="s">
        <v>28</v>
      </c>
      <c r="R122" s="19">
        <f t="shared" si="7"/>
        <v>1</v>
      </c>
      <c r="S122" s="14">
        <v>9.0</v>
      </c>
      <c r="T122" s="14" t="s">
        <v>58</v>
      </c>
      <c r="U122" s="19">
        <f t="shared" si="8"/>
        <v>3</v>
      </c>
      <c r="V122" s="20" t="s">
        <v>28</v>
      </c>
      <c r="W122" s="18">
        <f t="shared" si="9"/>
        <v>1</v>
      </c>
      <c r="X122" s="14">
        <v>16.0</v>
      </c>
      <c r="Y122" s="14">
        <f t="shared" si="11"/>
        <v>0</v>
      </c>
    </row>
    <row r="123">
      <c r="A123" s="60" t="s">
        <v>89</v>
      </c>
      <c r="B123" s="69" t="s">
        <v>223</v>
      </c>
      <c r="C123" s="14">
        <v>2023.0</v>
      </c>
      <c r="D123" s="14">
        <v>0.0</v>
      </c>
      <c r="E123" s="15">
        <f t="shared" si="1"/>
        <v>4</v>
      </c>
      <c r="F123" s="14" t="s">
        <v>20</v>
      </c>
      <c r="G123" s="14">
        <f t="shared" si="2"/>
        <v>3</v>
      </c>
      <c r="H123" s="14">
        <v>2023.0</v>
      </c>
      <c r="I123" s="16">
        <f t="shared" si="3"/>
        <v>4</v>
      </c>
      <c r="J123" s="20" t="s">
        <v>27</v>
      </c>
      <c r="K123" s="17">
        <f t="shared" si="4"/>
        <v>1</v>
      </c>
      <c r="L123" s="14" t="s">
        <v>22</v>
      </c>
      <c r="M123" s="18">
        <f t="shared" si="5"/>
        <v>2</v>
      </c>
      <c r="N123" s="14">
        <v>9.0</v>
      </c>
      <c r="O123" s="42" t="s">
        <v>21</v>
      </c>
      <c r="P123" s="18">
        <f t="shared" si="6"/>
        <v>2</v>
      </c>
      <c r="Q123" s="14" t="s">
        <v>28</v>
      </c>
      <c r="R123" s="19">
        <f t="shared" si="7"/>
        <v>1</v>
      </c>
      <c r="S123" s="20">
        <v>6.0</v>
      </c>
      <c r="T123" s="14" t="s">
        <v>23</v>
      </c>
      <c r="U123" s="19">
        <f t="shared" si="8"/>
        <v>4</v>
      </c>
      <c r="V123" s="14" t="s">
        <v>24</v>
      </c>
      <c r="W123" s="18">
        <f t="shared" si="9"/>
        <v>3</v>
      </c>
      <c r="X123" s="14">
        <v>19.0</v>
      </c>
      <c r="Y123" s="14">
        <f t="shared" si="11"/>
        <v>0</v>
      </c>
    </row>
    <row r="124">
      <c r="A124" s="20" t="s">
        <v>224</v>
      </c>
      <c r="B124" s="14" t="s">
        <v>225</v>
      </c>
      <c r="C124" s="14">
        <v>2023.0</v>
      </c>
      <c r="D124" s="14">
        <v>0.0</v>
      </c>
      <c r="E124" s="15">
        <f t="shared" si="1"/>
        <v>4</v>
      </c>
      <c r="F124" s="35" t="s">
        <v>31</v>
      </c>
      <c r="G124" s="14">
        <f t="shared" si="2"/>
        <v>1</v>
      </c>
      <c r="H124" s="14">
        <v>2024.0</v>
      </c>
      <c r="I124" s="16">
        <f t="shared" si="3"/>
        <v>3</v>
      </c>
      <c r="J124" s="14" t="s">
        <v>23</v>
      </c>
      <c r="K124" s="17">
        <f t="shared" si="4"/>
        <v>4</v>
      </c>
      <c r="L124" s="14" t="s">
        <v>24</v>
      </c>
      <c r="M124" s="18">
        <f t="shared" si="5"/>
        <v>3</v>
      </c>
      <c r="N124" s="14">
        <v>19.0</v>
      </c>
      <c r="O124" s="20" t="s">
        <v>27</v>
      </c>
      <c r="P124" s="18">
        <f t="shared" si="6"/>
        <v>1</v>
      </c>
      <c r="Q124" s="20" t="s">
        <v>28</v>
      </c>
      <c r="R124" s="19">
        <f t="shared" si="7"/>
        <v>1</v>
      </c>
      <c r="S124" s="14">
        <v>16.0</v>
      </c>
      <c r="T124" s="14" t="s">
        <v>23</v>
      </c>
      <c r="U124" s="19">
        <f t="shared" si="8"/>
        <v>4</v>
      </c>
      <c r="V124" s="14" t="s">
        <v>24</v>
      </c>
      <c r="W124" s="18">
        <f t="shared" si="9"/>
        <v>3</v>
      </c>
      <c r="X124" s="14">
        <v>19.0</v>
      </c>
      <c r="Y124" s="14">
        <f t="shared" si="11"/>
        <v>0</v>
      </c>
    </row>
    <row r="125">
      <c r="A125" s="14" t="s">
        <v>56</v>
      </c>
      <c r="B125" s="14" t="s">
        <v>226</v>
      </c>
      <c r="C125" s="14">
        <v>2023.0</v>
      </c>
      <c r="D125" s="14">
        <v>0.0</v>
      </c>
      <c r="E125" s="15">
        <f t="shared" si="1"/>
        <v>3</v>
      </c>
      <c r="F125" s="14" t="s">
        <v>20</v>
      </c>
      <c r="G125" s="14">
        <f t="shared" si="2"/>
        <v>3</v>
      </c>
      <c r="H125" s="14">
        <v>2024.0</v>
      </c>
      <c r="I125" s="16">
        <f t="shared" si="3"/>
        <v>3</v>
      </c>
      <c r="J125" s="20" t="s">
        <v>27</v>
      </c>
      <c r="K125" s="17">
        <f t="shared" si="4"/>
        <v>1</v>
      </c>
      <c r="L125" s="20" t="s">
        <v>28</v>
      </c>
      <c r="M125" s="18">
        <f t="shared" si="5"/>
        <v>1</v>
      </c>
      <c r="N125" s="14">
        <v>12.0</v>
      </c>
      <c r="O125" s="20" t="s">
        <v>27</v>
      </c>
      <c r="P125" s="18">
        <f t="shared" si="6"/>
        <v>1</v>
      </c>
      <c r="Q125" s="14" t="s">
        <v>28</v>
      </c>
      <c r="R125" s="19">
        <f t="shared" si="7"/>
        <v>1</v>
      </c>
      <c r="S125" s="14">
        <v>13.0</v>
      </c>
      <c r="T125" s="20" t="s">
        <v>27</v>
      </c>
      <c r="U125" s="19">
        <f t="shared" si="8"/>
        <v>1</v>
      </c>
      <c r="V125" s="20" t="s">
        <v>28</v>
      </c>
      <c r="W125" s="18">
        <f t="shared" si="9"/>
        <v>1</v>
      </c>
      <c r="X125" s="14">
        <v>14.0</v>
      </c>
      <c r="Y125" s="14">
        <f t="shared" si="11"/>
        <v>0</v>
      </c>
    </row>
    <row r="126">
      <c r="A126" s="14" t="s">
        <v>227</v>
      </c>
      <c r="B126" s="14" t="s">
        <v>228</v>
      </c>
      <c r="C126" s="14">
        <v>2023.0</v>
      </c>
      <c r="D126" s="14">
        <v>0.0</v>
      </c>
      <c r="E126" s="15">
        <f t="shared" si="1"/>
        <v>4</v>
      </c>
      <c r="F126" s="14" t="s">
        <v>20</v>
      </c>
      <c r="G126" s="14">
        <f t="shared" si="2"/>
        <v>3</v>
      </c>
      <c r="H126" s="14">
        <v>2024.0</v>
      </c>
      <c r="I126" s="16">
        <f t="shared" si="3"/>
        <v>3</v>
      </c>
      <c r="J126" s="20" t="s">
        <v>27</v>
      </c>
      <c r="K126" s="17">
        <f t="shared" si="4"/>
        <v>1</v>
      </c>
      <c r="L126" s="20" t="s">
        <v>28</v>
      </c>
      <c r="M126" s="18">
        <f t="shared" si="5"/>
        <v>1</v>
      </c>
      <c r="N126" s="14">
        <v>17.0</v>
      </c>
      <c r="O126" s="20" t="s">
        <v>27</v>
      </c>
      <c r="P126" s="18">
        <f t="shared" si="6"/>
        <v>1</v>
      </c>
      <c r="Q126" s="14" t="s">
        <v>28</v>
      </c>
      <c r="R126" s="19">
        <f t="shared" si="7"/>
        <v>1</v>
      </c>
      <c r="S126" s="14">
        <v>17.0</v>
      </c>
      <c r="T126" s="14" t="s">
        <v>23</v>
      </c>
      <c r="U126" s="19">
        <f t="shared" si="8"/>
        <v>4</v>
      </c>
      <c r="V126" s="14" t="s">
        <v>24</v>
      </c>
      <c r="W126" s="18">
        <f t="shared" si="9"/>
        <v>3</v>
      </c>
      <c r="X126" s="14">
        <v>19.0</v>
      </c>
      <c r="Y126" s="14">
        <f t="shared" si="11"/>
        <v>0</v>
      </c>
    </row>
    <row r="127">
      <c r="A127" s="14" t="s">
        <v>178</v>
      </c>
      <c r="B127" s="14" t="s">
        <v>229</v>
      </c>
      <c r="C127" s="14">
        <v>2023.0</v>
      </c>
      <c r="D127" s="14">
        <v>0.0</v>
      </c>
      <c r="E127" s="15">
        <f t="shared" si="1"/>
        <v>4</v>
      </c>
      <c r="F127" s="14" t="s">
        <v>20</v>
      </c>
      <c r="G127" s="14">
        <f t="shared" si="2"/>
        <v>3</v>
      </c>
      <c r="H127" s="14">
        <v>2023.0</v>
      </c>
      <c r="I127" s="16">
        <f t="shared" si="3"/>
        <v>4</v>
      </c>
      <c r="J127" s="20" t="s">
        <v>27</v>
      </c>
      <c r="K127" s="17">
        <f t="shared" si="4"/>
        <v>1</v>
      </c>
      <c r="L127" s="20" t="s">
        <v>28</v>
      </c>
      <c r="M127" s="18">
        <f t="shared" si="5"/>
        <v>1</v>
      </c>
      <c r="N127" s="14">
        <v>8.0</v>
      </c>
      <c r="O127" s="20" t="s">
        <v>27</v>
      </c>
      <c r="P127" s="18">
        <f t="shared" si="6"/>
        <v>1</v>
      </c>
      <c r="Q127" s="14" t="s">
        <v>28</v>
      </c>
      <c r="R127" s="19">
        <f t="shared" si="7"/>
        <v>1</v>
      </c>
      <c r="S127" s="14">
        <v>11.0</v>
      </c>
      <c r="T127" s="14" t="s">
        <v>23</v>
      </c>
      <c r="U127" s="19">
        <f t="shared" si="8"/>
        <v>4</v>
      </c>
      <c r="V127" s="14" t="s">
        <v>24</v>
      </c>
      <c r="W127" s="18">
        <f t="shared" si="9"/>
        <v>3</v>
      </c>
      <c r="X127" s="14">
        <v>19.0</v>
      </c>
      <c r="Y127" s="14">
        <f t="shared" si="11"/>
        <v>0</v>
      </c>
    </row>
    <row r="128">
      <c r="A128" s="24" t="s">
        <v>193</v>
      </c>
      <c r="B128" s="70" t="s">
        <v>230</v>
      </c>
      <c r="C128" s="14">
        <v>2023.0</v>
      </c>
      <c r="D128" s="14">
        <v>0.0</v>
      </c>
      <c r="E128" s="15">
        <f t="shared" si="1"/>
        <v>4</v>
      </c>
      <c r="F128" s="14" t="s">
        <v>31</v>
      </c>
      <c r="G128" s="14">
        <f t="shared" si="2"/>
        <v>1</v>
      </c>
      <c r="H128" s="14">
        <v>2026.0</v>
      </c>
      <c r="I128" s="16">
        <f t="shared" si="3"/>
        <v>1</v>
      </c>
      <c r="J128" s="20" t="s">
        <v>27</v>
      </c>
      <c r="K128" s="17">
        <f t="shared" si="4"/>
        <v>1</v>
      </c>
      <c r="L128" s="20" t="s">
        <v>28</v>
      </c>
      <c r="M128" s="18">
        <f t="shared" si="5"/>
        <v>1</v>
      </c>
      <c r="N128" s="14">
        <v>8.0</v>
      </c>
      <c r="O128" s="20" t="s">
        <v>58</v>
      </c>
      <c r="P128" s="18">
        <f t="shared" si="6"/>
        <v>3</v>
      </c>
      <c r="Q128" s="20" t="s">
        <v>28</v>
      </c>
      <c r="R128" s="19">
        <f t="shared" si="7"/>
        <v>1</v>
      </c>
      <c r="S128" s="14">
        <v>8.0</v>
      </c>
      <c r="T128" s="14" t="s">
        <v>23</v>
      </c>
      <c r="U128" s="19">
        <f t="shared" si="8"/>
        <v>4</v>
      </c>
      <c r="V128" s="14" t="s">
        <v>24</v>
      </c>
      <c r="W128" s="18">
        <f t="shared" si="9"/>
        <v>3</v>
      </c>
      <c r="X128" s="14">
        <v>19.0</v>
      </c>
      <c r="Y128" s="14">
        <f t="shared" si="11"/>
        <v>0</v>
      </c>
    </row>
    <row r="129">
      <c r="A129" s="25" t="s">
        <v>213</v>
      </c>
      <c r="B129" s="25" t="s">
        <v>231</v>
      </c>
      <c r="C129" s="14">
        <v>2023.0</v>
      </c>
      <c r="D129" s="14">
        <v>0.0</v>
      </c>
      <c r="E129" s="15">
        <f t="shared" si="1"/>
        <v>4</v>
      </c>
      <c r="F129" s="14" t="s">
        <v>31</v>
      </c>
      <c r="G129" s="14">
        <f t="shared" si="2"/>
        <v>1</v>
      </c>
      <c r="H129" s="14">
        <v>2024.0</v>
      </c>
      <c r="I129" s="16">
        <f t="shared" si="3"/>
        <v>3</v>
      </c>
      <c r="J129" s="20" t="s">
        <v>27</v>
      </c>
      <c r="K129" s="17">
        <f t="shared" si="4"/>
        <v>1</v>
      </c>
      <c r="L129" s="20" t="s">
        <v>28</v>
      </c>
      <c r="M129" s="18">
        <f t="shared" si="5"/>
        <v>1</v>
      </c>
      <c r="N129" s="14">
        <v>17.0</v>
      </c>
      <c r="O129" s="20" t="s">
        <v>27</v>
      </c>
      <c r="P129" s="18">
        <f t="shared" si="6"/>
        <v>1</v>
      </c>
      <c r="Q129" s="20" t="s">
        <v>28</v>
      </c>
      <c r="R129" s="19">
        <f t="shared" si="7"/>
        <v>1</v>
      </c>
      <c r="S129" s="20">
        <v>17.0</v>
      </c>
      <c r="T129" s="14" t="s">
        <v>23</v>
      </c>
      <c r="U129" s="19">
        <f t="shared" si="8"/>
        <v>4</v>
      </c>
      <c r="V129" s="14" t="s">
        <v>24</v>
      </c>
      <c r="W129" s="18">
        <f t="shared" si="9"/>
        <v>3</v>
      </c>
      <c r="X129" s="14">
        <v>19.0</v>
      </c>
      <c r="Y129" s="14">
        <f t="shared" si="11"/>
        <v>0</v>
      </c>
    </row>
    <row r="130">
      <c r="A130" s="14" t="s">
        <v>94</v>
      </c>
      <c r="B130" s="14" t="s">
        <v>97</v>
      </c>
      <c r="C130" s="14">
        <v>2023.0</v>
      </c>
      <c r="D130" s="14">
        <v>0.0</v>
      </c>
      <c r="E130" s="15">
        <f t="shared" si="1"/>
        <v>1</v>
      </c>
      <c r="F130" s="58" t="s">
        <v>53</v>
      </c>
      <c r="G130" s="14">
        <f t="shared" si="2"/>
        <v>4</v>
      </c>
      <c r="H130" s="14">
        <v>2026.0</v>
      </c>
      <c r="I130" s="16">
        <f t="shared" si="3"/>
        <v>1</v>
      </c>
      <c r="J130" s="14" t="s">
        <v>23</v>
      </c>
      <c r="K130" s="17">
        <f t="shared" si="4"/>
        <v>4</v>
      </c>
      <c r="L130" s="14" t="s">
        <v>24</v>
      </c>
      <c r="M130" s="18">
        <f t="shared" si="5"/>
        <v>3</v>
      </c>
      <c r="N130" s="14">
        <v>19.0</v>
      </c>
      <c r="O130" s="14" t="s">
        <v>23</v>
      </c>
      <c r="P130" s="18">
        <f t="shared" si="6"/>
        <v>4</v>
      </c>
      <c r="Q130" s="14" t="s">
        <v>24</v>
      </c>
      <c r="R130" s="19">
        <f t="shared" si="7"/>
        <v>3</v>
      </c>
      <c r="S130" s="14">
        <v>19.0</v>
      </c>
      <c r="T130" s="20" t="s">
        <v>27</v>
      </c>
      <c r="U130" s="19">
        <f t="shared" si="8"/>
        <v>1</v>
      </c>
      <c r="V130" s="14" t="s">
        <v>22</v>
      </c>
      <c r="W130" s="18">
        <f t="shared" si="9"/>
        <v>2</v>
      </c>
      <c r="X130" s="14">
        <v>3.0</v>
      </c>
      <c r="Y130" s="14">
        <f t="shared" si="11"/>
        <v>1</v>
      </c>
    </row>
    <row r="131">
      <c r="A131" s="14" t="s">
        <v>89</v>
      </c>
      <c r="B131" s="14" t="s">
        <v>232</v>
      </c>
      <c r="C131" s="14">
        <v>2023.0</v>
      </c>
      <c r="D131" s="14">
        <v>0.0</v>
      </c>
      <c r="E131" s="15">
        <f t="shared" si="1"/>
        <v>4</v>
      </c>
      <c r="F131" s="14" t="s">
        <v>20</v>
      </c>
      <c r="G131" s="14">
        <f t="shared" si="2"/>
        <v>3</v>
      </c>
      <c r="H131" s="14">
        <v>2023.0</v>
      </c>
      <c r="I131" s="16">
        <f t="shared" si="3"/>
        <v>4</v>
      </c>
      <c r="J131" s="14" t="s">
        <v>58</v>
      </c>
      <c r="K131" s="17">
        <f t="shared" si="4"/>
        <v>3</v>
      </c>
      <c r="L131" s="20" t="s">
        <v>28</v>
      </c>
      <c r="M131" s="18">
        <f t="shared" si="5"/>
        <v>1</v>
      </c>
      <c r="N131" s="14">
        <v>13.0</v>
      </c>
      <c r="O131" s="20" t="s">
        <v>58</v>
      </c>
      <c r="P131" s="18">
        <f t="shared" si="6"/>
        <v>3</v>
      </c>
      <c r="Q131" s="14" t="s">
        <v>28</v>
      </c>
      <c r="R131" s="19">
        <f t="shared" si="7"/>
        <v>1</v>
      </c>
      <c r="S131" s="14">
        <v>6.0</v>
      </c>
      <c r="T131" s="14" t="s">
        <v>23</v>
      </c>
      <c r="U131" s="19">
        <f t="shared" si="8"/>
        <v>4</v>
      </c>
      <c r="V131" s="14" t="s">
        <v>24</v>
      </c>
      <c r="W131" s="18">
        <f t="shared" si="9"/>
        <v>3</v>
      </c>
      <c r="X131" s="14">
        <v>19.0</v>
      </c>
      <c r="Y131" s="14">
        <f t="shared" si="11"/>
        <v>0</v>
      </c>
    </row>
    <row r="132">
      <c r="A132" s="24" t="s">
        <v>154</v>
      </c>
      <c r="B132" s="70" t="s">
        <v>233</v>
      </c>
      <c r="C132" s="14">
        <v>2023.0</v>
      </c>
      <c r="D132" s="14">
        <v>0.0</v>
      </c>
      <c r="E132" s="15">
        <f t="shared" si="1"/>
        <v>4</v>
      </c>
      <c r="F132" s="14" t="s">
        <v>31</v>
      </c>
      <c r="G132" s="14">
        <f t="shared" si="2"/>
        <v>1</v>
      </c>
      <c r="H132" s="14">
        <v>2024.0</v>
      </c>
      <c r="I132" s="16">
        <f t="shared" si="3"/>
        <v>3</v>
      </c>
      <c r="J132" s="20" t="s">
        <v>27</v>
      </c>
      <c r="K132" s="17">
        <f t="shared" si="4"/>
        <v>1</v>
      </c>
      <c r="L132" s="20" t="s">
        <v>28</v>
      </c>
      <c r="M132" s="18">
        <f t="shared" si="5"/>
        <v>1</v>
      </c>
      <c r="N132" s="14">
        <v>7.0</v>
      </c>
      <c r="O132" s="20" t="s">
        <v>58</v>
      </c>
      <c r="P132" s="18">
        <f t="shared" si="6"/>
        <v>3</v>
      </c>
      <c r="Q132" s="20" t="s">
        <v>28</v>
      </c>
      <c r="R132" s="19">
        <f t="shared" si="7"/>
        <v>1</v>
      </c>
      <c r="S132" s="14">
        <v>11.0</v>
      </c>
      <c r="T132" s="14" t="s">
        <v>23</v>
      </c>
      <c r="U132" s="19">
        <f t="shared" si="8"/>
        <v>4</v>
      </c>
      <c r="V132" s="14" t="s">
        <v>24</v>
      </c>
      <c r="W132" s="18">
        <f t="shared" si="9"/>
        <v>3</v>
      </c>
      <c r="X132" s="14">
        <v>19.0</v>
      </c>
      <c r="Y132" s="14">
        <f t="shared" si="11"/>
        <v>0</v>
      </c>
    </row>
    <row r="133">
      <c r="A133" s="14" t="s">
        <v>18</v>
      </c>
      <c r="B133" s="14" t="s">
        <v>234</v>
      </c>
      <c r="C133" s="14">
        <v>2023.0</v>
      </c>
      <c r="D133" s="14">
        <v>0.0</v>
      </c>
      <c r="E133" s="15">
        <f t="shared" si="1"/>
        <v>4</v>
      </c>
      <c r="F133" s="14" t="s">
        <v>20</v>
      </c>
      <c r="G133" s="14">
        <f t="shared" si="2"/>
        <v>3</v>
      </c>
      <c r="H133" s="14">
        <v>2024.0</v>
      </c>
      <c r="I133" s="16">
        <f t="shared" si="3"/>
        <v>3</v>
      </c>
      <c r="J133" s="20" t="s">
        <v>27</v>
      </c>
      <c r="K133" s="17">
        <f t="shared" si="4"/>
        <v>1</v>
      </c>
      <c r="L133" s="20" t="s">
        <v>28</v>
      </c>
      <c r="M133" s="18">
        <f t="shared" si="5"/>
        <v>1</v>
      </c>
      <c r="N133" s="14">
        <v>16.0</v>
      </c>
      <c r="O133" s="14" t="s">
        <v>58</v>
      </c>
      <c r="P133" s="18">
        <f t="shared" si="6"/>
        <v>3</v>
      </c>
      <c r="Q133" s="14" t="s">
        <v>28</v>
      </c>
      <c r="R133" s="19">
        <f t="shared" si="7"/>
        <v>1</v>
      </c>
      <c r="S133" s="14">
        <v>16.0</v>
      </c>
      <c r="T133" s="14" t="s">
        <v>23</v>
      </c>
      <c r="U133" s="19">
        <f t="shared" si="8"/>
        <v>4</v>
      </c>
      <c r="V133" s="14" t="s">
        <v>24</v>
      </c>
      <c r="W133" s="18">
        <f t="shared" si="9"/>
        <v>3</v>
      </c>
      <c r="X133" s="14">
        <v>19.0</v>
      </c>
      <c r="Y133" s="14">
        <f t="shared" si="11"/>
        <v>0</v>
      </c>
    </row>
    <row r="134">
      <c r="A134" s="41" t="s">
        <v>77</v>
      </c>
      <c r="B134" s="14" t="s">
        <v>235</v>
      </c>
      <c r="C134" s="14">
        <v>2023.0</v>
      </c>
      <c r="D134" s="14">
        <v>0.0</v>
      </c>
      <c r="E134" s="15">
        <f t="shared" si="1"/>
        <v>1</v>
      </c>
      <c r="F134" s="14" t="s">
        <v>20</v>
      </c>
      <c r="G134" s="14">
        <f t="shared" si="2"/>
        <v>3</v>
      </c>
      <c r="H134" s="14">
        <v>2025.0</v>
      </c>
      <c r="I134" s="16">
        <f t="shared" si="3"/>
        <v>2</v>
      </c>
      <c r="J134" s="20" t="s">
        <v>27</v>
      </c>
      <c r="K134" s="17">
        <f t="shared" si="4"/>
        <v>1</v>
      </c>
      <c r="L134" s="14" t="s">
        <v>22</v>
      </c>
      <c r="M134" s="18">
        <f t="shared" si="5"/>
        <v>2</v>
      </c>
      <c r="N134" s="14">
        <v>4.0</v>
      </c>
      <c r="O134" s="20" t="s">
        <v>27</v>
      </c>
      <c r="P134" s="18">
        <f t="shared" si="6"/>
        <v>1</v>
      </c>
      <c r="Q134" s="29" t="s">
        <v>22</v>
      </c>
      <c r="R134" s="19">
        <f t="shared" si="7"/>
        <v>2</v>
      </c>
      <c r="S134" s="14">
        <v>5.0</v>
      </c>
      <c r="T134" s="14" t="s">
        <v>23</v>
      </c>
      <c r="U134" s="19">
        <f t="shared" si="8"/>
        <v>4</v>
      </c>
      <c r="V134" s="14" t="s">
        <v>24</v>
      </c>
      <c r="W134" s="18">
        <f t="shared" si="9"/>
        <v>3</v>
      </c>
      <c r="X134" s="14">
        <v>19.0</v>
      </c>
      <c r="Y134" s="14">
        <f t="shared" si="11"/>
        <v>0</v>
      </c>
    </row>
    <row r="135">
      <c r="A135" s="25" t="s">
        <v>142</v>
      </c>
      <c r="B135" s="25" t="s">
        <v>236</v>
      </c>
      <c r="C135" s="14">
        <v>2023.0</v>
      </c>
      <c r="D135" s="14">
        <v>0.0</v>
      </c>
      <c r="E135" s="15">
        <f t="shared" si="1"/>
        <v>4</v>
      </c>
      <c r="F135" s="14" t="s">
        <v>31</v>
      </c>
      <c r="G135" s="14">
        <f t="shared" si="2"/>
        <v>1</v>
      </c>
      <c r="H135" s="14">
        <v>2024.0</v>
      </c>
      <c r="I135" s="16">
        <f t="shared" si="3"/>
        <v>3</v>
      </c>
      <c r="J135" s="42" t="s">
        <v>21</v>
      </c>
      <c r="K135" s="17">
        <f t="shared" si="4"/>
        <v>2</v>
      </c>
      <c r="L135" s="20" t="s">
        <v>28</v>
      </c>
      <c r="M135" s="18">
        <f t="shared" si="5"/>
        <v>1</v>
      </c>
      <c r="N135" s="14">
        <v>12.0</v>
      </c>
      <c r="O135" s="14" t="s">
        <v>27</v>
      </c>
      <c r="P135" s="18">
        <f t="shared" si="6"/>
        <v>1</v>
      </c>
      <c r="Q135" s="14" t="s">
        <v>22</v>
      </c>
      <c r="R135" s="19">
        <f t="shared" si="7"/>
        <v>2</v>
      </c>
      <c r="S135" s="14">
        <v>9.0</v>
      </c>
      <c r="T135" s="14" t="s">
        <v>23</v>
      </c>
      <c r="U135" s="19">
        <f t="shared" si="8"/>
        <v>4</v>
      </c>
      <c r="V135" s="14" t="s">
        <v>24</v>
      </c>
      <c r="W135" s="18">
        <f t="shared" si="9"/>
        <v>3</v>
      </c>
      <c r="X135" s="14">
        <v>19.0</v>
      </c>
      <c r="Y135" s="14">
        <f t="shared" si="11"/>
        <v>0</v>
      </c>
    </row>
    <row r="136">
      <c r="A136" s="60" t="s">
        <v>224</v>
      </c>
      <c r="B136" s="14" t="s">
        <v>237</v>
      </c>
      <c r="C136" s="14">
        <v>2023.0</v>
      </c>
      <c r="D136" s="14">
        <v>0.0</v>
      </c>
      <c r="E136" s="15">
        <f t="shared" si="1"/>
        <v>4</v>
      </c>
      <c r="F136" s="35" t="s">
        <v>31</v>
      </c>
      <c r="G136" s="14">
        <f t="shared" si="2"/>
        <v>1</v>
      </c>
      <c r="H136" s="14">
        <v>2025.0</v>
      </c>
      <c r="I136" s="16">
        <f t="shared" si="3"/>
        <v>2</v>
      </c>
      <c r="J136" s="14" t="s">
        <v>23</v>
      </c>
      <c r="K136" s="17">
        <f t="shared" si="4"/>
        <v>4</v>
      </c>
      <c r="L136" s="14" t="s">
        <v>24</v>
      </c>
      <c r="M136" s="18">
        <f t="shared" si="5"/>
        <v>3</v>
      </c>
      <c r="N136" s="14">
        <v>19.0</v>
      </c>
      <c r="O136" s="14" t="s">
        <v>27</v>
      </c>
      <c r="P136" s="18">
        <f t="shared" si="6"/>
        <v>1</v>
      </c>
      <c r="Q136" s="14" t="s">
        <v>22</v>
      </c>
      <c r="R136" s="19">
        <f t="shared" si="7"/>
        <v>2</v>
      </c>
      <c r="S136" s="14">
        <v>18.0</v>
      </c>
      <c r="T136" s="14" t="s">
        <v>23</v>
      </c>
      <c r="U136" s="19">
        <f t="shared" si="8"/>
        <v>4</v>
      </c>
      <c r="V136" s="14" t="s">
        <v>24</v>
      </c>
      <c r="W136" s="18">
        <f t="shared" si="9"/>
        <v>3</v>
      </c>
      <c r="X136" s="14">
        <v>19.0</v>
      </c>
      <c r="Y136" s="14">
        <f t="shared" si="11"/>
        <v>0</v>
      </c>
    </row>
    <row r="137">
      <c r="A137" s="14" t="s">
        <v>138</v>
      </c>
      <c r="B137" s="14" t="s">
        <v>238</v>
      </c>
      <c r="C137" s="14">
        <v>2023.0</v>
      </c>
      <c r="D137" s="14">
        <v>0.0</v>
      </c>
      <c r="E137" s="15">
        <f t="shared" si="1"/>
        <v>4</v>
      </c>
      <c r="F137" s="14" t="s">
        <v>20</v>
      </c>
      <c r="G137" s="14">
        <f t="shared" si="2"/>
        <v>3</v>
      </c>
      <c r="H137" s="14">
        <v>2024.0</v>
      </c>
      <c r="I137" s="16">
        <f t="shared" si="3"/>
        <v>3</v>
      </c>
      <c r="J137" s="14" t="s">
        <v>23</v>
      </c>
      <c r="K137" s="17">
        <f t="shared" si="4"/>
        <v>4</v>
      </c>
      <c r="L137" s="14" t="s">
        <v>24</v>
      </c>
      <c r="M137" s="18">
        <f t="shared" si="5"/>
        <v>3</v>
      </c>
      <c r="N137" s="14">
        <v>19.0</v>
      </c>
      <c r="O137" s="42" t="s">
        <v>21</v>
      </c>
      <c r="P137" s="18">
        <f t="shared" si="6"/>
        <v>2</v>
      </c>
      <c r="Q137" s="14" t="s">
        <v>28</v>
      </c>
      <c r="R137" s="19">
        <f t="shared" si="7"/>
        <v>1</v>
      </c>
      <c r="S137" s="20">
        <v>18.0</v>
      </c>
      <c r="T137" s="14" t="s">
        <v>23</v>
      </c>
      <c r="U137" s="19">
        <f t="shared" si="8"/>
        <v>4</v>
      </c>
      <c r="V137" s="14" t="s">
        <v>24</v>
      </c>
      <c r="W137" s="18">
        <f t="shared" si="9"/>
        <v>3</v>
      </c>
      <c r="X137" s="14">
        <v>19.0</v>
      </c>
      <c r="Y137" s="14">
        <f t="shared" si="11"/>
        <v>0</v>
      </c>
    </row>
    <row r="138">
      <c r="A138" s="74"/>
      <c r="B138" s="74"/>
      <c r="C138" s="74"/>
      <c r="D138" s="74"/>
      <c r="E138" s="74"/>
      <c r="F138" s="74"/>
      <c r="G138" s="74"/>
      <c r="H138" s="74"/>
      <c r="I138" s="75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AG138" s="57"/>
    </row>
    <row r="139">
      <c r="A139" s="74"/>
      <c r="B139" s="74"/>
      <c r="C139" s="74"/>
      <c r="D139" s="74"/>
      <c r="E139" s="74"/>
      <c r="F139" s="74"/>
      <c r="G139" s="74"/>
      <c r="H139" s="74"/>
      <c r="I139" s="75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AG139" s="57"/>
    </row>
    <row r="140">
      <c r="A140" s="74"/>
      <c r="B140" s="74"/>
      <c r="C140" s="74"/>
      <c r="D140" s="74"/>
      <c r="E140" s="74"/>
      <c r="F140" s="74"/>
      <c r="G140" s="74"/>
      <c r="H140" s="74"/>
      <c r="I140" s="75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5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5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5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5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5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5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5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5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5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5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5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5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5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5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5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5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5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5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5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5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5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5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5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5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5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5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5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5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5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5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5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5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5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5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5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5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5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5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5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5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5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5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5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5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5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5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5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5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5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5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5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5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5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5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5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5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5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5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5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5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5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5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5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5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5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5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5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5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5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5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5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5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5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5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5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5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5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5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5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5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5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5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5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5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5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5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5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5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5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5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5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5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5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5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5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5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5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5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5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5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5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5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5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5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5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5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5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5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5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5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5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5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5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5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5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5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5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5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5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5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5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5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5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5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5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5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5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5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5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5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5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5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5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5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5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5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5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5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5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5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5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5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5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5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5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5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5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5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5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5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5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5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5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5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5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5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5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5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5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5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5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5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5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5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5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5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5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5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5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5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5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5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5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5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5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5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5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5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5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5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5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5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5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5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5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5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5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5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5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5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5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5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5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5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5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5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5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5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5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5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5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5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5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5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5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5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5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5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5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5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5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5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5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5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5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5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5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5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5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5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5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5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5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5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5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5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5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5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5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5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5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5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5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5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5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5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5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5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5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5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5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5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5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5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5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5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5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5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5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5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5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5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5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5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5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5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5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5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5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5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5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5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5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5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5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5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5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5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5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5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5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5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5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5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5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5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5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5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5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5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5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5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5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5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5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5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5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5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5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5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5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5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5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5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5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5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5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5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5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5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5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5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5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5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5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5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5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5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5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5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5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5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5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5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5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5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5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5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5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5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5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5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5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5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5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5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5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5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5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5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5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5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5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5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5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5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5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5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5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5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5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5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5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5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5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5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5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5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5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5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5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5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5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5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5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5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5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5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5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5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5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5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5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5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5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5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5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5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5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5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5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5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5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5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5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5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5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5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5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5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5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5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5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5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5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5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5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5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5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5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5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5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5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5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5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5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5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5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5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5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5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5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5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5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5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5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5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5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5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5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5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5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5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5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5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5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5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5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5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5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5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5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5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5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5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5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5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5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5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5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5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5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5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5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5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5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5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5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5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5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5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5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5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5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5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5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5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5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5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5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5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5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5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5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5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5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5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5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5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5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5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5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5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5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5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5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5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5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5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5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5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5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5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5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5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5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5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5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5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5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5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5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5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5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5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5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5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5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5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5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5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5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5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5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5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5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5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5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5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5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5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5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5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5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5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5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5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5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5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5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5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5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5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5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5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5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5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5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5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5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5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5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5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5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5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5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5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5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5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5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5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5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5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5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5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5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5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5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5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5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5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5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5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5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5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5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5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5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5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5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5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5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5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5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5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5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5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5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5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5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5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5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5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5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5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5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5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5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5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5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5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5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5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5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5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5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5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5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5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5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5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5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5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5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5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5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5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5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5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5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5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5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5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5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5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5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5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5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5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5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5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5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5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5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5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5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5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5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5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5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5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5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5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5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5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5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5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5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5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5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5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5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5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5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5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5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5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5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5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5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5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5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5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5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5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5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5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5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5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5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5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5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5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5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5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5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5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5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5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5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5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5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5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5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5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5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5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5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5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5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5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5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5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5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5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5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5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5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5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5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5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5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5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5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5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5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5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5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5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5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5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5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5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5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5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5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5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5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5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5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5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5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5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5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5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5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5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5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5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5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5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5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5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5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5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5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5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5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5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5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5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5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5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5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5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5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5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5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5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5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5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5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5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5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5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5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5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5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5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5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5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5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5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5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5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5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5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5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5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5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5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5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5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5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5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5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5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5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5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5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5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5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5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5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5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5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5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5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5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5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5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5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5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5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5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5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5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5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5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5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5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5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5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5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5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5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5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5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5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5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5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5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5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5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5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5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5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5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5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5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5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5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5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5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5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5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5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5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5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5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5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5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5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5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5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5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5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5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5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5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5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5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5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5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5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5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5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5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5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5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5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5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5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5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5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5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5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5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5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5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5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5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5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5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5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5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5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5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5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5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5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5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5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5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5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5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5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5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5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5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5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5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5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5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5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5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5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5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5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5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</row>
  </sheetData>
  <mergeCells count="9">
    <mergeCell ref="AA28:AB28"/>
    <mergeCell ref="AA34:AB34"/>
    <mergeCell ref="F1:G1"/>
    <mergeCell ref="Y1:Y2"/>
    <mergeCell ref="AA4:AF4"/>
    <mergeCell ref="AA5:AB5"/>
    <mergeCell ref="AC5:AD5"/>
    <mergeCell ref="AE5:AF5"/>
    <mergeCell ref="AA14:AC14"/>
  </mergeCells>
  <conditionalFormatting sqref="B71">
    <cfRule type="expression" dxfId="0" priority="1">
      <formula>COUNTIF(#REF!, B71) = 1</formula>
    </cfRule>
  </conditionalFormatting>
  <conditionalFormatting sqref="B72">
    <cfRule type="expression" dxfId="0" priority="2">
      <formula>COUNTIF(#REF!, B72) = 1</formula>
    </cfRule>
  </conditionalFormatting>
  <conditionalFormatting sqref="B74">
    <cfRule type="expression" dxfId="0" priority="3">
      <formula>COUNTIF(#REF!, B74) = 1</formula>
    </cfRule>
  </conditionalFormatting>
  <conditionalFormatting sqref="B75">
    <cfRule type="expression" dxfId="0" priority="4">
      <formula>COUNTIF(#REF!, B75) = 1</formula>
    </cfRule>
  </conditionalFormatting>
  <conditionalFormatting sqref="B76">
    <cfRule type="expression" dxfId="0" priority="5">
      <formula>COUNTIF(#REF!, B76) = 1</formula>
    </cfRule>
  </conditionalFormatting>
  <hyperlinks>
    <hyperlink r:id="rId1" ref="A5"/>
    <hyperlink r:id="rId2" ref="A27"/>
    <hyperlink r:id="rId3" ref="A37"/>
    <hyperlink r:id="rId4" ref="A43"/>
    <hyperlink r:id="rId5" ref="A56"/>
    <hyperlink r:id="rId6" ref="A94"/>
    <hyperlink r:id="rId7" ref="A102"/>
    <hyperlink r:id="rId8" ref="A128"/>
    <hyperlink r:id="rId9" ref="A132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04.13"/>
    <col customWidth="1" min="4" max="4" width="64.25"/>
    <col customWidth="1" min="5" max="5" width="5.25"/>
    <col customWidth="1" min="6" max="6" width="63.38"/>
    <col customWidth="1" min="7" max="7" width="5.25"/>
  </cols>
  <sheetData>
    <row r="1">
      <c r="A1" s="68" t="s">
        <v>527</v>
      </c>
      <c r="B1" s="68" t="s">
        <v>528</v>
      </c>
    </row>
    <row r="2">
      <c r="A2" s="68" t="s">
        <v>529</v>
      </c>
      <c r="B2" s="402" t="s">
        <v>530</v>
      </c>
    </row>
    <row r="3">
      <c r="A3" s="68" t="s">
        <v>531</v>
      </c>
      <c r="B3" s="403" t="s">
        <v>532</v>
      </c>
      <c r="C3" s="404">
        <v>2023.0</v>
      </c>
    </row>
    <row r="4">
      <c r="A4" s="68" t="s">
        <v>533</v>
      </c>
      <c r="B4" s="402" t="s">
        <v>534</v>
      </c>
      <c r="C4" s="77" t="s">
        <v>32</v>
      </c>
      <c r="D4" s="2" t="s">
        <v>33</v>
      </c>
      <c r="E4" s="3"/>
      <c r="F4" s="2" t="s">
        <v>34</v>
      </c>
      <c r="G4" s="3"/>
    </row>
    <row r="5">
      <c r="C5" s="81"/>
      <c r="D5" s="1" t="s">
        <v>6</v>
      </c>
      <c r="E5" s="405" t="s">
        <v>37</v>
      </c>
      <c r="F5" s="1" t="s">
        <v>6</v>
      </c>
      <c r="G5" s="405" t="s">
        <v>37</v>
      </c>
    </row>
    <row r="6">
      <c r="C6" s="278" t="s">
        <v>31</v>
      </c>
      <c r="D6" s="38" t="s">
        <v>39</v>
      </c>
      <c r="E6" s="14">
        <v>9.0</v>
      </c>
      <c r="F6" s="39" t="s">
        <v>40</v>
      </c>
      <c r="G6" s="85">
        <v>13.0</v>
      </c>
    </row>
    <row r="7">
      <c r="C7" s="278" t="s">
        <v>43</v>
      </c>
      <c r="D7" s="38" t="s">
        <v>44</v>
      </c>
      <c r="E7" s="14">
        <v>10.0</v>
      </c>
      <c r="F7" s="38" t="s">
        <v>45</v>
      </c>
      <c r="G7" s="14">
        <v>11.0</v>
      </c>
    </row>
    <row r="8">
      <c r="C8" s="278" t="s">
        <v>20</v>
      </c>
      <c r="D8" s="38" t="s">
        <v>49</v>
      </c>
      <c r="E8" s="14">
        <v>9.0</v>
      </c>
      <c r="F8" s="38" t="s">
        <v>50</v>
      </c>
      <c r="G8" s="14">
        <v>13.0</v>
      </c>
    </row>
    <row r="9">
      <c r="C9" s="278" t="s">
        <v>53</v>
      </c>
      <c r="D9" s="38" t="s">
        <v>54</v>
      </c>
      <c r="E9" s="14">
        <v>11.0</v>
      </c>
      <c r="F9" s="38" t="s">
        <v>55</v>
      </c>
      <c r="G9" s="14">
        <v>12.0</v>
      </c>
    </row>
    <row r="10">
      <c r="C10" s="278" t="s">
        <v>48</v>
      </c>
      <c r="D10" s="38" t="s">
        <v>59</v>
      </c>
      <c r="E10" s="14">
        <v>9.0</v>
      </c>
      <c r="F10" s="38" t="s">
        <v>60</v>
      </c>
      <c r="G10" s="14">
        <v>10.0</v>
      </c>
    </row>
    <row r="11">
      <c r="C11" s="278" t="s">
        <v>63</v>
      </c>
      <c r="D11" s="38" t="s">
        <v>64</v>
      </c>
      <c r="E11" s="14">
        <v>9.0</v>
      </c>
      <c r="F11" s="38" t="s">
        <v>65</v>
      </c>
      <c r="G11" s="15"/>
    </row>
  </sheetData>
  <mergeCells count="4">
    <mergeCell ref="C3:G3"/>
    <mergeCell ref="C4:C5"/>
    <mergeCell ref="D4:E4"/>
    <mergeCell ref="F4:G4"/>
  </mergeCells>
  <hyperlinks>
    <hyperlink r:id="rId1" ref="B2"/>
    <hyperlink r:id="rId2" ref="B3"/>
    <hyperlink r:id="rId3" ref="B4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85.25"/>
    <col customWidth="1" min="5" max="5" width="48.25"/>
    <col customWidth="1" min="6" max="6" width="52.0"/>
    <col customWidth="1" min="7" max="7" width="23.0"/>
    <col customWidth="1" min="8" max="8" width="25.63"/>
    <col customWidth="1" min="9" max="9" width="16.25"/>
  </cols>
  <sheetData>
    <row r="1" ht="30.75" customHeight="1">
      <c r="A1" s="406" t="s">
        <v>535</v>
      </c>
    </row>
    <row r="2">
      <c r="A2" s="407" t="s">
        <v>536</v>
      </c>
      <c r="B2" s="407" t="s">
        <v>537</v>
      </c>
      <c r="D2" s="68" t="s">
        <v>538</v>
      </c>
      <c r="E2" s="68" t="s">
        <v>539</v>
      </c>
      <c r="F2" s="68" t="s">
        <v>357</v>
      </c>
      <c r="G2" s="68" t="s">
        <v>540</v>
      </c>
      <c r="H2" s="68" t="s">
        <v>541</v>
      </c>
      <c r="I2" s="68" t="s">
        <v>542</v>
      </c>
      <c r="J2" s="68" t="s">
        <v>543</v>
      </c>
    </row>
    <row r="3">
      <c r="A3" s="408">
        <v>1.0</v>
      </c>
      <c r="B3" s="407" t="s">
        <v>544</v>
      </c>
      <c r="D3" s="68">
        <v>1.0</v>
      </c>
      <c r="E3" s="68" t="s">
        <v>545</v>
      </c>
      <c r="F3" s="68" t="s">
        <v>546</v>
      </c>
      <c r="G3" s="68" t="s">
        <v>547</v>
      </c>
      <c r="H3" s="68" t="s">
        <v>548</v>
      </c>
      <c r="I3" s="68" t="s">
        <v>549</v>
      </c>
    </row>
    <row r="4">
      <c r="A4" s="408">
        <v>2.0</v>
      </c>
      <c r="B4" s="407" t="s">
        <v>550</v>
      </c>
      <c r="D4" s="68">
        <v>2.0</v>
      </c>
      <c r="E4" s="68" t="s">
        <v>551</v>
      </c>
    </row>
    <row r="5">
      <c r="A5" s="408"/>
      <c r="B5" s="409"/>
      <c r="D5" s="68">
        <v>3.0</v>
      </c>
      <c r="E5" s="68" t="s">
        <v>552</v>
      </c>
    </row>
    <row r="6">
      <c r="A6" s="410"/>
      <c r="B6" s="409"/>
      <c r="D6" s="68">
        <v>4.0</v>
      </c>
    </row>
    <row r="7">
      <c r="A7" s="410"/>
      <c r="B7" s="409"/>
      <c r="D7" s="68">
        <v>5.0</v>
      </c>
    </row>
    <row r="8">
      <c r="A8" s="410"/>
      <c r="B8" s="409"/>
      <c r="D8" s="68">
        <v>6.0</v>
      </c>
    </row>
    <row r="9">
      <c r="A9" s="410"/>
      <c r="B9" s="409"/>
    </row>
    <row r="10">
      <c r="A10" s="409"/>
      <c r="B10" s="409"/>
      <c r="E10" s="68" t="s">
        <v>553</v>
      </c>
    </row>
    <row r="11">
      <c r="A11" s="409"/>
      <c r="B11" s="409"/>
      <c r="E11" s="68" t="s">
        <v>554</v>
      </c>
    </row>
    <row r="12">
      <c r="A12" s="409"/>
      <c r="B12" s="409"/>
      <c r="E12" s="68" t="s">
        <v>555</v>
      </c>
    </row>
    <row r="13">
      <c r="A13" s="409"/>
      <c r="B13" s="409"/>
      <c r="E13" s="68" t="s">
        <v>556</v>
      </c>
    </row>
    <row r="14">
      <c r="A14" s="409"/>
      <c r="B14" s="409"/>
    </row>
    <row r="15">
      <c r="A15" s="409"/>
      <c r="B15" s="409"/>
    </row>
    <row r="16">
      <c r="A16" s="409"/>
      <c r="B16" s="409"/>
    </row>
    <row r="17">
      <c r="A17" s="409"/>
      <c r="B17" s="409"/>
    </row>
    <row r="18">
      <c r="A18" s="409"/>
      <c r="B18" s="409"/>
    </row>
    <row r="19">
      <c r="A19" s="409"/>
      <c r="B19" s="409"/>
    </row>
    <row r="20">
      <c r="A20" s="409"/>
      <c r="B20" s="409"/>
    </row>
    <row r="21">
      <c r="A21" s="409"/>
      <c r="B21" s="409"/>
    </row>
    <row r="22">
      <c r="A22" s="409"/>
      <c r="B22" s="409"/>
    </row>
    <row r="23">
      <c r="A23" s="409"/>
      <c r="B23" s="409"/>
    </row>
    <row r="24">
      <c r="A24" s="409"/>
      <c r="B24" s="409"/>
    </row>
  </sheetData>
  <mergeCells count="1">
    <mergeCell ref="A1:B1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32.13"/>
    <col customWidth="1" min="3" max="3" width="7.88"/>
    <col customWidth="1" min="5" max="5" width="18.75"/>
    <col customWidth="1" min="7" max="7" width="16.0"/>
    <col customWidth="1" min="9" max="11" width="16.75"/>
    <col customWidth="1" min="12" max="13" width="15.25"/>
    <col customWidth="1" min="14" max="14" width="8.38"/>
    <col customWidth="1" min="15" max="15" width="22.0"/>
    <col customWidth="1" min="18" max="18" width="21.75"/>
    <col customWidth="1" min="19" max="19" width="29.13"/>
    <col customWidth="1" min="20" max="20" width="26.25"/>
    <col customWidth="1" min="22" max="22" width="7.75"/>
    <col customWidth="1" min="23" max="23" width="29.63"/>
    <col customWidth="1" min="24" max="24" width="27.63"/>
  </cols>
  <sheetData>
    <row r="1">
      <c r="A1" s="411"/>
      <c r="B1" s="411"/>
      <c r="C1" s="411"/>
      <c r="D1" s="411"/>
      <c r="E1" s="411"/>
      <c r="F1" s="412" t="s">
        <v>1</v>
      </c>
      <c r="G1" s="22"/>
      <c r="H1" s="23"/>
      <c r="I1" s="412" t="s">
        <v>2</v>
      </c>
      <c r="J1" s="22"/>
      <c r="K1" s="23"/>
      <c r="L1" s="412" t="s">
        <v>557</v>
      </c>
      <c r="M1" s="22"/>
      <c r="N1" s="23"/>
      <c r="O1" s="413" t="s">
        <v>4</v>
      </c>
    </row>
    <row r="2">
      <c r="A2" s="411" t="s">
        <v>5</v>
      </c>
      <c r="B2" s="411" t="s">
        <v>6</v>
      </c>
      <c r="C2" s="411" t="s">
        <v>9</v>
      </c>
      <c r="D2" s="411" t="s">
        <v>558</v>
      </c>
      <c r="E2" s="411" t="s">
        <v>559</v>
      </c>
      <c r="F2" s="414" t="s">
        <v>560</v>
      </c>
      <c r="G2" s="411" t="s">
        <v>561</v>
      </c>
      <c r="H2" s="415" t="s">
        <v>17</v>
      </c>
      <c r="I2" s="414" t="s">
        <v>560</v>
      </c>
      <c r="J2" s="411" t="s">
        <v>561</v>
      </c>
      <c r="K2" s="415" t="s">
        <v>17</v>
      </c>
      <c r="L2" s="414" t="s">
        <v>560</v>
      </c>
      <c r="M2" s="411" t="s">
        <v>561</v>
      </c>
      <c r="N2" s="415" t="s">
        <v>17</v>
      </c>
      <c r="O2" s="416"/>
    </row>
    <row r="3">
      <c r="A3" s="417" t="s">
        <v>562</v>
      </c>
      <c r="B3" s="14" t="s">
        <v>563</v>
      </c>
      <c r="C3" s="15">
        <f t="shared" ref="C3:C124" si="1">GROUPFUNCTION(A3)</f>
        <v>4</v>
      </c>
      <c r="D3" s="253">
        <v>2024.0</v>
      </c>
      <c r="E3" s="418">
        <f t="shared" ref="E3:E124" si="2"> 2023-D3+4</f>
        <v>3</v>
      </c>
      <c r="F3" s="64" t="s">
        <v>27</v>
      </c>
      <c r="G3" s="419">
        <f t="shared" ref="G3:G124" si="3">DURATIONOFSAIILING(F3)</f>
        <v>1</v>
      </c>
      <c r="H3" s="43">
        <v>1.0</v>
      </c>
      <c r="I3" s="419" t="s">
        <v>27</v>
      </c>
      <c r="J3" s="420">
        <f t="shared" ref="J3:J124" si="4">DURATIONOFSAIILING(I3)</f>
        <v>1</v>
      </c>
      <c r="K3" s="111">
        <v>2.0</v>
      </c>
      <c r="L3" s="14" t="s">
        <v>23</v>
      </c>
      <c r="M3" s="14">
        <f t="shared" ref="M3:M124" si="5">DURATIONOFSAIILING(L3)</f>
        <v>4</v>
      </c>
      <c r="N3" s="14">
        <v>19.0</v>
      </c>
      <c r="O3" s="15">
        <f t="shared" ref="O3:O124" si="6">MY_FUNCTION1(B3)</f>
        <v>0</v>
      </c>
      <c r="Y3" s="421"/>
      <c r="Z3" s="422"/>
      <c r="AA3" s="423"/>
      <c r="AB3" s="56"/>
      <c r="AC3" s="424"/>
      <c r="AD3" s="424"/>
      <c r="AE3" s="425"/>
      <c r="AF3" s="57"/>
      <c r="AG3" s="74"/>
      <c r="AH3" s="74"/>
      <c r="AI3" s="109"/>
      <c r="AJ3" s="57"/>
    </row>
    <row r="4">
      <c r="A4" s="88" t="s">
        <v>564</v>
      </c>
      <c r="B4" s="14" t="s">
        <v>565</v>
      </c>
      <c r="C4" s="15">
        <f t="shared" si="1"/>
        <v>4</v>
      </c>
      <c r="D4" s="253">
        <v>2024.0</v>
      </c>
      <c r="E4" s="418">
        <f t="shared" si="2"/>
        <v>3</v>
      </c>
      <c r="F4" s="64" t="s">
        <v>27</v>
      </c>
      <c r="G4" s="419">
        <f t="shared" si="3"/>
        <v>1</v>
      </c>
      <c r="H4" s="43">
        <v>11.0</v>
      </c>
      <c r="I4" s="419" t="s">
        <v>27</v>
      </c>
      <c r="J4" s="420">
        <f t="shared" si="4"/>
        <v>1</v>
      </c>
      <c r="K4" s="111">
        <v>12.0</v>
      </c>
      <c r="L4" s="14" t="s">
        <v>23</v>
      </c>
      <c r="M4" s="14">
        <f t="shared" si="5"/>
        <v>4</v>
      </c>
      <c r="N4" s="14">
        <v>19.0</v>
      </c>
      <c r="O4" s="15">
        <f t="shared" si="6"/>
        <v>0</v>
      </c>
      <c r="R4" s="412" t="s">
        <v>566</v>
      </c>
      <c r="S4" s="22"/>
      <c r="T4" s="23"/>
    </row>
    <row r="5">
      <c r="A5" s="14" t="s">
        <v>25</v>
      </c>
      <c r="B5" s="14" t="s">
        <v>26</v>
      </c>
      <c r="C5" s="15">
        <f t="shared" si="1"/>
        <v>2</v>
      </c>
      <c r="D5" s="253">
        <v>2024.0</v>
      </c>
      <c r="E5" s="418">
        <f t="shared" si="2"/>
        <v>3</v>
      </c>
      <c r="F5" s="64" t="s">
        <v>27</v>
      </c>
      <c r="G5" s="419">
        <f t="shared" si="3"/>
        <v>1</v>
      </c>
      <c r="H5" s="43">
        <v>5.0</v>
      </c>
      <c r="I5" s="418" t="s">
        <v>23</v>
      </c>
      <c r="J5" s="420">
        <f t="shared" si="4"/>
        <v>4</v>
      </c>
      <c r="K5" s="111">
        <v>19.0</v>
      </c>
      <c r="L5" s="14" t="s">
        <v>23</v>
      </c>
      <c r="M5" s="14">
        <f t="shared" si="5"/>
        <v>4</v>
      </c>
      <c r="N5" s="14">
        <v>19.0</v>
      </c>
      <c r="O5" s="15">
        <f t="shared" si="6"/>
        <v>0</v>
      </c>
      <c r="R5" s="426" t="s">
        <v>567</v>
      </c>
      <c r="S5" s="68" t="s">
        <v>568</v>
      </c>
      <c r="T5" s="427" t="s">
        <v>569</v>
      </c>
    </row>
    <row r="6">
      <c r="A6" s="24" t="s">
        <v>29</v>
      </c>
      <c r="B6" s="25" t="s">
        <v>30</v>
      </c>
      <c r="C6" s="15">
        <f t="shared" si="1"/>
        <v>4</v>
      </c>
      <c r="D6" s="253">
        <v>2025.0</v>
      </c>
      <c r="E6" s="418">
        <f t="shared" si="2"/>
        <v>2</v>
      </c>
      <c r="F6" s="64" t="s">
        <v>27</v>
      </c>
      <c r="G6" s="419">
        <f t="shared" si="3"/>
        <v>1</v>
      </c>
      <c r="H6" s="40">
        <v>16.0</v>
      </c>
      <c r="I6" s="418" t="s">
        <v>23</v>
      </c>
      <c r="J6" s="420">
        <f t="shared" si="4"/>
        <v>4</v>
      </c>
      <c r="K6" s="111">
        <v>19.0</v>
      </c>
      <c r="L6" s="14" t="s">
        <v>23</v>
      </c>
      <c r="M6" s="14">
        <f t="shared" si="5"/>
        <v>4</v>
      </c>
      <c r="N6" s="14">
        <v>19.0</v>
      </c>
      <c r="O6" s="15">
        <f t="shared" si="6"/>
        <v>0</v>
      </c>
      <c r="R6" s="428">
        <v>3.0</v>
      </c>
      <c r="S6" s="429" t="s">
        <v>56</v>
      </c>
      <c r="T6" s="430">
        <v>1.0</v>
      </c>
    </row>
    <row r="7">
      <c r="A7" s="14" t="s">
        <v>29</v>
      </c>
      <c r="B7" s="14" t="s">
        <v>38</v>
      </c>
      <c r="C7" s="15">
        <f t="shared" si="1"/>
        <v>4</v>
      </c>
      <c r="D7" s="253">
        <v>2026.0</v>
      </c>
      <c r="E7" s="418">
        <f t="shared" si="2"/>
        <v>1</v>
      </c>
      <c r="F7" s="65" t="s">
        <v>23</v>
      </c>
      <c r="G7" s="419">
        <f t="shared" si="3"/>
        <v>4</v>
      </c>
      <c r="H7" s="43">
        <v>19.0</v>
      </c>
      <c r="I7" s="419" t="s">
        <v>27</v>
      </c>
      <c r="J7" s="420">
        <f t="shared" si="4"/>
        <v>1</v>
      </c>
      <c r="K7" s="431">
        <v>18.0</v>
      </c>
      <c r="L7" s="14" t="s">
        <v>23</v>
      </c>
      <c r="M7" s="14">
        <f t="shared" si="5"/>
        <v>4</v>
      </c>
      <c r="N7" s="14">
        <v>19.0</v>
      </c>
      <c r="O7" s="15">
        <f t="shared" si="6"/>
        <v>0</v>
      </c>
      <c r="R7" s="428">
        <v>3.0</v>
      </c>
      <c r="S7" s="429" t="s">
        <v>68</v>
      </c>
      <c r="T7" s="430">
        <v>1.0</v>
      </c>
      <c r="Y7" s="421"/>
      <c r="Z7" s="423"/>
      <c r="AA7" s="423"/>
      <c r="AB7" s="56"/>
      <c r="AC7" s="56"/>
      <c r="AD7" s="56"/>
      <c r="AE7" s="425"/>
      <c r="AF7" s="74"/>
      <c r="AG7" s="74"/>
      <c r="AH7" s="74"/>
      <c r="AI7" s="109"/>
      <c r="AJ7" s="109"/>
    </row>
    <row r="8">
      <c r="A8" s="14" t="s">
        <v>46</v>
      </c>
      <c r="B8" s="14" t="s">
        <v>47</v>
      </c>
      <c r="C8" s="15">
        <f t="shared" si="1"/>
        <v>4</v>
      </c>
      <c r="D8" s="253">
        <v>2025.0</v>
      </c>
      <c r="E8" s="418">
        <f t="shared" si="2"/>
        <v>2</v>
      </c>
      <c r="F8" s="64" t="s">
        <v>27</v>
      </c>
      <c r="G8" s="419">
        <f t="shared" si="3"/>
        <v>1</v>
      </c>
      <c r="H8" s="43">
        <v>2.0</v>
      </c>
      <c r="I8" s="432" t="s">
        <v>27</v>
      </c>
      <c r="J8" s="420">
        <f t="shared" si="4"/>
        <v>1</v>
      </c>
      <c r="K8" s="111">
        <v>1.0</v>
      </c>
      <c r="L8" s="14" t="s">
        <v>27</v>
      </c>
      <c r="M8" s="14">
        <f t="shared" si="5"/>
        <v>1</v>
      </c>
      <c r="N8" s="14">
        <v>13.0</v>
      </c>
      <c r="O8" s="15">
        <f t="shared" si="6"/>
        <v>0</v>
      </c>
      <c r="R8" s="428">
        <v>3.0</v>
      </c>
      <c r="S8" s="429" t="s">
        <v>81</v>
      </c>
      <c r="T8" s="430">
        <v>1.0</v>
      </c>
      <c r="V8" s="57"/>
      <c r="W8" s="68"/>
      <c r="X8" s="433"/>
      <c r="Z8" s="68"/>
      <c r="AA8" s="68"/>
      <c r="AB8" s="57"/>
      <c r="AC8" s="57"/>
      <c r="AD8" s="57"/>
      <c r="AE8" s="434"/>
      <c r="AF8" s="74"/>
      <c r="AG8" s="74"/>
      <c r="AH8" s="74"/>
      <c r="AI8" s="57"/>
      <c r="AJ8" s="109"/>
    </row>
    <row r="9">
      <c r="A9" s="98" t="s">
        <v>570</v>
      </c>
      <c r="B9" s="14" t="s">
        <v>571</v>
      </c>
      <c r="C9" s="15">
        <f t="shared" si="1"/>
        <v>4</v>
      </c>
      <c r="D9" s="253">
        <v>2023.0</v>
      </c>
      <c r="E9" s="418">
        <f t="shared" si="2"/>
        <v>4</v>
      </c>
      <c r="F9" s="64" t="s">
        <v>27</v>
      </c>
      <c r="G9" s="419">
        <f t="shared" si="3"/>
        <v>1</v>
      </c>
      <c r="H9" s="43">
        <v>3.0</v>
      </c>
      <c r="I9" s="418" t="s">
        <v>23</v>
      </c>
      <c r="J9" s="420">
        <f t="shared" si="4"/>
        <v>4</v>
      </c>
      <c r="K9" s="111">
        <v>19.0</v>
      </c>
      <c r="L9" s="14" t="s">
        <v>23</v>
      </c>
      <c r="M9" s="14">
        <f t="shared" si="5"/>
        <v>4</v>
      </c>
      <c r="N9" s="14">
        <v>19.0</v>
      </c>
      <c r="O9" s="15">
        <f t="shared" si="6"/>
        <v>0</v>
      </c>
      <c r="R9" s="428">
        <v>3.0</v>
      </c>
      <c r="S9" s="429" t="s">
        <v>167</v>
      </c>
      <c r="T9" s="430">
        <v>2.0</v>
      </c>
    </row>
    <row r="10">
      <c r="A10" s="98" t="s">
        <v>572</v>
      </c>
      <c r="B10" s="14" t="s">
        <v>573</v>
      </c>
      <c r="C10" s="15">
        <f t="shared" si="1"/>
        <v>1</v>
      </c>
      <c r="D10" s="253">
        <v>2026.0</v>
      </c>
      <c r="E10" s="418">
        <f t="shared" si="2"/>
        <v>1</v>
      </c>
      <c r="F10" s="65" t="s">
        <v>58</v>
      </c>
      <c r="G10" s="419">
        <f t="shared" si="3"/>
        <v>3</v>
      </c>
      <c r="H10" s="43">
        <v>5.0</v>
      </c>
      <c r="I10" s="418" t="s">
        <v>23</v>
      </c>
      <c r="J10" s="420">
        <f t="shared" si="4"/>
        <v>4</v>
      </c>
      <c r="K10" s="111">
        <v>19.0</v>
      </c>
      <c r="L10" s="14" t="s">
        <v>23</v>
      </c>
      <c r="M10" s="14">
        <f t="shared" si="5"/>
        <v>4</v>
      </c>
      <c r="N10" s="14">
        <v>19.0</v>
      </c>
      <c r="O10" s="15">
        <f t="shared" si="6"/>
        <v>0</v>
      </c>
      <c r="R10" s="428">
        <v>3.0</v>
      </c>
      <c r="S10" s="429" t="s">
        <v>117</v>
      </c>
      <c r="T10" s="430">
        <v>2.0</v>
      </c>
    </row>
    <row r="11">
      <c r="A11" s="88" t="s">
        <v>574</v>
      </c>
      <c r="B11" s="14" t="s">
        <v>575</v>
      </c>
      <c r="C11" s="15">
        <f t="shared" si="1"/>
        <v>4</v>
      </c>
      <c r="D11" s="253">
        <v>2026.0</v>
      </c>
      <c r="E11" s="418">
        <f t="shared" si="2"/>
        <v>1</v>
      </c>
      <c r="F11" s="64" t="s">
        <v>27</v>
      </c>
      <c r="G11" s="419">
        <f t="shared" si="3"/>
        <v>1</v>
      </c>
      <c r="H11" s="43">
        <v>8.0</v>
      </c>
      <c r="I11" s="419" t="s">
        <v>27</v>
      </c>
      <c r="J11" s="420">
        <f t="shared" si="4"/>
        <v>1</v>
      </c>
      <c r="K11" s="111">
        <v>8.0</v>
      </c>
      <c r="L11" s="14" t="s">
        <v>23</v>
      </c>
      <c r="M11" s="14">
        <f t="shared" si="5"/>
        <v>4</v>
      </c>
      <c r="N11" s="14">
        <v>19.0</v>
      </c>
      <c r="O11" s="15">
        <f t="shared" si="6"/>
        <v>0</v>
      </c>
      <c r="R11" s="428">
        <v>3.0</v>
      </c>
      <c r="S11" s="429" t="s">
        <v>108</v>
      </c>
      <c r="T11" s="430">
        <v>2.0</v>
      </c>
    </row>
    <row r="12">
      <c r="A12" s="14" t="s">
        <v>61</v>
      </c>
      <c r="B12" s="85" t="s">
        <v>62</v>
      </c>
      <c r="C12" s="15">
        <f t="shared" si="1"/>
        <v>4</v>
      </c>
      <c r="D12" s="253">
        <v>2023.0</v>
      </c>
      <c r="E12" s="418">
        <f t="shared" si="2"/>
        <v>4</v>
      </c>
      <c r="F12" s="64" t="s">
        <v>27</v>
      </c>
      <c r="G12" s="419">
        <f t="shared" si="3"/>
        <v>1</v>
      </c>
      <c r="H12" s="40">
        <v>1.0</v>
      </c>
      <c r="I12" s="419" t="s">
        <v>27</v>
      </c>
      <c r="J12" s="420">
        <f t="shared" si="4"/>
        <v>1</v>
      </c>
      <c r="K12" s="111">
        <v>3.0</v>
      </c>
      <c r="L12" s="14" t="s">
        <v>23</v>
      </c>
      <c r="M12" s="14">
        <f t="shared" si="5"/>
        <v>4</v>
      </c>
      <c r="N12" s="14">
        <v>19.0</v>
      </c>
      <c r="O12" s="15">
        <f t="shared" si="6"/>
        <v>0</v>
      </c>
      <c r="R12" s="435">
        <v>2.0</v>
      </c>
      <c r="S12" s="436" t="s">
        <v>85</v>
      </c>
      <c r="T12" s="437">
        <v>3.0</v>
      </c>
      <c r="Z12" s="214"/>
      <c r="AA12" s="438"/>
      <c r="AB12" s="57"/>
      <c r="AC12" s="57"/>
      <c r="AD12" s="57"/>
      <c r="AE12" s="434"/>
      <c r="AF12" s="74"/>
      <c r="AG12" s="74"/>
      <c r="AH12" s="74"/>
      <c r="AI12" s="57"/>
      <c r="AJ12" s="109"/>
    </row>
    <row r="13">
      <c r="A13" s="88" t="s">
        <v>576</v>
      </c>
      <c r="B13" s="14" t="s">
        <v>577</v>
      </c>
      <c r="C13" s="15">
        <f t="shared" si="1"/>
        <v>4</v>
      </c>
      <c r="D13" s="253">
        <v>2025.0</v>
      </c>
      <c r="E13" s="418">
        <f t="shared" si="2"/>
        <v>2</v>
      </c>
      <c r="F13" s="65" t="s">
        <v>23</v>
      </c>
      <c r="G13" s="419">
        <f t="shared" si="3"/>
        <v>4</v>
      </c>
      <c r="H13" s="40">
        <v>19.0</v>
      </c>
      <c r="I13" s="419" t="s">
        <v>27</v>
      </c>
      <c r="J13" s="420">
        <f t="shared" si="4"/>
        <v>1</v>
      </c>
      <c r="K13" s="111">
        <v>13.0</v>
      </c>
      <c r="L13" s="14" t="s">
        <v>23</v>
      </c>
      <c r="M13" s="14">
        <f t="shared" si="5"/>
        <v>4</v>
      </c>
      <c r="N13" s="14">
        <v>19.0</v>
      </c>
      <c r="O13" s="15">
        <f t="shared" si="6"/>
        <v>0</v>
      </c>
      <c r="R13" s="435">
        <v>2.0</v>
      </c>
      <c r="S13" s="436" t="s">
        <v>73</v>
      </c>
      <c r="T13" s="437">
        <v>3.0</v>
      </c>
    </row>
    <row r="14">
      <c r="A14" s="95" t="s">
        <v>578</v>
      </c>
      <c r="B14" s="14" t="s">
        <v>579</v>
      </c>
      <c r="C14" s="15">
        <f t="shared" si="1"/>
        <v>4</v>
      </c>
      <c r="D14" s="253">
        <v>2025.0</v>
      </c>
      <c r="E14" s="418">
        <f t="shared" si="2"/>
        <v>2</v>
      </c>
      <c r="F14" s="64" t="s">
        <v>27</v>
      </c>
      <c r="G14" s="419">
        <f t="shared" si="3"/>
        <v>1</v>
      </c>
      <c r="H14" s="43">
        <v>9.0</v>
      </c>
      <c r="I14" s="419" t="s">
        <v>27</v>
      </c>
      <c r="J14" s="420">
        <f t="shared" si="4"/>
        <v>1</v>
      </c>
      <c r="K14" s="111">
        <v>8.0</v>
      </c>
      <c r="L14" s="14" t="s">
        <v>23</v>
      </c>
      <c r="M14" s="14">
        <f t="shared" si="5"/>
        <v>4</v>
      </c>
      <c r="N14" s="14">
        <v>19.0</v>
      </c>
      <c r="O14" s="15">
        <f t="shared" si="6"/>
        <v>0</v>
      </c>
      <c r="R14" s="435">
        <v>2.0</v>
      </c>
      <c r="S14" s="436" t="s">
        <v>580</v>
      </c>
      <c r="T14" s="437">
        <v>3.0</v>
      </c>
    </row>
    <row r="15">
      <c r="A15" s="85" t="s">
        <v>254</v>
      </c>
      <c r="B15" s="14" t="s">
        <v>67</v>
      </c>
      <c r="C15" s="15">
        <f t="shared" si="1"/>
        <v>4</v>
      </c>
      <c r="D15" s="253">
        <v>2023.0</v>
      </c>
      <c r="E15" s="418">
        <f t="shared" si="2"/>
        <v>4</v>
      </c>
      <c r="F15" s="64" t="s">
        <v>27</v>
      </c>
      <c r="G15" s="419">
        <f t="shared" si="3"/>
        <v>1</v>
      </c>
      <c r="H15" s="43">
        <v>15.0</v>
      </c>
      <c r="I15" s="419" t="s">
        <v>27</v>
      </c>
      <c r="J15" s="420">
        <f t="shared" si="4"/>
        <v>1</v>
      </c>
      <c r="K15" s="111">
        <v>15.0</v>
      </c>
      <c r="L15" s="14" t="s">
        <v>23</v>
      </c>
      <c r="M15" s="14">
        <f t="shared" si="5"/>
        <v>4</v>
      </c>
      <c r="N15" s="14">
        <v>19.0</v>
      </c>
      <c r="O15" s="15">
        <f t="shared" si="6"/>
        <v>0</v>
      </c>
      <c r="R15" s="435">
        <v>2.0</v>
      </c>
      <c r="S15" s="436" t="s">
        <v>103</v>
      </c>
      <c r="T15" s="437">
        <v>4.0</v>
      </c>
      <c r="Z15" s="214"/>
      <c r="AA15" s="214"/>
      <c r="AB15" s="57"/>
      <c r="AC15" s="57"/>
      <c r="AD15" s="57"/>
      <c r="AE15" s="434"/>
      <c r="AF15" s="74"/>
      <c r="AG15" s="74"/>
      <c r="AH15" s="74"/>
      <c r="AI15" s="109"/>
      <c r="AJ15" s="109"/>
    </row>
    <row r="16">
      <c r="A16" s="42" t="s">
        <v>68</v>
      </c>
      <c r="B16" s="42" t="s">
        <v>69</v>
      </c>
      <c r="C16" s="15">
        <f t="shared" si="1"/>
        <v>3</v>
      </c>
      <c r="D16" s="439">
        <v>2023.0</v>
      </c>
      <c r="E16" s="418">
        <f t="shared" si="2"/>
        <v>4</v>
      </c>
      <c r="F16" s="65" t="s">
        <v>23</v>
      </c>
      <c r="G16" s="419">
        <f t="shared" si="3"/>
        <v>4</v>
      </c>
      <c r="H16" s="40">
        <v>19.0</v>
      </c>
      <c r="I16" s="418" t="s">
        <v>23</v>
      </c>
      <c r="J16" s="420">
        <f t="shared" si="4"/>
        <v>4</v>
      </c>
      <c r="K16" s="440">
        <v>19.0</v>
      </c>
      <c r="L16" s="42" t="s">
        <v>27</v>
      </c>
      <c r="M16" s="14">
        <f t="shared" si="5"/>
        <v>1</v>
      </c>
      <c r="N16" s="42">
        <v>11.0</v>
      </c>
      <c r="O16" s="15">
        <f t="shared" si="6"/>
        <v>0</v>
      </c>
      <c r="R16" s="435">
        <v>2.0</v>
      </c>
      <c r="S16" s="436" t="s">
        <v>25</v>
      </c>
      <c r="T16" s="437">
        <v>4.0</v>
      </c>
      <c r="V16" s="57"/>
      <c r="W16" s="68"/>
      <c r="X16" s="433"/>
      <c r="Z16" s="68"/>
      <c r="AA16" s="68"/>
      <c r="AB16" s="57"/>
      <c r="AC16" s="57"/>
      <c r="AD16" s="57"/>
      <c r="AE16" s="434"/>
      <c r="AF16" s="74"/>
      <c r="AG16" s="74"/>
      <c r="AH16" s="74"/>
      <c r="AI16" s="57"/>
      <c r="AJ16" s="109"/>
    </row>
    <row r="17">
      <c r="A17" s="441" t="s">
        <v>581</v>
      </c>
      <c r="B17" s="14" t="s">
        <v>582</v>
      </c>
      <c r="C17" s="15">
        <f t="shared" si="1"/>
        <v>4</v>
      </c>
      <c r="D17" s="253">
        <v>2023.0</v>
      </c>
      <c r="E17" s="418">
        <f t="shared" si="2"/>
        <v>4</v>
      </c>
      <c r="F17" s="64" t="s">
        <v>27</v>
      </c>
      <c r="G17" s="419">
        <f t="shared" si="3"/>
        <v>1</v>
      </c>
      <c r="H17" s="43">
        <v>2.0</v>
      </c>
      <c r="I17" s="419" t="s">
        <v>27</v>
      </c>
      <c r="J17" s="420">
        <f t="shared" si="4"/>
        <v>1</v>
      </c>
      <c r="K17" s="111">
        <v>2.0</v>
      </c>
      <c r="L17" s="14" t="s">
        <v>23</v>
      </c>
      <c r="M17" s="14">
        <f t="shared" si="5"/>
        <v>4</v>
      </c>
      <c r="N17" s="14">
        <v>19.0</v>
      </c>
      <c r="O17" s="15">
        <f t="shared" si="6"/>
        <v>0</v>
      </c>
      <c r="R17" s="442">
        <v>1.0</v>
      </c>
      <c r="S17" s="165" t="s">
        <v>77</v>
      </c>
      <c r="T17" s="443">
        <v>5.0</v>
      </c>
    </row>
    <row r="18">
      <c r="A18" s="14" t="s">
        <v>82</v>
      </c>
      <c r="B18" s="14" t="s">
        <v>583</v>
      </c>
      <c r="C18" s="15">
        <f t="shared" si="1"/>
        <v>4</v>
      </c>
      <c r="D18" s="253">
        <v>2023.0</v>
      </c>
      <c r="E18" s="418">
        <f t="shared" si="2"/>
        <v>4</v>
      </c>
      <c r="F18" s="65" t="s">
        <v>23</v>
      </c>
      <c r="G18" s="419">
        <f t="shared" si="3"/>
        <v>4</v>
      </c>
      <c r="H18" s="40">
        <v>19.0</v>
      </c>
      <c r="I18" s="444" t="s">
        <v>21</v>
      </c>
      <c r="J18" s="420">
        <f t="shared" si="4"/>
        <v>2</v>
      </c>
      <c r="K18" s="431">
        <v>9.0</v>
      </c>
      <c r="L18" s="14" t="s">
        <v>23</v>
      </c>
      <c r="M18" s="14">
        <f t="shared" si="5"/>
        <v>4</v>
      </c>
      <c r="N18" s="14">
        <v>19.0</v>
      </c>
      <c r="O18" s="15">
        <f t="shared" si="6"/>
        <v>0</v>
      </c>
      <c r="R18" s="442">
        <v>1.0</v>
      </c>
      <c r="S18" s="165" t="s">
        <v>115</v>
      </c>
      <c r="T18" s="443">
        <v>5.0</v>
      </c>
      <c r="Z18" s="68"/>
      <c r="AA18" s="68"/>
      <c r="AB18" s="57"/>
      <c r="AC18" s="57"/>
      <c r="AD18" s="57"/>
      <c r="AE18" s="434"/>
      <c r="AF18" s="57"/>
      <c r="AG18" s="74"/>
      <c r="AH18" s="74"/>
      <c r="AI18" s="57"/>
      <c r="AJ18" s="57"/>
    </row>
    <row r="19">
      <c r="A19" s="88" t="s">
        <v>584</v>
      </c>
      <c r="B19" s="14" t="s">
        <v>585</v>
      </c>
      <c r="C19" s="15">
        <f t="shared" si="1"/>
        <v>4</v>
      </c>
      <c r="D19" s="253">
        <v>2025.0</v>
      </c>
      <c r="E19" s="418">
        <f t="shared" si="2"/>
        <v>2</v>
      </c>
      <c r="F19" s="64" t="s">
        <v>27</v>
      </c>
      <c r="G19" s="419">
        <f t="shared" si="3"/>
        <v>1</v>
      </c>
      <c r="H19" s="43">
        <v>14.0</v>
      </c>
      <c r="I19" s="418" t="s">
        <v>23</v>
      </c>
      <c r="J19" s="420">
        <f t="shared" si="4"/>
        <v>4</v>
      </c>
      <c r="K19" s="111">
        <v>19.0</v>
      </c>
      <c r="L19" s="14" t="s">
        <v>23</v>
      </c>
      <c r="M19" s="14">
        <f t="shared" si="5"/>
        <v>4</v>
      </c>
      <c r="N19" s="14">
        <v>19.0</v>
      </c>
      <c r="O19" s="15">
        <f t="shared" si="6"/>
        <v>0</v>
      </c>
      <c r="R19" s="442">
        <v>1.0</v>
      </c>
      <c r="S19" s="165" t="s">
        <v>95</v>
      </c>
      <c r="T19" s="443">
        <v>7.0</v>
      </c>
    </row>
    <row r="20">
      <c r="A20" s="98" t="s">
        <v>586</v>
      </c>
      <c r="B20" s="14" t="s">
        <v>587</v>
      </c>
      <c r="C20" s="15">
        <f t="shared" si="1"/>
        <v>4</v>
      </c>
      <c r="D20" s="253">
        <v>2024.0</v>
      </c>
      <c r="E20" s="418">
        <f t="shared" si="2"/>
        <v>3</v>
      </c>
      <c r="F20" s="64" t="s">
        <v>27</v>
      </c>
      <c r="G20" s="419">
        <f t="shared" si="3"/>
        <v>1</v>
      </c>
      <c r="H20" s="43">
        <v>17.0</v>
      </c>
      <c r="I20" s="418" t="s">
        <v>23</v>
      </c>
      <c r="J20" s="420">
        <f t="shared" si="4"/>
        <v>4</v>
      </c>
      <c r="K20" s="111">
        <v>19.0</v>
      </c>
      <c r="L20" s="14" t="s">
        <v>23</v>
      </c>
      <c r="M20" s="14">
        <f t="shared" si="5"/>
        <v>4</v>
      </c>
      <c r="N20" s="14">
        <v>19.0</v>
      </c>
      <c r="O20" s="15">
        <f t="shared" si="6"/>
        <v>0</v>
      </c>
      <c r="R20" s="442">
        <v>1.0</v>
      </c>
      <c r="S20" s="165" t="s">
        <v>572</v>
      </c>
      <c r="T20" s="443">
        <v>7.0</v>
      </c>
    </row>
    <row r="21">
      <c r="A21" s="14" t="s">
        <v>82</v>
      </c>
      <c r="B21" s="14" t="s">
        <v>83</v>
      </c>
      <c r="C21" s="15">
        <f t="shared" si="1"/>
        <v>4</v>
      </c>
      <c r="D21" s="253">
        <v>2023.0</v>
      </c>
      <c r="E21" s="418">
        <f t="shared" si="2"/>
        <v>4</v>
      </c>
      <c r="F21" s="65" t="s">
        <v>58</v>
      </c>
      <c r="G21" s="419">
        <f t="shared" si="3"/>
        <v>3</v>
      </c>
      <c r="H21" s="43">
        <v>10.0</v>
      </c>
      <c r="I21" s="418" t="s">
        <v>23</v>
      </c>
      <c r="J21" s="420">
        <f t="shared" si="4"/>
        <v>4</v>
      </c>
      <c r="K21" s="111">
        <v>19.0</v>
      </c>
      <c r="L21" s="14" t="s">
        <v>23</v>
      </c>
      <c r="M21" s="14">
        <f t="shared" si="5"/>
        <v>4</v>
      </c>
      <c r="N21" s="14">
        <v>19.0</v>
      </c>
      <c r="O21" s="15">
        <f t="shared" si="6"/>
        <v>0</v>
      </c>
      <c r="R21" s="442">
        <v>1.0</v>
      </c>
      <c r="S21" s="165" t="s">
        <v>94</v>
      </c>
      <c r="T21" s="443">
        <v>8.0</v>
      </c>
    </row>
    <row r="22">
      <c r="A22" s="445" t="s">
        <v>89</v>
      </c>
      <c r="B22" s="14" t="s">
        <v>90</v>
      </c>
      <c r="C22" s="15">
        <f t="shared" si="1"/>
        <v>4</v>
      </c>
      <c r="D22" s="253">
        <v>2023.0</v>
      </c>
      <c r="E22" s="418">
        <f t="shared" si="2"/>
        <v>4</v>
      </c>
      <c r="F22" s="66" t="s">
        <v>21</v>
      </c>
      <c r="G22" s="419">
        <f t="shared" si="3"/>
        <v>2</v>
      </c>
      <c r="H22" s="43">
        <v>13.0</v>
      </c>
      <c r="I22" s="418" t="s">
        <v>23</v>
      </c>
      <c r="J22" s="420">
        <f t="shared" si="4"/>
        <v>4</v>
      </c>
      <c r="K22" s="111">
        <v>19.0</v>
      </c>
      <c r="L22" s="14" t="s">
        <v>23</v>
      </c>
      <c r="M22" s="14">
        <f t="shared" si="5"/>
        <v>4</v>
      </c>
      <c r="N22" s="14">
        <v>19.0</v>
      </c>
      <c r="O22" s="15">
        <f t="shared" si="6"/>
        <v>0</v>
      </c>
      <c r="R22" s="446">
        <v>1.0</v>
      </c>
      <c r="S22" s="447" t="s">
        <v>74</v>
      </c>
      <c r="T22" s="448">
        <v>13.0</v>
      </c>
    </row>
    <row r="23">
      <c r="A23" s="14" t="s">
        <v>78</v>
      </c>
      <c r="B23" s="14" t="s">
        <v>101</v>
      </c>
      <c r="C23" s="15">
        <f t="shared" si="1"/>
        <v>4</v>
      </c>
      <c r="D23" s="253">
        <v>2023.0</v>
      </c>
      <c r="E23" s="418">
        <f t="shared" si="2"/>
        <v>4</v>
      </c>
      <c r="F23" s="64" t="s">
        <v>27</v>
      </c>
      <c r="G23" s="419">
        <f t="shared" si="3"/>
        <v>1</v>
      </c>
      <c r="H23" s="43">
        <v>15.0</v>
      </c>
      <c r="I23" s="419" t="s">
        <v>27</v>
      </c>
      <c r="J23" s="420">
        <f t="shared" si="4"/>
        <v>1</v>
      </c>
      <c r="K23" s="111">
        <v>15.0</v>
      </c>
      <c r="L23" s="14" t="s">
        <v>23</v>
      </c>
      <c r="M23" s="14">
        <f t="shared" si="5"/>
        <v>4</v>
      </c>
      <c r="N23" s="14">
        <v>19.0</v>
      </c>
      <c r="O23" s="15">
        <f t="shared" si="6"/>
        <v>0</v>
      </c>
      <c r="Z23" s="68"/>
      <c r="AA23" s="68"/>
      <c r="AB23" s="57"/>
      <c r="AC23" s="57"/>
      <c r="AD23" s="57"/>
      <c r="AE23" s="434"/>
      <c r="AF23" s="57"/>
      <c r="AG23" s="74"/>
      <c r="AH23" s="74"/>
      <c r="AI23" s="57"/>
      <c r="AJ23" s="57"/>
    </row>
    <row r="24">
      <c r="A24" s="14" t="s">
        <v>41</v>
      </c>
      <c r="B24" s="14" t="s">
        <v>106</v>
      </c>
      <c r="C24" s="15">
        <f t="shared" si="1"/>
        <v>4</v>
      </c>
      <c r="D24" s="253">
        <v>2023.0</v>
      </c>
      <c r="E24" s="418">
        <f t="shared" si="2"/>
        <v>4</v>
      </c>
      <c r="F24" s="64" t="s">
        <v>27</v>
      </c>
      <c r="G24" s="419">
        <f t="shared" si="3"/>
        <v>1</v>
      </c>
      <c r="H24" s="40">
        <v>14.0</v>
      </c>
      <c r="I24" s="419" t="s">
        <v>27</v>
      </c>
      <c r="J24" s="420">
        <f t="shared" si="4"/>
        <v>1</v>
      </c>
      <c r="K24" s="431">
        <v>10.0</v>
      </c>
      <c r="L24" s="14" t="s">
        <v>23</v>
      </c>
      <c r="M24" s="14">
        <f t="shared" si="5"/>
        <v>4</v>
      </c>
      <c r="N24" s="14">
        <v>19.0</v>
      </c>
      <c r="O24" s="15">
        <f t="shared" si="6"/>
        <v>0</v>
      </c>
      <c r="Z24" s="214"/>
      <c r="AA24" s="214"/>
      <c r="AB24" s="57"/>
      <c r="AC24" s="57"/>
      <c r="AD24" s="57"/>
      <c r="AE24" s="434"/>
      <c r="AF24" s="74"/>
      <c r="AG24" s="74"/>
      <c r="AH24" s="74"/>
      <c r="AI24" s="109"/>
      <c r="AJ24" s="109"/>
    </row>
    <row r="25">
      <c r="A25" s="42" t="s">
        <v>103</v>
      </c>
      <c r="B25" s="42" t="s">
        <v>102</v>
      </c>
      <c r="C25" s="15">
        <f t="shared" si="1"/>
        <v>2</v>
      </c>
      <c r="D25" s="253">
        <v>2024.0</v>
      </c>
      <c r="E25" s="418">
        <f t="shared" si="2"/>
        <v>3</v>
      </c>
      <c r="F25" s="64" t="s">
        <v>27</v>
      </c>
      <c r="G25" s="419">
        <f t="shared" si="3"/>
        <v>1</v>
      </c>
      <c r="H25" s="43">
        <v>4.0</v>
      </c>
      <c r="I25" s="419" t="s">
        <v>58</v>
      </c>
      <c r="J25" s="420">
        <f t="shared" si="4"/>
        <v>3</v>
      </c>
      <c r="K25" s="111">
        <v>7.0</v>
      </c>
      <c r="L25" s="42" t="s">
        <v>27</v>
      </c>
      <c r="M25" s="14">
        <f t="shared" si="5"/>
        <v>1</v>
      </c>
      <c r="N25" s="42">
        <v>9.0</v>
      </c>
      <c r="O25" s="15">
        <f t="shared" si="6"/>
        <v>1</v>
      </c>
      <c r="R25" s="449" t="s">
        <v>72</v>
      </c>
      <c r="S25" s="450" t="s">
        <v>73</v>
      </c>
      <c r="T25" s="68">
        <v>2023.0</v>
      </c>
      <c r="V25" s="57"/>
      <c r="W25" s="68"/>
      <c r="X25" s="433"/>
      <c r="Z25" s="68"/>
      <c r="AA25" s="68"/>
      <c r="AB25" s="57"/>
      <c r="AC25" s="57"/>
      <c r="AD25" s="57"/>
      <c r="AE25" s="434"/>
      <c r="AF25" s="74"/>
      <c r="AG25" s="74"/>
      <c r="AH25" s="74"/>
      <c r="AI25" s="57"/>
      <c r="AJ25" s="109"/>
    </row>
    <row r="26">
      <c r="A26" s="42" t="s">
        <v>108</v>
      </c>
      <c r="B26" s="42" t="s">
        <v>109</v>
      </c>
      <c r="C26" s="15">
        <f t="shared" si="1"/>
        <v>3</v>
      </c>
      <c r="D26" s="439">
        <v>2025.0</v>
      </c>
      <c r="E26" s="418">
        <f t="shared" si="2"/>
        <v>2</v>
      </c>
      <c r="F26" s="65" t="s">
        <v>23</v>
      </c>
      <c r="G26" s="419">
        <f t="shared" si="3"/>
        <v>4</v>
      </c>
      <c r="H26" s="40">
        <v>19.0</v>
      </c>
      <c r="I26" s="418" t="s">
        <v>23</v>
      </c>
      <c r="J26" s="420">
        <f t="shared" si="4"/>
        <v>4</v>
      </c>
      <c r="K26" s="440">
        <v>19.0</v>
      </c>
      <c r="L26" s="42" t="s">
        <v>21</v>
      </c>
      <c r="M26" s="14">
        <f t="shared" si="5"/>
        <v>2</v>
      </c>
      <c r="N26" s="42">
        <v>18.0</v>
      </c>
      <c r="O26" s="15">
        <f t="shared" si="6"/>
        <v>0</v>
      </c>
      <c r="R26" s="449" t="s">
        <v>76</v>
      </c>
      <c r="S26" s="450" t="s">
        <v>77</v>
      </c>
      <c r="T26" s="68">
        <v>2023.0</v>
      </c>
      <c r="Z26" s="214"/>
      <c r="AA26" s="214"/>
      <c r="AB26" s="57"/>
      <c r="AC26" s="57"/>
      <c r="AD26" s="57"/>
      <c r="AE26" s="434"/>
      <c r="AF26" s="74"/>
      <c r="AG26" s="74"/>
      <c r="AH26" s="74"/>
      <c r="AI26" s="109"/>
      <c r="AJ26" s="109"/>
    </row>
    <row r="27">
      <c r="A27" s="88" t="s">
        <v>588</v>
      </c>
      <c r="B27" s="14" t="s">
        <v>589</v>
      </c>
      <c r="C27" s="15">
        <f t="shared" si="1"/>
        <v>4</v>
      </c>
      <c r="D27" s="253">
        <v>2025.0</v>
      </c>
      <c r="E27" s="418">
        <f t="shared" si="2"/>
        <v>2</v>
      </c>
      <c r="F27" s="65" t="s">
        <v>23</v>
      </c>
      <c r="G27" s="419">
        <f t="shared" si="3"/>
        <v>4</v>
      </c>
      <c r="H27" s="40">
        <v>19.0</v>
      </c>
      <c r="I27" s="419" t="s">
        <v>27</v>
      </c>
      <c r="J27" s="420">
        <f t="shared" si="4"/>
        <v>1</v>
      </c>
      <c r="K27" s="111">
        <v>11.0</v>
      </c>
      <c r="L27" s="14" t="s">
        <v>23</v>
      </c>
      <c r="M27" s="14">
        <f t="shared" si="5"/>
        <v>4</v>
      </c>
      <c r="N27" s="14">
        <v>19.0</v>
      </c>
      <c r="O27" s="15">
        <f t="shared" si="6"/>
        <v>0</v>
      </c>
      <c r="R27" s="449" t="s">
        <v>80</v>
      </c>
      <c r="S27" s="450" t="s">
        <v>81</v>
      </c>
      <c r="T27" s="68">
        <v>2023.0</v>
      </c>
    </row>
    <row r="28">
      <c r="A28" s="42" t="s">
        <v>580</v>
      </c>
      <c r="B28" s="42" t="s">
        <v>112</v>
      </c>
      <c r="C28" s="15">
        <f t="shared" si="1"/>
        <v>2</v>
      </c>
      <c r="D28" s="253">
        <v>2024.0</v>
      </c>
      <c r="E28" s="418">
        <f t="shared" si="2"/>
        <v>3</v>
      </c>
      <c r="F28" s="65" t="s">
        <v>58</v>
      </c>
      <c r="G28" s="419">
        <f t="shared" si="3"/>
        <v>3</v>
      </c>
      <c r="H28" s="43">
        <v>14.0</v>
      </c>
      <c r="I28" s="419" t="s">
        <v>58</v>
      </c>
      <c r="J28" s="420">
        <f t="shared" si="4"/>
        <v>3</v>
      </c>
      <c r="K28" s="111">
        <v>8.0</v>
      </c>
      <c r="L28" s="42" t="s">
        <v>21</v>
      </c>
      <c r="M28" s="14">
        <f t="shared" si="5"/>
        <v>2</v>
      </c>
      <c r="N28" s="42">
        <v>6.0</v>
      </c>
      <c r="O28" s="15">
        <f t="shared" si="6"/>
        <v>0</v>
      </c>
      <c r="R28" s="449" t="s">
        <v>84</v>
      </c>
      <c r="S28" s="450" t="s">
        <v>85</v>
      </c>
      <c r="T28" s="68">
        <v>2023.0</v>
      </c>
      <c r="V28" s="57"/>
      <c r="W28" s="68"/>
      <c r="X28" s="433"/>
      <c r="Z28" s="68"/>
      <c r="AA28" s="68"/>
      <c r="AB28" s="57"/>
      <c r="AC28" s="57"/>
      <c r="AD28" s="57"/>
      <c r="AE28" s="434"/>
      <c r="AF28" s="74"/>
      <c r="AG28" s="74"/>
      <c r="AH28" s="74"/>
      <c r="AI28" s="57"/>
      <c r="AJ28" s="109"/>
    </row>
    <row r="29">
      <c r="A29" s="98" t="s">
        <v>590</v>
      </c>
      <c r="B29" s="14" t="s">
        <v>591</v>
      </c>
      <c r="C29" s="15">
        <f t="shared" si="1"/>
        <v>4</v>
      </c>
      <c r="D29" s="253">
        <v>2024.0</v>
      </c>
      <c r="E29" s="418">
        <f t="shared" si="2"/>
        <v>3</v>
      </c>
      <c r="F29" s="64" t="s">
        <v>27</v>
      </c>
      <c r="G29" s="419">
        <f t="shared" si="3"/>
        <v>1</v>
      </c>
      <c r="H29" s="43">
        <v>5.0</v>
      </c>
      <c r="I29" s="418" t="s">
        <v>23</v>
      </c>
      <c r="J29" s="420">
        <f t="shared" si="4"/>
        <v>4</v>
      </c>
      <c r="K29" s="111">
        <v>19.0</v>
      </c>
      <c r="L29" s="14" t="s">
        <v>23</v>
      </c>
      <c r="M29" s="14">
        <f t="shared" si="5"/>
        <v>4</v>
      </c>
      <c r="N29" s="14">
        <v>19.0</v>
      </c>
      <c r="O29" s="15">
        <f t="shared" si="6"/>
        <v>0</v>
      </c>
      <c r="R29" s="449" t="s">
        <v>75</v>
      </c>
      <c r="S29" s="450" t="s">
        <v>74</v>
      </c>
      <c r="T29" s="68">
        <v>2023.0</v>
      </c>
    </row>
    <row r="30">
      <c r="A30" s="95" t="s">
        <v>592</v>
      </c>
      <c r="B30" s="14" t="s">
        <v>593</v>
      </c>
      <c r="C30" s="15">
        <f t="shared" si="1"/>
        <v>4</v>
      </c>
      <c r="D30" s="253">
        <v>2025.0</v>
      </c>
      <c r="E30" s="418">
        <f t="shared" si="2"/>
        <v>2</v>
      </c>
      <c r="F30" s="64" t="s">
        <v>27</v>
      </c>
      <c r="G30" s="419">
        <f t="shared" si="3"/>
        <v>1</v>
      </c>
      <c r="H30" s="43">
        <v>8.0</v>
      </c>
      <c r="I30" s="418" t="s">
        <v>23</v>
      </c>
      <c r="J30" s="420">
        <f t="shared" si="4"/>
        <v>4</v>
      </c>
      <c r="K30" s="111">
        <v>19.0</v>
      </c>
      <c r="L30" s="14" t="s">
        <v>23</v>
      </c>
      <c r="M30" s="14">
        <f t="shared" si="5"/>
        <v>4</v>
      </c>
      <c r="N30" s="14">
        <v>19.0</v>
      </c>
      <c r="O30" s="15">
        <f t="shared" si="6"/>
        <v>0</v>
      </c>
      <c r="R30" s="449" t="s">
        <v>88</v>
      </c>
      <c r="S30" s="450" t="s">
        <v>74</v>
      </c>
      <c r="T30" s="68">
        <v>2023.0</v>
      </c>
    </row>
    <row r="31">
      <c r="A31" s="441" t="s">
        <v>594</v>
      </c>
      <c r="B31" s="14" t="s">
        <v>595</v>
      </c>
      <c r="C31" s="15">
        <f t="shared" si="1"/>
        <v>4</v>
      </c>
      <c r="D31" s="253">
        <v>2025.0</v>
      </c>
      <c r="E31" s="418">
        <f t="shared" si="2"/>
        <v>2</v>
      </c>
      <c r="F31" s="64" t="s">
        <v>27</v>
      </c>
      <c r="G31" s="419">
        <f t="shared" si="3"/>
        <v>1</v>
      </c>
      <c r="H31" s="43">
        <v>4.0</v>
      </c>
      <c r="I31" s="419" t="s">
        <v>27</v>
      </c>
      <c r="J31" s="420">
        <f t="shared" si="4"/>
        <v>1</v>
      </c>
      <c r="K31" s="111">
        <v>6.0</v>
      </c>
      <c r="L31" s="14" t="s">
        <v>23</v>
      </c>
      <c r="M31" s="14">
        <f t="shared" si="5"/>
        <v>4</v>
      </c>
      <c r="N31" s="14">
        <v>19.0</v>
      </c>
      <c r="O31" s="15">
        <f t="shared" si="6"/>
        <v>0</v>
      </c>
      <c r="R31" s="449" t="s">
        <v>91</v>
      </c>
      <c r="S31" s="450" t="s">
        <v>77</v>
      </c>
      <c r="T31" s="68">
        <v>2023.0</v>
      </c>
    </row>
    <row r="32">
      <c r="A32" s="24" t="s">
        <v>122</v>
      </c>
      <c r="B32" s="25" t="s">
        <v>123</v>
      </c>
      <c r="C32" s="15">
        <f t="shared" si="1"/>
        <v>4</v>
      </c>
      <c r="D32" s="253">
        <v>2024.0</v>
      </c>
      <c r="E32" s="418">
        <f t="shared" si="2"/>
        <v>3</v>
      </c>
      <c r="F32" s="64" t="s">
        <v>27</v>
      </c>
      <c r="G32" s="419">
        <f t="shared" si="3"/>
        <v>1</v>
      </c>
      <c r="H32" s="43">
        <v>18.0</v>
      </c>
      <c r="I32" s="418" t="s">
        <v>23</v>
      </c>
      <c r="J32" s="420">
        <f t="shared" si="4"/>
        <v>4</v>
      </c>
      <c r="K32" s="111">
        <v>19.0</v>
      </c>
      <c r="L32" s="14" t="s">
        <v>23</v>
      </c>
      <c r="M32" s="14">
        <f t="shared" si="5"/>
        <v>4</v>
      </c>
      <c r="N32" s="14">
        <v>19.0</v>
      </c>
      <c r="O32" s="15">
        <f t="shared" si="6"/>
        <v>0</v>
      </c>
      <c r="R32" s="449" t="s">
        <v>93</v>
      </c>
      <c r="S32" s="450" t="s">
        <v>94</v>
      </c>
      <c r="T32" s="68">
        <v>2023.0</v>
      </c>
    </row>
    <row r="33">
      <c r="A33" s="445" t="s">
        <v>596</v>
      </c>
      <c r="B33" s="14" t="s">
        <v>597</v>
      </c>
      <c r="C33" s="15">
        <f t="shared" si="1"/>
        <v>4</v>
      </c>
      <c r="D33" s="253">
        <v>2025.0</v>
      </c>
      <c r="E33" s="418">
        <f t="shared" si="2"/>
        <v>2</v>
      </c>
      <c r="F33" s="64" t="s">
        <v>27</v>
      </c>
      <c r="G33" s="419">
        <f t="shared" si="3"/>
        <v>1</v>
      </c>
      <c r="H33" s="43">
        <v>3.0</v>
      </c>
      <c r="I33" s="419" t="s">
        <v>27</v>
      </c>
      <c r="J33" s="420">
        <f t="shared" si="4"/>
        <v>1</v>
      </c>
      <c r="K33" s="111">
        <v>5.0</v>
      </c>
      <c r="L33" s="14" t="s">
        <v>23</v>
      </c>
      <c r="M33" s="14">
        <f t="shared" si="5"/>
        <v>4</v>
      </c>
      <c r="N33" s="14">
        <v>19.0</v>
      </c>
      <c r="O33" s="15">
        <f t="shared" si="6"/>
        <v>0</v>
      </c>
      <c r="R33" s="449" t="s">
        <v>97</v>
      </c>
      <c r="S33" s="450" t="s">
        <v>94</v>
      </c>
      <c r="T33" s="68">
        <v>2023.0</v>
      </c>
      <c r="Y33" s="421"/>
      <c r="Z33" s="421"/>
      <c r="AA33" s="421"/>
      <c r="AB33" s="451"/>
      <c r="AC33" s="451"/>
      <c r="AD33" s="451"/>
      <c r="AE33" s="421"/>
    </row>
    <row r="34">
      <c r="A34" s="98" t="s">
        <v>572</v>
      </c>
      <c r="B34" s="14" t="s">
        <v>598</v>
      </c>
      <c r="C34" s="15">
        <f t="shared" si="1"/>
        <v>1</v>
      </c>
      <c r="D34" s="253">
        <v>2025.0</v>
      </c>
      <c r="E34" s="418">
        <f t="shared" si="2"/>
        <v>2</v>
      </c>
      <c r="F34" s="66" t="s">
        <v>21</v>
      </c>
      <c r="G34" s="419">
        <f t="shared" si="3"/>
        <v>2</v>
      </c>
      <c r="H34" s="43">
        <v>5.0</v>
      </c>
      <c r="I34" s="418" t="s">
        <v>23</v>
      </c>
      <c r="J34" s="420">
        <f t="shared" si="4"/>
        <v>4</v>
      </c>
      <c r="K34" s="111">
        <v>19.0</v>
      </c>
      <c r="L34" s="14" t="s">
        <v>23</v>
      </c>
      <c r="M34" s="14">
        <f t="shared" si="5"/>
        <v>4</v>
      </c>
      <c r="N34" s="14">
        <v>19.0</v>
      </c>
      <c r="O34" s="15">
        <f t="shared" si="6"/>
        <v>0</v>
      </c>
      <c r="R34" s="449" t="s">
        <v>100</v>
      </c>
      <c r="S34" s="450" t="s">
        <v>85</v>
      </c>
      <c r="T34" s="68">
        <v>2023.0</v>
      </c>
    </row>
    <row r="35">
      <c r="A35" s="88" t="s">
        <v>570</v>
      </c>
      <c r="B35" s="14" t="s">
        <v>599</v>
      </c>
      <c r="C35" s="15">
        <f t="shared" si="1"/>
        <v>4</v>
      </c>
      <c r="D35" s="253">
        <v>2026.0</v>
      </c>
      <c r="E35" s="418">
        <f t="shared" si="2"/>
        <v>1</v>
      </c>
      <c r="F35" s="65" t="s">
        <v>23</v>
      </c>
      <c r="G35" s="419">
        <f t="shared" si="3"/>
        <v>4</v>
      </c>
      <c r="H35" s="40">
        <v>19.0</v>
      </c>
      <c r="I35" s="444" t="s">
        <v>21</v>
      </c>
      <c r="J35" s="420">
        <f t="shared" si="4"/>
        <v>2</v>
      </c>
      <c r="K35" s="111">
        <v>3.0</v>
      </c>
      <c r="L35" s="14" t="s">
        <v>23</v>
      </c>
      <c r="M35" s="14">
        <f t="shared" si="5"/>
        <v>4</v>
      </c>
      <c r="N35" s="14">
        <v>19.0</v>
      </c>
      <c r="O35" s="15">
        <f t="shared" si="6"/>
        <v>0</v>
      </c>
      <c r="R35" s="449" t="s">
        <v>102</v>
      </c>
      <c r="S35" s="450" t="s">
        <v>103</v>
      </c>
      <c r="T35" s="68">
        <v>2023.0</v>
      </c>
    </row>
    <row r="36">
      <c r="A36" s="14" t="s">
        <v>130</v>
      </c>
      <c r="B36" s="14" t="s">
        <v>131</v>
      </c>
      <c r="C36" s="15">
        <f t="shared" si="1"/>
        <v>4</v>
      </c>
      <c r="D36" s="253">
        <v>2026.0</v>
      </c>
      <c r="E36" s="418">
        <f t="shared" si="2"/>
        <v>1</v>
      </c>
      <c r="F36" s="65" t="s">
        <v>23</v>
      </c>
      <c r="G36" s="419">
        <f t="shared" si="3"/>
        <v>4</v>
      </c>
      <c r="H36" s="40">
        <v>19.0</v>
      </c>
      <c r="I36" s="444" t="s">
        <v>21</v>
      </c>
      <c r="J36" s="420">
        <f t="shared" si="4"/>
        <v>2</v>
      </c>
      <c r="K36" s="111">
        <v>9.0</v>
      </c>
      <c r="L36" s="14" t="s">
        <v>23</v>
      </c>
      <c r="M36" s="14">
        <f t="shared" si="5"/>
        <v>4</v>
      </c>
      <c r="N36" s="14">
        <v>19.0</v>
      </c>
      <c r="O36" s="15">
        <f t="shared" si="6"/>
        <v>0</v>
      </c>
      <c r="R36" s="449" t="s">
        <v>105</v>
      </c>
      <c r="S36" s="450" t="s">
        <v>103</v>
      </c>
      <c r="T36" s="68">
        <v>2023.0</v>
      </c>
      <c r="Y36" s="421"/>
      <c r="Z36" s="423"/>
      <c r="AA36" s="423"/>
      <c r="AB36" s="56"/>
      <c r="AC36" s="56"/>
      <c r="AD36" s="56"/>
      <c r="AE36" s="425"/>
      <c r="AF36" s="74"/>
      <c r="AG36" s="74"/>
      <c r="AH36" s="74"/>
      <c r="AI36" s="109"/>
      <c r="AJ36" s="109"/>
    </row>
    <row r="37">
      <c r="A37" s="88" t="s">
        <v>600</v>
      </c>
      <c r="B37" s="85" t="s">
        <v>601</v>
      </c>
      <c r="C37" s="15">
        <f t="shared" si="1"/>
        <v>4</v>
      </c>
      <c r="D37" s="253">
        <v>2026.0</v>
      </c>
      <c r="E37" s="418">
        <f t="shared" si="2"/>
        <v>1</v>
      </c>
      <c r="F37" s="65" t="s">
        <v>58</v>
      </c>
      <c r="G37" s="419">
        <f t="shared" si="3"/>
        <v>3</v>
      </c>
      <c r="H37" s="43">
        <v>16.0</v>
      </c>
      <c r="I37" s="418" t="s">
        <v>23</v>
      </c>
      <c r="J37" s="420">
        <f t="shared" si="4"/>
        <v>4</v>
      </c>
      <c r="K37" s="111">
        <v>19.0</v>
      </c>
      <c r="L37" s="14" t="s">
        <v>23</v>
      </c>
      <c r="M37" s="14">
        <f t="shared" si="5"/>
        <v>4</v>
      </c>
      <c r="N37" s="14">
        <v>19.0</v>
      </c>
      <c r="O37" s="15">
        <f t="shared" si="6"/>
        <v>0</v>
      </c>
    </row>
    <row r="38">
      <c r="A38" s="42" t="s">
        <v>108</v>
      </c>
      <c r="B38" s="42" t="s">
        <v>133</v>
      </c>
      <c r="C38" s="15">
        <f t="shared" si="1"/>
        <v>3</v>
      </c>
      <c r="D38" s="253">
        <v>2023.0</v>
      </c>
      <c r="E38" s="418">
        <f t="shared" si="2"/>
        <v>4</v>
      </c>
      <c r="F38" s="64" t="s">
        <v>27</v>
      </c>
      <c r="G38" s="419">
        <f t="shared" si="3"/>
        <v>1</v>
      </c>
      <c r="H38" s="40">
        <v>5.0</v>
      </c>
      <c r="I38" s="419" t="s">
        <v>27</v>
      </c>
      <c r="J38" s="420">
        <f t="shared" si="4"/>
        <v>1</v>
      </c>
      <c r="K38" s="431">
        <v>6.0</v>
      </c>
      <c r="L38" s="42" t="s">
        <v>58</v>
      </c>
      <c r="M38" s="14">
        <f t="shared" si="5"/>
        <v>3</v>
      </c>
      <c r="N38" s="42">
        <v>18.0</v>
      </c>
      <c r="O38" s="15">
        <f t="shared" si="6"/>
        <v>0</v>
      </c>
      <c r="V38" s="57"/>
      <c r="W38" s="68"/>
      <c r="X38" s="433"/>
      <c r="Z38" s="68"/>
      <c r="AA38" s="68"/>
      <c r="AB38" s="57"/>
      <c r="AC38" s="57"/>
      <c r="AD38" s="57"/>
      <c r="AE38" s="434"/>
      <c r="AF38" s="74"/>
      <c r="AG38" s="74"/>
      <c r="AH38" s="74"/>
      <c r="AI38" s="57"/>
      <c r="AJ38" s="109"/>
    </row>
    <row r="39">
      <c r="A39" s="98" t="s">
        <v>576</v>
      </c>
      <c r="B39" s="14" t="s">
        <v>602</v>
      </c>
      <c r="C39" s="15">
        <f t="shared" si="1"/>
        <v>4</v>
      </c>
      <c r="D39" s="253">
        <v>2024.0</v>
      </c>
      <c r="E39" s="418">
        <f t="shared" si="2"/>
        <v>3</v>
      </c>
      <c r="F39" s="64" t="s">
        <v>27</v>
      </c>
      <c r="G39" s="419">
        <f t="shared" si="3"/>
        <v>1</v>
      </c>
      <c r="H39" s="43">
        <v>15.0</v>
      </c>
      <c r="I39" s="418" t="s">
        <v>23</v>
      </c>
      <c r="J39" s="420">
        <f t="shared" si="4"/>
        <v>4</v>
      </c>
      <c r="K39" s="111">
        <v>19.0</v>
      </c>
      <c r="L39" s="14" t="s">
        <v>23</v>
      </c>
      <c r="M39" s="14">
        <f t="shared" si="5"/>
        <v>4</v>
      </c>
      <c r="N39" s="14">
        <v>19.0</v>
      </c>
      <c r="O39" s="15">
        <f t="shared" si="6"/>
        <v>0</v>
      </c>
      <c r="R39" s="68" t="s">
        <v>603</v>
      </c>
    </row>
    <row r="40">
      <c r="A40" s="88" t="s">
        <v>604</v>
      </c>
      <c r="B40" s="14" t="s">
        <v>605</v>
      </c>
      <c r="C40" s="15">
        <f t="shared" si="1"/>
        <v>4</v>
      </c>
      <c r="D40" s="253">
        <v>2023.0</v>
      </c>
      <c r="E40" s="418">
        <f t="shared" si="2"/>
        <v>4</v>
      </c>
      <c r="F40" s="64" t="s">
        <v>27</v>
      </c>
      <c r="G40" s="419">
        <f t="shared" si="3"/>
        <v>1</v>
      </c>
      <c r="H40" s="43">
        <v>4.0</v>
      </c>
      <c r="I40" s="418" t="s">
        <v>23</v>
      </c>
      <c r="J40" s="420">
        <f t="shared" si="4"/>
        <v>4</v>
      </c>
      <c r="K40" s="111">
        <v>19.0</v>
      </c>
      <c r="L40" s="14" t="s">
        <v>23</v>
      </c>
      <c r="M40" s="14">
        <f t="shared" si="5"/>
        <v>4</v>
      </c>
      <c r="N40" s="14">
        <v>19.0</v>
      </c>
      <c r="O40" s="15">
        <f t="shared" si="6"/>
        <v>0</v>
      </c>
      <c r="R40" s="85" t="s">
        <v>27</v>
      </c>
      <c r="S40" s="68">
        <v>1.0</v>
      </c>
    </row>
    <row r="41">
      <c r="A41" s="88" t="s">
        <v>604</v>
      </c>
      <c r="B41" s="14" t="s">
        <v>606</v>
      </c>
      <c r="C41" s="15">
        <f t="shared" si="1"/>
        <v>4</v>
      </c>
      <c r="D41" s="253">
        <v>2025.0</v>
      </c>
      <c r="E41" s="418">
        <f t="shared" si="2"/>
        <v>2</v>
      </c>
      <c r="F41" s="65" t="s">
        <v>23</v>
      </c>
      <c r="G41" s="419">
        <f t="shared" si="3"/>
        <v>4</v>
      </c>
      <c r="H41" s="40">
        <v>19.0</v>
      </c>
      <c r="I41" s="419" t="s">
        <v>27</v>
      </c>
      <c r="J41" s="420">
        <f t="shared" si="4"/>
        <v>1</v>
      </c>
      <c r="K41" s="111">
        <v>4.0</v>
      </c>
      <c r="L41" s="14" t="s">
        <v>23</v>
      </c>
      <c r="M41" s="14">
        <f t="shared" si="5"/>
        <v>4</v>
      </c>
      <c r="N41" s="14">
        <v>19.0</v>
      </c>
      <c r="O41" s="15">
        <f t="shared" si="6"/>
        <v>0</v>
      </c>
      <c r="R41" s="14" t="s">
        <v>21</v>
      </c>
      <c r="S41" s="68">
        <v>2.0</v>
      </c>
    </row>
    <row r="42">
      <c r="A42" s="445" t="s">
        <v>607</v>
      </c>
      <c r="B42" s="14" t="s">
        <v>608</v>
      </c>
      <c r="C42" s="15">
        <f t="shared" si="1"/>
        <v>4</v>
      </c>
      <c r="D42" s="253">
        <v>2023.0</v>
      </c>
      <c r="E42" s="418">
        <f t="shared" si="2"/>
        <v>4</v>
      </c>
      <c r="F42" s="64" t="s">
        <v>27</v>
      </c>
      <c r="G42" s="419">
        <f t="shared" si="3"/>
        <v>1</v>
      </c>
      <c r="H42" s="43">
        <v>13.0</v>
      </c>
      <c r="I42" s="419" t="s">
        <v>27</v>
      </c>
      <c r="J42" s="420">
        <f t="shared" si="4"/>
        <v>1</v>
      </c>
      <c r="K42" s="111">
        <v>9.0</v>
      </c>
      <c r="L42" s="14" t="s">
        <v>23</v>
      </c>
      <c r="M42" s="14">
        <f t="shared" si="5"/>
        <v>4</v>
      </c>
      <c r="N42" s="14">
        <v>19.0</v>
      </c>
      <c r="O42" s="15">
        <f t="shared" si="6"/>
        <v>0</v>
      </c>
      <c r="R42" s="42" t="s">
        <v>58</v>
      </c>
      <c r="S42" s="68">
        <v>3.0</v>
      </c>
    </row>
    <row r="43">
      <c r="A43" s="14" t="s">
        <v>136</v>
      </c>
      <c r="B43" s="14" t="s">
        <v>137</v>
      </c>
      <c r="C43" s="15">
        <f t="shared" si="1"/>
        <v>4</v>
      </c>
      <c r="D43" s="253">
        <v>2025.0</v>
      </c>
      <c r="E43" s="418">
        <f t="shared" si="2"/>
        <v>2</v>
      </c>
      <c r="F43" s="65" t="s">
        <v>58</v>
      </c>
      <c r="G43" s="419">
        <f t="shared" si="3"/>
        <v>3</v>
      </c>
      <c r="H43" s="40">
        <v>13.0</v>
      </c>
      <c r="I43" s="419" t="s">
        <v>27</v>
      </c>
      <c r="J43" s="420">
        <f t="shared" si="4"/>
        <v>1</v>
      </c>
      <c r="K43" s="431">
        <v>5.0</v>
      </c>
      <c r="L43" s="14" t="s">
        <v>23</v>
      </c>
      <c r="M43" s="14">
        <f t="shared" si="5"/>
        <v>4</v>
      </c>
      <c r="N43" s="14">
        <v>19.0</v>
      </c>
      <c r="O43" s="15">
        <f t="shared" si="6"/>
        <v>0</v>
      </c>
      <c r="R43" s="57" t="s">
        <v>23</v>
      </c>
      <c r="S43" s="68">
        <v>4.0</v>
      </c>
      <c r="Z43" s="214"/>
      <c r="AA43" s="214"/>
      <c r="AB43" s="57"/>
      <c r="AC43" s="57"/>
      <c r="AD43" s="57"/>
      <c r="AE43" s="434"/>
      <c r="AF43" s="74"/>
      <c r="AG43" s="74"/>
      <c r="AH43" s="74"/>
      <c r="AI43" s="109"/>
      <c r="AJ43" s="109"/>
    </row>
    <row r="44">
      <c r="A44" s="14" t="s">
        <v>138</v>
      </c>
      <c r="B44" s="14" t="s">
        <v>139</v>
      </c>
      <c r="C44" s="15">
        <f t="shared" si="1"/>
        <v>4</v>
      </c>
      <c r="D44" s="253">
        <v>2025.0</v>
      </c>
      <c r="E44" s="418">
        <f t="shared" si="2"/>
        <v>2</v>
      </c>
      <c r="F44" s="65" t="s">
        <v>23</v>
      </c>
      <c r="G44" s="419">
        <f t="shared" si="3"/>
        <v>4</v>
      </c>
      <c r="H44" s="40">
        <v>19.0</v>
      </c>
      <c r="I44" s="418" t="s">
        <v>58</v>
      </c>
      <c r="J44" s="420">
        <f t="shared" si="4"/>
        <v>3</v>
      </c>
      <c r="K44" s="431">
        <v>18.0</v>
      </c>
      <c r="L44" s="14" t="s">
        <v>23</v>
      </c>
      <c r="M44" s="14">
        <f t="shared" si="5"/>
        <v>4</v>
      </c>
      <c r="N44" s="14">
        <v>19.0</v>
      </c>
      <c r="O44" s="15">
        <f t="shared" si="6"/>
        <v>0</v>
      </c>
      <c r="Z44" s="68"/>
      <c r="AA44" s="68"/>
      <c r="AB44" s="57"/>
      <c r="AC44" s="57"/>
      <c r="AD44" s="57"/>
      <c r="AE44" s="434"/>
      <c r="AF44" s="57"/>
      <c r="AG44" s="74"/>
      <c r="AH44" s="74"/>
      <c r="AI44" s="57"/>
      <c r="AJ44" s="57"/>
    </row>
    <row r="45">
      <c r="A45" s="441" t="s">
        <v>609</v>
      </c>
      <c r="B45" s="14" t="s">
        <v>610</v>
      </c>
      <c r="C45" s="15">
        <f t="shared" si="1"/>
        <v>4</v>
      </c>
      <c r="D45" s="253">
        <v>2025.0</v>
      </c>
      <c r="E45" s="418">
        <f t="shared" si="2"/>
        <v>2</v>
      </c>
      <c r="F45" s="64" t="s">
        <v>27</v>
      </c>
      <c r="G45" s="419">
        <f t="shared" si="3"/>
        <v>1</v>
      </c>
      <c r="H45" s="43">
        <v>10.0</v>
      </c>
      <c r="I45" s="419" t="s">
        <v>27</v>
      </c>
      <c r="J45" s="420">
        <f t="shared" si="4"/>
        <v>1</v>
      </c>
      <c r="K45" s="111">
        <v>11.0</v>
      </c>
      <c r="L45" s="14" t="s">
        <v>23</v>
      </c>
      <c r="M45" s="14">
        <f t="shared" si="5"/>
        <v>4</v>
      </c>
      <c r="N45" s="14">
        <v>19.0</v>
      </c>
      <c r="O45" s="15">
        <f t="shared" si="6"/>
        <v>0</v>
      </c>
    </row>
    <row r="46">
      <c r="A46" s="452" t="s">
        <v>611</v>
      </c>
      <c r="B46" s="14" t="s">
        <v>612</v>
      </c>
      <c r="C46" s="15">
        <f t="shared" si="1"/>
        <v>4</v>
      </c>
      <c r="D46" s="253">
        <v>2025.0</v>
      </c>
      <c r="E46" s="418">
        <f t="shared" si="2"/>
        <v>2</v>
      </c>
      <c r="F46" s="64" t="s">
        <v>27</v>
      </c>
      <c r="G46" s="419">
        <f t="shared" si="3"/>
        <v>1</v>
      </c>
      <c r="H46" s="43">
        <v>11.0</v>
      </c>
      <c r="I46" s="419" t="s">
        <v>27</v>
      </c>
      <c r="J46" s="420">
        <f t="shared" si="4"/>
        <v>1</v>
      </c>
      <c r="K46" s="111">
        <v>10.0</v>
      </c>
      <c r="L46" s="14" t="s">
        <v>23</v>
      </c>
      <c r="M46" s="14">
        <f t="shared" si="5"/>
        <v>4</v>
      </c>
      <c r="N46" s="14">
        <v>19.0</v>
      </c>
      <c r="O46" s="15">
        <f t="shared" si="6"/>
        <v>0</v>
      </c>
    </row>
    <row r="47">
      <c r="A47" s="98" t="s">
        <v>613</v>
      </c>
      <c r="B47" s="14" t="s">
        <v>614</v>
      </c>
      <c r="C47" s="15">
        <f t="shared" si="1"/>
        <v>4</v>
      </c>
      <c r="D47" s="253">
        <v>2025.0</v>
      </c>
      <c r="E47" s="418">
        <f t="shared" si="2"/>
        <v>2</v>
      </c>
      <c r="F47" s="65" t="s">
        <v>58</v>
      </c>
      <c r="G47" s="419">
        <f t="shared" si="3"/>
        <v>3</v>
      </c>
      <c r="H47" s="43">
        <v>7.0</v>
      </c>
      <c r="I47" s="418" t="s">
        <v>23</v>
      </c>
      <c r="J47" s="420">
        <f t="shared" si="4"/>
        <v>4</v>
      </c>
      <c r="K47" s="111">
        <v>19.0</v>
      </c>
      <c r="L47" s="14" t="s">
        <v>23</v>
      </c>
      <c r="M47" s="14">
        <f t="shared" si="5"/>
        <v>4</v>
      </c>
      <c r="N47" s="14">
        <v>19.0</v>
      </c>
      <c r="O47" s="15">
        <f t="shared" si="6"/>
        <v>0</v>
      </c>
    </row>
    <row r="48">
      <c r="A48" s="441" t="s">
        <v>615</v>
      </c>
      <c r="B48" s="14" t="s">
        <v>616</v>
      </c>
      <c r="C48" s="15">
        <f t="shared" si="1"/>
        <v>4</v>
      </c>
      <c r="D48" s="253">
        <v>2025.0</v>
      </c>
      <c r="E48" s="418">
        <f t="shared" si="2"/>
        <v>2</v>
      </c>
      <c r="F48" s="64" t="s">
        <v>27</v>
      </c>
      <c r="G48" s="419">
        <f t="shared" si="3"/>
        <v>1</v>
      </c>
      <c r="H48" s="43">
        <v>15.0</v>
      </c>
      <c r="I48" s="419" t="s">
        <v>27</v>
      </c>
      <c r="J48" s="420">
        <f t="shared" si="4"/>
        <v>1</v>
      </c>
      <c r="K48" s="111">
        <v>13.0</v>
      </c>
      <c r="L48" s="14" t="s">
        <v>23</v>
      </c>
      <c r="M48" s="14">
        <f t="shared" si="5"/>
        <v>4</v>
      </c>
      <c r="N48" s="14">
        <v>19.0</v>
      </c>
      <c r="O48" s="15">
        <f t="shared" si="6"/>
        <v>0</v>
      </c>
    </row>
    <row r="49">
      <c r="A49" s="85" t="s">
        <v>617</v>
      </c>
      <c r="B49" s="14" t="s">
        <v>618</v>
      </c>
      <c r="C49" s="15">
        <f t="shared" si="1"/>
        <v>4</v>
      </c>
      <c r="D49" s="253">
        <v>2023.0</v>
      </c>
      <c r="E49" s="418">
        <f t="shared" si="2"/>
        <v>4</v>
      </c>
      <c r="F49" s="65" t="s">
        <v>23</v>
      </c>
      <c r="G49" s="419">
        <f t="shared" si="3"/>
        <v>4</v>
      </c>
      <c r="H49" s="40">
        <v>19.0</v>
      </c>
      <c r="I49" s="419" t="s">
        <v>27</v>
      </c>
      <c r="J49" s="420">
        <f t="shared" si="4"/>
        <v>1</v>
      </c>
      <c r="K49" s="111">
        <v>15.0</v>
      </c>
      <c r="L49" s="14" t="s">
        <v>23</v>
      </c>
      <c r="M49" s="14">
        <f t="shared" si="5"/>
        <v>4</v>
      </c>
      <c r="N49" s="14">
        <v>19.0</v>
      </c>
      <c r="O49" s="15">
        <f t="shared" si="6"/>
        <v>0</v>
      </c>
    </row>
    <row r="50">
      <c r="A50" s="42" t="s">
        <v>74</v>
      </c>
      <c r="B50" s="42" t="s">
        <v>88</v>
      </c>
      <c r="C50" s="15">
        <f t="shared" si="1"/>
        <v>1</v>
      </c>
      <c r="D50" s="253">
        <v>2025.0</v>
      </c>
      <c r="E50" s="418">
        <f t="shared" si="2"/>
        <v>2</v>
      </c>
      <c r="F50" s="64" t="s">
        <v>27</v>
      </c>
      <c r="G50" s="419">
        <f t="shared" si="3"/>
        <v>1</v>
      </c>
      <c r="H50" s="43">
        <v>1.0</v>
      </c>
      <c r="I50" s="419" t="s">
        <v>27</v>
      </c>
      <c r="J50" s="420">
        <f t="shared" si="4"/>
        <v>1</v>
      </c>
      <c r="K50" s="111">
        <v>4.0</v>
      </c>
      <c r="L50" s="42" t="s">
        <v>27</v>
      </c>
      <c r="M50" s="14">
        <f t="shared" si="5"/>
        <v>1</v>
      </c>
      <c r="N50" s="42">
        <v>4.0</v>
      </c>
      <c r="O50" s="15">
        <f t="shared" si="6"/>
        <v>1</v>
      </c>
      <c r="V50" s="57"/>
      <c r="W50" s="68"/>
      <c r="X50" s="433"/>
      <c r="Y50" s="421"/>
      <c r="Z50" s="453"/>
      <c r="AA50" s="453"/>
      <c r="AB50" s="56"/>
      <c r="AC50" s="56"/>
      <c r="AD50" s="56"/>
      <c r="AE50" s="425"/>
      <c r="AF50" s="74"/>
      <c r="AG50" s="74"/>
      <c r="AH50" s="74"/>
      <c r="AI50" s="57"/>
      <c r="AJ50" s="109"/>
    </row>
    <row r="51">
      <c r="A51" s="454" t="s">
        <v>95</v>
      </c>
      <c r="B51" s="14" t="s">
        <v>141</v>
      </c>
      <c r="C51" s="15">
        <f t="shared" si="1"/>
        <v>1</v>
      </c>
      <c r="D51" s="253">
        <v>2026.0</v>
      </c>
      <c r="E51" s="418">
        <f t="shared" si="2"/>
        <v>1</v>
      </c>
      <c r="F51" s="65" t="s">
        <v>58</v>
      </c>
      <c r="G51" s="419">
        <f t="shared" si="3"/>
        <v>3</v>
      </c>
      <c r="H51" s="43">
        <v>11.0</v>
      </c>
      <c r="I51" s="418" t="s">
        <v>23</v>
      </c>
      <c r="J51" s="420">
        <f t="shared" si="4"/>
        <v>4</v>
      </c>
      <c r="K51" s="111">
        <v>19.0</v>
      </c>
      <c r="L51" s="14" t="s">
        <v>23</v>
      </c>
      <c r="M51" s="14">
        <f t="shared" si="5"/>
        <v>4</v>
      </c>
      <c r="N51" s="14">
        <v>19.0</v>
      </c>
      <c r="O51" s="15">
        <f t="shared" si="6"/>
        <v>0</v>
      </c>
    </row>
    <row r="52">
      <c r="A52" s="109" t="s">
        <v>619</v>
      </c>
      <c r="B52" s="14" t="s">
        <v>620</v>
      </c>
      <c r="C52" s="15">
        <f t="shared" si="1"/>
        <v>4</v>
      </c>
      <c r="D52" s="253">
        <v>2024.0</v>
      </c>
      <c r="E52" s="418">
        <f t="shared" si="2"/>
        <v>3</v>
      </c>
      <c r="F52" s="64" t="s">
        <v>27</v>
      </c>
      <c r="G52" s="419">
        <f t="shared" si="3"/>
        <v>1</v>
      </c>
      <c r="H52" s="43">
        <v>18.0</v>
      </c>
      <c r="I52" s="418" t="s">
        <v>23</v>
      </c>
      <c r="J52" s="420">
        <f t="shared" si="4"/>
        <v>4</v>
      </c>
      <c r="K52" s="111">
        <v>19.0</v>
      </c>
      <c r="L52" s="14" t="s">
        <v>23</v>
      </c>
      <c r="M52" s="14">
        <f t="shared" si="5"/>
        <v>4</v>
      </c>
      <c r="N52" s="14">
        <v>19.0</v>
      </c>
      <c r="O52" s="15">
        <f t="shared" si="6"/>
        <v>0</v>
      </c>
    </row>
    <row r="53">
      <c r="A53" s="109" t="s">
        <v>600</v>
      </c>
      <c r="B53" s="14" t="s">
        <v>621</v>
      </c>
      <c r="C53" s="15">
        <f t="shared" si="1"/>
        <v>4</v>
      </c>
      <c r="D53" s="253">
        <v>2026.0</v>
      </c>
      <c r="E53" s="418">
        <f t="shared" si="2"/>
        <v>1</v>
      </c>
      <c r="F53" s="66" t="s">
        <v>21</v>
      </c>
      <c r="G53" s="419">
        <f t="shared" si="3"/>
        <v>2</v>
      </c>
      <c r="H53" s="43">
        <v>16.0</v>
      </c>
      <c r="I53" s="418" t="s">
        <v>23</v>
      </c>
      <c r="J53" s="420">
        <f t="shared" si="4"/>
        <v>4</v>
      </c>
      <c r="K53" s="111">
        <v>19.0</v>
      </c>
      <c r="L53" s="14" t="s">
        <v>23</v>
      </c>
      <c r="M53" s="14">
        <f t="shared" si="5"/>
        <v>4</v>
      </c>
      <c r="N53" s="14">
        <v>19.0</v>
      </c>
      <c r="O53" s="15">
        <f t="shared" si="6"/>
        <v>0</v>
      </c>
    </row>
    <row r="54">
      <c r="A54" s="57" t="s">
        <v>622</v>
      </c>
      <c r="B54" s="14" t="s">
        <v>623</v>
      </c>
      <c r="C54" s="15">
        <f t="shared" si="1"/>
        <v>4</v>
      </c>
      <c r="D54" s="253">
        <v>2025.0</v>
      </c>
      <c r="E54" s="418">
        <f t="shared" si="2"/>
        <v>2</v>
      </c>
      <c r="F54" s="65" t="s">
        <v>23</v>
      </c>
      <c r="G54" s="419">
        <f t="shared" si="3"/>
        <v>4</v>
      </c>
      <c r="H54" s="40">
        <v>19.0</v>
      </c>
      <c r="I54" s="419" t="s">
        <v>27</v>
      </c>
      <c r="J54" s="420">
        <f t="shared" si="4"/>
        <v>1</v>
      </c>
      <c r="K54" s="111">
        <v>16.0</v>
      </c>
      <c r="L54" s="14" t="s">
        <v>23</v>
      </c>
      <c r="M54" s="14">
        <f t="shared" si="5"/>
        <v>4</v>
      </c>
      <c r="N54" s="14">
        <v>19.0</v>
      </c>
      <c r="O54" s="15">
        <f t="shared" si="6"/>
        <v>0</v>
      </c>
    </row>
    <row r="55">
      <c r="A55" s="56" t="s">
        <v>81</v>
      </c>
      <c r="B55" s="42" t="s">
        <v>80</v>
      </c>
      <c r="C55" s="15">
        <f t="shared" si="1"/>
        <v>3</v>
      </c>
      <c r="D55" s="455">
        <v>2024.0</v>
      </c>
      <c r="E55" s="418">
        <f t="shared" si="2"/>
        <v>3</v>
      </c>
      <c r="F55" s="64" t="s">
        <v>27</v>
      </c>
      <c r="G55" s="419">
        <f t="shared" si="3"/>
        <v>1</v>
      </c>
      <c r="H55" s="40">
        <v>2.0</v>
      </c>
      <c r="I55" s="419" t="s">
        <v>27</v>
      </c>
      <c r="J55" s="420">
        <f t="shared" si="4"/>
        <v>1</v>
      </c>
      <c r="K55" s="431">
        <v>2.0</v>
      </c>
      <c r="L55" s="42" t="s">
        <v>27</v>
      </c>
      <c r="M55" s="14">
        <f t="shared" si="5"/>
        <v>1</v>
      </c>
      <c r="N55" s="42">
        <v>7.0</v>
      </c>
      <c r="O55" s="15">
        <f t="shared" si="6"/>
        <v>1</v>
      </c>
      <c r="V55" s="57"/>
      <c r="W55" s="68"/>
      <c r="X55" s="433"/>
      <c r="Z55" s="68"/>
      <c r="AA55" s="68"/>
      <c r="AB55" s="57"/>
      <c r="AC55" s="57"/>
      <c r="AD55" s="57"/>
      <c r="AE55" s="434"/>
      <c r="AF55" s="74"/>
      <c r="AG55" s="74"/>
      <c r="AH55" s="74"/>
      <c r="AI55" s="57"/>
      <c r="AJ55" s="109"/>
    </row>
    <row r="56">
      <c r="A56" s="456" t="s">
        <v>613</v>
      </c>
      <c r="B56" s="14" t="s">
        <v>624</v>
      </c>
      <c r="C56" s="15">
        <f t="shared" si="1"/>
        <v>4</v>
      </c>
      <c r="D56" s="253">
        <v>2024.0</v>
      </c>
      <c r="E56" s="418">
        <f t="shared" si="2"/>
        <v>3</v>
      </c>
      <c r="F56" s="66" t="s">
        <v>21</v>
      </c>
      <c r="G56" s="419">
        <f t="shared" si="3"/>
        <v>2</v>
      </c>
      <c r="H56" s="43">
        <v>7.0</v>
      </c>
      <c r="I56" s="418" t="s">
        <v>23</v>
      </c>
      <c r="J56" s="420">
        <f t="shared" si="4"/>
        <v>4</v>
      </c>
      <c r="K56" s="111">
        <v>19.0</v>
      </c>
      <c r="L56" s="14" t="s">
        <v>23</v>
      </c>
      <c r="M56" s="14">
        <f t="shared" si="5"/>
        <v>4</v>
      </c>
      <c r="N56" s="14">
        <v>19.0</v>
      </c>
      <c r="O56" s="15">
        <f t="shared" si="6"/>
        <v>0</v>
      </c>
    </row>
    <row r="57">
      <c r="A57" s="57" t="s">
        <v>18</v>
      </c>
      <c r="B57" s="14" t="s">
        <v>153</v>
      </c>
      <c r="C57" s="15">
        <f t="shared" si="1"/>
        <v>4</v>
      </c>
      <c r="D57" s="253">
        <v>2025.0</v>
      </c>
      <c r="E57" s="418">
        <f t="shared" si="2"/>
        <v>2</v>
      </c>
      <c r="F57" s="65" t="s">
        <v>23</v>
      </c>
      <c r="G57" s="419">
        <f t="shared" si="3"/>
        <v>4</v>
      </c>
      <c r="H57" s="40">
        <v>19.0</v>
      </c>
      <c r="I57" s="444" t="s">
        <v>21</v>
      </c>
      <c r="J57" s="420">
        <f t="shared" si="4"/>
        <v>2</v>
      </c>
      <c r="K57" s="111">
        <v>16.0</v>
      </c>
      <c r="L57" s="14" t="s">
        <v>23</v>
      </c>
      <c r="M57" s="14">
        <f t="shared" si="5"/>
        <v>4</v>
      </c>
      <c r="N57" s="14">
        <v>19.0</v>
      </c>
      <c r="O57" s="15">
        <f t="shared" si="6"/>
        <v>0</v>
      </c>
      <c r="Z57" s="68"/>
      <c r="AA57" s="214"/>
      <c r="AB57" s="57"/>
      <c r="AC57" s="457"/>
      <c r="AD57" s="457"/>
      <c r="AE57" s="434"/>
      <c r="AF57" s="57"/>
      <c r="AG57" s="74"/>
      <c r="AH57" s="74"/>
      <c r="AI57" s="57"/>
      <c r="AJ57" s="57"/>
    </row>
    <row r="58">
      <c r="A58" s="109" t="s">
        <v>625</v>
      </c>
      <c r="B58" s="14" t="s">
        <v>626</v>
      </c>
      <c r="C58" s="15">
        <f t="shared" si="1"/>
        <v>4</v>
      </c>
      <c r="D58" s="253">
        <v>2023.0</v>
      </c>
      <c r="E58" s="418">
        <f t="shared" si="2"/>
        <v>4</v>
      </c>
      <c r="F58" s="64" t="s">
        <v>27</v>
      </c>
      <c r="G58" s="419">
        <f t="shared" si="3"/>
        <v>1</v>
      </c>
      <c r="H58" s="43">
        <v>9.0</v>
      </c>
      <c r="I58" s="419" t="s">
        <v>27</v>
      </c>
      <c r="J58" s="420">
        <f t="shared" si="4"/>
        <v>1</v>
      </c>
      <c r="K58" s="111">
        <v>6.0</v>
      </c>
      <c r="L58" s="14" t="s">
        <v>23</v>
      </c>
      <c r="M58" s="14">
        <f t="shared" si="5"/>
        <v>4</v>
      </c>
      <c r="N58" s="14">
        <v>19.0</v>
      </c>
      <c r="O58" s="15">
        <f t="shared" si="6"/>
        <v>0</v>
      </c>
    </row>
    <row r="59">
      <c r="A59" s="56" t="s">
        <v>51</v>
      </c>
      <c r="B59" s="42" t="s">
        <v>158</v>
      </c>
      <c r="C59" s="15">
        <f t="shared" si="1"/>
        <v>4</v>
      </c>
      <c r="D59" s="253">
        <v>2023.0</v>
      </c>
      <c r="E59" s="418">
        <f t="shared" si="2"/>
        <v>4</v>
      </c>
      <c r="F59" s="64" t="s">
        <v>27</v>
      </c>
      <c r="G59" s="419">
        <f t="shared" si="3"/>
        <v>1</v>
      </c>
      <c r="H59" s="40">
        <v>11.0</v>
      </c>
      <c r="I59" s="419" t="s">
        <v>27</v>
      </c>
      <c r="J59" s="420">
        <f t="shared" si="4"/>
        <v>1</v>
      </c>
      <c r="K59" s="111">
        <v>12.0</v>
      </c>
      <c r="L59" s="42" t="s">
        <v>27</v>
      </c>
      <c r="M59" s="14">
        <f t="shared" si="5"/>
        <v>1</v>
      </c>
      <c r="N59" s="42">
        <v>15.0</v>
      </c>
      <c r="O59" s="15">
        <f t="shared" si="6"/>
        <v>0</v>
      </c>
      <c r="V59" s="57"/>
      <c r="W59" s="68"/>
      <c r="X59" s="433"/>
      <c r="Z59" s="68"/>
      <c r="AA59" s="68"/>
      <c r="AB59" s="57"/>
      <c r="AC59" s="57"/>
      <c r="AD59" s="57"/>
      <c r="AE59" s="434"/>
      <c r="AF59" s="74"/>
      <c r="AG59" s="74"/>
      <c r="AH59" s="74"/>
      <c r="AI59" s="57"/>
      <c r="AJ59" s="109"/>
    </row>
    <row r="60">
      <c r="A60" s="56" t="s">
        <v>127</v>
      </c>
      <c r="B60" s="42" t="s">
        <v>159</v>
      </c>
      <c r="C60" s="15">
        <f t="shared" si="1"/>
        <v>4</v>
      </c>
      <c r="D60" s="253">
        <v>2025.0</v>
      </c>
      <c r="E60" s="418">
        <f t="shared" si="2"/>
        <v>2</v>
      </c>
      <c r="F60" s="64" t="s">
        <v>27</v>
      </c>
      <c r="G60" s="419">
        <f t="shared" si="3"/>
        <v>1</v>
      </c>
      <c r="H60" s="43">
        <v>6.0</v>
      </c>
      <c r="I60" s="419" t="s">
        <v>27</v>
      </c>
      <c r="J60" s="420">
        <f t="shared" si="4"/>
        <v>1</v>
      </c>
      <c r="K60" s="431">
        <v>10.0</v>
      </c>
      <c r="L60" s="42" t="s">
        <v>27</v>
      </c>
      <c r="M60" s="14">
        <f t="shared" si="5"/>
        <v>1</v>
      </c>
      <c r="N60" s="42">
        <v>8.0</v>
      </c>
      <c r="O60" s="15">
        <f t="shared" si="6"/>
        <v>0</v>
      </c>
      <c r="V60" s="57"/>
      <c r="W60" s="68"/>
      <c r="X60" s="433"/>
      <c r="Z60" s="68"/>
      <c r="AA60" s="68"/>
      <c r="AB60" s="57"/>
      <c r="AC60" s="57"/>
      <c r="AD60" s="57"/>
      <c r="AE60" s="434"/>
      <c r="AF60" s="74"/>
      <c r="AG60" s="74"/>
      <c r="AH60" s="74"/>
      <c r="AI60" s="57"/>
      <c r="AJ60" s="109"/>
    </row>
    <row r="61">
      <c r="A61" s="454" t="s">
        <v>25</v>
      </c>
      <c r="B61" s="14" t="s">
        <v>160</v>
      </c>
      <c r="C61" s="15">
        <f t="shared" si="1"/>
        <v>2</v>
      </c>
      <c r="D61" s="253">
        <v>2026.0</v>
      </c>
      <c r="E61" s="418">
        <f t="shared" si="2"/>
        <v>1</v>
      </c>
      <c r="F61" s="65" t="s">
        <v>23</v>
      </c>
      <c r="G61" s="419">
        <f t="shared" si="3"/>
        <v>4</v>
      </c>
      <c r="H61" s="40">
        <v>19.0</v>
      </c>
      <c r="I61" s="419" t="s">
        <v>27</v>
      </c>
      <c r="J61" s="420">
        <f t="shared" si="4"/>
        <v>1</v>
      </c>
      <c r="K61" s="111">
        <v>3.0</v>
      </c>
      <c r="L61" s="14" t="s">
        <v>23</v>
      </c>
      <c r="M61" s="14">
        <f t="shared" si="5"/>
        <v>4</v>
      </c>
      <c r="N61" s="14">
        <v>19.0</v>
      </c>
      <c r="O61" s="15">
        <f t="shared" si="6"/>
        <v>0</v>
      </c>
      <c r="Z61" s="214"/>
      <c r="AA61" s="458"/>
      <c r="AB61" s="57"/>
      <c r="AC61" s="57"/>
      <c r="AD61" s="57"/>
      <c r="AE61" s="434"/>
      <c r="AF61" s="74"/>
      <c r="AG61" s="74"/>
      <c r="AH61" s="74"/>
      <c r="AI61" s="109"/>
      <c r="AJ61" s="57"/>
    </row>
    <row r="62">
      <c r="A62" s="56" t="s">
        <v>85</v>
      </c>
      <c r="B62" s="42" t="s">
        <v>161</v>
      </c>
      <c r="C62" s="15">
        <f t="shared" si="1"/>
        <v>2</v>
      </c>
      <c r="D62" s="253">
        <v>2024.0</v>
      </c>
      <c r="E62" s="418">
        <f t="shared" si="2"/>
        <v>3</v>
      </c>
      <c r="F62" s="64" t="s">
        <v>27</v>
      </c>
      <c r="G62" s="419">
        <f t="shared" si="3"/>
        <v>1</v>
      </c>
      <c r="H62" s="43">
        <v>2.0</v>
      </c>
      <c r="I62" s="419" t="s">
        <v>27</v>
      </c>
      <c r="J62" s="420">
        <f t="shared" si="4"/>
        <v>1</v>
      </c>
      <c r="K62" s="431">
        <v>2.0</v>
      </c>
      <c r="L62" s="42" t="s">
        <v>27</v>
      </c>
      <c r="M62" s="14">
        <f t="shared" si="5"/>
        <v>1</v>
      </c>
      <c r="N62" s="42">
        <v>2.0</v>
      </c>
      <c r="O62" s="15">
        <f t="shared" si="6"/>
        <v>0</v>
      </c>
      <c r="V62" s="68"/>
      <c r="Z62" s="68"/>
      <c r="AA62" s="68"/>
      <c r="AB62" s="57"/>
      <c r="AC62" s="57"/>
      <c r="AD62" s="57"/>
      <c r="AE62" s="434"/>
      <c r="AF62" s="74"/>
      <c r="AG62" s="74"/>
      <c r="AH62" s="74"/>
      <c r="AI62" s="57"/>
      <c r="AJ62" s="109"/>
    </row>
    <row r="63">
      <c r="A63" s="459" t="s">
        <v>136</v>
      </c>
      <c r="B63" s="25" t="s">
        <v>162</v>
      </c>
      <c r="C63" s="15">
        <f t="shared" si="1"/>
        <v>4</v>
      </c>
      <c r="D63" s="253">
        <v>2024.0</v>
      </c>
      <c r="E63" s="418">
        <f t="shared" si="2"/>
        <v>3</v>
      </c>
      <c r="F63" s="66" t="s">
        <v>21</v>
      </c>
      <c r="G63" s="419">
        <f t="shared" si="3"/>
        <v>2</v>
      </c>
      <c r="H63" s="43">
        <v>13.0</v>
      </c>
      <c r="I63" s="418" t="s">
        <v>23</v>
      </c>
      <c r="J63" s="420">
        <f t="shared" si="4"/>
        <v>4</v>
      </c>
      <c r="K63" s="111">
        <v>19.0</v>
      </c>
      <c r="L63" s="14" t="s">
        <v>23</v>
      </c>
      <c r="M63" s="14">
        <f t="shared" si="5"/>
        <v>4</v>
      </c>
      <c r="N63" s="14">
        <v>19.0</v>
      </c>
      <c r="O63" s="15">
        <f t="shared" si="6"/>
        <v>0</v>
      </c>
    </row>
    <row r="64">
      <c r="A64" s="56" t="s">
        <v>73</v>
      </c>
      <c r="B64" s="42" t="s">
        <v>72</v>
      </c>
      <c r="C64" s="15">
        <f t="shared" si="1"/>
        <v>2</v>
      </c>
      <c r="D64" s="455">
        <v>2023.0</v>
      </c>
      <c r="E64" s="418">
        <f t="shared" si="2"/>
        <v>4</v>
      </c>
      <c r="F64" s="64" t="s">
        <v>27</v>
      </c>
      <c r="G64" s="419">
        <f t="shared" si="3"/>
        <v>1</v>
      </c>
      <c r="H64" s="43">
        <v>3.0</v>
      </c>
      <c r="I64" s="419" t="s">
        <v>27</v>
      </c>
      <c r="J64" s="420">
        <f t="shared" si="4"/>
        <v>1</v>
      </c>
      <c r="K64" s="431">
        <v>1.0</v>
      </c>
      <c r="L64" s="42" t="s">
        <v>27</v>
      </c>
      <c r="M64" s="14">
        <f t="shared" si="5"/>
        <v>1</v>
      </c>
      <c r="N64" s="42">
        <v>17.0</v>
      </c>
      <c r="O64" s="15">
        <f t="shared" si="6"/>
        <v>1</v>
      </c>
      <c r="V64" s="57"/>
      <c r="W64" s="68"/>
      <c r="X64" s="433"/>
      <c r="Z64" s="68"/>
      <c r="AA64" s="68"/>
      <c r="AB64" s="57"/>
      <c r="AC64" s="57"/>
      <c r="AD64" s="57"/>
      <c r="AE64" s="434"/>
      <c r="AF64" s="74"/>
      <c r="AG64" s="74"/>
      <c r="AH64" s="74"/>
      <c r="AI64" s="57"/>
      <c r="AJ64" s="109"/>
    </row>
    <row r="65">
      <c r="A65" s="460" t="s">
        <v>103</v>
      </c>
      <c r="B65" s="14" t="s">
        <v>105</v>
      </c>
      <c r="C65" s="15">
        <f t="shared" si="1"/>
        <v>2</v>
      </c>
      <c r="D65" s="253">
        <v>2026.0</v>
      </c>
      <c r="E65" s="418">
        <f t="shared" si="2"/>
        <v>1</v>
      </c>
      <c r="F65" s="65" t="s">
        <v>23</v>
      </c>
      <c r="G65" s="419">
        <f t="shared" si="3"/>
        <v>4</v>
      </c>
      <c r="H65" s="40">
        <v>19.0</v>
      </c>
      <c r="I65" s="444" t="s">
        <v>21</v>
      </c>
      <c r="J65" s="420">
        <f t="shared" si="4"/>
        <v>2</v>
      </c>
      <c r="K65" s="111">
        <v>7.0</v>
      </c>
      <c r="L65" s="14" t="s">
        <v>23</v>
      </c>
      <c r="M65" s="14">
        <f t="shared" si="5"/>
        <v>4</v>
      </c>
      <c r="N65" s="14">
        <v>19.0</v>
      </c>
      <c r="O65" s="15">
        <f t="shared" si="6"/>
        <v>1</v>
      </c>
      <c r="Z65" s="68"/>
      <c r="AA65" s="68"/>
      <c r="AB65" s="57"/>
      <c r="AC65" s="57"/>
      <c r="AD65" s="57"/>
      <c r="AE65" s="434"/>
      <c r="AF65" s="57"/>
      <c r="AG65" s="74"/>
      <c r="AH65" s="74"/>
      <c r="AI65" s="57"/>
      <c r="AJ65" s="57"/>
    </row>
    <row r="66">
      <c r="A66" s="459" t="s">
        <v>142</v>
      </c>
      <c r="B66" s="25" t="s">
        <v>163</v>
      </c>
      <c r="C66" s="15">
        <f t="shared" si="1"/>
        <v>4</v>
      </c>
      <c r="D66" s="253">
        <v>2025.0</v>
      </c>
      <c r="E66" s="418">
        <f t="shared" si="2"/>
        <v>2</v>
      </c>
      <c r="F66" s="65" t="s">
        <v>58</v>
      </c>
      <c r="G66" s="419">
        <f t="shared" si="3"/>
        <v>3</v>
      </c>
      <c r="H66" s="43">
        <v>12.0</v>
      </c>
      <c r="I66" s="418" t="s">
        <v>23</v>
      </c>
      <c r="J66" s="420">
        <f t="shared" si="4"/>
        <v>4</v>
      </c>
      <c r="K66" s="111">
        <v>19.0</v>
      </c>
      <c r="L66" s="14" t="s">
        <v>23</v>
      </c>
      <c r="M66" s="14">
        <f t="shared" si="5"/>
        <v>4</v>
      </c>
      <c r="N66" s="14">
        <v>19.0</v>
      </c>
      <c r="O66" s="15">
        <f t="shared" si="6"/>
        <v>0</v>
      </c>
    </row>
    <row r="67">
      <c r="A67" s="461" t="s">
        <v>115</v>
      </c>
      <c r="B67" s="42" t="s">
        <v>169</v>
      </c>
      <c r="C67" s="15">
        <f t="shared" si="1"/>
        <v>1</v>
      </c>
      <c r="D67" s="253">
        <v>2024.0</v>
      </c>
      <c r="E67" s="418">
        <f t="shared" si="2"/>
        <v>3</v>
      </c>
      <c r="F67" s="66" t="s">
        <v>21</v>
      </c>
      <c r="G67" s="419">
        <f t="shared" si="3"/>
        <v>2</v>
      </c>
      <c r="H67" s="43">
        <v>10.0</v>
      </c>
      <c r="I67" s="444" t="s">
        <v>21</v>
      </c>
      <c r="J67" s="420">
        <f t="shared" si="4"/>
        <v>2</v>
      </c>
      <c r="K67" s="111">
        <v>4.0</v>
      </c>
      <c r="L67" s="42" t="s">
        <v>27</v>
      </c>
      <c r="M67" s="14">
        <f t="shared" si="5"/>
        <v>1</v>
      </c>
      <c r="N67" s="42">
        <v>3.0</v>
      </c>
      <c r="O67" s="15">
        <f t="shared" si="6"/>
        <v>0</v>
      </c>
      <c r="Z67" s="68"/>
      <c r="AA67" s="68"/>
      <c r="AB67" s="57"/>
      <c r="AC67" s="57"/>
      <c r="AD67" s="57"/>
      <c r="AE67" s="434"/>
      <c r="AF67" s="74"/>
      <c r="AG67" s="74"/>
      <c r="AH67" s="74"/>
      <c r="AI67" s="57"/>
      <c r="AJ67" s="109"/>
    </row>
    <row r="68">
      <c r="A68" s="25" t="s">
        <v>170</v>
      </c>
      <c r="B68" s="70" t="s">
        <v>171</v>
      </c>
      <c r="C68" s="15">
        <f t="shared" si="1"/>
        <v>4</v>
      </c>
      <c r="D68" s="253">
        <v>2025.0</v>
      </c>
      <c r="E68" s="418">
        <f t="shared" si="2"/>
        <v>2</v>
      </c>
      <c r="F68" s="65" t="s">
        <v>58</v>
      </c>
      <c r="G68" s="419">
        <f t="shared" si="3"/>
        <v>3</v>
      </c>
      <c r="H68" s="40">
        <v>10.0</v>
      </c>
      <c r="I68" s="418" t="s">
        <v>23</v>
      </c>
      <c r="J68" s="420">
        <f t="shared" si="4"/>
        <v>4</v>
      </c>
      <c r="K68" s="111">
        <v>19.0</v>
      </c>
      <c r="L68" s="14" t="s">
        <v>23</v>
      </c>
      <c r="M68" s="14">
        <f t="shared" si="5"/>
        <v>4</v>
      </c>
      <c r="N68" s="14">
        <v>19.0</v>
      </c>
      <c r="O68" s="15">
        <f t="shared" si="6"/>
        <v>0</v>
      </c>
    </row>
    <row r="69">
      <c r="A69" s="441" t="s">
        <v>627</v>
      </c>
      <c r="B69" s="14" t="s">
        <v>628</v>
      </c>
      <c r="C69" s="15">
        <f t="shared" si="1"/>
        <v>4</v>
      </c>
      <c r="D69" s="253">
        <v>2023.0</v>
      </c>
      <c r="E69" s="418">
        <f t="shared" si="2"/>
        <v>4</v>
      </c>
      <c r="F69" s="64" t="s">
        <v>27</v>
      </c>
      <c r="G69" s="419">
        <f t="shared" si="3"/>
        <v>1</v>
      </c>
      <c r="H69" s="43">
        <v>6.0</v>
      </c>
      <c r="I69" s="419" t="s">
        <v>27</v>
      </c>
      <c r="J69" s="420">
        <f t="shared" si="4"/>
        <v>1</v>
      </c>
      <c r="K69" s="111">
        <v>3.0</v>
      </c>
      <c r="L69" s="14" t="s">
        <v>23</v>
      </c>
      <c r="M69" s="14">
        <f t="shared" si="5"/>
        <v>4</v>
      </c>
      <c r="N69" s="14">
        <v>19.0</v>
      </c>
      <c r="O69" s="15">
        <f t="shared" si="6"/>
        <v>0</v>
      </c>
      <c r="Y69" s="421"/>
      <c r="Z69" s="423"/>
      <c r="AA69" s="423"/>
      <c r="AB69" s="56"/>
      <c r="AC69" s="424"/>
      <c r="AD69" s="424"/>
      <c r="AE69" s="425"/>
      <c r="AF69" s="57"/>
      <c r="AG69" s="74"/>
      <c r="AH69" s="74"/>
      <c r="AI69" s="109"/>
      <c r="AJ69" s="57"/>
    </row>
    <row r="70">
      <c r="A70" s="445" t="s">
        <v>98</v>
      </c>
      <c r="B70" s="14" t="s">
        <v>172</v>
      </c>
      <c r="C70" s="15">
        <f t="shared" si="1"/>
        <v>4</v>
      </c>
      <c r="D70" s="253">
        <v>2023.0</v>
      </c>
      <c r="E70" s="418">
        <f t="shared" si="2"/>
        <v>4</v>
      </c>
      <c r="F70" s="66" t="s">
        <v>21</v>
      </c>
      <c r="G70" s="419">
        <f t="shared" si="3"/>
        <v>2</v>
      </c>
      <c r="H70" s="43">
        <v>14.0</v>
      </c>
      <c r="I70" s="418" t="s">
        <v>23</v>
      </c>
      <c r="J70" s="420">
        <f t="shared" si="4"/>
        <v>4</v>
      </c>
      <c r="K70" s="111">
        <v>19.0</v>
      </c>
      <c r="L70" s="14" t="s">
        <v>23</v>
      </c>
      <c r="M70" s="14">
        <f t="shared" si="5"/>
        <v>4</v>
      </c>
      <c r="N70" s="14">
        <v>19.0</v>
      </c>
      <c r="O70" s="15">
        <f t="shared" si="6"/>
        <v>0</v>
      </c>
    </row>
    <row r="71">
      <c r="A71" s="85" t="s">
        <v>174</v>
      </c>
      <c r="B71" s="14" t="s">
        <v>175</v>
      </c>
      <c r="C71" s="15">
        <f t="shared" si="1"/>
        <v>4</v>
      </c>
      <c r="D71" s="253">
        <v>2025.0</v>
      </c>
      <c r="E71" s="418">
        <f t="shared" si="2"/>
        <v>2</v>
      </c>
      <c r="F71" s="65" t="s">
        <v>23</v>
      </c>
      <c r="G71" s="419">
        <f t="shared" si="3"/>
        <v>4</v>
      </c>
      <c r="H71" s="40">
        <v>19.0</v>
      </c>
      <c r="I71" s="419" t="s">
        <v>58</v>
      </c>
      <c r="J71" s="420">
        <f t="shared" si="4"/>
        <v>3</v>
      </c>
      <c r="K71" s="431">
        <v>14.0</v>
      </c>
      <c r="L71" s="14" t="s">
        <v>23</v>
      </c>
      <c r="M71" s="14">
        <f t="shared" si="5"/>
        <v>4</v>
      </c>
      <c r="N71" s="14">
        <v>19.0</v>
      </c>
      <c r="O71" s="15">
        <f t="shared" si="6"/>
        <v>0</v>
      </c>
      <c r="Z71" s="214"/>
      <c r="AA71" s="214"/>
      <c r="AB71" s="57"/>
      <c r="AC71" s="57"/>
      <c r="AD71" s="57"/>
      <c r="AE71" s="434"/>
      <c r="AF71" s="74"/>
      <c r="AG71" s="74"/>
      <c r="AH71" s="74"/>
      <c r="AI71" s="109"/>
      <c r="AJ71" s="109"/>
    </row>
    <row r="72">
      <c r="A72" s="461" t="s">
        <v>95</v>
      </c>
      <c r="B72" s="42" t="s">
        <v>176</v>
      </c>
      <c r="C72" s="15">
        <f t="shared" si="1"/>
        <v>1</v>
      </c>
      <c r="D72" s="253">
        <v>2025.0</v>
      </c>
      <c r="E72" s="418">
        <f t="shared" si="2"/>
        <v>2</v>
      </c>
      <c r="F72" s="66" t="s">
        <v>21</v>
      </c>
      <c r="G72" s="419">
        <f t="shared" si="3"/>
        <v>2</v>
      </c>
      <c r="H72" s="43">
        <v>11.0</v>
      </c>
      <c r="I72" s="419" t="s">
        <v>27</v>
      </c>
      <c r="J72" s="420">
        <f t="shared" si="4"/>
        <v>1</v>
      </c>
      <c r="K72" s="431">
        <v>5.0</v>
      </c>
      <c r="L72" s="42" t="s">
        <v>21</v>
      </c>
      <c r="M72" s="14">
        <f t="shared" si="5"/>
        <v>2</v>
      </c>
      <c r="N72" s="42">
        <v>10.0</v>
      </c>
      <c r="O72" s="15">
        <f t="shared" si="6"/>
        <v>0</v>
      </c>
      <c r="V72" s="57"/>
      <c r="W72" s="68"/>
      <c r="X72" s="433"/>
      <c r="Z72" s="214"/>
      <c r="AA72" s="214"/>
      <c r="AB72" s="57"/>
      <c r="AC72" s="57"/>
      <c r="AD72" s="57"/>
      <c r="AE72" s="434"/>
      <c r="AF72" s="74"/>
      <c r="AG72" s="74"/>
      <c r="AH72" s="74"/>
      <c r="AI72" s="109"/>
      <c r="AJ72" s="109"/>
    </row>
    <row r="73">
      <c r="A73" s="56" t="s">
        <v>95</v>
      </c>
      <c r="B73" s="42" t="s">
        <v>177</v>
      </c>
      <c r="C73" s="15">
        <f t="shared" si="1"/>
        <v>1</v>
      </c>
      <c r="D73" s="439">
        <v>2024.0</v>
      </c>
      <c r="E73" s="418">
        <f t="shared" si="2"/>
        <v>3</v>
      </c>
      <c r="F73" s="65" t="s">
        <v>23</v>
      </c>
      <c r="G73" s="419">
        <f t="shared" si="3"/>
        <v>4</v>
      </c>
      <c r="H73" s="40">
        <v>19.0</v>
      </c>
      <c r="I73" s="418" t="s">
        <v>23</v>
      </c>
      <c r="J73" s="420">
        <f t="shared" si="4"/>
        <v>4</v>
      </c>
      <c r="K73" s="440">
        <v>19.0</v>
      </c>
      <c r="L73" s="85" t="s">
        <v>58</v>
      </c>
      <c r="M73" s="14">
        <f t="shared" si="5"/>
        <v>3</v>
      </c>
      <c r="N73" s="42">
        <v>10.0</v>
      </c>
      <c r="O73" s="15">
        <f t="shared" si="6"/>
        <v>0</v>
      </c>
      <c r="V73" s="57"/>
      <c r="W73" s="68"/>
      <c r="X73" s="433"/>
      <c r="Z73" s="68"/>
      <c r="AA73" s="68"/>
      <c r="AB73" s="57"/>
      <c r="AC73" s="57"/>
      <c r="AD73" s="57"/>
      <c r="AE73" s="434"/>
      <c r="AF73" s="74"/>
      <c r="AG73" s="74"/>
      <c r="AH73" s="74"/>
      <c r="AI73" s="57"/>
      <c r="AJ73" s="109"/>
    </row>
    <row r="74">
      <c r="A74" s="14" t="s">
        <v>94</v>
      </c>
      <c r="B74" s="14" t="s">
        <v>93</v>
      </c>
      <c r="C74" s="15">
        <f t="shared" si="1"/>
        <v>1</v>
      </c>
      <c r="D74" s="253">
        <v>2023.0</v>
      </c>
      <c r="E74" s="418">
        <f t="shared" si="2"/>
        <v>4</v>
      </c>
      <c r="F74" s="64" t="s">
        <v>27</v>
      </c>
      <c r="G74" s="419">
        <f t="shared" si="3"/>
        <v>1</v>
      </c>
      <c r="H74" s="43">
        <v>1.0</v>
      </c>
      <c r="I74" s="418" t="s">
        <v>58</v>
      </c>
      <c r="J74" s="420">
        <f t="shared" si="4"/>
        <v>3</v>
      </c>
      <c r="K74" s="111">
        <v>1.0</v>
      </c>
      <c r="L74" s="14" t="s">
        <v>27</v>
      </c>
      <c r="M74" s="14">
        <f t="shared" si="5"/>
        <v>1</v>
      </c>
      <c r="N74" s="14">
        <v>1.0</v>
      </c>
      <c r="O74" s="15">
        <f t="shared" si="6"/>
        <v>1</v>
      </c>
      <c r="Z74" s="68"/>
      <c r="AA74" s="68"/>
      <c r="AB74" s="57"/>
      <c r="AC74" s="57"/>
      <c r="AD74" s="57"/>
      <c r="AE74" s="434"/>
      <c r="AF74" s="74"/>
      <c r="AG74" s="74"/>
      <c r="AH74" s="74"/>
      <c r="AI74" s="57"/>
      <c r="AJ74" s="109"/>
    </row>
    <row r="75">
      <c r="A75" s="98" t="s">
        <v>581</v>
      </c>
      <c r="B75" s="14" t="s">
        <v>629</v>
      </c>
      <c r="C75" s="15">
        <f t="shared" si="1"/>
        <v>4</v>
      </c>
      <c r="D75" s="253">
        <v>2025.0</v>
      </c>
      <c r="E75" s="418">
        <f t="shared" si="2"/>
        <v>2</v>
      </c>
      <c r="F75" s="64" t="s">
        <v>27</v>
      </c>
      <c r="G75" s="419">
        <f t="shared" si="3"/>
        <v>1</v>
      </c>
      <c r="H75" s="43">
        <v>7.0</v>
      </c>
      <c r="I75" s="418" t="s">
        <v>23</v>
      </c>
      <c r="J75" s="420">
        <f t="shared" si="4"/>
        <v>4</v>
      </c>
      <c r="K75" s="111">
        <v>19.0</v>
      </c>
      <c r="L75" s="14" t="s">
        <v>23</v>
      </c>
      <c r="M75" s="14">
        <f t="shared" si="5"/>
        <v>4</v>
      </c>
      <c r="N75" s="14">
        <v>19.0</v>
      </c>
      <c r="O75" s="15">
        <f t="shared" si="6"/>
        <v>0</v>
      </c>
    </row>
    <row r="76">
      <c r="A76" s="109" t="s">
        <v>590</v>
      </c>
      <c r="B76" s="14" t="s">
        <v>630</v>
      </c>
      <c r="C76" s="15">
        <f t="shared" si="1"/>
        <v>4</v>
      </c>
      <c r="D76" s="253">
        <v>2026.0</v>
      </c>
      <c r="E76" s="418">
        <f t="shared" si="2"/>
        <v>1</v>
      </c>
      <c r="F76" s="65" t="s">
        <v>23</v>
      </c>
      <c r="G76" s="419">
        <f t="shared" si="3"/>
        <v>4</v>
      </c>
      <c r="H76" s="40">
        <v>19.0</v>
      </c>
      <c r="I76" s="419" t="s">
        <v>27</v>
      </c>
      <c r="J76" s="420">
        <f t="shared" si="4"/>
        <v>1</v>
      </c>
      <c r="K76" s="111">
        <v>9.0</v>
      </c>
      <c r="L76" s="14" t="s">
        <v>23</v>
      </c>
      <c r="M76" s="14">
        <f t="shared" si="5"/>
        <v>4</v>
      </c>
      <c r="N76" s="14">
        <v>19.0</v>
      </c>
      <c r="O76" s="15">
        <f t="shared" si="6"/>
        <v>0</v>
      </c>
    </row>
    <row r="77">
      <c r="A77" s="14" t="s">
        <v>138</v>
      </c>
      <c r="B77" s="14" t="s">
        <v>181</v>
      </c>
      <c r="C77" s="15">
        <f t="shared" si="1"/>
        <v>4</v>
      </c>
      <c r="D77" s="253">
        <v>2023.0</v>
      </c>
      <c r="E77" s="418">
        <f t="shared" si="2"/>
        <v>4</v>
      </c>
      <c r="F77" s="64" t="s">
        <v>27</v>
      </c>
      <c r="G77" s="419">
        <f t="shared" si="3"/>
        <v>1</v>
      </c>
      <c r="H77" s="43">
        <v>18.0</v>
      </c>
      <c r="I77" s="418" t="s">
        <v>23</v>
      </c>
      <c r="J77" s="420">
        <f t="shared" si="4"/>
        <v>4</v>
      </c>
      <c r="K77" s="111">
        <v>19.0</v>
      </c>
      <c r="L77" s="14" t="s">
        <v>23</v>
      </c>
      <c r="M77" s="14">
        <f t="shared" si="5"/>
        <v>4</v>
      </c>
      <c r="N77" s="14">
        <v>19.0</v>
      </c>
      <c r="O77" s="15">
        <f t="shared" si="6"/>
        <v>0</v>
      </c>
    </row>
    <row r="78">
      <c r="A78" s="109" t="s">
        <v>631</v>
      </c>
      <c r="B78" s="14" t="s">
        <v>632</v>
      </c>
      <c r="C78" s="15">
        <f t="shared" si="1"/>
        <v>4</v>
      </c>
      <c r="D78" s="253">
        <v>2025.0</v>
      </c>
      <c r="E78" s="418">
        <f t="shared" si="2"/>
        <v>2</v>
      </c>
      <c r="F78" s="65" t="s">
        <v>23</v>
      </c>
      <c r="G78" s="419">
        <f t="shared" si="3"/>
        <v>4</v>
      </c>
      <c r="H78" s="40">
        <v>19.0</v>
      </c>
      <c r="I78" s="419" t="s">
        <v>27</v>
      </c>
      <c r="J78" s="420">
        <f t="shared" si="4"/>
        <v>1</v>
      </c>
      <c r="K78" s="111">
        <v>7.0</v>
      </c>
      <c r="L78" s="14" t="s">
        <v>23</v>
      </c>
      <c r="M78" s="14">
        <f t="shared" si="5"/>
        <v>4</v>
      </c>
      <c r="N78" s="14">
        <v>19.0</v>
      </c>
      <c r="O78" s="15">
        <f t="shared" si="6"/>
        <v>0</v>
      </c>
    </row>
    <row r="79">
      <c r="A79" s="456" t="s">
        <v>633</v>
      </c>
      <c r="B79" s="14" t="s">
        <v>634</v>
      </c>
      <c r="C79" s="15">
        <f t="shared" si="1"/>
        <v>4</v>
      </c>
      <c r="D79" s="253">
        <v>2025.0</v>
      </c>
      <c r="E79" s="418">
        <f t="shared" si="2"/>
        <v>2</v>
      </c>
      <c r="F79" s="64" t="s">
        <v>27</v>
      </c>
      <c r="G79" s="419">
        <f t="shared" si="3"/>
        <v>1</v>
      </c>
      <c r="H79" s="43">
        <v>13.0</v>
      </c>
      <c r="I79" s="418" t="s">
        <v>23</v>
      </c>
      <c r="J79" s="420">
        <f t="shared" si="4"/>
        <v>4</v>
      </c>
      <c r="K79" s="111">
        <v>19.0</v>
      </c>
      <c r="L79" s="14" t="s">
        <v>23</v>
      </c>
      <c r="M79" s="14">
        <f t="shared" si="5"/>
        <v>4</v>
      </c>
      <c r="N79" s="14">
        <v>19.0</v>
      </c>
      <c r="O79" s="15">
        <f t="shared" si="6"/>
        <v>0</v>
      </c>
    </row>
    <row r="80">
      <c r="A80" s="462" t="s">
        <v>635</v>
      </c>
      <c r="B80" s="14" t="s">
        <v>636</v>
      </c>
      <c r="C80" s="15">
        <f t="shared" si="1"/>
        <v>4</v>
      </c>
      <c r="D80" s="253">
        <v>2026.0</v>
      </c>
      <c r="E80" s="418">
        <f t="shared" si="2"/>
        <v>1</v>
      </c>
      <c r="F80" s="65" t="s">
        <v>23</v>
      </c>
      <c r="G80" s="419">
        <f t="shared" si="3"/>
        <v>4</v>
      </c>
      <c r="H80" s="40">
        <v>19.0</v>
      </c>
      <c r="I80" s="419" t="s">
        <v>27</v>
      </c>
      <c r="J80" s="420">
        <f t="shared" si="4"/>
        <v>1</v>
      </c>
      <c r="K80" s="111">
        <v>12.0</v>
      </c>
      <c r="L80" s="14" t="s">
        <v>23</v>
      </c>
      <c r="M80" s="14">
        <f t="shared" si="5"/>
        <v>4</v>
      </c>
      <c r="N80" s="14">
        <v>19.0</v>
      </c>
      <c r="O80" s="15">
        <f t="shared" si="6"/>
        <v>0</v>
      </c>
    </row>
    <row r="81">
      <c r="A81" s="42" t="s">
        <v>580</v>
      </c>
      <c r="B81" s="42" t="s">
        <v>183</v>
      </c>
      <c r="C81" s="15">
        <f t="shared" si="1"/>
        <v>2</v>
      </c>
      <c r="D81" s="253">
        <v>2025.0</v>
      </c>
      <c r="E81" s="418">
        <f t="shared" si="2"/>
        <v>2</v>
      </c>
      <c r="F81" s="65" t="s">
        <v>23</v>
      </c>
      <c r="G81" s="419">
        <f t="shared" si="3"/>
        <v>4</v>
      </c>
      <c r="H81" s="40">
        <v>19.0</v>
      </c>
      <c r="I81" s="444" t="s">
        <v>21</v>
      </c>
      <c r="J81" s="420">
        <f t="shared" si="4"/>
        <v>2</v>
      </c>
      <c r="K81" s="111">
        <v>8.0</v>
      </c>
      <c r="L81" s="85" t="s">
        <v>58</v>
      </c>
      <c r="M81" s="14">
        <f t="shared" si="5"/>
        <v>3</v>
      </c>
      <c r="N81" s="42">
        <v>6.0</v>
      </c>
      <c r="O81" s="15">
        <f t="shared" si="6"/>
        <v>0</v>
      </c>
      <c r="V81" s="57"/>
      <c r="W81" s="68"/>
      <c r="X81" s="433"/>
      <c r="Z81" s="68"/>
      <c r="AA81" s="68"/>
      <c r="AB81" s="57"/>
      <c r="AC81" s="57"/>
      <c r="AD81" s="57"/>
      <c r="AE81" s="434"/>
      <c r="AF81" s="74"/>
      <c r="AG81" s="74"/>
      <c r="AH81" s="74"/>
      <c r="AI81" s="57"/>
      <c r="AJ81" s="109"/>
    </row>
    <row r="82">
      <c r="A82" s="85" t="s">
        <v>154</v>
      </c>
      <c r="B82" s="14" t="s">
        <v>184</v>
      </c>
      <c r="C82" s="15">
        <f t="shared" si="1"/>
        <v>4</v>
      </c>
      <c r="D82" s="253">
        <v>2024.0</v>
      </c>
      <c r="E82" s="418">
        <f t="shared" si="2"/>
        <v>3</v>
      </c>
      <c r="F82" s="65" t="s">
        <v>23</v>
      </c>
      <c r="G82" s="419">
        <f t="shared" si="3"/>
        <v>4</v>
      </c>
      <c r="H82" s="40">
        <v>19.0</v>
      </c>
      <c r="I82" s="444" t="s">
        <v>21</v>
      </c>
      <c r="J82" s="420">
        <f t="shared" si="4"/>
        <v>2</v>
      </c>
      <c r="K82" s="111">
        <v>11.0</v>
      </c>
      <c r="L82" s="14" t="s">
        <v>23</v>
      </c>
      <c r="M82" s="14">
        <f t="shared" si="5"/>
        <v>4</v>
      </c>
      <c r="N82" s="14">
        <v>19.0</v>
      </c>
      <c r="O82" s="15">
        <f t="shared" si="6"/>
        <v>0</v>
      </c>
      <c r="Z82" s="214"/>
      <c r="AA82" s="214"/>
      <c r="AB82" s="57"/>
      <c r="AC82" s="57"/>
      <c r="AD82" s="57"/>
      <c r="AE82" s="434"/>
      <c r="AF82" s="74"/>
      <c r="AG82" s="74"/>
      <c r="AH82" s="74"/>
      <c r="AI82" s="109"/>
      <c r="AJ82" s="57"/>
    </row>
    <row r="83">
      <c r="A83" s="95" t="s">
        <v>637</v>
      </c>
      <c r="B83" s="14" t="s">
        <v>638</v>
      </c>
      <c r="C83" s="15">
        <f t="shared" si="1"/>
        <v>4</v>
      </c>
      <c r="D83" s="253">
        <v>2025.0</v>
      </c>
      <c r="E83" s="418">
        <f t="shared" si="2"/>
        <v>2</v>
      </c>
      <c r="F83" s="65" t="s">
        <v>58</v>
      </c>
      <c r="G83" s="419">
        <f t="shared" si="3"/>
        <v>3</v>
      </c>
      <c r="H83" s="43">
        <v>12.0</v>
      </c>
      <c r="I83" s="418" t="s">
        <v>23</v>
      </c>
      <c r="J83" s="420">
        <f t="shared" si="4"/>
        <v>4</v>
      </c>
      <c r="K83" s="111">
        <v>19.0</v>
      </c>
      <c r="L83" s="14" t="s">
        <v>23</v>
      </c>
      <c r="M83" s="14">
        <f t="shared" si="5"/>
        <v>4</v>
      </c>
      <c r="N83" s="14">
        <v>19.0</v>
      </c>
      <c r="O83" s="15">
        <f t="shared" si="6"/>
        <v>0</v>
      </c>
    </row>
    <row r="84">
      <c r="A84" s="14" t="s">
        <v>199</v>
      </c>
      <c r="B84" s="14" t="s">
        <v>186</v>
      </c>
      <c r="C84" s="15">
        <f t="shared" si="1"/>
        <v>4</v>
      </c>
      <c r="D84" s="253">
        <v>2023.0</v>
      </c>
      <c r="E84" s="418">
        <f t="shared" si="2"/>
        <v>4</v>
      </c>
      <c r="F84" s="64" t="s">
        <v>27</v>
      </c>
      <c r="G84" s="419">
        <f t="shared" si="3"/>
        <v>1</v>
      </c>
      <c r="H84" s="43">
        <v>9.0</v>
      </c>
      <c r="I84" s="418" t="s">
        <v>58</v>
      </c>
      <c r="J84" s="420">
        <f t="shared" si="4"/>
        <v>3</v>
      </c>
      <c r="K84" s="431">
        <v>14.0</v>
      </c>
      <c r="L84" s="14" t="s">
        <v>23</v>
      </c>
      <c r="M84" s="14">
        <f t="shared" si="5"/>
        <v>4</v>
      </c>
      <c r="N84" s="14">
        <v>19.0</v>
      </c>
      <c r="O84" s="15">
        <f t="shared" si="6"/>
        <v>0</v>
      </c>
      <c r="Z84" s="68"/>
      <c r="AA84" s="68"/>
      <c r="AB84" s="57"/>
      <c r="AC84" s="57"/>
      <c r="AD84" s="57"/>
      <c r="AE84" s="434"/>
      <c r="AF84" s="57"/>
      <c r="AG84" s="74"/>
      <c r="AH84" s="74"/>
      <c r="AI84" s="57"/>
      <c r="AJ84" s="57"/>
    </row>
    <row r="85">
      <c r="A85" s="88" t="s">
        <v>639</v>
      </c>
      <c r="B85" s="14" t="s">
        <v>640</v>
      </c>
      <c r="C85" s="15">
        <f t="shared" si="1"/>
        <v>4</v>
      </c>
      <c r="D85" s="253">
        <v>2023.0</v>
      </c>
      <c r="E85" s="418">
        <f t="shared" si="2"/>
        <v>4</v>
      </c>
      <c r="F85" s="65" t="s">
        <v>23</v>
      </c>
      <c r="G85" s="419">
        <f t="shared" si="3"/>
        <v>4</v>
      </c>
      <c r="H85" s="40">
        <v>19.0</v>
      </c>
      <c r="I85" s="419" t="s">
        <v>27</v>
      </c>
      <c r="J85" s="420">
        <f t="shared" si="4"/>
        <v>1</v>
      </c>
      <c r="K85" s="111">
        <v>10.0</v>
      </c>
      <c r="L85" s="14" t="s">
        <v>23</v>
      </c>
      <c r="M85" s="14">
        <f t="shared" si="5"/>
        <v>4</v>
      </c>
      <c r="N85" s="14">
        <v>19.0</v>
      </c>
      <c r="O85" s="15">
        <f t="shared" si="6"/>
        <v>0</v>
      </c>
    </row>
    <row r="86">
      <c r="A86" s="463" t="s">
        <v>572</v>
      </c>
      <c r="B86" s="14" t="s">
        <v>641</v>
      </c>
      <c r="C86" s="15">
        <f t="shared" si="1"/>
        <v>1</v>
      </c>
      <c r="D86" s="253">
        <v>2026.0</v>
      </c>
      <c r="E86" s="418">
        <f t="shared" si="2"/>
        <v>1</v>
      </c>
      <c r="F86" s="65" t="s">
        <v>23</v>
      </c>
      <c r="G86" s="419">
        <f t="shared" si="3"/>
        <v>4</v>
      </c>
      <c r="H86" s="40">
        <v>19.0</v>
      </c>
      <c r="I86" s="419" t="s">
        <v>27</v>
      </c>
      <c r="J86" s="420">
        <f t="shared" si="4"/>
        <v>1</v>
      </c>
      <c r="K86" s="111">
        <v>4.0</v>
      </c>
      <c r="L86" s="14" t="s">
        <v>23</v>
      </c>
      <c r="M86" s="14">
        <f t="shared" si="5"/>
        <v>4</v>
      </c>
      <c r="N86" s="14">
        <v>19.0</v>
      </c>
      <c r="O86" s="15">
        <f t="shared" si="6"/>
        <v>0</v>
      </c>
      <c r="Y86" s="421"/>
      <c r="Z86" s="421"/>
      <c r="AA86" s="421"/>
      <c r="AB86" s="451"/>
      <c r="AC86" s="451"/>
      <c r="AD86" s="451"/>
      <c r="AE86" s="451"/>
      <c r="AF86" s="74"/>
      <c r="AG86" s="74"/>
      <c r="AH86" s="74"/>
      <c r="AI86" s="74"/>
      <c r="AJ86" s="74"/>
    </row>
    <row r="87">
      <c r="A87" s="85" t="s">
        <v>117</v>
      </c>
      <c r="B87" s="14" t="s">
        <v>188</v>
      </c>
      <c r="C87" s="15">
        <f t="shared" si="1"/>
        <v>3</v>
      </c>
      <c r="D87" s="253">
        <v>2023.0</v>
      </c>
      <c r="E87" s="418">
        <f t="shared" si="2"/>
        <v>4</v>
      </c>
      <c r="F87" s="64" t="s">
        <v>27</v>
      </c>
      <c r="G87" s="419">
        <f t="shared" si="3"/>
        <v>1</v>
      </c>
      <c r="H87" s="40">
        <v>4.0</v>
      </c>
      <c r="I87" s="419" t="s">
        <v>27</v>
      </c>
      <c r="J87" s="420">
        <f t="shared" si="4"/>
        <v>1</v>
      </c>
      <c r="K87" s="111">
        <v>7.0</v>
      </c>
      <c r="L87" s="14" t="s">
        <v>23</v>
      </c>
      <c r="M87" s="14">
        <f t="shared" si="5"/>
        <v>4</v>
      </c>
      <c r="N87" s="14">
        <v>19.0</v>
      </c>
      <c r="O87" s="15">
        <f t="shared" si="6"/>
        <v>0</v>
      </c>
      <c r="Z87" s="214"/>
      <c r="AA87" s="214"/>
      <c r="AB87" s="57"/>
      <c r="AC87" s="57"/>
      <c r="AD87" s="57"/>
      <c r="AE87" s="434"/>
      <c r="AF87" s="74"/>
      <c r="AG87" s="74"/>
      <c r="AH87" s="74"/>
      <c r="AI87" s="109"/>
      <c r="AJ87" s="109"/>
    </row>
    <row r="88">
      <c r="A88" s="14" t="s">
        <v>190</v>
      </c>
      <c r="B88" s="14" t="s">
        <v>642</v>
      </c>
      <c r="C88" s="15">
        <f t="shared" si="1"/>
        <v>4</v>
      </c>
      <c r="D88" s="253">
        <v>2024.0</v>
      </c>
      <c r="E88" s="418">
        <f t="shared" si="2"/>
        <v>3</v>
      </c>
      <c r="F88" s="65" t="s">
        <v>23</v>
      </c>
      <c r="G88" s="419">
        <f t="shared" si="3"/>
        <v>4</v>
      </c>
      <c r="H88" s="40">
        <v>19.0</v>
      </c>
      <c r="I88" s="444" t="s">
        <v>21</v>
      </c>
      <c r="J88" s="420">
        <f t="shared" si="4"/>
        <v>2</v>
      </c>
      <c r="K88" s="111">
        <v>8.0</v>
      </c>
      <c r="L88" s="14" t="s">
        <v>23</v>
      </c>
      <c r="M88" s="14">
        <f t="shared" si="5"/>
        <v>4</v>
      </c>
      <c r="N88" s="14">
        <v>19.0</v>
      </c>
      <c r="O88" s="15">
        <f t="shared" si="6"/>
        <v>0</v>
      </c>
      <c r="Z88" s="214"/>
      <c r="AA88" s="214"/>
      <c r="AB88" s="57"/>
      <c r="AC88" s="57"/>
      <c r="AD88" s="57"/>
      <c r="AE88" s="434"/>
      <c r="AF88" s="74"/>
      <c r="AG88" s="74"/>
      <c r="AH88" s="74"/>
      <c r="AI88" s="109"/>
      <c r="AJ88" s="109"/>
    </row>
    <row r="89">
      <c r="A89" s="88" t="s">
        <v>570</v>
      </c>
      <c r="B89" s="14" t="s">
        <v>643</v>
      </c>
      <c r="C89" s="15">
        <f t="shared" si="1"/>
        <v>4</v>
      </c>
      <c r="D89" s="253">
        <v>2023.0</v>
      </c>
      <c r="E89" s="418">
        <f t="shared" si="2"/>
        <v>4</v>
      </c>
      <c r="F89" s="65" t="s">
        <v>23</v>
      </c>
      <c r="G89" s="419">
        <f t="shared" si="3"/>
        <v>4</v>
      </c>
      <c r="H89" s="40">
        <v>19.0</v>
      </c>
      <c r="I89" s="418" t="s">
        <v>58</v>
      </c>
      <c r="J89" s="420">
        <f t="shared" si="4"/>
        <v>3</v>
      </c>
      <c r="K89" s="111">
        <v>3.0</v>
      </c>
      <c r="L89" s="14" t="s">
        <v>23</v>
      </c>
      <c r="M89" s="14">
        <f t="shared" si="5"/>
        <v>4</v>
      </c>
      <c r="N89" s="14">
        <v>19.0</v>
      </c>
      <c r="O89" s="15">
        <f t="shared" si="6"/>
        <v>0</v>
      </c>
    </row>
    <row r="90">
      <c r="A90" s="445" t="s">
        <v>94</v>
      </c>
      <c r="B90" s="14" t="s">
        <v>644</v>
      </c>
      <c r="C90" s="15">
        <f t="shared" si="1"/>
        <v>1</v>
      </c>
      <c r="D90" s="253">
        <v>2023.0</v>
      </c>
      <c r="E90" s="418">
        <f t="shared" si="2"/>
        <v>4</v>
      </c>
      <c r="F90" s="65" t="s">
        <v>23</v>
      </c>
      <c r="G90" s="419">
        <f t="shared" si="3"/>
        <v>4</v>
      </c>
      <c r="H90" s="40">
        <v>19.0</v>
      </c>
      <c r="I90" s="444" t="s">
        <v>21</v>
      </c>
      <c r="J90" s="420">
        <f t="shared" si="4"/>
        <v>2</v>
      </c>
      <c r="K90" s="111">
        <v>1.0</v>
      </c>
      <c r="L90" s="14" t="s">
        <v>23</v>
      </c>
      <c r="M90" s="14">
        <f t="shared" si="5"/>
        <v>4</v>
      </c>
      <c r="N90" s="14">
        <v>19.0</v>
      </c>
      <c r="O90" s="15">
        <f t="shared" si="6"/>
        <v>0</v>
      </c>
    </row>
    <row r="91">
      <c r="A91" s="24" t="s">
        <v>130</v>
      </c>
      <c r="B91" s="25" t="s">
        <v>198</v>
      </c>
      <c r="C91" s="15">
        <f t="shared" si="1"/>
        <v>4</v>
      </c>
      <c r="D91" s="253">
        <v>2024.0</v>
      </c>
      <c r="E91" s="418">
        <f t="shared" si="2"/>
        <v>3</v>
      </c>
      <c r="F91" s="64" t="s">
        <v>27</v>
      </c>
      <c r="G91" s="419">
        <f t="shared" si="3"/>
        <v>1</v>
      </c>
      <c r="H91" s="43">
        <v>6.0</v>
      </c>
      <c r="I91" s="418" t="s">
        <v>23</v>
      </c>
      <c r="J91" s="420">
        <f t="shared" si="4"/>
        <v>4</v>
      </c>
      <c r="K91" s="111">
        <v>19.0</v>
      </c>
      <c r="L91" s="14" t="s">
        <v>23</v>
      </c>
      <c r="M91" s="14">
        <f t="shared" si="5"/>
        <v>4</v>
      </c>
      <c r="N91" s="14">
        <v>19.0</v>
      </c>
      <c r="O91" s="15">
        <f t="shared" si="6"/>
        <v>0</v>
      </c>
    </row>
    <row r="92">
      <c r="A92" s="14" t="s">
        <v>199</v>
      </c>
      <c r="B92" s="14" t="s">
        <v>200</v>
      </c>
      <c r="C92" s="15">
        <f t="shared" si="1"/>
        <v>4</v>
      </c>
      <c r="D92" s="253">
        <v>2023.0</v>
      </c>
      <c r="E92" s="418">
        <f t="shared" si="2"/>
        <v>4</v>
      </c>
      <c r="F92" s="65" t="s">
        <v>23</v>
      </c>
      <c r="G92" s="419">
        <f t="shared" si="3"/>
        <v>4</v>
      </c>
      <c r="H92" s="40">
        <v>19.0</v>
      </c>
      <c r="I92" s="444" t="s">
        <v>21</v>
      </c>
      <c r="J92" s="420">
        <f t="shared" si="4"/>
        <v>2</v>
      </c>
      <c r="K92" s="431">
        <v>14.0</v>
      </c>
      <c r="L92" s="14" t="s">
        <v>23</v>
      </c>
      <c r="M92" s="14">
        <f t="shared" si="5"/>
        <v>4</v>
      </c>
      <c r="N92" s="14">
        <v>19.0</v>
      </c>
      <c r="O92" s="15">
        <f t="shared" si="6"/>
        <v>0</v>
      </c>
      <c r="Z92" s="68"/>
      <c r="AA92" s="214"/>
      <c r="AB92" s="57"/>
      <c r="AC92" s="457"/>
      <c r="AD92" s="457"/>
      <c r="AE92" s="434"/>
      <c r="AF92" s="57"/>
      <c r="AG92" s="74"/>
      <c r="AH92" s="74"/>
      <c r="AI92" s="57"/>
      <c r="AJ92" s="57"/>
    </row>
    <row r="93">
      <c r="A93" s="88" t="s">
        <v>635</v>
      </c>
      <c r="B93" s="14" t="s">
        <v>645</v>
      </c>
      <c r="C93" s="15">
        <f t="shared" si="1"/>
        <v>4</v>
      </c>
      <c r="D93" s="253">
        <v>2023.0</v>
      </c>
      <c r="E93" s="418">
        <f t="shared" si="2"/>
        <v>4</v>
      </c>
      <c r="F93" s="64" t="s">
        <v>27</v>
      </c>
      <c r="G93" s="419">
        <f t="shared" si="3"/>
        <v>1</v>
      </c>
      <c r="H93" s="43">
        <v>14.0</v>
      </c>
      <c r="I93" s="418" t="s">
        <v>23</v>
      </c>
      <c r="J93" s="420">
        <f t="shared" si="4"/>
        <v>4</v>
      </c>
      <c r="K93" s="111">
        <v>19.0</v>
      </c>
      <c r="L93" s="14" t="s">
        <v>23</v>
      </c>
      <c r="M93" s="14">
        <f t="shared" si="5"/>
        <v>4</v>
      </c>
      <c r="N93" s="14">
        <v>19.0</v>
      </c>
      <c r="O93" s="15">
        <f t="shared" si="6"/>
        <v>0</v>
      </c>
    </row>
    <row r="94">
      <c r="A94" s="14" t="s">
        <v>130</v>
      </c>
      <c r="B94" s="14" t="s">
        <v>202</v>
      </c>
      <c r="C94" s="15">
        <f t="shared" si="1"/>
        <v>4</v>
      </c>
      <c r="D94" s="253">
        <v>2025.0</v>
      </c>
      <c r="E94" s="418">
        <f t="shared" si="2"/>
        <v>2</v>
      </c>
      <c r="F94" s="65" t="s">
        <v>23</v>
      </c>
      <c r="G94" s="419">
        <f t="shared" si="3"/>
        <v>4</v>
      </c>
      <c r="H94" s="43">
        <v>19.0</v>
      </c>
      <c r="I94" s="419" t="s">
        <v>27</v>
      </c>
      <c r="J94" s="420">
        <f t="shared" si="4"/>
        <v>1</v>
      </c>
      <c r="K94" s="431">
        <v>9.0</v>
      </c>
      <c r="L94" s="14" t="s">
        <v>23</v>
      </c>
      <c r="M94" s="14">
        <f t="shared" si="5"/>
        <v>4</v>
      </c>
      <c r="N94" s="14">
        <v>19.0</v>
      </c>
      <c r="O94" s="15">
        <f t="shared" si="6"/>
        <v>0</v>
      </c>
      <c r="Y94" s="421"/>
      <c r="Z94" s="423"/>
      <c r="AA94" s="423"/>
      <c r="AB94" s="56"/>
      <c r="AC94" s="56"/>
      <c r="AD94" s="56"/>
      <c r="AE94" s="425"/>
      <c r="AF94" s="74"/>
      <c r="AG94" s="74"/>
      <c r="AH94" s="74"/>
      <c r="AI94" s="109"/>
      <c r="AJ94" s="109"/>
    </row>
    <row r="95">
      <c r="A95" s="94" t="s">
        <v>646</v>
      </c>
      <c r="B95" s="14" t="s">
        <v>647</v>
      </c>
      <c r="C95" s="15">
        <f t="shared" si="1"/>
        <v>4</v>
      </c>
      <c r="D95" s="253">
        <v>2023.0</v>
      </c>
      <c r="E95" s="418">
        <f t="shared" si="2"/>
        <v>4</v>
      </c>
      <c r="F95" s="64" t="s">
        <v>27</v>
      </c>
      <c r="G95" s="419">
        <f t="shared" si="3"/>
        <v>1</v>
      </c>
      <c r="H95" s="43">
        <v>18.0</v>
      </c>
      <c r="I95" s="418" t="s">
        <v>23</v>
      </c>
      <c r="J95" s="420">
        <f t="shared" si="4"/>
        <v>4</v>
      </c>
      <c r="K95" s="111">
        <v>19.0</v>
      </c>
      <c r="L95" s="14" t="s">
        <v>23</v>
      </c>
      <c r="M95" s="14">
        <f t="shared" si="5"/>
        <v>4</v>
      </c>
      <c r="N95" s="14">
        <v>19.0</v>
      </c>
      <c r="O95" s="15">
        <f t="shared" si="6"/>
        <v>0</v>
      </c>
    </row>
    <row r="96">
      <c r="A96" s="42" t="s">
        <v>77</v>
      </c>
      <c r="B96" s="42" t="s">
        <v>203</v>
      </c>
      <c r="C96" s="15">
        <f t="shared" si="1"/>
        <v>1</v>
      </c>
      <c r="D96" s="253">
        <v>2023.0</v>
      </c>
      <c r="E96" s="418">
        <f t="shared" si="2"/>
        <v>4</v>
      </c>
      <c r="F96" s="64" t="s">
        <v>27</v>
      </c>
      <c r="G96" s="419">
        <f t="shared" si="3"/>
        <v>1</v>
      </c>
      <c r="H96" s="43">
        <v>3.0</v>
      </c>
      <c r="I96" s="419" t="s">
        <v>27</v>
      </c>
      <c r="J96" s="420">
        <f t="shared" si="4"/>
        <v>1</v>
      </c>
      <c r="K96" s="431">
        <v>1.0</v>
      </c>
      <c r="L96" s="42" t="s">
        <v>27</v>
      </c>
      <c r="M96" s="14">
        <f t="shared" si="5"/>
        <v>1</v>
      </c>
      <c r="N96" s="42">
        <v>5.0</v>
      </c>
      <c r="O96" s="15">
        <f t="shared" si="6"/>
        <v>0</v>
      </c>
      <c r="V96" s="57"/>
      <c r="W96" s="68"/>
      <c r="X96" s="433"/>
      <c r="Z96" s="68"/>
      <c r="AA96" s="68"/>
      <c r="AB96" s="57"/>
      <c r="AC96" s="57"/>
      <c r="AD96" s="57"/>
      <c r="AE96" s="434"/>
      <c r="AF96" s="74"/>
      <c r="AG96" s="74"/>
      <c r="AH96" s="74"/>
      <c r="AI96" s="57"/>
      <c r="AJ96" s="109"/>
    </row>
    <row r="97">
      <c r="A97" s="464" t="s">
        <v>648</v>
      </c>
      <c r="B97" s="14" t="s">
        <v>649</v>
      </c>
      <c r="C97" s="15">
        <f t="shared" si="1"/>
        <v>4</v>
      </c>
      <c r="D97" s="253">
        <v>2025.0</v>
      </c>
      <c r="E97" s="418">
        <f t="shared" si="2"/>
        <v>2</v>
      </c>
      <c r="F97" s="64" t="s">
        <v>27</v>
      </c>
      <c r="G97" s="419">
        <f t="shared" si="3"/>
        <v>1</v>
      </c>
      <c r="H97" s="43">
        <v>10.0</v>
      </c>
      <c r="I97" s="419" t="s">
        <v>27</v>
      </c>
      <c r="J97" s="420">
        <f t="shared" si="4"/>
        <v>1</v>
      </c>
      <c r="K97" s="111">
        <v>5.0</v>
      </c>
      <c r="L97" s="14" t="s">
        <v>23</v>
      </c>
      <c r="M97" s="14">
        <f t="shared" si="5"/>
        <v>4</v>
      </c>
      <c r="N97" s="14">
        <v>19.0</v>
      </c>
      <c r="O97" s="15">
        <f t="shared" si="6"/>
        <v>0</v>
      </c>
    </row>
    <row r="98">
      <c r="A98" s="465" t="s">
        <v>110</v>
      </c>
      <c r="B98" s="42" t="s">
        <v>208</v>
      </c>
      <c r="C98" s="15">
        <f t="shared" si="1"/>
        <v>4</v>
      </c>
      <c r="D98" s="253">
        <v>2024.0</v>
      </c>
      <c r="E98" s="418">
        <f t="shared" si="2"/>
        <v>3</v>
      </c>
      <c r="F98" s="64" t="s">
        <v>27</v>
      </c>
      <c r="G98" s="419">
        <f t="shared" si="3"/>
        <v>1</v>
      </c>
      <c r="H98" s="43">
        <v>7.0</v>
      </c>
      <c r="I98" s="419" t="s">
        <v>27</v>
      </c>
      <c r="J98" s="420">
        <f t="shared" si="4"/>
        <v>1</v>
      </c>
      <c r="K98" s="111">
        <v>12.0</v>
      </c>
      <c r="L98" s="42" t="s">
        <v>27</v>
      </c>
      <c r="M98" s="14">
        <f t="shared" si="5"/>
        <v>1</v>
      </c>
      <c r="N98" s="42">
        <v>12.0</v>
      </c>
      <c r="O98" s="15">
        <f t="shared" si="6"/>
        <v>0</v>
      </c>
      <c r="V98" s="57"/>
      <c r="W98" s="68"/>
      <c r="X98" s="433"/>
      <c r="Z98" s="68"/>
      <c r="AA98" s="68"/>
      <c r="AB98" s="57"/>
      <c r="AC98" s="57"/>
      <c r="AD98" s="57"/>
      <c r="AE98" s="434"/>
      <c r="AF98" s="74"/>
      <c r="AG98" s="74"/>
      <c r="AH98" s="74"/>
      <c r="AI98" s="57"/>
      <c r="AJ98" s="109"/>
    </row>
    <row r="99">
      <c r="A99" s="466" t="s">
        <v>637</v>
      </c>
      <c r="B99" s="14" t="s">
        <v>650</v>
      </c>
      <c r="C99" s="15">
        <f t="shared" si="1"/>
        <v>4</v>
      </c>
      <c r="D99" s="253">
        <v>2024.0</v>
      </c>
      <c r="E99" s="418">
        <f t="shared" si="2"/>
        <v>3</v>
      </c>
      <c r="F99" s="66" t="s">
        <v>21</v>
      </c>
      <c r="G99" s="419">
        <f t="shared" si="3"/>
        <v>2</v>
      </c>
      <c r="H99" s="43">
        <v>12.0</v>
      </c>
      <c r="I99" s="444" t="s">
        <v>21</v>
      </c>
      <c r="J99" s="420">
        <f t="shared" si="4"/>
        <v>2</v>
      </c>
      <c r="K99" s="111">
        <v>14.0</v>
      </c>
      <c r="L99" s="14" t="s">
        <v>23</v>
      </c>
      <c r="M99" s="14">
        <f t="shared" si="5"/>
        <v>4</v>
      </c>
      <c r="N99" s="14">
        <v>19.0</v>
      </c>
      <c r="O99" s="15">
        <f t="shared" si="6"/>
        <v>0</v>
      </c>
    </row>
    <row r="100">
      <c r="A100" s="467" t="s">
        <v>115</v>
      </c>
      <c r="B100" s="14" t="s">
        <v>211</v>
      </c>
      <c r="C100" s="15">
        <f t="shared" si="1"/>
        <v>1</v>
      </c>
      <c r="D100" s="253">
        <v>2023.0</v>
      </c>
      <c r="E100" s="418">
        <f t="shared" si="2"/>
        <v>4</v>
      </c>
      <c r="F100" s="65" t="s">
        <v>23</v>
      </c>
      <c r="G100" s="419">
        <f t="shared" si="3"/>
        <v>4</v>
      </c>
      <c r="H100" s="43">
        <v>19.0</v>
      </c>
      <c r="I100" s="419" t="s">
        <v>58</v>
      </c>
      <c r="J100" s="420">
        <f t="shared" si="4"/>
        <v>3</v>
      </c>
      <c r="K100" s="111">
        <v>4.0</v>
      </c>
      <c r="L100" s="14" t="s">
        <v>23</v>
      </c>
      <c r="M100" s="14">
        <f t="shared" si="5"/>
        <v>4</v>
      </c>
      <c r="N100" s="14">
        <v>19.0</v>
      </c>
      <c r="O100" s="15">
        <f t="shared" si="6"/>
        <v>0</v>
      </c>
      <c r="Z100" s="214"/>
      <c r="AA100" s="214"/>
      <c r="AB100" s="57"/>
      <c r="AC100" s="57"/>
      <c r="AD100" s="57"/>
      <c r="AE100" s="434"/>
      <c r="AF100" s="74"/>
      <c r="AG100" s="74"/>
      <c r="AH100" s="74"/>
      <c r="AI100" s="109"/>
      <c r="AJ100" s="109"/>
    </row>
    <row r="101">
      <c r="A101" s="468" t="s">
        <v>651</v>
      </c>
      <c r="B101" s="14" t="s">
        <v>652</v>
      </c>
      <c r="C101" s="15">
        <f t="shared" si="1"/>
        <v>4</v>
      </c>
      <c r="D101" s="253">
        <v>2023.0</v>
      </c>
      <c r="E101" s="418">
        <f t="shared" si="2"/>
        <v>4</v>
      </c>
      <c r="F101" s="64" t="s">
        <v>27</v>
      </c>
      <c r="G101" s="419">
        <f t="shared" si="3"/>
        <v>1</v>
      </c>
      <c r="H101" s="43">
        <v>16.0</v>
      </c>
      <c r="I101" s="418" t="s">
        <v>23</v>
      </c>
      <c r="J101" s="420">
        <f t="shared" si="4"/>
        <v>4</v>
      </c>
      <c r="K101" s="111">
        <v>19.0</v>
      </c>
      <c r="L101" s="14" t="s">
        <v>23</v>
      </c>
      <c r="M101" s="14">
        <f t="shared" si="5"/>
        <v>4</v>
      </c>
      <c r="N101" s="14">
        <v>19.0</v>
      </c>
      <c r="O101" s="15">
        <f t="shared" si="6"/>
        <v>0</v>
      </c>
    </row>
    <row r="102">
      <c r="A102" s="468" t="s">
        <v>653</v>
      </c>
      <c r="B102" s="14" t="s">
        <v>654</v>
      </c>
      <c r="C102" s="15">
        <f t="shared" si="1"/>
        <v>4</v>
      </c>
      <c r="D102" s="253">
        <v>2025.0</v>
      </c>
      <c r="E102" s="418">
        <f t="shared" si="2"/>
        <v>2</v>
      </c>
      <c r="F102" s="65" t="s">
        <v>23</v>
      </c>
      <c r="G102" s="419">
        <f t="shared" si="3"/>
        <v>4</v>
      </c>
      <c r="H102" s="43">
        <v>19.0</v>
      </c>
      <c r="I102" s="419" t="s">
        <v>27</v>
      </c>
      <c r="J102" s="420">
        <f t="shared" si="4"/>
        <v>1</v>
      </c>
      <c r="K102" s="111">
        <v>14.0</v>
      </c>
      <c r="L102" s="14" t="s">
        <v>23</v>
      </c>
      <c r="M102" s="14">
        <f t="shared" si="5"/>
        <v>4</v>
      </c>
      <c r="N102" s="14">
        <v>19.0</v>
      </c>
      <c r="O102" s="15">
        <f t="shared" si="6"/>
        <v>0</v>
      </c>
    </row>
    <row r="103">
      <c r="A103" s="93" t="s">
        <v>149</v>
      </c>
      <c r="B103" s="14" t="s">
        <v>218</v>
      </c>
      <c r="C103" s="15">
        <f t="shared" si="1"/>
        <v>4</v>
      </c>
      <c r="D103" s="253">
        <v>2023.0</v>
      </c>
      <c r="E103" s="418">
        <f t="shared" si="2"/>
        <v>4</v>
      </c>
      <c r="F103" s="64" t="s">
        <v>27</v>
      </c>
      <c r="G103" s="419">
        <f t="shared" si="3"/>
        <v>1</v>
      </c>
      <c r="H103" s="43">
        <v>9.0</v>
      </c>
      <c r="I103" s="419" t="s">
        <v>27</v>
      </c>
      <c r="J103" s="420">
        <f t="shared" si="4"/>
        <v>1</v>
      </c>
      <c r="K103" s="431">
        <v>13.0</v>
      </c>
      <c r="L103" s="14" t="s">
        <v>23</v>
      </c>
      <c r="M103" s="14">
        <f t="shared" si="5"/>
        <v>4</v>
      </c>
      <c r="N103" s="14">
        <v>19.0</v>
      </c>
      <c r="O103" s="15">
        <f t="shared" si="6"/>
        <v>0</v>
      </c>
      <c r="Y103" s="421"/>
      <c r="Z103" s="423"/>
      <c r="AA103" s="423"/>
      <c r="AB103" s="56"/>
      <c r="AC103" s="56"/>
      <c r="AD103" s="56"/>
      <c r="AE103" s="425"/>
      <c r="AF103" s="74"/>
      <c r="AG103" s="74"/>
      <c r="AH103" s="74"/>
      <c r="AI103" s="109"/>
      <c r="AJ103" s="109"/>
    </row>
    <row r="104">
      <c r="A104" s="456" t="s">
        <v>639</v>
      </c>
      <c r="B104" s="14" t="s">
        <v>655</v>
      </c>
      <c r="C104" s="15">
        <f t="shared" si="1"/>
        <v>4</v>
      </c>
      <c r="D104" s="253">
        <v>2024.0</v>
      </c>
      <c r="E104" s="418">
        <f t="shared" si="2"/>
        <v>3</v>
      </c>
      <c r="F104" s="64" t="s">
        <v>27</v>
      </c>
      <c r="G104" s="419">
        <f t="shared" si="3"/>
        <v>1</v>
      </c>
      <c r="H104" s="43">
        <v>17.0</v>
      </c>
      <c r="I104" s="418" t="s">
        <v>23</v>
      </c>
      <c r="J104" s="420">
        <f t="shared" si="4"/>
        <v>4</v>
      </c>
      <c r="K104" s="111">
        <v>19.0</v>
      </c>
      <c r="L104" s="14" t="s">
        <v>23</v>
      </c>
      <c r="M104" s="14">
        <f t="shared" si="5"/>
        <v>4</v>
      </c>
      <c r="N104" s="14">
        <v>19.0</v>
      </c>
      <c r="O104" s="15">
        <f t="shared" si="6"/>
        <v>0</v>
      </c>
    </row>
    <row r="105">
      <c r="A105" s="56" t="s">
        <v>82</v>
      </c>
      <c r="B105" s="42" t="s">
        <v>220</v>
      </c>
      <c r="C105" s="15">
        <f t="shared" si="1"/>
        <v>4</v>
      </c>
      <c r="D105" s="253">
        <v>2023.0</v>
      </c>
      <c r="E105" s="418">
        <f t="shared" si="2"/>
        <v>4</v>
      </c>
      <c r="F105" s="66" t="s">
        <v>21</v>
      </c>
      <c r="G105" s="419">
        <f t="shared" si="3"/>
        <v>2</v>
      </c>
      <c r="H105" s="43">
        <v>10.0</v>
      </c>
      <c r="I105" s="418" t="s">
        <v>23</v>
      </c>
      <c r="J105" s="420">
        <f t="shared" si="4"/>
        <v>4</v>
      </c>
      <c r="K105" s="440">
        <v>19.0</v>
      </c>
      <c r="L105" s="42" t="s">
        <v>21</v>
      </c>
      <c r="M105" s="14">
        <f t="shared" si="5"/>
        <v>2</v>
      </c>
      <c r="N105" s="42">
        <v>16.0</v>
      </c>
      <c r="O105" s="15">
        <f t="shared" si="6"/>
        <v>0</v>
      </c>
      <c r="V105" s="57"/>
      <c r="W105" s="68"/>
      <c r="X105" s="433"/>
      <c r="Z105" s="214"/>
      <c r="AA105" s="214"/>
      <c r="AB105" s="57"/>
      <c r="AC105" s="57"/>
      <c r="AD105" s="57"/>
      <c r="AE105" s="434"/>
      <c r="AF105" s="74"/>
      <c r="AG105" s="74"/>
      <c r="AH105" s="74"/>
      <c r="AI105" s="109"/>
      <c r="AJ105" s="109"/>
    </row>
    <row r="106">
      <c r="A106" s="93" t="s">
        <v>174</v>
      </c>
      <c r="B106" s="14" t="s">
        <v>221</v>
      </c>
      <c r="C106" s="15">
        <f t="shared" si="1"/>
        <v>4</v>
      </c>
      <c r="D106" s="253">
        <v>2023.0</v>
      </c>
      <c r="E106" s="418">
        <f t="shared" si="2"/>
        <v>4</v>
      </c>
      <c r="F106" s="65" t="s">
        <v>23</v>
      </c>
      <c r="G106" s="419">
        <f t="shared" si="3"/>
        <v>4</v>
      </c>
      <c r="H106" s="43">
        <v>19.0</v>
      </c>
      <c r="I106" s="444" t="s">
        <v>21</v>
      </c>
      <c r="J106" s="420">
        <f t="shared" si="4"/>
        <v>2</v>
      </c>
      <c r="K106" s="111">
        <v>14.0</v>
      </c>
      <c r="L106" s="14" t="s">
        <v>23</v>
      </c>
      <c r="M106" s="14">
        <f t="shared" si="5"/>
        <v>4</v>
      </c>
      <c r="N106" s="14">
        <v>19.0</v>
      </c>
      <c r="O106" s="15">
        <f t="shared" si="6"/>
        <v>0</v>
      </c>
      <c r="Z106" s="214"/>
      <c r="AA106" s="214"/>
      <c r="AB106" s="57"/>
      <c r="AC106" s="57"/>
      <c r="AD106" s="57"/>
      <c r="AE106" s="434"/>
      <c r="AF106" s="74"/>
      <c r="AG106" s="74"/>
      <c r="AH106" s="74"/>
      <c r="AI106" s="109"/>
      <c r="AJ106" s="57"/>
    </row>
    <row r="107">
      <c r="A107" s="56" t="s">
        <v>82</v>
      </c>
      <c r="B107" s="42" t="s">
        <v>222</v>
      </c>
      <c r="C107" s="15">
        <f t="shared" si="1"/>
        <v>4</v>
      </c>
      <c r="D107" s="253">
        <v>2025.0</v>
      </c>
      <c r="E107" s="418">
        <f t="shared" si="2"/>
        <v>2</v>
      </c>
      <c r="F107" s="65" t="s">
        <v>23</v>
      </c>
      <c r="G107" s="419">
        <f t="shared" si="3"/>
        <v>4</v>
      </c>
      <c r="H107" s="43">
        <v>19.0</v>
      </c>
      <c r="I107" s="419" t="s">
        <v>58</v>
      </c>
      <c r="J107" s="420">
        <f t="shared" si="4"/>
        <v>3</v>
      </c>
      <c r="K107" s="431">
        <v>9.0</v>
      </c>
      <c r="L107" s="85" t="s">
        <v>58</v>
      </c>
      <c r="M107" s="14">
        <f t="shared" si="5"/>
        <v>3</v>
      </c>
      <c r="N107" s="42">
        <v>16.0</v>
      </c>
      <c r="O107" s="15">
        <f t="shared" si="6"/>
        <v>0</v>
      </c>
      <c r="V107" s="57"/>
      <c r="W107" s="68"/>
      <c r="X107" s="433"/>
      <c r="Z107" s="68"/>
      <c r="AA107" s="68"/>
      <c r="AB107" s="57"/>
      <c r="AC107" s="57"/>
      <c r="AD107" s="57"/>
      <c r="AE107" s="434"/>
      <c r="AF107" s="74"/>
      <c r="AG107" s="74"/>
      <c r="AH107" s="74"/>
      <c r="AI107" s="57"/>
      <c r="AJ107" s="109"/>
    </row>
    <row r="108">
      <c r="A108" s="57" t="s">
        <v>89</v>
      </c>
      <c r="B108" s="14" t="s">
        <v>223</v>
      </c>
      <c r="C108" s="15">
        <f t="shared" si="1"/>
        <v>4</v>
      </c>
      <c r="D108" s="253">
        <v>2023.0</v>
      </c>
      <c r="E108" s="418">
        <f t="shared" si="2"/>
        <v>4</v>
      </c>
      <c r="F108" s="65" t="s">
        <v>23</v>
      </c>
      <c r="G108" s="419">
        <f t="shared" si="3"/>
        <v>4</v>
      </c>
      <c r="H108" s="43">
        <v>19.0</v>
      </c>
      <c r="I108" s="444" t="s">
        <v>21</v>
      </c>
      <c r="J108" s="420">
        <f t="shared" si="4"/>
        <v>2</v>
      </c>
      <c r="K108" s="431">
        <v>6.0</v>
      </c>
      <c r="L108" s="14" t="s">
        <v>23</v>
      </c>
      <c r="M108" s="14">
        <f t="shared" si="5"/>
        <v>4</v>
      </c>
      <c r="N108" s="14">
        <v>19.0</v>
      </c>
      <c r="O108" s="15">
        <f t="shared" si="6"/>
        <v>0</v>
      </c>
      <c r="Z108" s="68"/>
      <c r="AA108" s="68"/>
      <c r="AB108" s="57"/>
      <c r="AC108" s="57"/>
      <c r="AD108" s="57"/>
      <c r="AE108" s="434"/>
      <c r="AF108" s="57"/>
      <c r="AG108" s="74"/>
      <c r="AH108" s="74"/>
      <c r="AI108" s="57"/>
      <c r="AJ108" s="57"/>
    </row>
    <row r="109">
      <c r="A109" s="93" t="s">
        <v>224</v>
      </c>
      <c r="B109" s="14" t="s">
        <v>225</v>
      </c>
      <c r="C109" s="15">
        <f t="shared" si="1"/>
        <v>4</v>
      </c>
      <c r="D109" s="253">
        <v>2024.0</v>
      </c>
      <c r="E109" s="418">
        <f t="shared" si="2"/>
        <v>3</v>
      </c>
      <c r="F109" s="65" t="s">
        <v>23</v>
      </c>
      <c r="G109" s="419">
        <f t="shared" si="3"/>
        <v>4</v>
      </c>
      <c r="H109" s="43">
        <v>19.0</v>
      </c>
      <c r="I109" s="419" t="s">
        <v>27</v>
      </c>
      <c r="J109" s="420">
        <f t="shared" si="4"/>
        <v>1</v>
      </c>
      <c r="K109" s="111">
        <v>16.0</v>
      </c>
      <c r="L109" s="14" t="s">
        <v>23</v>
      </c>
      <c r="M109" s="14">
        <f t="shared" si="5"/>
        <v>4</v>
      </c>
      <c r="N109" s="14">
        <v>19.0</v>
      </c>
      <c r="O109" s="15">
        <f t="shared" si="6"/>
        <v>0</v>
      </c>
      <c r="Z109" s="214"/>
      <c r="AA109" s="214"/>
      <c r="AB109" s="57"/>
      <c r="AC109" s="57"/>
      <c r="AD109" s="57"/>
      <c r="AE109" s="434"/>
      <c r="AF109" s="74"/>
      <c r="AG109" s="74"/>
      <c r="AH109" s="74"/>
      <c r="AI109" s="109"/>
      <c r="AJ109" s="109"/>
    </row>
    <row r="110">
      <c r="A110" s="465" t="s">
        <v>56</v>
      </c>
      <c r="B110" s="42" t="s">
        <v>226</v>
      </c>
      <c r="C110" s="15">
        <f t="shared" si="1"/>
        <v>3</v>
      </c>
      <c r="D110" s="253">
        <v>2024.0</v>
      </c>
      <c r="E110" s="418">
        <f t="shared" si="2"/>
        <v>3</v>
      </c>
      <c r="F110" s="64" t="s">
        <v>27</v>
      </c>
      <c r="G110" s="419">
        <f t="shared" si="3"/>
        <v>1</v>
      </c>
      <c r="H110" s="43">
        <v>12.0</v>
      </c>
      <c r="I110" s="419" t="s">
        <v>27</v>
      </c>
      <c r="J110" s="420">
        <f t="shared" si="4"/>
        <v>1</v>
      </c>
      <c r="K110" s="431">
        <v>13.0</v>
      </c>
      <c r="L110" s="42" t="s">
        <v>27</v>
      </c>
      <c r="M110" s="14">
        <f t="shared" si="5"/>
        <v>1</v>
      </c>
      <c r="N110" s="42">
        <v>14.0</v>
      </c>
      <c r="O110" s="15">
        <f t="shared" si="6"/>
        <v>0</v>
      </c>
      <c r="V110" s="57"/>
      <c r="W110" s="68"/>
      <c r="X110" s="433"/>
      <c r="Z110" s="68"/>
      <c r="AA110" s="68"/>
      <c r="AB110" s="57"/>
      <c r="AC110" s="57"/>
      <c r="AD110" s="57"/>
      <c r="AE110" s="434"/>
      <c r="AF110" s="74"/>
      <c r="AG110" s="74"/>
      <c r="AH110" s="74"/>
      <c r="AI110" s="57"/>
      <c r="AJ110" s="109"/>
    </row>
    <row r="111">
      <c r="A111" s="57" t="s">
        <v>227</v>
      </c>
      <c r="B111" s="14" t="s">
        <v>228</v>
      </c>
      <c r="C111" s="15">
        <f t="shared" si="1"/>
        <v>4</v>
      </c>
      <c r="D111" s="253">
        <v>2024.0</v>
      </c>
      <c r="E111" s="418">
        <f t="shared" si="2"/>
        <v>3</v>
      </c>
      <c r="F111" s="64" t="s">
        <v>27</v>
      </c>
      <c r="G111" s="419">
        <f t="shared" si="3"/>
        <v>1</v>
      </c>
      <c r="H111" s="43">
        <v>17.0</v>
      </c>
      <c r="I111" s="419" t="s">
        <v>27</v>
      </c>
      <c r="J111" s="420">
        <f t="shared" si="4"/>
        <v>1</v>
      </c>
      <c r="K111" s="431">
        <v>17.0</v>
      </c>
      <c r="L111" s="14" t="s">
        <v>23</v>
      </c>
      <c r="M111" s="14">
        <f t="shared" si="5"/>
        <v>4</v>
      </c>
      <c r="N111" s="14">
        <v>19.0</v>
      </c>
      <c r="O111" s="15">
        <f t="shared" si="6"/>
        <v>0</v>
      </c>
      <c r="Z111" s="68"/>
      <c r="AA111" s="68"/>
      <c r="AB111" s="57"/>
      <c r="AC111" s="57"/>
      <c r="AD111" s="57"/>
      <c r="AE111" s="434"/>
      <c r="AF111" s="57"/>
      <c r="AG111" s="74"/>
      <c r="AH111" s="74"/>
      <c r="AI111" s="57"/>
      <c r="AJ111" s="57"/>
    </row>
    <row r="112">
      <c r="A112" s="57" t="s">
        <v>178</v>
      </c>
      <c r="B112" s="14" t="s">
        <v>229</v>
      </c>
      <c r="C112" s="15">
        <f t="shared" si="1"/>
        <v>4</v>
      </c>
      <c r="D112" s="253">
        <v>2023.0</v>
      </c>
      <c r="E112" s="418">
        <f t="shared" si="2"/>
        <v>4</v>
      </c>
      <c r="F112" s="64" t="s">
        <v>27</v>
      </c>
      <c r="G112" s="419">
        <f t="shared" si="3"/>
        <v>1</v>
      </c>
      <c r="H112" s="43">
        <v>8.0</v>
      </c>
      <c r="I112" s="418" t="s">
        <v>23</v>
      </c>
      <c r="J112" s="420">
        <f t="shared" si="4"/>
        <v>4</v>
      </c>
      <c r="K112" s="111">
        <v>11.0</v>
      </c>
      <c r="L112" s="14" t="s">
        <v>23</v>
      </c>
      <c r="M112" s="14">
        <f t="shared" si="5"/>
        <v>4</v>
      </c>
      <c r="N112" s="14">
        <v>19.0</v>
      </c>
      <c r="O112" s="15">
        <f t="shared" si="6"/>
        <v>0</v>
      </c>
      <c r="Z112" s="68"/>
      <c r="AA112" s="68"/>
      <c r="AB112" s="57"/>
      <c r="AC112" s="57"/>
      <c r="AD112" s="57"/>
      <c r="AE112" s="434"/>
      <c r="AF112" s="57"/>
      <c r="AG112" s="74"/>
      <c r="AH112" s="74"/>
      <c r="AI112" s="57"/>
      <c r="AJ112" s="57"/>
    </row>
    <row r="113">
      <c r="A113" s="109" t="s">
        <v>656</v>
      </c>
      <c r="B113" s="14" t="s">
        <v>657</v>
      </c>
      <c r="C113" s="15">
        <f t="shared" si="1"/>
        <v>4</v>
      </c>
      <c r="D113" s="253">
        <v>2023.0</v>
      </c>
      <c r="E113" s="418">
        <f t="shared" si="2"/>
        <v>4</v>
      </c>
      <c r="F113" s="64" t="s">
        <v>27</v>
      </c>
      <c r="G113" s="419">
        <f t="shared" si="3"/>
        <v>1</v>
      </c>
      <c r="H113" s="43">
        <v>12.0</v>
      </c>
      <c r="I113" s="418" t="s">
        <v>23</v>
      </c>
      <c r="J113" s="420">
        <f t="shared" si="4"/>
        <v>4</v>
      </c>
      <c r="K113" s="111">
        <v>19.0</v>
      </c>
      <c r="L113" s="14" t="s">
        <v>23</v>
      </c>
      <c r="M113" s="14">
        <f t="shared" si="5"/>
        <v>4</v>
      </c>
      <c r="N113" s="14">
        <v>19.0</v>
      </c>
      <c r="O113" s="15">
        <f t="shared" si="6"/>
        <v>0</v>
      </c>
    </row>
    <row r="114">
      <c r="A114" s="469" t="s">
        <v>193</v>
      </c>
      <c r="B114" s="70" t="s">
        <v>230</v>
      </c>
      <c r="C114" s="15">
        <f t="shared" si="1"/>
        <v>4</v>
      </c>
      <c r="D114" s="253">
        <v>2026.0</v>
      </c>
      <c r="E114" s="418">
        <f t="shared" si="2"/>
        <v>1</v>
      </c>
      <c r="F114" s="64" t="s">
        <v>27</v>
      </c>
      <c r="G114" s="419">
        <f t="shared" si="3"/>
        <v>1</v>
      </c>
      <c r="H114" s="40">
        <v>8.0</v>
      </c>
      <c r="I114" s="418" t="s">
        <v>23</v>
      </c>
      <c r="J114" s="420">
        <f t="shared" si="4"/>
        <v>4</v>
      </c>
      <c r="K114" s="111">
        <v>19.0</v>
      </c>
      <c r="L114" s="14" t="s">
        <v>23</v>
      </c>
      <c r="M114" s="14">
        <f t="shared" si="5"/>
        <v>4</v>
      </c>
      <c r="N114" s="14">
        <v>19.0</v>
      </c>
      <c r="O114" s="15">
        <f t="shared" si="6"/>
        <v>0</v>
      </c>
    </row>
    <row r="115">
      <c r="A115" s="93" t="s">
        <v>213</v>
      </c>
      <c r="B115" s="14" t="s">
        <v>231</v>
      </c>
      <c r="C115" s="15">
        <f t="shared" si="1"/>
        <v>4</v>
      </c>
      <c r="D115" s="253">
        <v>2024.0</v>
      </c>
      <c r="E115" s="418">
        <f t="shared" si="2"/>
        <v>3</v>
      </c>
      <c r="F115" s="64" t="s">
        <v>27</v>
      </c>
      <c r="G115" s="419">
        <f t="shared" si="3"/>
        <v>1</v>
      </c>
      <c r="H115" s="40">
        <v>17.0</v>
      </c>
      <c r="I115" s="419" t="s">
        <v>27</v>
      </c>
      <c r="J115" s="420">
        <f t="shared" si="4"/>
        <v>1</v>
      </c>
      <c r="K115" s="431">
        <v>17.0</v>
      </c>
      <c r="L115" s="14" t="s">
        <v>23</v>
      </c>
      <c r="M115" s="14">
        <f t="shared" si="5"/>
        <v>4</v>
      </c>
      <c r="N115" s="14">
        <v>19.0</v>
      </c>
      <c r="O115" s="15">
        <f t="shared" si="6"/>
        <v>0</v>
      </c>
      <c r="Z115" s="214"/>
      <c r="AA115" s="214"/>
      <c r="AB115" s="57"/>
      <c r="AC115" s="57"/>
      <c r="AD115" s="57"/>
      <c r="AE115" s="434"/>
      <c r="AF115" s="74"/>
      <c r="AG115" s="74"/>
      <c r="AH115" s="74"/>
      <c r="AI115" s="109"/>
      <c r="AJ115" s="109"/>
    </row>
    <row r="116">
      <c r="A116" s="57" t="s">
        <v>89</v>
      </c>
      <c r="B116" s="14" t="s">
        <v>232</v>
      </c>
      <c r="C116" s="15">
        <f t="shared" si="1"/>
        <v>4</v>
      </c>
      <c r="D116" s="253">
        <v>2023.0</v>
      </c>
      <c r="E116" s="418">
        <f t="shared" si="2"/>
        <v>4</v>
      </c>
      <c r="F116" s="65" t="s">
        <v>58</v>
      </c>
      <c r="G116" s="419">
        <f t="shared" si="3"/>
        <v>3</v>
      </c>
      <c r="H116" s="43">
        <v>13.0</v>
      </c>
      <c r="I116" s="419" t="s">
        <v>58</v>
      </c>
      <c r="J116" s="420">
        <f t="shared" si="4"/>
        <v>3</v>
      </c>
      <c r="K116" s="431">
        <v>6.0</v>
      </c>
      <c r="L116" s="14" t="s">
        <v>23</v>
      </c>
      <c r="M116" s="14">
        <f t="shared" si="5"/>
        <v>4</v>
      </c>
      <c r="N116" s="14">
        <v>19.0</v>
      </c>
      <c r="O116" s="15">
        <f t="shared" si="6"/>
        <v>0</v>
      </c>
      <c r="Z116" s="68"/>
      <c r="AA116" s="68"/>
      <c r="AB116" s="57"/>
      <c r="AC116" s="57"/>
      <c r="AD116" s="57"/>
      <c r="AE116" s="434"/>
      <c r="AF116" s="57"/>
      <c r="AG116" s="74"/>
      <c r="AH116" s="74"/>
      <c r="AI116" s="57"/>
      <c r="AJ116" s="57"/>
    </row>
    <row r="117">
      <c r="A117" s="109" t="s">
        <v>631</v>
      </c>
      <c r="B117" s="14" t="s">
        <v>658</v>
      </c>
      <c r="C117" s="15">
        <f t="shared" si="1"/>
        <v>4</v>
      </c>
      <c r="D117" s="253">
        <v>2025.0</v>
      </c>
      <c r="E117" s="418">
        <f t="shared" si="2"/>
        <v>2</v>
      </c>
      <c r="F117" s="64" t="s">
        <v>27</v>
      </c>
      <c r="G117" s="419">
        <f t="shared" si="3"/>
        <v>1</v>
      </c>
      <c r="H117" s="43">
        <v>6.0</v>
      </c>
      <c r="I117" s="418" t="s">
        <v>23</v>
      </c>
      <c r="J117" s="420">
        <f t="shared" si="4"/>
        <v>4</v>
      </c>
      <c r="K117" s="111">
        <v>19.0</v>
      </c>
      <c r="L117" s="14" t="s">
        <v>23</v>
      </c>
      <c r="M117" s="14">
        <f t="shared" si="5"/>
        <v>4</v>
      </c>
      <c r="N117" s="14">
        <v>19.0</v>
      </c>
      <c r="O117" s="15">
        <f t="shared" si="6"/>
        <v>0</v>
      </c>
    </row>
    <row r="118">
      <c r="A118" s="93" t="s">
        <v>154</v>
      </c>
      <c r="B118" s="14" t="s">
        <v>233</v>
      </c>
      <c r="C118" s="15">
        <f t="shared" si="1"/>
        <v>4</v>
      </c>
      <c r="D118" s="253">
        <v>2024.0</v>
      </c>
      <c r="E118" s="418">
        <f t="shared" si="2"/>
        <v>3</v>
      </c>
      <c r="F118" s="64" t="s">
        <v>27</v>
      </c>
      <c r="G118" s="419">
        <f t="shared" si="3"/>
        <v>1</v>
      </c>
      <c r="H118" s="40">
        <v>7.0</v>
      </c>
      <c r="I118" s="419" t="s">
        <v>58</v>
      </c>
      <c r="J118" s="420">
        <f t="shared" si="4"/>
        <v>3</v>
      </c>
      <c r="K118" s="111">
        <v>11.0</v>
      </c>
      <c r="L118" s="14" t="s">
        <v>23</v>
      </c>
      <c r="M118" s="14">
        <f t="shared" si="5"/>
        <v>4</v>
      </c>
      <c r="N118" s="14">
        <v>19.0</v>
      </c>
      <c r="O118" s="15">
        <f t="shared" si="6"/>
        <v>0</v>
      </c>
      <c r="Z118" s="214"/>
      <c r="AA118" s="214"/>
      <c r="AB118" s="57"/>
      <c r="AC118" s="57"/>
      <c r="AD118" s="57"/>
      <c r="AE118" s="434"/>
      <c r="AF118" s="74"/>
      <c r="AG118" s="74"/>
      <c r="AH118" s="74"/>
      <c r="AI118" s="109"/>
      <c r="AJ118" s="109"/>
    </row>
    <row r="119">
      <c r="A119" s="57" t="s">
        <v>18</v>
      </c>
      <c r="B119" s="14" t="s">
        <v>234</v>
      </c>
      <c r="C119" s="15">
        <f t="shared" si="1"/>
        <v>4</v>
      </c>
      <c r="D119" s="253">
        <v>2024.0</v>
      </c>
      <c r="E119" s="418">
        <f t="shared" si="2"/>
        <v>3</v>
      </c>
      <c r="F119" s="64" t="s">
        <v>27</v>
      </c>
      <c r="G119" s="419">
        <f t="shared" si="3"/>
        <v>1</v>
      </c>
      <c r="H119" s="43">
        <v>16.0</v>
      </c>
      <c r="I119" s="418" t="s">
        <v>58</v>
      </c>
      <c r="J119" s="420">
        <f t="shared" si="4"/>
        <v>3</v>
      </c>
      <c r="K119" s="111">
        <v>16.0</v>
      </c>
      <c r="L119" s="14" t="s">
        <v>23</v>
      </c>
      <c r="M119" s="14">
        <f t="shared" si="5"/>
        <v>4</v>
      </c>
      <c r="N119" s="14">
        <v>19.0</v>
      </c>
      <c r="O119" s="15">
        <f t="shared" si="6"/>
        <v>0</v>
      </c>
      <c r="Z119" s="68"/>
      <c r="AA119" s="68"/>
      <c r="AB119" s="57"/>
      <c r="AC119" s="57"/>
      <c r="AD119" s="57"/>
      <c r="AE119" s="434"/>
      <c r="AF119" s="57"/>
      <c r="AG119" s="74"/>
      <c r="AH119" s="74"/>
      <c r="AI119" s="57"/>
      <c r="AJ119" s="57"/>
    </row>
    <row r="120">
      <c r="A120" s="450" t="s">
        <v>637</v>
      </c>
      <c r="B120" s="14" t="s">
        <v>659</v>
      </c>
      <c r="C120" s="15">
        <f t="shared" si="1"/>
        <v>4</v>
      </c>
      <c r="D120" s="253">
        <v>2024.0</v>
      </c>
      <c r="E120" s="418">
        <f t="shared" si="2"/>
        <v>3</v>
      </c>
      <c r="F120" s="65" t="s">
        <v>23</v>
      </c>
      <c r="G120" s="419">
        <f t="shared" si="3"/>
        <v>4</v>
      </c>
      <c r="H120" s="43">
        <v>19.0</v>
      </c>
      <c r="I120" s="418" t="s">
        <v>58</v>
      </c>
      <c r="J120" s="420">
        <f t="shared" si="4"/>
        <v>3</v>
      </c>
      <c r="K120" s="111">
        <v>14.0</v>
      </c>
      <c r="L120" s="14" t="s">
        <v>23</v>
      </c>
      <c r="M120" s="14">
        <f t="shared" si="5"/>
        <v>4</v>
      </c>
      <c r="N120" s="14">
        <v>19.0</v>
      </c>
      <c r="O120" s="15">
        <f t="shared" si="6"/>
        <v>0</v>
      </c>
    </row>
    <row r="121">
      <c r="A121" s="470" t="s">
        <v>142</v>
      </c>
      <c r="B121" s="25" t="s">
        <v>236</v>
      </c>
      <c r="C121" s="15">
        <f t="shared" si="1"/>
        <v>4</v>
      </c>
      <c r="D121" s="253">
        <v>2024.0</v>
      </c>
      <c r="E121" s="418">
        <f t="shared" si="2"/>
        <v>3</v>
      </c>
      <c r="F121" s="66" t="s">
        <v>21</v>
      </c>
      <c r="G121" s="419">
        <f t="shared" si="3"/>
        <v>2</v>
      </c>
      <c r="H121" s="43">
        <v>12.0</v>
      </c>
      <c r="I121" s="418" t="s">
        <v>23</v>
      </c>
      <c r="J121" s="420">
        <f t="shared" si="4"/>
        <v>4</v>
      </c>
      <c r="K121" s="111">
        <v>19.0</v>
      </c>
      <c r="L121" s="14" t="s">
        <v>23</v>
      </c>
      <c r="M121" s="14">
        <f t="shared" si="5"/>
        <v>4</v>
      </c>
      <c r="N121" s="14">
        <v>19.0</v>
      </c>
      <c r="O121" s="15">
        <f t="shared" si="6"/>
        <v>0</v>
      </c>
    </row>
    <row r="122">
      <c r="A122" s="471" t="s">
        <v>613</v>
      </c>
      <c r="B122" s="14" t="s">
        <v>660</v>
      </c>
      <c r="C122" s="15">
        <f t="shared" si="1"/>
        <v>4</v>
      </c>
      <c r="D122" s="253">
        <v>2025.0</v>
      </c>
      <c r="E122" s="418">
        <f t="shared" si="2"/>
        <v>2</v>
      </c>
      <c r="F122" s="65" t="s">
        <v>23</v>
      </c>
      <c r="G122" s="419">
        <f t="shared" si="3"/>
        <v>4</v>
      </c>
      <c r="H122" s="43">
        <v>19.0</v>
      </c>
      <c r="I122" s="419" t="s">
        <v>27</v>
      </c>
      <c r="J122" s="420">
        <f t="shared" si="4"/>
        <v>1</v>
      </c>
      <c r="K122" s="111">
        <v>7.0</v>
      </c>
      <c r="L122" s="14" t="s">
        <v>23</v>
      </c>
      <c r="M122" s="14">
        <f t="shared" si="5"/>
        <v>4</v>
      </c>
      <c r="N122" s="14">
        <v>19.0</v>
      </c>
      <c r="O122" s="15">
        <f t="shared" si="6"/>
        <v>0</v>
      </c>
    </row>
    <row r="123">
      <c r="A123" s="57" t="s">
        <v>138</v>
      </c>
      <c r="B123" s="14" t="s">
        <v>238</v>
      </c>
      <c r="C123" s="15">
        <f t="shared" si="1"/>
        <v>4</v>
      </c>
      <c r="D123" s="253">
        <v>2024.0</v>
      </c>
      <c r="E123" s="418">
        <f t="shared" si="2"/>
        <v>3</v>
      </c>
      <c r="F123" s="65" t="s">
        <v>23</v>
      </c>
      <c r="G123" s="419">
        <f t="shared" si="3"/>
        <v>4</v>
      </c>
      <c r="H123" s="43">
        <v>19.0</v>
      </c>
      <c r="I123" s="444" t="s">
        <v>21</v>
      </c>
      <c r="J123" s="420">
        <f t="shared" si="4"/>
        <v>2</v>
      </c>
      <c r="K123" s="431">
        <v>18.0</v>
      </c>
      <c r="L123" s="14" t="s">
        <v>23</v>
      </c>
      <c r="M123" s="14">
        <f t="shared" si="5"/>
        <v>4</v>
      </c>
      <c r="N123" s="14">
        <v>19.0</v>
      </c>
      <c r="O123" s="15">
        <f t="shared" si="6"/>
        <v>0</v>
      </c>
      <c r="Z123" s="68"/>
      <c r="AA123" s="438"/>
      <c r="AB123" s="57"/>
      <c r="AC123" s="457"/>
      <c r="AD123" s="457"/>
      <c r="AE123" s="434"/>
      <c r="AF123" s="57"/>
      <c r="AG123" s="74"/>
      <c r="AH123" s="74"/>
      <c r="AI123" s="57"/>
      <c r="AJ123" s="57"/>
    </row>
    <row r="124">
      <c r="A124" s="57" t="s">
        <v>592</v>
      </c>
      <c r="B124" s="14" t="s">
        <v>661</v>
      </c>
      <c r="C124" s="15">
        <f t="shared" si="1"/>
        <v>4</v>
      </c>
      <c r="D124" s="253">
        <v>2025.0</v>
      </c>
      <c r="E124" s="418">
        <f t="shared" si="2"/>
        <v>2</v>
      </c>
      <c r="F124" s="67" t="s">
        <v>23</v>
      </c>
      <c r="G124" s="419">
        <f t="shared" si="3"/>
        <v>4</v>
      </c>
      <c r="H124" s="254">
        <v>19.0</v>
      </c>
      <c r="I124" s="419" t="s">
        <v>27</v>
      </c>
      <c r="J124" s="420">
        <f t="shared" si="4"/>
        <v>1</v>
      </c>
      <c r="K124" s="111">
        <v>17.0</v>
      </c>
      <c r="L124" s="14" t="s">
        <v>23</v>
      </c>
      <c r="M124" s="14">
        <f t="shared" si="5"/>
        <v>4</v>
      </c>
      <c r="N124" s="14">
        <v>19.0</v>
      </c>
      <c r="O124" s="15">
        <f t="shared" si="6"/>
        <v>0</v>
      </c>
    </row>
    <row r="125">
      <c r="B125" s="74"/>
      <c r="J125" s="74"/>
      <c r="K125" s="74"/>
      <c r="L125" s="74"/>
      <c r="M125" s="74"/>
      <c r="N125" s="74"/>
    </row>
    <row r="126">
      <c r="B126" s="74"/>
      <c r="J126" s="74"/>
      <c r="K126" s="74"/>
      <c r="L126" s="74"/>
      <c r="M126" s="74"/>
      <c r="N126" s="74"/>
    </row>
    <row r="127">
      <c r="B127" s="74"/>
      <c r="J127" s="74"/>
      <c r="K127" s="74"/>
      <c r="L127" s="74"/>
      <c r="M127" s="74"/>
      <c r="N127" s="74"/>
    </row>
    <row r="128">
      <c r="B128" s="74"/>
      <c r="J128" s="74"/>
      <c r="K128" s="74"/>
      <c r="L128" s="74"/>
      <c r="M128" s="74"/>
      <c r="N128" s="74"/>
    </row>
    <row r="129">
      <c r="B129" s="74"/>
      <c r="J129" s="74"/>
      <c r="K129" s="74"/>
      <c r="L129" s="74"/>
      <c r="M129" s="74"/>
      <c r="N129" s="74"/>
    </row>
    <row r="130">
      <c r="B130" s="74"/>
      <c r="J130" s="74"/>
      <c r="K130" s="74"/>
      <c r="L130" s="74"/>
      <c r="M130" s="74"/>
      <c r="N130" s="74"/>
    </row>
    <row r="131">
      <c r="B131" s="74"/>
      <c r="J131" s="74"/>
      <c r="K131" s="74"/>
      <c r="L131" s="74"/>
      <c r="M131" s="74"/>
      <c r="N131" s="74"/>
    </row>
    <row r="132">
      <c r="B132" s="74"/>
      <c r="J132" s="74"/>
      <c r="K132" s="74"/>
      <c r="L132" s="74"/>
      <c r="M132" s="74"/>
      <c r="N132" s="74"/>
    </row>
    <row r="133">
      <c r="B133" s="74"/>
      <c r="J133" s="74"/>
      <c r="K133" s="74"/>
      <c r="L133" s="74"/>
      <c r="M133" s="74"/>
      <c r="N133" s="74"/>
    </row>
    <row r="134">
      <c r="B134" s="74"/>
      <c r="J134" s="74"/>
      <c r="K134" s="74"/>
      <c r="L134" s="74"/>
      <c r="M134" s="74"/>
      <c r="N134" s="74"/>
    </row>
    <row r="135">
      <c r="B135" s="74"/>
      <c r="J135" s="74"/>
      <c r="K135" s="74"/>
      <c r="L135" s="74"/>
      <c r="M135" s="74"/>
      <c r="N135" s="74"/>
    </row>
    <row r="136">
      <c r="B136" s="74"/>
      <c r="J136" s="74"/>
      <c r="K136" s="74"/>
      <c r="L136" s="74"/>
      <c r="M136" s="74"/>
      <c r="N136" s="74"/>
    </row>
    <row r="137">
      <c r="B137" s="74"/>
      <c r="J137" s="74"/>
      <c r="K137" s="74"/>
      <c r="L137" s="74"/>
      <c r="M137" s="74"/>
      <c r="N137" s="74"/>
    </row>
    <row r="138">
      <c r="B138" s="74"/>
      <c r="J138" s="74"/>
      <c r="K138" s="74"/>
      <c r="L138" s="74"/>
      <c r="M138" s="74"/>
      <c r="N138" s="74"/>
    </row>
    <row r="139">
      <c r="B139" s="74"/>
      <c r="J139" s="74"/>
      <c r="K139" s="74"/>
      <c r="L139" s="74"/>
      <c r="M139" s="74"/>
      <c r="N139" s="74"/>
    </row>
    <row r="140">
      <c r="B140" s="74"/>
      <c r="J140" s="74"/>
      <c r="K140" s="74"/>
      <c r="L140" s="74"/>
      <c r="M140" s="74"/>
      <c r="N140" s="74"/>
    </row>
    <row r="141">
      <c r="B141" s="74"/>
      <c r="J141" s="74"/>
      <c r="K141" s="74"/>
      <c r="L141" s="74"/>
      <c r="M141" s="74"/>
      <c r="N141" s="74"/>
    </row>
    <row r="142">
      <c r="B142" s="74"/>
      <c r="J142" s="74"/>
      <c r="K142" s="74"/>
      <c r="L142" s="74"/>
      <c r="M142" s="74"/>
      <c r="N142" s="74"/>
    </row>
    <row r="143">
      <c r="B143" s="74"/>
      <c r="J143" s="74"/>
      <c r="K143" s="74"/>
      <c r="L143" s="74"/>
      <c r="M143" s="74"/>
      <c r="N143" s="74"/>
    </row>
    <row r="144">
      <c r="B144" s="74"/>
      <c r="J144" s="74"/>
      <c r="K144" s="74"/>
      <c r="L144" s="74"/>
      <c r="M144" s="74"/>
      <c r="N144" s="74"/>
    </row>
    <row r="145">
      <c r="B145" s="74"/>
      <c r="J145" s="74"/>
      <c r="K145" s="74"/>
      <c r="L145" s="74"/>
      <c r="M145" s="74"/>
      <c r="N145" s="74"/>
    </row>
    <row r="146">
      <c r="B146" s="74"/>
      <c r="J146" s="74"/>
      <c r="K146" s="74"/>
      <c r="L146" s="74"/>
      <c r="M146" s="74"/>
      <c r="N146" s="74"/>
    </row>
    <row r="147">
      <c r="B147" s="74"/>
      <c r="J147" s="74"/>
      <c r="K147" s="74"/>
      <c r="L147" s="74"/>
      <c r="M147" s="74"/>
      <c r="N147" s="74"/>
    </row>
    <row r="148">
      <c r="B148" s="74"/>
      <c r="J148" s="74"/>
      <c r="K148" s="74"/>
      <c r="L148" s="74"/>
      <c r="M148" s="74"/>
      <c r="N148" s="74"/>
    </row>
    <row r="149">
      <c r="B149" s="74"/>
      <c r="J149" s="74"/>
      <c r="K149" s="74"/>
      <c r="L149" s="74"/>
      <c r="M149" s="74"/>
      <c r="N149" s="74"/>
    </row>
    <row r="150">
      <c r="B150" s="74"/>
      <c r="J150" s="74"/>
      <c r="K150" s="74"/>
      <c r="L150" s="74"/>
      <c r="M150" s="74"/>
      <c r="N150" s="74"/>
    </row>
    <row r="151">
      <c r="B151" s="74"/>
      <c r="J151" s="74"/>
      <c r="K151" s="74"/>
      <c r="L151" s="74"/>
      <c r="M151" s="74"/>
      <c r="N151" s="74"/>
    </row>
    <row r="152">
      <c r="B152" s="74"/>
      <c r="J152" s="74"/>
      <c r="K152" s="74"/>
      <c r="L152" s="74"/>
      <c r="M152" s="74"/>
      <c r="N152" s="74"/>
    </row>
    <row r="153">
      <c r="B153" s="74"/>
      <c r="J153" s="74"/>
      <c r="K153" s="74"/>
      <c r="L153" s="74"/>
      <c r="M153" s="74"/>
      <c r="N153" s="74"/>
    </row>
    <row r="154">
      <c r="B154" s="74"/>
      <c r="J154" s="74"/>
      <c r="K154" s="74"/>
      <c r="L154" s="74"/>
      <c r="M154" s="74"/>
      <c r="N154" s="74"/>
    </row>
    <row r="155">
      <c r="B155" s="74"/>
      <c r="J155" s="74"/>
      <c r="K155" s="74"/>
      <c r="L155" s="74"/>
      <c r="M155" s="74"/>
      <c r="N155" s="74"/>
    </row>
    <row r="156">
      <c r="B156" s="74"/>
      <c r="J156" s="74"/>
      <c r="K156" s="74"/>
      <c r="L156" s="74"/>
      <c r="M156" s="74"/>
      <c r="N156" s="74"/>
    </row>
    <row r="157">
      <c r="B157" s="74"/>
      <c r="J157" s="74"/>
      <c r="K157" s="74"/>
      <c r="L157" s="74"/>
      <c r="M157" s="74"/>
      <c r="N157" s="74"/>
    </row>
    <row r="158">
      <c r="B158" s="74"/>
      <c r="J158" s="74"/>
      <c r="K158" s="74"/>
      <c r="L158" s="74"/>
      <c r="M158" s="74"/>
      <c r="N158" s="74"/>
    </row>
    <row r="159">
      <c r="B159" s="74"/>
      <c r="J159" s="74"/>
      <c r="K159" s="74"/>
      <c r="L159" s="74"/>
      <c r="M159" s="74"/>
      <c r="N159" s="74"/>
    </row>
    <row r="160">
      <c r="B160" s="74"/>
      <c r="J160" s="74"/>
      <c r="K160" s="74"/>
      <c r="L160" s="74"/>
      <c r="M160" s="74"/>
      <c r="N160" s="74"/>
    </row>
    <row r="161">
      <c r="B161" s="74"/>
      <c r="J161" s="74"/>
      <c r="K161" s="74"/>
      <c r="L161" s="74"/>
      <c r="M161" s="74"/>
      <c r="N161" s="74"/>
    </row>
    <row r="162">
      <c r="B162" s="74"/>
      <c r="J162" s="74"/>
      <c r="K162" s="74"/>
      <c r="L162" s="74"/>
      <c r="M162" s="74"/>
      <c r="N162" s="74"/>
    </row>
    <row r="163">
      <c r="B163" s="74"/>
      <c r="J163" s="74"/>
      <c r="K163" s="74"/>
      <c r="L163" s="74"/>
      <c r="M163" s="74"/>
      <c r="N163" s="74"/>
    </row>
    <row r="164">
      <c r="B164" s="74"/>
      <c r="J164" s="74"/>
      <c r="K164" s="74"/>
      <c r="L164" s="74"/>
      <c r="M164" s="74"/>
      <c r="N164" s="74"/>
    </row>
    <row r="165">
      <c r="B165" s="74"/>
      <c r="J165" s="74"/>
      <c r="K165" s="74"/>
      <c r="L165" s="74"/>
      <c r="M165" s="74"/>
      <c r="N165" s="74"/>
    </row>
    <row r="166">
      <c r="B166" s="74"/>
      <c r="J166" s="74"/>
      <c r="K166" s="74"/>
      <c r="L166" s="74"/>
      <c r="M166" s="74"/>
      <c r="N166" s="74"/>
    </row>
    <row r="167">
      <c r="B167" s="74"/>
      <c r="J167" s="74"/>
      <c r="K167" s="74"/>
      <c r="L167" s="74"/>
      <c r="M167" s="74"/>
      <c r="N167" s="74"/>
    </row>
    <row r="168">
      <c r="B168" s="74"/>
      <c r="J168" s="74"/>
      <c r="K168" s="74"/>
      <c r="L168" s="74"/>
      <c r="M168" s="74"/>
      <c r="N168" s="74"/>
    </row>
    <row r="169">
      <c r="B169" s="74"/>
      <c r="J169" s="74"/>
      <c r="K169" s="74"/>
      <c r="L169" s="74"/>
      <c r="M169" s="74"/>
      <c r="N169" s="74"/>
    </row>
    <row r="170">
      <c r="B170" s="74"/>
      <c r="J170" s="74"/>
      <c r="K170" s="74"/>
      <c r="L170" s="74"/>
      <c r="M170" s="74"/>
      <c r="N170" s="74"/>
    </row>
    <row r="171">
      <c r="B171" s="74"/>
      <c r="J171" s="74"/>
      <c r="K171" s="74"/>
      <c r="L171" s="74"/>
      <c r="M171" s="74"/>
      <c r="N171" s="74"/>
    </row>
    <row r="172">
      <c r="B172" s="74"/>
      <c r="J172" s="74"/>
      <c r="K172" s="74"/>
      <c r="L172" s="74"/>
      <c r="M172" s="74"/>
      <c r="N172" s="74"/>
    </row>
    <row r="173">
      <c r="B173" s="74"/>
      <c r="J173" s="74"/>
      <c r="K173" s="74"/>
      <c r="L173" s="74"/>
      <c r="M173" s="74"/>
      <c r="N173" s="74"/>
    </row>
    <row r="174">
      <c r="B174" s="74"/>
      <c r="J174" s="74"/>
      <c r="K174" s="74"/>
      <c r="L174" s="74"/>
      <c r="M174" s="74"/>
      <c r="N174" s="74"/>
    </row>
    <row r="175">
      <c r="B175" s="74"/>
      <c r="J175" s="74"/>
      <c r="K175" s="74"/>
      <c r="L175" s="74"/>
      <c r="M175" s="74"/>
      <c r="N175" s="74"/>
    </row>
    <row r="176">
      <c r="B176" s="74"/>
      <c r="J176" s="74"/>
      <c r="K176" s="74"/>
      <c r="L176" s="74"/>
      <c r="M176" s="74"/>
      <c r="N176" s="74"/>
    </row>
    <row r="177">
      <c r="B177" s="74"/>
      <c r="J177" s="74"/>
      <c r="K177" s="74"/>
      <c r="L177" s="74"/>
      <c r="M177" s="74"/>
      <c r="N177" s="74"/>
    </row>
    <row r="178">
      <c r="B178" s="74"/>
      <c r="J178" s="74"/>
      <c r="K178" s="74"/>
      <c r="L178" s="74"/>
      <c r="M178" s="74"/>
      <c r="N178" s="74"/>
    </row>
    <row r="179">
      <c r="B179" s="74"/>
      <c r="J179" s="74"/>
      <c r="K179" s="74"/>
      <c r="L179" s="74"/>
      <c r="M179" s="74"/>
      <c r="N179" s="74"/>
    </row>
    <row r="180">
      <c r="B180" s="74"/>
      <c r="J180" s="74"/>
      <c r="K180" s="74"/>
      <c r="L180" s="74"/>
      <c r="M180" s="74"/>
      <c r="N180" s="74"/>
    </row>
    <row r="181">
      <c r="B181" s="74"/>
      <c r="J181" s="74"/>
      <c r="K181" s="74"/>
      <c r="L181" s="74"/>
      <c r="M181" s="74"/>
      <c r="N181" s="74"/>
    </row>
    <row r="182">
      <c r="B182" s="74"/>
      <c r="J182" s="74"/>
      <c r="K182" s="74"/>
      <c r="L182" s="74"/>
      <c r="M182" s="74"/>
      <c r="N182" s="74"/>
    </row>
    <row r="183">
      <c r="B183" s="74"/>
      <c r="J183" s="74"/>
      <c r="K183" s="74"/>
      <c r="L183" s="74"/>
      <c r="M183" s="74"/>
      <c r="N183" s="74"/>
    </row>
    <row r="184">
      <c r="B184" s="74"/>
      <c r="J184" s="74"/>
      <c r="K184" s="74"/>
      <c r="L184" s="74"/>
      <c r="M184" s="74"/>
      <c r="N184" s="74"/>
    </row>
    <row r="185">
      <c r="B185" s="74"/>
      <c r="J185" s="74"/>
      <c r="K185" s="74"/>
      <c r="L185" s="74"/>
      <c r="M185" s="74"/>
      <c r="N185" s="74"/>
    </row>
    <row r="186">
      <c r="B186" s="74"/>
      <c r="J186" s="74"/>
      <c r="K186" s="74"/>
      <c r="L186" s="74"/>
      <c r="M186" s="74"/>
      <c r="N186" s="74"/>
    </row>
    <row r="187">
      <c r="B187" s="74"/>
      <c r="J187" s="74"/>
      <c r="K187" s="74"/>
      <c r="L187" s="74"/>
      <c r="M187" s="74"/>
      <c r="N187" s="74"/>
    </row>
    <row r="188">
      <c r="B188" s="74"/>
      <c r="J188" s="74"/>
      <c r="K188" s="74"/>
      <c r="L188" s="74"/>
      <c r="M188" s="74"/>
      <c r="N188" s="74"/>
    </row>
    <row r="189">
      <c r="B189" s="74"/>
      <c r="J189" s="74"/>
      <c r="K189" s="74"/>
      <c r="L189" s="74"/>
      <c r="M189" s="74"/>
      <c r="N189" s="74"/>
    </row>
    <row r="190">
      <c r="B190" s="74"/>
      <c r="J190" s="74"/>
      <c r="K190" s="74"/>
      <c r="L190" s="74"/>
      <c r="M190" s="74"/>
      <c r="N190" s="74"/>
    </row>
    <row r="191">
      <c r="B191" s="74"/>
      <c r="J191" s="74"/>
      <c r="K191" s="74"/>
      <c r="L191" s="74"/>
      <c r="M191" s="74"/>
      <c r="N191" s="74"/>
    </row>
    <row r="192">
      <c r="B192" s="74"/>
      <c r="J192" s="74"/>
      <c r="K192" s="74"/>
      <c r="L192" s="74"/>
      <c r="M192" s="74"/>
      <c r="N192" s="74"/>
    </row>
    <row r="193">
      <c r="B193" s="74"/>
      <c r="J193" s="74"/>
      <c r="K193" s="74"/>
      <c r="L193" s="74"/>
      <c r="M193" s="74"/>
      <c r="N193" s="74"/>
    </row>
    <row r="194">
      <c r="B194" s="74"/>
      <c r="J194" s="74"/>
      <c r="K194" s="74"/>
      <c r="L194" s="74"/>
      <c r="M194" s="74"/>
      <c r="N194" s="74"/>
    </row>
    <row r="195">
      <c r="B195" s="74"/>
      <c r="J195" s="74"/>
      <c r="K195" s="74"/>
      <c r="L195" s="74"/>
      <c r="M195" s="74"/>
      <c r="N195" s="74"/>
    </row>
    <row r="196">
      <c r="B196" s="74"/>
      <c r="J196" s="74"/>
      <c r="K196" s="74"/>
      <c r="L196" s="74"/>
      <c r="M196" s="74"/>
      <c r="N196" s="74"/>
    </row>
    <row r="197">
      <c r="B197" s="74"/>
      <c r="J197" s="74"/>
      <c r="K197" s="74"/>
      <c r="L197" s="74"/>
      <c r="M197" s="74"/>
      <c r="N197" s="74"/>
    </row>
    <row r="198">
      <c r="B198" s="74"/>
      <c r="J198" s="74"/>
      <c r="K198" s="74"/>
      <c r="L198" s="74"/>
      <c r="M198" s="74"/>
      <c r="N198" s="74"/>
    </row>
    <row r="199">
      <c r="B199" s="74"/>
      <c r="J199" s="74"/>
      <c r="K199" s="74"/>
      <c r="L199" s="74"/>
      <c r="M199" s="74"/>
      <c r="N199" s="74"/>
    </row>
    <row r="200">
      <c r="B200" s="74"/>
      <c r="J200" s="74"/>
      <c r="K200" s="74"/>
      <c r="L200" s="74"/>
      <c r="M200" s="74"/>
      <c r="N200" s="74"/>
    </row>
    <row r="201">
      <c r="B201" s="74"/>
      <c r="J201" s="74"/>
      <c r="K201" s="74"/>
      <c r="L201" s="74"/>
      <c r="M201" s="74"/>
      <c r="N201" s="74"/>
    </row>
    <row r="202">
      <c r="B202" s="74"/>
      <c r="J202" s="74"/>
      <c r="K202" s="74"/>
      <c r="L202" s="74"/>
      <c r="M202" s="74"/>
      <c r="N202" s="74"/>
    </row>
    <row r="203">
      <c r="B203" s="74"/>
      <c r="J203" s="74"/>
      <c r="K203" s="74"/>
      <c r="L203" s="74"/>
      <c r="M203" s="74"/>
      <c r="N203" s="74"/>
    </row>
    <row r="204">
      <c r="B204" s="74"/>
      <c r="J204" s="74"/>
      <c r="K204" s="74"/>
      <c r="L204" s="74"/>
      <c r="M204" s="74"/>
      <c r="N204" s="74"/>
    </row>
    <row r="205">
      <c r="B205" s="74"/>
      <c r="J205" s="74"/>
      <c r="K205" s="74"/>
      <c r="L205" s="74"/>
      <c r="M205" s="74"/>
      <c r="N205" s="74"/>
    </row>
    <row r="206">
      <c r="B206" s="74"/>
      <c r="J206" s="74"/>
      <c r="K206" s="74"/>
      <c r="L206" s="74"/>
      <c r="M206" s="74"/>
      <c r="N206" s="74"/>
    </row>
    <row r="207">
      <c r="B207" s="74"/>
      <c r="J207" s="74"/>
      <c r="K207" s="74"/>
      <c r="L207" s="74"/>
      <c r="M207" s="74"/>
      <c r="N207" s="74"/>
    </row>
    <row r="208">
      <c r="B208" s="74"/>
      <c r="J208" s="74"/>
      <c r="K208" s="74"/>
      <c r="L208" s="74"/>
      <c r="M208" s="74"/>
      <c r="N208" s="74"/>
    </row>
    <row r="209">
      <c r="B209" s="74"/>
      <c r="J209" s="74"/>
      <c r="K209" s="74"/>
      <c r="L209" s="74"/>
      <c r="M209" s="74"/>
      <c r="N209" s="74"/>
    </row>
    <row r="210">
      <c r="B210" s="74"/>
      <c r="J210" s="74"/>
      <c r="K210" s="74"/>
      <c r="L210" s="74"/>
      <c r="M210" s="74"/>
      <c r="N210" s="74"/>
    </row>
    <row r="211">
      <c r="B211" s="74"/>
      <c r="J211" s="74"/>
      <c r="K211" s="74"/>
      <c r="L211" s="74"/>
      <c r="M211" s="74"/>
      <c r="N211" s="74"/>
    </row>
    <row r="212">
      <c r="B212" s="74"/>
      <c r="J212" s="74"/>
      <c r="K212" s="74"/>
      <c r="L212" s="74"/>
      <c r="M212" s="74"/>
      <c r="N212" s="74"/>
    </row>
    <row r="213">
      <c r="B213" s="74"/>
      <c r="J213" s="74"/>
      <c r="K213" s="74"/>
      <c r="L213" s="74"/>
      <c r="M213" s="74"/>
      <c r="N213" s="74"/>
    </row>
    <row r="214">
      <c r="B214" s="74"/>
      <c r="J214" s="74"/>
      <c r="K214" s="74"/>
      <c r="L214" s="74"/>
      <c r="M214" s="74"/>
      <c r="N214" s="74"/>
    </row>
    <row r="215">
      <c r="B215" s="74"/>
      <c r="J215" s="74"/>
      <c r="K215" s="74"/>
      <c r="L215" s="74"/>
      <c r="M215" s="74"/>
      <c r="N215" s="74"/>
    </row>
    <row r="216">
      <c r="B216" s="74"/>
      <c r="J216" s="74"/>
      <c r="K216" s="74"/>
      <c r="L216" s="74"/>
      <c r="M216" s="74"/>
      <c r="N216" s="74"/>
    </row>
    <row r="217">
      <c r="B217" s="74"/>
      <c r="J217" s="74"/>
      <c r="K217" s="74"/>
      <c r="L217" s="74"/>
      <c r="M217" s="74"/>
      <c r="N217" s="74"/>
    </row>
    <row r="218">
      <c r="B218" s="74"/>
      <c r="J218" s="74"/>
      <c r="K218" s="74"/>
      <c r="L218" s="74"/>
      <c r="M218" s="74"/>
      <c r="N218" s="74"/>
    </row>
    <row r="219">
      <c r="B219" s="74"/>
      <c r="J219" s="74"/>
      <c r="K219" s="74"/>
      <c r="L219" s="74"/>
      <c r="M219" s="74"/>
      <c r="N219" s="74"/>
    </row>
    <row r="220">
      <c r="B220" s="74"/>
      <c r="J220" s="74"/>
      <c r="K220" s="74"/>
      <c r="L220" s="74"/>
      <c r="M220" s="74"/>
      <c r="N220" s="74"/>
    </row>
    <row r="221">
      <c r="B221" s="74"/>
      <c r="J221" s="74"/>
      <c r="K221" s="74"/>
      <c r="L221" s="74"/>
      <c r="M221" s="74"/>
      <c r="N221" s="74"/>
    </row>
    <row r="222">
      <c r="B222" s="74"/>
      <c r="J222" s="74"/>
      <c r="K222" s="74"/>
      <c r="L222" s="74"/>
      <c r="M222" s="74"/>
      <c r="N222" s="74"/>
    </row>
    <row r="223">
      <c r="B223" s="74"/>
      <c r="J223" s="74"/>
      <c r="K223" s="74"/>
      <c r="L223" s="74"/>
      <c r="M223" s="74"/>
      <c r="N223" s="74"/>
    </row>
    <row r="224">
      <c r="B224" s="74"/>
      <c r="J224" s="74"/>
      <c r="K224" s="74"/>
      <c r="L224" s="74"/>
      <c r="M224" s="74"/>
      <c r="N224" s="74"/>
    </row>
    <row r="225">
      <c r="B225" s="74"/>
      <c r="J225" s="74"/>
      <c r="K225" s="74"/>
      <c r="L225" s="74"/>
      <c r="M225" s="74"/>
      <c r="N225" s="74"/>
    </row>
    <row r="226">
      <c r="B226" s="74"/>
      <c r="J226" s="74"/>
      <c r="K226" s="74"/>
      <c r="L226" s="74"/>
      <c r="M226" s="74"/>
      <c r="N226" s="74"/>
    </row>
    <row r="227">
      <c r="B227" s="74"/>
      <c r="J227" s="74"/>
      <c r="K227" s="74"/>
      <c r="L227" s="74"/>
      <c r="M227" s="74"/>
      <c r="N227" s="74"/>
    </row>
    <row r="228">
      <c r="B228" s="74"/>
      <c r="J228" s="74"/>
      <c r="K228" s="74"/>
      <c r="L228" s="74"/>
      <c r="M228" s="74"/>
      <c r="N228" s="74"/>
    </row>
    <row r="229">
      <c r="B229" s="74"/>
      <c r="J229" s="74"/>
      <c r="K229" s="74"/>
      <c r="L229" s="74"/>
      <c r="M229" s="74"/>
      <c r="N229" s="74"/>
    </row>
    <row r="230">
      <c r="B230" s="74"/>
      <c r="J230" s="74"/>
      <c r="K230" s="74"/>
      <c r="L230" s="74"/>
      <c r="M230" s="74"/>
      <c r="N230" s="74"/>
    </row>
    <row r="231">
      <c r="B231" s="74"/>
      <c r="J231" s="74"/>
      <c r="K231" s="74"/>
      <c r="L231" s="74"/>
      <c r="M231" s="74"/>
      <c r="N231" s="74"/>
    </row>
    <row r="232">
      <c r="B232" s="74"/>
      <c r="J232" s="74"/>
      <c r="K232" s="74"/>
      <c r="L232" s="74"/>
      <c r="M232" s="74"/>
      <c r="N232" s="74"/>
    </row>
    <row r="233">
      <c r="B233" s="74"/>
      <c r="J233" s="74"/>
      <c r="K233" s="74"/>
      <c r="L233" s="74"/>
      <c r="M233" s="74"/>
      <c r="N233" s="74"/>
    </row>
    <row r="234">
      <c r="B234" s="74"/>
      <c r="J234" s="74"/>
      <c r="K234" s="74"/>
      <c r="L234" s="74"/>
      <c r="M234" s="74"/>
      <c r="N234" s="74"/>
    </row>
    <row r="235">
      <c r="B235" s="74"/>
      <c r="J235" s="74"/>
      <c r="K235" s="74"/>
      <c r="L235" s="74"/>
      <c r="M235" s="74"/>
      <c r="N235" s="74"/>
    </row>
    <row r="236">
      <c r="B236" s="74"/>
      <c r="J236" s="74"/>
      <c r="K236" s="74"/>
      <c r="L236" s="74"/>
      <c r="M236" s="74"/>
      <c r="N236" s="74"/>
    </row>
    <row r="237">
      <c r="B237" s="74"/>
      <c r="J237" s="74"/>
      <c r="K237" s="74"/>
      <c r="L237" s="74"/>
      <c r="M237" s="74"/>
      <c r="N237" s="74"/>
    </row>
    <row r="238">
      <c r="B238" s="74"/>
      <c r="J238" s="74"/>
      <c r="K238" s="74"/>
      <c r="L238" s="74"/>
      <c r="M238" s="74"/>
      <c r="N238" s="74"/>
    </row>
    <row r="239">
      <c r="B239" s="74"/>
      <c r="J239" s="74"/>
      <c r="K239" s="74"/>
      <c r="L239" s="74"/>
      <c r="M239" s="74"/>
      <c r="N239" s="74"/>
    </row>
    <row r="240">
      <c r="B240" s="74"/>
      <c r="J240" s="74"/>
      <c r="K240" s="74"/>
      <c r="L240" s="74"/>
      <c r="M240" s="74"/>
      <c r="N240" s="74"/>
    </row>
    <row r="241">
      <c r="B241" s="74"/>
      <c r="J241" s="74"/>
      <c r="K241" s="74"/>
      <c r="L241" s="74"/>
      <c r="M241" s="74"/>
      <c r="N241" s="74"/>
    </row>
    <row r="242">
      <c r="B242" s="74"/>
      <c r="J242" s="74"/>
      <c r="K242" s="74"/>
      <c r="L242" s="74"/>
      <c r="M242" s="74"/>
      <c r="N242" s="74"/>
    </row>
    <row r="243">
      <c r="B243" s="74"/>
      <c r="J243" s="74"/>
      <c r="K243" s="74"/>
      <c r="L243" s="74"/>
      <c r="M243" s="74"/>
      <c r="N243" s="74"/>
    </row>
    <row r="244">
      <c r="B244" s="74"/>
      <c r="J244" s="74"/>
      <c r="K244" s="74"/>
      <c r="L244" s="74"/>
      <c r="M244" s="74"/>
      <c r="N244" s="74"/>
    </row>
    <row r="245">
      <c r="B245" s="74"/>
      <c r="J245" s="74"/>
      <c r="K245" s="74"/>
      <c r="L245" s="74"/>
      <c r="M245" s="74"/>
      <c r="N245" s="74"/>
    </row>
    <row r="246">
      <c r="B246" s="74"/>
      <c r="J246" s="74"/>
      <c r="K246" s="74"/>
      <c r="L246" s="74"/>
      <c r="M246" s="74"/>
      <c r="N246" s="74"/>
    </row>
    <row r="247">
      <c r="B247" s="74"/>
      <c r="J247" s="74"/>
      <c r="K247" s="74"/>
      <c r="L247" s="74"/>
      <c r="M247" s="74"/>
      <c r="N247" s="74"/>
    </row>
    <row r="248">
      <c r="B248" s="74"/>
      <c r="J248" s="74"/>
      <c r="K248" s="74"/>
      <c r="L248" s="74"/>
      <c r="M248" s="74"/>
      <c r="N248" s="74"/>
    </row>
    <row r="249">
      <c r="B249" s="74"/>
      <c r="J249" s="74"/>
      <c r="K249" s="74"/>
      <c r="L249" s="74"/>
      <c r="M249" s="74"/>
      <c r="N249" s="74"/>
    </row>
    <row r="250">
      <c r="B250" s="74"/>
      <c r="J250" s="74"/>
      <c r="K250" s="74"/>
      <c r="L250" s="74"/>
      <c r="M250" s="74"/>
      <c r="N250" s="74"/>
    </row>
    <row r="251">
      <c r="B251" s="74"/>
      <c r="J251" s="74"/>
      <c r="K251" s="74"/>
      <c r="L251" s="74"/>
      <c r="M251" s="74"/>
      <c r="N251" s="74"/>
    </row>
    <row r="252">
      <c r="B252" s="74"/>
      <c r="J252" s="74"/>
      <c r="K252" s="74"/>
      <c r="L252" s="74"/>
      <c r="M252" s="74"/>
      <c r="N252" s="74"/>
    </row>
    <row r="253">
      <c r="B253" s="74"/>
      <c r="J253" s="74"/>
      <c r="K253" s="74"/>
      <c r="L253" s="74"/>
      <c r="M253" s="74"/>
      <c r="N253" s="74"/>
    </row>
    <row r="254">
      <c r="B254" s="74"/>
      <c r="J254" s="74"/>
      <c r="K254" s="74"/>
      <c r="L254" s="74"/>
      <c r="M254" s="74"/>
      <c r="N254" s="74"/>
    </row>
    <row r="255">
      <c r="B255" s="74"/>
      <c r="J255" s="74"/>
      <c r="K255" s="74"/>
      <c r="L255" s="74"/>
      <c r="M255" s="74"/>
      <c r="N255" s="74"/>
    </row>
    <row r="256">
      <c r="B256" s="74"/>
      <c r="J256" s="74"/>
      <c r="K256" s="74"/>
      <c r="L256" s="74"/>
      <c r="M256" s="74"/>
      <c r="N256" s="74"/>
    </row>
    <row r="257">
      <c r="B257" s="74"/>
      <c r="J257" s="74"/>
      <c r="K257" s="74"/>
      <c r="L257" s="74"/>
      <c r="M257" s="74"/>
      <c r="N257" s="74"/>
    </row>
    <row r="258">
      <c r="B258" s="74"/>
      <c r="J258" s="74"/>
      <c r="K258" s="74"/>
      <c r="L258" s="74"/>
      <c r="M258" s="74"/>
      <c r="N258" s="74"/>
    </row>
    <row r="259">
      <c r="B259" s="74"/>
      <c r="J259" s="74"/>
      <c r="K259" s="74"/>
      <c r="L259" s="74"/>
      <c r="M259" s="74"/>
      <c r="N259" s="74"/>
    </row>
    <row r="260">
      <c r="B260" s="74"/>
      <c r="J260" s="74"/>
      <c r="K260" s="74"/>
      <c r="L260" s="74"/>
      <c r="M260" s="74"/>
      <c r="N260" s="74"/>
    </row>
    <row r="261">
      <c r="B261" s="74"/>
      <c r="J261" s="74"/>
      <c r="K261" s="74"/>
      <c r="L261" s="74"/>
      <c r="M261" s="74"/>
      <c r="N261" s="74"/>
    </row>
    <row r="262">
      <c r="B262" s="74"/>
      <c r="J262" s="74"/>
      <c r="K262" s="74"/>
      <c r="L262" s="74"/>
      <c r="M262" s="74"/>
      <c r="N262" s="74"/>
    </row>
    <row r="263">
      <c r="B263" s="74"/>
      <c r="J263" s="74"/>
      <c r="K263" s="74"/>
      <c r="L263" s="74"/>
      <c r="M263" s="74"/>
      <c r="N263" s="74"/>
    </row>
    <row r="264">
      <c r="B264" s="74"/>
      <c r="J264" s="74"/>
      <c r="K264" s="74"/>
      <c r="L264" s="74"/>
      <c r="M264" s="74"/>
      <c r="N264" s="74"/>
    </row>
    <row r="265">
      <c r="B265" s="74"/>
      <c r="J265" s="74"/>
      <c r="K265" s="74"/>
      <c r="L265" s="74"/>
      <c r="M265" s="74"/>
      <c r="N265" s="74"/>
    </row>
    <row r="266">
      <c r="B266" s="74"/>
      <c r="J266" s="74"/>
      <c r="K266" s="74"/>
      <c r="L266" s="74"/>
      <c r="M266" s="74"/>
      <c r="N266" s="74"/>
    </row>
    <row r="267">
      <c r="B267" s="74"/>
      <c r="J267" s="74"/>
      <c r="K267" s="74"/>
      <c r="L267" s="74"/>
      <c r="M267" s="74"/>
      <c r="N267" s="74"/>
    </row>
    <row r="268">
      <c r="B268" s="74"/>
      <c r="J268" s="74"/>
      <c r="K268" s="74"/>
      <c r="L268" s="74"/>
      <c r="M268" s="74"/>
      <c r="N268" s="74"/>
    </row>
    <row r="269">
      <c r="B269" s="74"/>
      <c r="J269" s="74"/>
      <c r="K269" s="74"/>
      <c r="L269" s="74"/>
      <c r="M269" s="74"/>
      <c r="N269" s="74"/>
    </row>
    <row r="270">
      <c r="B270" s="74"/>
      <c r="J270" s="74"/>
      <c r="K270" s="74"/>
      <c r="L270" s="74"/>
      <c r="M270" s="74"/>
      <c r="N270" s="74"/>
    </row>
    <row r="271">
      <c r="B271" s="74"/>
      <c r="J271" s="74"/>
      <c r="K271" s="74"/>
      <c r="L271" s="74"/>
      <c r="M271" s="74"/>
      <c r="N271" s="74"/>
    </row>
    <row r="272">
      <c r="B272" s="74"/>
      <c r="J272" s="74"/>
      <c r="K272" s="74"/>
      <c r="L272" s="74"/>
      <c r="M272" s="74"/>
      <c r="N272" s="74"/>
    </row>
    <row r="273">
      <c r="B273" s="74"/>
      <c r="J273" s="74"/>
      <c r="K273" s="74"/>
      <c r="L273" s="74"/>
      <c r="M273" s="74"/>
      <c r="N273" s="74"/>
    </row>
    <row r="274">
      <c r="B274" s="74"/>
      <c r="J274" s="74"/>
      <c r="K274" s="74"/>
      <c r="L274" s="74"/>
      <c r="M274" s="74"/>
      <c r="N274" s="74"/>
    </row>
    <row r="275">
      <c r="B275" s="74"/>
      <c r="J275" s="74"/>
      <c r="K275" s="74"/>
      <c r="L275" s="74"/>
      <c r="M275" s="74"/>
      <c r="N275" s="74"/>
    </row>
    <row r="276">
      <c r="B276" s="74"/>
      <c r="J276" s="74"/>
      <c r="K276" s="74"/>
      <c r="L276" s="74"/>
      <c r="M276" s="74"/>
      <c r="N276" s="74"/>
    </row>
    <row r="277">
      <c r="B277" s="74"/>
      <c r="J277" s="74"/>
      <c r="K277" s="74"/>
      <c r="L277" s="74"/>
      <c r="M277" s="74"/>
      <c r="N277" s="74"/>
    </row>
    <row r="278">
      <c r="B278" s="74"/>
      <c r="J278" s="74"/>
      <c r="K278" s="74"/>
      <c r="L278" s="74"/>
      <c r="M278" s="74"/>
      <c r="N278" s="74"/>
    </row>
    <row r="279">
      <c r="B279" s="74"/>
      <c r="J279" s="74"/>
      <c r="K279" s="74"/>
      <c r="L279" s="74"/>
      <c r="M279" s="74"/>
      <c r="N279" s="74"/>
    </row>
    <row r="280">
      <c r="B280" s="74"/>
      <c r="J280" s="74"/>
      <c r="K280" s="74"/>
      <c r="L280" s="74"/>
      <c r="M280" s="74"/>
      <c r="N280" s="74"/>
    </row>
    <row r="281">
      <c r="B281" s="74"/>
      <c r="J281" s="74"/>
      <c r="K281" s="74"/>
      <c r="L281" s="74"/>
      <c r="M281" s="74"/>
      <c r="N281" s="74"/>
    </row>
    <row r="282">
      <c r="B282" s="74"/>
      <c r="J282" s="74"/>
      <c r="K282" s="74"/>
      <c r="L282" s="74"/>
      <c r="M282" s="74"/>
      <c r="N282" s="74"/>
    </row>
    <row r="283">
      <c r="B283" s="74"/>
      <c r="J283" s="74"/>
      <c r="K283" s="74"/>
      <c r="L283" s="74"/>
      <c r="M283" s="74"/>
      <c r="N283" s="74"/>
    </row>
    <row r="284">
      <c r="B284" s="74"/>
      <c r="J284" s="74"/>
      <c r="K284" s="74"/>
      <c r="L284" s="74"/>
      <c r="M284" s="74"/>
      <c r="N284" s="74"/>
    </row>
    <row r="285">
      <c r="B285" s="74"/>
      <c r="J285" s="74"/>
      <c r="K285" s="74"/>
      <c r="L285" s="74"/>
      <c r="M285" s="74"/>
      <c r="N285" s="74"/>
    </row>
    <row r="286">
      <c r="B286" s="74"/>
      <c r="J286" s="74"/>
      <c r="K286" s="74"/>
      <c r="L286" s="74"/>
      <c r="M286" s="74"/>
      <c r="N286" s="74"/>
    </row>
    <row r="287">
      <c r="B287" s="74"/>
      <c r="J287" s="74"/>
      <c r="K287" s="74"/>
      <c r="L287" s="74"/>
      <c r="M287" s="74"/>
      <c r="N287" s="74"/>
    </row>
    <row r="288">
      <c r="B288" s="74"/>
      <c r="J288" s="74"/>
      <c r="K288" s="74"/>
      <c r="L288" s="74"/>
      <c r="M288" s="74"/>
      <c r="N288" s="74"/>
    </row>
    <row r="289">
      <c r="B289" s="74"/>
      <c r="J289" s="74"/>
      <c r="K289" s="74"/>
      <c r="L289" s="74"/>
      <c r="M289" s="74"/>
      <c r="N289" s="74"/>
    </row>
    <row r="290">
      <c r="B290" s="74"/>
      <c r="J290" s="74"/>
      <c r="K290" s="74"/>
      <c r="L290" s="74"/>
      <c r="M290" s="74"/>
      <c r="N290" s="74"/>
    </row>
    <row r="291">
      <c r="B291" s="74"/>
      <c r="J291" s="74"/>
      <c r="K291" s="74"/>
      <c r="L291" s="74"/>
      <c r="M291" s="74"/>
      <c r="N291" s="74"/>
    </row>
    <row r="292">
      <c r="B292" s="74"/>
      <c r="J292" s="74"/>
      <c r="K292" s="74"/>
      <c r="L292" s="74"/>
      <c r="M292" s="74"/>
      <c r="N292" s="74"/>
    </row>
    <row r="293">
      <c r="B293" s="74"/>
      <c r="J293" s="74"/>
      <c r="K293" s="74"/>
      <c r="L293" s="74"/>
      <c r="M293" s="74"/>
      <c r="N293" s="74"/>
    </row>
    <row r="294">
      <c r="B294" s="74"/>
      <c r="J294" s="74"/>
      <c r="K294" s="74"/>
      <c r="L294" s="74"/>
      <c r="M294" s="74"/>
      <c r="N294" s="74"/>
    </row>
    <row r="295">
      <c r="B295" s="74"/>
      <c r="J295" s="74"/>
      <c r="K295" s="74"/>
      <c r="L295" s="74"/>
      <c r="M295" s="74"/>
      <c r="N295" s="74"/>
    </row>
    <row r="296">
      <c r="B296" s="74"/>
      <c r="J296" s="74"/>
      <c r="K296" s="74"/>
      <c r="L296" s="74"/>
      <c r="M296" s="74"/>
      <c r="N296" s="74"/>
    </row>
    <row r="297">
      <c r="B297" s="74"/>
      <c r="J297" s="74"/>
      <c r="K297" s="74"/>
      <c r="L297" s="74"/>
      <c r="M297" s="74"/>
      <c r="N297" s="74"/>
    </row>
    <row r="298">
      <c r="B298" s="74"/>
      <c r="J298" s="74"/>
      <c r="K298" s="74"/>
      <c r="L298" s="74"/>
      <c r="M298" s="74"/>
      <c r="N298" s="74"/>
    </row>
    <row r="299">
      <c r="B299" s="74"/>
      <c r="J299" s="74"/>
      <c r="K299" s="74"/>
      <c r="L299" s="74"/>
      <c r="M299" s="74"/>
      <c r="N299" s="74"/>
    </row>
    <row r="300">
      <c r="B300" s="74"/>
      <c r="J300" s="74"/>
      <c r="K300" s="74"/>
      <c r="L300" s="74"/>
      <c r="M300" s="74"/>
      <c r="N300" s="74"/>
    </row>
    <row r="301">
      <c r="B301" s="74"/>
      <c r="J301" s="74"/>
      <c r="K301" s="74"/>
      <c r="L301" s="74"/>
      <c r="M301" s="74"/>
      <c r="N301" s="74"/>
    </row>
    <row r="302">
      <c r="B302" s="74"/>
      <c r="J302" s="74"/>
      <c r="K302" s="74"/>
      <c r="L302" s="74"/>
      <c r="M302" s="74"/>
      <c r="N302" s="74"/>
    </row>
    <row r="303">
      <c r="B303" s="74"/>
      <c r="J303" s="74"/>
      <c r="K303" s="74"/>
      <c r="L303" s="74"/>
      <c r="M303" s="74"/>
      <c r="N303" s="74"/>
    </row>
    <row r="304">
      <c r="B304" s="74"/>
      <c r="J304" s="74"/>
      <c r="K304" s="74"/>
      <c r="L304" s="74"/>
      <c r="M304" s="74"/>
      <c r="N304" s="74"/>
    </row>
    <row r="305">
      <c r="B305" s="74"/>
      <c r="J305" s="74"/>
      <c r="K305" s="74"/>
      <c r="L305" s="74"/>
      <c r="M305" s="74"/>
      <c r="N305" s="74"/>
    </row>
    <row r="306">
      <c r="B306" s="74"/>
      <c r="J306" s="74"/>
      <c r="K306" s="74"/>
      <c r="L306" s="74"/>
      <c r="M306" s="74"/>
      <c r="N306" s="74"/>
    </row>
    <row r="307">
      <c r="B307" s="74"/>
      <c r="J307" s="74"/>
      <c r="K307" s="74"/>
      <c r="L307" s="74"/>
      <c r="M307" s="74"/>
      <c r="N307" s="74"/>
    </row>
    <row r="308">
      <c r="B308" s="74"/>
      <c r="J308" s="74"/>
      <c r="K308" s="74"/>
      <c r="L308" s="74"/>
      <c r="M308" s="74"/>
      <c r="N308" s="74"/>
    </row>
    <row r="309">
      <c r="B309" s="74"/>
      <c r="J309" s="74"/>
      <c r="K309" s="74"/>
      <c r="L309" s="74"/>
      <c r="M309" s="74"/>
      <c r="N309" s="74"/>
    </row>
    <row r="310">
      <c r="B310" s="74"/>
      <c r="J310" s="74"/>
      <c r="K310" s="74"/>
      <c r="L310" s="74"/>
      <c r="M310" s="74"/>
      <c r="N310" s="74"/>
    </row>
    <row r="311">
      <c r="B311" s="74"/>
      <c r="J311" s="74"/>
      <c r="K311" s="74"/>
      <c r="L311" s="74"/>
      <c r="M311" s="74"/>
      <c r="N311" s="74"/>
    </row>
    <row r="312">
      <c r="B312" s="74"/>
      <c r="J312" s="74"/>
      <c r="K312" s="74"/>
      <c r="L312" s="74"/>
      <c r="M312" s="74"/>
      <c r="N312" s="74"/>
    </row>
    <row r="313">
      <c r="B313" s="74"/>
      <c r="J313" s="74"/>
      <c r="K313" s="74"/>
      <c r="L313" s="74"/>
      <c r="M313" s="74"/>
      <c r="N313" s="74"/>
    </row>
    <row r="314">
      <c r="B314" s="74"/>
      <c r="J314" s="74"/>
      <c r="K314" s="74"/>
      <c r="L314" s="74"/>
      <c r="M314" s="74"/>
      <c r="N314" s="74"/>
    </row>
    <row r="315">
      <c r="B315" s="74"/>
      <c r="J315" s="74"/>
      <c r="K315" s="74"/>
      <c r="L315" s="74"/>
      <c r="M315" s="74"/>
      <c r="N315" s="74"/>
    </row>
    <row r="316">
      <c r="B316" s="74"/>
      <c r="J316" s="74"/>
      <c r="K316" s="74"/>
      <c r="L316" s="74"/>
      <c r="M316" s="74"/>
      <c r="N316" s="74"/>
    </row>
    <row r="317">
      <c r="B317" s="74"/>
      <c r="J317" s="74"/>
      <c r="K317" s="74"/>
      <c r="L317" s="74"/>
      <c r="M317" s="74"/>
      <c r="N317" s="74"/>
    </row>
    <row r="318">
      <c r="B318" s="74"/>
      <c r="J318" s="74"/>
      <c r="K318" s="74"/>
      <c r="L318" s="74"/>
      <c r="M318" s="74"/>
      <c r="N318" s="74"/>
    </row>
    <row r="319">
      <c r="B319" s="74"/>
      <c r="J319" s="74"/>
      <c r="K319" s="74"/>
      <c r="L319" s="74"/>
      <c r="M319" s="74"/>
      <c r="N319" s="74"/>
    </row>
    <row r="320">
      <c r="B320" s="74"/>
      <c r="J320" s="74"/>
      <c r="K320" s="74"/>
      <c r="L320" s="74"/>
      <c r="M320" s="74"/>
      <c r="N320" s="74"/>
    </row>
    <row r="321">
      <c r="B321" s="74"/>
      <c r="J321" s="74"/>
      <c r="K321" s="74"/>
      <c r="L321" s="74"/>
      <c r="M321" s="74"/>
      <c r="N321" s="74"/>
    </row>
    <row r="322">
      <c r="B322" s="74"/>
      <c r="J322" s="74"/>
      <c r="K322" s="74"/>
      <c r="L322" s="74"/>
      <c r="M322" s="74"/>
      <c r="N322" s="74"/>
    </row>
    <row r="323">
      <c r="B323" s="74"/>
      <c r="J323" s="74"/>
      <c r="K323" s="74"/>
      <c r="L323" s="74"/>
      <c r="M323" s="74"/>
      <c r="N323" s="74"/>
    </row>
    <row r="324">
      <c r="B324" s="74"/>
      <c r="J324" s="74"/>
      <c r="K324" s="74"/>
      <c r="L324" s="74"/>
      <c r="M324" s="74"/>
      <c r="N324" s="74"/>
    </row>
    <row r="325">
      <c r="B325" s="74"/>
      <c r="J325" s="74"/>
      <c r="K325" s="74"/>
      <c r="L325" s="74"/>
      <c r="M325" s="74"/>
      <c r="N325" s="74"/>
    </row>
    <row r="326">
      <c r="B326" s="74"/>
      <c r="J326" s="74"/>
      <c r="K326" s="74"/>
      <c r="L326" s="74"/>
      <c r="M326" s="74"/>
      <c r="N326" s="74"/>
    </row>
    <row r="327">
      <c r="B327" s="74"/>
      <c r="J327" s="74"/>
      <c r="K327" s="74"/>
      <c r="L327" s="74"/>
      <c r="M327" s="74"/>
      <c r="N327" s="74"/>
    </row>
    <row r="328">
      <c r="B328" s="74"/>
      <c r="J328" s="74"/>
      <c r="K328" s="74"/>
      <c r="L328" s="74"/>
      <c r="M328" s="74"/>
      <c r="N328" s="74"/>
    </row>
    <row r="329">
      <c r="B329" s="74"/>
      <c r="J329" s="74"/>
      <c r="K329" s="74"/>
      <c r="L329" s="74"/>
      <c r="M329" s="74"/>
      <c r="N329" s="74"/>
    </row>
    <row r="330">
      <c r="B330" s="74"/>
      <c r="J330" s="74"/>
      <c r="K330" s="74"/>
      <c r="L330" s="74"/>
      <c r="M330" s="74"/>
      <c r="N330" s="74"/>
    </row>
    <row r="331">
      <c r="B331" s="74"/>
      <c r="J331" s="74"/>
      <c r="K331" s="74"/>
      <c r="L331" s="74"/>
      <c r="M331" s="74"/>
      <c r="N331" s="74"/>
    </row>
    <row r="332">
      <c r="B332" s="74"/>
      <c r="J332" s="74"/>
      <c r="K332" s="74"/>
      <c r="L332" s="74"/>
      <c r="M332" s="74"/>
      <c r="N332" s="74"/>
    </row>
    <row r="333">
      <c r="B333" s="74"/>
      <c r="J333" s="74"/>
      <c r="K333" s="74"/>
      <c r="L333" s="74"/>
      <c r="M333" s="74"/>
      <c r="N333" s="74"/>
    </row>
    <row r="334">
      <c r="B334" s="74"/>
      <c r="J334" s="74"/>
      <c r="K334" s="74"/>
      <c r="L334" s="74"/>
      <c r="M334" s="74"/>
      <c r="N334" s="74"/>
    </row>
    <row r="335">
      <c r="B335" s="74"/>
      <c r="J335" s="74"/>
      <c r="K335" s="74"/>
      <c r="L335" s="74"/>
      <c r="M335" s="74"/>
      <c r="N335" s="74"/>
    </row>
    <row r="336">
      <c r="B336" s="74"/>
      <c r="J336" s="74"/>
      <c r="K336" s="74"/>
      <c r="L336" s="74"/>
      <c r="M336" s="74"/>
      <c r="N336" s="74"/>
    </row>
    <row r="337">
      <c r="B337" s="74"/>
      <c r="J337" s="74"/>
      <c r="K337" s="74"/>
      <c r="L337" s="74"/>
      <c r="M337" s="74"/>
      <c r="N337" s="74"/>
    </row>
    <row r="338">
      <c r="B338" s="74"/>
      <c r="J338" s="74"/>
      <c r="K338" s="74"/>
      <c r="L338" s="74"/>
      <c r="M338" s="74"/>
      <c r="N338" s="74"/>
    </row>
    <row r="339">
      <c r="B339" s="74"/>
      <c r="J339" s="74"/>
      <c r="K339" s="74"/>
      <c r="L339" s="74"/>
      <c r="M339" s="74"/>
      <c r="N339" s="74"/>
    </row>
    <row r="340">
      <c r="B340" s="74"/>
      <c r="J340" s="74"/>
      <c r="K340" s="74"/>
      <c r="L340" s="74"/>
      <c r="M340" s="74"/>
      <c r="N340" s="74"/>
    </row>
    <row r="341">
      <c r="B341" s="74"/>
      <c r="J341" s="74"/>
      <c r="K341" s="74"/>
      <c r="L341" s="74"/>
      <c r="M341" s="74"/>
      <c r="N341" s="74"/>
    </row>
    <row r="342">
      <c r="B342" s="74"/>
      <c r="J342" s="74"/>
      <c r="K342" s="74"/>
      <c r="L342" s="74"/>
      <c r="M342" s="74"/>
      <c r="N342" s="74"/>
    </row>
    <row r="343">
      <c r="B343" s="74"/>
      <c r="J343" s="74"/>
      <c r="K343" s="74"/>
      <c r="L343" s="74"/>
      <c r="M343" s="74"/>
      <c r="N343" s="74"/>
    </row>
    <row r="344">
      <c r="B344" s="74"/>
      <c r="J344" s="74"/>
      <c r="K344" s="74"/>
      <c r="L344" s="74"/>
      <c r="M344" s="74"/>
      <c r="N344" s="74"/>
    </row>
    <row r="345">
      <c r="B345" s="74"/>
      <c r="J345" s="74"/>
      <c r="K345" s="74"/>
      <c r="L345" s="74"/>
      <c r="M345" s="74"/>
      <c r="N345" s="74"/>
    </row>
    <row r="346">
      <c r="B346" s="74"/>
      <c r="J346" s="74"/>
      <c r="K346" s="74"/>
      <c r="L346" s="74"/>
      <c r="M346" s="74"/>
      <c r="N346" s="74"/>
    </row>
    <row r="347">
      <c r="B347" s="74"/>
      <c r="J347" s="74"/>
      <c r="K347" s="74"/>
      <c r="L347" s="74"/>
      <c r="M347" s="74"/>
      <c r="N347" s="74"/>
    </row>
    <row r="348">
      <c r="B348" s="74"/>
      <c r="J348" s="74"/>
      <c r="K348" s="74"/>
      <c r="L348" s="74"/>
      <c r="M348" s="74"/>
      <c r="N348" s="74"/>
    </row>
    <row r="349">
      <c r="B349" s="74"/>
      <c r="J349" s="74"/>
      <c r="K349" s="74"/>
      <c r="L349" s="74"/>
      <c r="M349" s="74"/>
      <c r="N349" s="74"/>
    </row>
    <row r="350">
      <c r="B350" s="74"/>
      <c r="J350" s="74"/>
      <c r="K350" s="74"/>
      <c r="L350" s="74"/>
      <c r="M350" s="74"/>
      <c r="N350" s="74"/>
    </row>
    <row r="351">
      <c r="B351" s="74"/>
      <c r="J351" s="74"/>
      <c r="K351" s="74"/>
      <c r="L351" s="74"/>
      <c r="M351" s="74"/>
      <c r="N351" s="74"/>
    </row>
    <row r="352">
      <c r="B352" s="74"/>
      <c r="J352" s="74"/>
      <c r="K352" s="74"/>
      <c r="L352" s="74"/>
      <c r="M352" s="74"/>
      <c r="N352" s="74"/>
    </row>
    <row r="353">
      <c r="B353" s="74"/>
      <c r="J353" s="74"/>
      <c r="K353" s="74"/>
      <c r="L353" s="74"/>
      <c r="M353" s="74"/>
      <c r="N353" s="74"/>
    </row>
    <row r="354">
      <c r="B354" s="74"/>
      <c r="J354" s="74"/>
      <c r="K354" s="74"/>
      <c r="L354" s="74"/>
      <c r="M354" s="74"/>
      <c r="N354" s="74"/>
    </row>
    <row r="355">
      <c r="B355" s="74"/>
      <c r="J355" s="74"/>
      <c r="K355" s="74"/>
      <c r="L355" s="74"/>
      <c r="M355" s="74"/>
      <c r="N355" s="74"/>
    </row>
    <row r="356">
      <c r="B356" s="74"/>
      <c r="J356" s="74"/>
      <c r="K356" s="74"/>
      <c r="L356" s="74"/>
      <c r="M356" s="74"/>
      <c r="N356" s="74"/>
    </row>
    <row r="357">
      <c r="B357" s="74"/>
      <c r="J357" s="74"/>
      <c r="K357" s="74"/>
      <c r="L357" s="74"/>
      <c r="M357" s="74"/>
      <c r="N357" s="74"/>
    </row>
    <row r="358">
      <c r="B358" s="74"/>
      <c r="J358" s="74"/>
      <c r="K358" s="74"/>
      <c r="L358" s="74"/>
      <c r="M358" s="74"/>
      <c r="N358" s="74"/>
    </row>
    <row r="359">
      <c r="B359" s="74"/>
      <c r="J359" s="74"/>
      <c r="K359" s="74"/>
      <c r="L359" s="74"/>
      <c r="M359" s="74"/>
      <c r="N359" s="74"/>
    </row>
    <row r="360">
      <c r="B360" s="74"/>
      <c r="J360" s="74"/>
      <c r="K360" s="74"/>
      <c r="L360" s="74"/>
      <c r="M360" s="74"/>
      <c r="N360" s="74"/>
    </row>
    <row r="361">
      <c r="B361" s="74"/>
      <c r="J361" s="74"/>
      <c r="K361" s="74"/>
      <c r="L361" s="74"/>
      <c r="M361" s="74"/>
      <c r="N361" s="74"/>
    </row>
    <row r="362">
      <c r="B362" s="74"/>
      <c r="J362" s="74"/>
      <c r="K362" s="74"/>
      <c r="L362" s="74"/>
      <c r="M362" s="74"/>
      <c r="N362" s="74"/>
    </row>
    <row r="363">
      <c r="B363" s="74"/>
      <c r="J363" s="74"/>
      <c r="K363" s="74"/>
      <c r="L363" s="74"/>
      <c r="M363" s="74"/>
      <c r="N363" s="74"/>
    </row>
    <row r="364">
      <c r="B364" s="74"/>
      <c r="J364" s="74"/>
      <c r="K364" s="74"/>
      <c r="L364" s="74"/>
      <c r="M364" s="74"/>
      <c r="N364" s="74"/>
    </row>
    <row r="365">
      <c r="B365" s="74"/>
      <c r="J365" s="74"/>
      <c r="K365" s="74"/>
      <c r="L365" s="74"/>
      <c r="M365" s="74"/>
      <c r="N365" s="74"/>
    </row>
    <row r="366">
      <c r="B366" s="74"/>
      <c r="J366" s="74"/>
      <c r="K366" s="74"/>
      <c r="L366" s="74"/>
      <c r="M366" s="74"/>
      <c r="N366" s="74"/>
    </row>
    <row r="367">
      <c r="B367" s="74"/>
      <c r="J367" s="74"/>
      <c r="K367" s="74"/>
      <c r="L367" s="74"/>
      <c r="M367" s="74"/>
      <c r="N367" s="74"/>
    </row>
    <row r="368">
      <c r="B368" s="74"/>
      <c r="J368" s="74"/>
      <c r="K368" s="74"/>
      <c r="L368" s="74"/>
      <c r="M368" s="74"/>
      <c r="N368" s="74"/>
    </row>
    <row r="369">
      <c r="B369" s="74"/>
      <c r="J369" s="74"/>
      <c r="K369" s="74"/>
      <c r="L369" s="74"/>
      <c r="M369" s="74"/>
      <c r="N369" s="74"/>
    </row>
    <row r="370">
      <c r="B370" s="74"/>
      <c r="J370" s="74"/>
      <c r="K370" s="74"/>
      <c r="L370" s="74"/>
      <c r="M370" s="74"/>
      <c r="N370" s="74"/>
    </row>
    <row r="371">
      <c r="B371" s="74"/>
      <c r="J371" s="74"/>
      <c r="K371" s="74"/>
      <c r="L371" s="74"/>
      <c r="M371" s="74"/>
      <c r="N371" s="74"/>
    </row>
    <row r="372">
      <c r="B372" s="74"/>
      <c r="J372" s="74"/>
      <c r="K372" s="74"/>
      <c r="L372" s="74"/>
      <c r="M372" s="74"/>
      <c r="N372" s="74"/>
    </row>
    <row r="373">
      <c r="B373" s="74"/>
      <c r="J373" s="74"/>
      <c r="K373" s="74"/>
      <c r="L373" s="74"/>
      <c r="M373" s="74"/>
      <c r="N373" s="74"/>
    </row>
    <row r="374">
      <c r="B374" s="74"/>
      <c r="J374" s="74"/>
      <c r="K374" s="74"/>
      <c r="L374" s="74"/>
      <c r="M374" s="74"/>
      <c r="N374" s="74"/>
    </row>
    <row r="375">
      <c r="B375" s="74"/>
      <c r="J375" s="74"/>
      <c r="K375" s="74"/>
      <c r="L375" s="74"/>
      <c r="M375" s="74"/>
      <c r="N375" s="74"/>
    </row>
    <row r="376">
      <c r="B376" s="74"/>
      <c r="J376" s="74"/>
      <c r="K376" s="74"/>
      <c r="L376" s="74"/>
      <c r="M376" s="74"/>
      <c r="N376" s="74"/>
    </row>
    <row r="377">
      <c r="B377" s="74"/>
      <c r="J377" s="74"/>
      <c r="K377" s="74"/>
      <c r="L377" s="74"/>
      <c r="M377" s="74"/>
      <c r="N377" s="74"/>
    </row>
    <row r="378">
      <c r="B378" s="74"/>
      <c r="J378" s="74"/>
      <c r="K378" s="74"/>
      <c r="L378" s="74"/>
      <c r="M378" s="74"/>
      <c r="N378" s="74"/>
    </row>
    <row r="379">
      <c r="B379" s="74"/>
      <c r="J379" s="74"/>
      <c r="K379" s="74"/>
      <c r="L379" s="74"/>
      <c r="M379" s="74"/>
      <c r="N379" s="74"/>
    </row>
    <row r="380">
      <c r="B380" s="74"/>
      <c r="J380" s="74"/>
      <c r="K380" s="74"/>
      <c r="L380" s="74"/>
      <c r="M380" s="74"/>
      <c r="N380" s="74"/>
    </row>
    <row r="381">
      <c r="B381" s="74"/>
      <c r="J381" s="74"/>
      <c r="K381" s="74"/>
      <c r="L381" s="74"/>
      <c r="M381" s="74"/>
      <c r="N381" s="74"/>
    </row>
    <row r="382">
      <c r="B382" s="74"/>
      <c r="J382" s="74"/>
      <c r="K382" s="74"/>
      <c r="L382" s="74"/>
      <c r="M382" s="74"/>
      <c r="N382" s="74"/>
    </row>
    <row r="383">
      <c r="B383" s="74"/>
      <c r="J383" s="74"/>
      <c r="K383" s="74"/>
      <c r="L383" s="74"/>
      <c r="M383" s="74"/>
      <c r="N383" s="74"/>
    </row>
    <row r="384">
      <c r="B384" s="74"/>
      <c r="J384" s="74"/>
      <c r="K384" s="74"/>
      <c r="L384" s="74"/>
      <c r="M384" s="74"/>
      <c r="N384" s="74"/>
    </row>
    <row r="385">
      <c r="B385" s="74"/>
      <c r="J385" s="74"/>
      <c r="K385" s="74"/>
      <c r="L385" s="74"/>
      <c r="M385" s="74"/>
      <c r="N385" s="74"/>
    </row>
    <row r="386">
      <c r="B386" s="74"/>
      <c r="J386" s="74"/>
      <c r="K386" s="74"/>
      <c r="L386" s="74"/>
      <c r="M386" s="74"/>
      <c r="N386" s="74"/>
    </row>
    <row r="387">
      <c r="B387" s="74"/>
      <c r="J387" s="74"/>
      <c r="K387" s="74"/>
      <c r="L387" s="74"/>
      <c r="M387" s="74"/>
      <c r="N387" s="74"/>
    </row>
    <row r="388">
      <c r="B388" s="74"/>
      <c r="J388" s="74"/>
      <c r="K388" s="74"/>
      <c r="L388" s="74"/>
      <c r="M388" s="74"/>
      <c r="N388" s="74"/>
    </row>
    <row r="389">
      <c r="B389" s="74"/>
      <c r="J389" s="74"/>
      <c r="K389" s="74"/>
      <c r="L389" s="74"/>
      <c r="M389" s="74"/>
      <c r="N389" s="74"/>
    </row>
    <row r="390">
      <c r="B390" s="74"/>
      <c r="J390" s="74"/>
      <c r="K390" s="74"/>
      <c r="L390" s="74"/>
      <c r="M390" s="74"/>
      <c r="N390" s="74"/>
    </row>
    <row r="391">
      <c r="B391" s="74"/>
      <c r="J391" s="74"/>
      <c r="K391" s="74"/>
      <c r="L391" s="74"/>
      <c r="M391" s="74"/>
      <c r="N391" s="74"/>
    </row>
    <row r="392">
      <c r="B392" s="74"/>
      <c r="J392" s="74"/>
      <c r="K392" s="74"/>
      <c r="L392" s="74"/>
      <c r="M392" s="74"/>
      <c r="N392" s="74"/>
    </row>
    <row r="393">
      <c r="B393" s="74"/>
      <c r="J393" s="74"/>
      <c r="K393" s="74"/>
      <c r="L393" s="74"/>
      <c r="M393" s="74"/>
      <c r="N393" s="74"/>
    </row>
    <row r="394">
      <c r="B394" s="74"/>
      <c r="J394" s="74"/>
      <c r="K394" s="74"/>
      <c r="L394" s="74"/>
      <c r="M394" s="74"/>
      <c r="N394" s="74"/>
    </row>
    <row r="395">
      <c r="B395" s="74"/>
      <c r="J395" s="74"/>
      <c r="K395" s="74"/>
      <c r="L395" s="74"/>
      <c r="M395" s="74"/>
      <c r="N395" s="74"/>
    </row>
    <row r="396">
      <c r="B396" s="74"/>
      <c r="J396" s="74"/>
      <c r="K396" s="74"/>
      <c r="L396" s="74"/>
      <c r="M396" s="74"/>
      <c r="N396" s="74"/>
    </row>
    <row r="397">
      <c r="B397" s="74"/>
      <c r="J397" s="74"/>
      <c r="K397" s="74"/>
      <c r="L397" s="74"/>
      <c r="M397" s="74"/>
      <c r="N397" s="74"/>
    </row>
    <row r="398">
      <c r="B398" s="74"/>
      <c r="J398" s="74"/>
      <c r="K398" s="74"/>
      <c r="L398" s="74"/>
      <c r="M398" s="74"/>
      <c r="N398" s="74"/>
    </row>
    <row r="399">
      <c r="B399" s="74"/>
      <c r="J399" s="74"/>
      <c r="K399" s="74"/>
      <c r="L399" s="74"/>
      <c r="M399" s="74"/>
      <c r="N399" s="74"/>
    </row>
    <row r="400">
      <c r="B400" s="74"/>
      <c r="J400" s="74"/>
      <c r="K400" s="74"/>
      <c r="L400" s="74"/>
      <c r="M400" s="74"/>
      <c r="N400" s="74"/>
    </row>
    <row r="401">
      <c r="B401" s="74"/>
      <c r="J401" s="74"/>
      <c r="K401" s="74"/>
      <c r="L401" s="74"/>
      <c r="M401" s="74"/>
      <c r="N401" s="74"/>
    </row>
    <row r="402">
      <c r="B402" s="74"/>
      <c r="J402" s="74"/>
      <c r="K402" s="74"/>
      <c r="L402" s="74"/>
      <c r="M402" s="74"/>
      <c r="N402" s="74"/>
    </row>
    <row r="403">
      <c r="B403" s="74"/>
      <c r="J403" s="74"/>
      <c r="K403" s="74"/>
      <c r="L403" s="74"/>
      <c r="M403" s="74"/>
      <c r="N403" s="74"/>
    </row>
    <row r="404">
      <c r="B404" s="74"/>
      <c r="J404" s="74"/>
      <c r="K404" s="74"/>
      <c r="L404" s="74"/>
      <c r="M404" s="74"/>
      <c r="N404" s="74"/>
    </row>
    <row r="405">
      <c r="B405" s="74"/>
      <c r="J405" s="74"/>
      <c r="K405" s="74"/>
      <c r="L405" s="74"/>
      <c r="M405" s="74"/>
      <c r="N405" s="74"/>
    </row>
    <row r="406">
      <c r="B406" s="74"/>
      <c r="J406" s="74"/>
      <c r="K406" s="74"/>
      <c r="L406" s="74"/>
      <c r="M406" s="74"/>
      <c r="N406" s="74"/>
    </row>
    <row r="407">
      <c r="B407" s="74"/>
      <c r="J407" s="74"/>
      <c r="K407" s="74"/>
      <c r="L407" s="74"/>
      <c r="M407" s="74"/>
      <c r="N407" s="74"/>
    </row>
    <row r="408">
      <c r="B408" s="74"/>
      <c r="J408" s="74"/>
      <c r="K408" s="74"/>
      <c r="L408" s="74"/>
      <c r="M408" s="74"/>
      <c r="N408" s="74"/>
    </row>
    <row r="409">
      <c r="B409" s="74"/>
      <c r="J409" s="74"/>
      <c r="K409" s="74"/>
      <c r="L409" s="74"/>
      <c r="M409" s="74"/>
      <c r="N409" s="74"/>
    </row>
    <row r="410">
      <c r="B410" s="74"/>
      <c r="J410" s="74"/>
      <c r="K410" s="74"/>
      <c r="L410" s="74"/>
      <c r="M410" s="74"/>
      <c r="N410" s="74"/>
    </row>
    <row r="411">
      <c r="B411" s="74"/>
      <c r="J411" s="74"/>
      <c r="K411" s="74"/>
      <c r="L411" s="74"/>
      <c r="M411" s="74"/>
      <c r="N411" s="74"/>
    </row>
    <row r="412">
      <c r="B412" s="74"/>
      <c r="J412" s="74"/>
      <c r="K412" s="74"/>
      <c r="L412" s="74"/>
      <c r="M412" s="74"/>
      <c r="N412" s="74"/>
    </row>
    <row r="413">
      <c r="B413" s="74"/>
      <c r="J413" s="74"/>
      <c r="K413" s="74"/>
      <c r="L413" s="74"/>
      <c r="M413" s="74"/>
      <c r="N413" s="74"/>
    </row>
    <row r="414">
      <c r="B414" s="74"/>
      <c r="J414" s="74"/>
      <c r="K414" s="74"/>
      <c r="L414" s="74"/>
      <c r="M414" s="74"/>
      <c r="N414" s="74"/>
    </row>
    <row r="415">
      <c r="B415" s="74"/>
      <c r="J415" s="74"/>
      <c r="K415" s="74"/>
      <c r="L415" s="74"/>
      <c r="M415" s="74"/>
      <c r="N415" s="74"/>
    </row>
    <row r="416">
      <c r="B416" s="74"/>
      <c r="J416" s="74"/>
      <c r="K416" s="74"/>
      <c r="L416" s="74"/>
      <c r="M416" s="74"/>
      <c r="N416" s="74"/>
    </row>
    <row r="417">
      <c r="B417" s="74"/>
      <c r="J417" s="74"/>
      <c r="K417" s="74"/>
      <c r="L417" s="74"/>
      <c r="M417" s="74"/>
      <c r="N417" s="74"/>
    </row>
    <row r="418">
      <c r="B418" s="74"/>
      <c r="J418" s="74"/>
      <c r="K418" s="74"/>
      <c r="L418" s="74"/>
      <c r="M418" s="74"/>
      <c r="N418" s="74"/>
    </row>
    <row r="419">
      <c r="B419" s="74"/>
      <c r="J419" s="74"/>
      <c r="K419" s="74"/>
      <c r="L419" s="74"/>
      <c r="M419" s="74"/>
      <c r="N419" s="74"/>
    </row>
    <row r="420">
      <c r="B420" s="74"/>
      <c r="J420" s="74"/>
      <c r="K420" s="74"/>
      <c r="L420" s="74"/>
      <c r="M420" s="74"/>
      <c r="N420" s="74"/>
    </row>
    <row r="421">
      <c r="B421" s="74"/>
      <c r="J421" s="74"/>
      <c r="K421" s="74"/>
      <c r="L421" s="74"/>
      <c r="M421" s="74"/>
      <c r="N421" s="74"/>
    </row>
    <row r="422">
      <c r="B422" s="74"/>
      <c r="J422" s="74"/>
      <c r="K422" s="74"/>
      <c r="L422" s="74"/>
      <c r="M422" s="74"/>
      <c r="N422" s="74"/>
    </row>
    <row r="423">
      <c r="B423" s="74"/>
      <c r="J423" s="74"/>
      <c r="K423" s="74"/>
      <c r="L423" s="74"/>
      <c r="M423" s="74"/>
      <c r="N423" s="74"/>
    </row>
    <row r="424">
      <c r="B424" s="74"/>
      <c r="J424" s="74"/>
      <c r="K424" s="74"/>
      <c r="L424" s="74"/>
      <c r="M424" s="74"/>
      <c r="N424" s="74"/>
    </row>
    <row r="425">
      <c r="B425" s="74"/>
      <c r="J425" s="74"/>
      <c r="K425" s="74"/>
      <c r="L425" s="74"/>
      <c r="M425" s="74"/>
      <c r="N425" s="74"/>
    </row>
    <row r="426">
      <c r="B426" s="74"/>
      <c r="J426" s="74"/>
      <c r="K426" s="74"/>
      <c r="L426" s="74"/>
      <c r="M426" s="74"/>
      <c r="N426" s="74"/>
    </row>
    <row r="427">
      <c r="B427" s="74"/>
      <c r="J427" s="74"/>
      <c r="K427" s="74"/>
      <c r="L427" s="74"/>
      <c r="M427" s="74"/>
      <c r="N427" s="74"/>
    </row>
    <row r="428">
      <c r="B428" s="74"/>
      <c r="J428" s="74"/>
      <c r="K428" s="74"/>
      <c r="L428" s="74"/>
      <c r="M428" s="74"/>
      <c r="N428" s="74"/>
    </row>
    <row r="429">
      <c r="B429" s="74"/>
      <c r="J429" s="74"/>
      <c r="K429" s="74"/>
      <c r="L429" s="74"/>
      <c r="M429" s="74"/>
      <c r="N429" s="74"/>
    </row>
    <row r="430">
      <c r="B430" s="74"/>
      <c r="J430" s="74"/>
      <c r="K430" s="74"/>
      <c r="L430" s="74"/>
      <c r="M430" s="74"/>
      <c r="N430" s="74"/>
    </row>
    <row r="431">
      <c r="B431" s="74"/>
      <c r="J431" s="74"/>
      <c r="K431" s="74"/>
      <c r="L431" s="74"/>
      <c r="M431" s="74"/>
      <c r="N431" s="74"/>
    </row>
    <row r="432">
      <c r="B432" s="74"/>
      <c r="J432" s="74"/>
      <c r="K432" s="74"/>
      <c r="L432" s="74"/>
      <c r="M432" s="74"/>
      <c r="N432" s="74"/>
    </row>
    <row r="433">
      <c r="B433" s="74"/>
      <c r="J433" s="74"/>
      <c r="K433" s="74"/>
      <c r="L433" s="74"/>
      <c r="M433" s="74"/>
      <c r="N433" s="74"/>
    </row>
    <row r="434">
      <c r="B434" s="74"/>
      <c r="J434" s="74"/>
      <c r="K434" s="74"/>
      <c r="L434" s="74"/>
      <c r="M434" s="74"/>
      <c r="N434" s="74"/>
    </row>
    <row r="435">
      <c r="B435" s="74"/>
      <c r="J435" s="74"/>
      <c r="K435" s="74"/>
      <c r="L435" s="74"/>
      <c r="M435" s="74"/>
      <c r="N435" s="74"/>
    </row>
    <row r="436">
      <c r="B436" s="74"/>
      <c r="J436" s="74"/>
      <c r="K436" s="74"/>
      <c r="L436" s="74"/>
      <c r="M436" s="74"/>
      <c r="N436" s="74"/>
    </row>
    <row r="437">
      <c r="B437" s="74"/>
      <c r="J437" s="74"/>
      <c r="K437" s="74"/>
      <c r="L437" s="74"/>
      <c r="M437" s="74"/>
      <c r="N437" s="74"/>
    </row>
    <row r="438">
      <c r="B438" s="74"/>
      <c r="J438" s="74"/>
      <c r="K438" s="74"/>
      <c r="L438" s="74"/>
      <c r="M438" s="74"/>
      <c r="N438" s="74"/>
    </row>
    <row r="439">
      <c r="B439" s="74"/>
      <c r="J439" s="74"/>
      <c r="K439" s="74"/>
      <c r="L439" s="74"/>
      <c r="M439" s="74"/>
      <c r="N439" s="74"/>
    </row>
    <row r="440">
      <c r="B440" s="74"/>
      <c r="J440" s="74"/>
      <c r="K440" s="74"/>
      <c r="L440" s="74"/>
      <c r="M440" s="74"/>
      <c r="N440" s="74"/>
    </row>
    <row r="441">
      <c r="B441" s="74"/>
      <c r="J441" s="74"/>
      <c r="K441" s="74"/>
      <c r="L441" s="74"/>
      <c r="M441" s="74"/>
      <c r="N441" s="74"/>
    </row>
    <row r="442">
      <c r="B442" s="74"/>
      <c r="J442" s="74"/>
      <c r="K442" s="74"/>
      <c r="L442" s="74"/>
      <c r="M442" s="74"/>
      <c r="N442" s="74"/>
    </row>
    <row r="443">
      <c r="B443" s="74"/>
      <c r="J443" s="74"/>
      <c r="K443" s="74"/>
      <c r="L443" s="74"/>
      <c r="M443" s="74"/>
      <c r="N443" s="74"/>
    </row>
    <row r="444">
      <c r="B444" s="74"/>
      <c r="J444" s="74"/>
      <c r="K444" s="74"/>
      <c r="L444" s="74"/>
      <c r="M444" s="74"/>
      <c r="N444" s="74"/>
    </row>
    <row r="445">
      <c r="B445" s="74"/>
      <c r="J445" s="74"/>
      <c r="K445" s="74"/>
      <c r="L445" s="74"/>
      <c r="M445" s="74"/>
      <c r="N445" s="74"/>
    </row>
    <row r="446">
      <c r="B446" s="74"/>
      <c r="J446" s="74"/>
      <c r="K446" s="74"/>
      <c r="L446" s="74"/>
      <c r="M446" s="74"/>
      <c r="N446" s="74"/>
    </row>
    <row r="447">
      <c r="B447" s="74"/>
      <c r="J447" s="74"/>
      <c r="K447" s="74"/>
      <c r="L447" s="74"/>
      <c r="M447" s="74"/>
      <c r="N447" s="74"/>
    </row>
    <row r="448">
      <c r="B448" s="74"/>
      <c r="J448" s="74"/>
      <c r="K448" s="74"/>
      <c r="L448" s="74"/>
      <c r="M448" s="74"/>
      <c r="N448" s="74"/>
    </row>
    <row r="449">
      <c r="B449" s="74"/>
      <c r="J449" s="74"/>
      <c r="K449" s="74"/>
      <c r="L449" s="74"/>
      <c r="M449" s="74"/>
      <c r="N449" s="74"/>
    </row>
    <row r="450">
      <c r="B450" s="74"/>
      <c r="J450" s="74"/>
      <c r="K450" s="74"/>
      <c r="L450" s="74"/>
      <c r="M450" s="74"/>
      <c r="N450" s="74"/>
    </row>
    <row r="451">
      <c r="B451" s="74"/>
      <c r="J451" s="74"/>
      <c r="K451" s="74"/>
      <c r="L451" s="74"/>
      <c r="M451" s="74"/>
      <c r="N451" s="74"/>
    </row>
    <row r="452">
      <c r="B452" s="74"/>
      <c r="J452" s="74"/>
      <c r="K452" s="74"/>
      <c r="L452" s="74"/>
      <c r="M452" s="74"/>
      <c r="N452" s="74"/>
    </row>
    <row r="453">
      <c r="B453" s="74"/>
      <c r="J453" s="74"/>
      <c r="K453" s="74"/>
      <c r="L453" s="74"/>
      <c r="M453" s="74"/>
      <c r="N453" s="74"/>
    </row>
    <row r="454">
      <c r="B454" s="74"/>
      <c r="J454" s="74"/>
      <c r="K454" s="74"/>
      <c r="L454" s="74"/>
      <c r="M454" s="74"/>
      <c r="N454" s="74"/>
    </row>
    <row r="455">
      <c r="B455" s="74"/>
      <c r="J455" s="74"/>
      <c r="K455" s="74"/>
      <c r="L455" s="74"/>
      <c r="M455" s="74"/>
      <c r="N455" s="74"/>
    </row>
    <row r="456">
      <c r="B456" s="74"/>
      <c r="J456" s="74"/>
      <c r="K456" s="74"/>
      <c r="L456" s="74"/>
      <c r="M456" s="74"/>
      <c r="N456" s="74"/>
    </row>
    <row r="457">
      <c r="B457" s="74"/>
      <c r="J457" s="74"/>
      <c r="K457" s="74"/>
      <c r="L457" s="74"/>
      <c r="M457" s="74"/>
      <c r="N457" s="74"/>
    </row>
    <row r="458">
      <c r="B458" s="74"/>
      <c r="J458" s="74"/>
      <c r="K458" s="74"/>
      <c r="L458" s="74"/>
      <c r="M458" s="74"/>
      <c r="N458" s="74"/>
    </row>
    <row r="459">
      <c r="B459" s="74"/>
      <c r="J459" s="74"/>
      <c r="K459" s="74"/>
      <c r="L459" s="74"/>
      <c r="M459" s="74"/>
      <c r="N459" s="74"/>
    </row>
    <row r="460">
      <c r="B460" s="74"/>
      <c r="J460" s="74"/>
      <c r="K460" s="74"/>
      <c r="L460" s="74"/>
      <c r="M460" s="74"/>
      <c r="N460" s="74"/>
    </row>
    <row r="461">
      <c r="B461" s="74"/>
      <c r="J461" s="74"/>
      <c r="K461" s="74"/>
      <c r="L461" s="74"/>
      <c r="M461" s="74"/>
      <c r="N461" s="74"/>
    </row>
    <row r="462">
      <c r="B462" s="74"/>
      <c r="J462" s="74"/>
      <c r="K462" s="74"/>
      <c r="L462" s="74"/>
      <c r="M462" s="74"/>
      <c r="N462" s="74"/>
    </row>
    <row r="463">
      <c r="B463" s="74"/>
      <c r="J463" s="74"/>
      <c r="K463" s="74"/>
      <c r="L463" s="74"/>
      <c r="M463" s="74"/>
      <c r="N463" s="74"/>
    </row>
    <row r="464">
      <c r="B464" s="74"/>
      <c r="J464" s="74"/>
      <c r="K464" s="74"/>
      <c r="L464" s="74"/>
      <c r="M464" s="74"/>
      <c r="N464" s="74"/>
    </row>
    <row r="465">
      <c r="B465" s="74"/>
      <c r="J465" s="74"/>
      <c r="K465" s="74"/>
      <c r="L465" s="74"/>
      <c r="M465" s="74"/>
      <c r="N465" s="74"/>
    </row>
    <row r="466">
      <c r="B466" s="74"/>
      <c r="J466" s="74"/>
      <c r="K466" s="74"/>
      <c r="L466" s="74"/>
      <c r="M466" s="74"/>
      <c r="N466" s="74"/>
    </row>
    <row r="467">
      <c r="B467" s="74"/>
      <c r="J467" s="74"/>
      <c r="K467" s="74"/>
      <c r="L467" s="74"/>
      <c r="M467" s="74"/>
      <c r="N467" s="74"/>
    </row>
    <row r="468">
      <c r="B468" s="74"/>
      <c r="J468" s="74"/>
      <c r="K468" s="74"/>
      <c r="L468" s="74"/>
      <c r="M468" s="74"/>
      <c r="N468" s="74"/>
    </row>
    <row r="469">
      <c r="B469" s="74"/>
      <c r="J469" s="74"/>
      <c r="K469" s="74"/>
      <c r="L469" s="74"/>
      <c r="M469" s="74"/>
      <c r="N469" s="74"/>
    </row>
    <row r="470">
      <c r="B470" s="74"/>
      <c r="J470" s="74"/>
      <c r="K470" s="74"/>
      <c r="L470" s="74"/>
      <c r="M470" s="74"/>
      <c r="N470" s="74"/>
    </row>
    <row r="471">
      <c r="B471" s="74"/>
      <c r="J471" s="74"/>
      <c r="K471" s="74"/>
      <c r="L471" s="74"/>
      <c r="M471" s="74"/>
      <c r="N471" s="74"/>
    </row>
    <row r="472">
      <c r="B472" s="74"/>
      <c r="J472" s="74"/>
      <c r="K472" s="74"/>
      <c r="L472" s="74"/>
      <c r="M472" s="74"/>
      <c r="N472" s="74"/>
    </row>
    <row r="473">
      <c r="B473" s="74"/>
      <c r="J473" s="74"/>
      <c r="K473" s="74"/>
      <c r="L473" s="74"/>
      <c r="M473" s="74"/>
      <c r="N473" s="74"/>
    </row>
    <row r="474">
      <c r="B474" s="74"/>
      <c r="J474" s="74"/>
      <c r="K474" s="74"/>
      <c r="L474" s="74"/>
      <c r="M474" s="74"/>
      <c r="N474" s="74"/>
    </row>
    <row r="475">
      <c r="B475" s="74"/>
      <c r="J475" s="74"/>
      <c r="K475" s="74"/>
      <c r="L475" s="74"/>
      <c r="M475" s="74"/>
      <c r="N475" s="74"/>
    </row>
    <row r="476">
      <c r="B476" s="74"/>
      <c r="J476" s="74"/>
      <c r="K476" s="74"/>
      <c r="L476" s="74"/>
      <c r="M476" s="74"/>
      <c r="N476" s="74"/>
    </row>
    <row r="477">
      <c r="B477" s="74"/>
      <c r="J477" s="74"/>
      <c r="K477" s="74"/>
      <c r="L477" s="74"/>
      <c r="M477" s="74"/>
      <c r="N477" s="74"/>
    </row>
    <row r="478">
      <c r="B478" s="74"/>
      <c r="J478" s="74"/>
      <c r="K478" s="74"/>
      <c r="L478" s="74"/>
      <c r="M478" s="74"/>
      <c r="N478" s="74"/>
    </row>
    <row r="479">
      <c r="B479" s="74"/>
      <c r="J479" s="74"/>
      <c r="K479" s="74"/>
      <c r="L479" s="74"/>
      <c r="M479" s="74"/>
      <c r="N479" s="74"/>
    </row>
    <row r="480">
      <c r="B480" s="74"/>
      <c r="J480" s="74"/>
      <c r="K480" s="74"/>
      <c r="L480" s="74"/>
      <c r="M480" s="74"/>
      <c r="N480" s="74"/>
    </row>
    <row r="481">
      <c r="B481" s="74"/>
      <c r="J481" s="74"/>
      <c r="K481" s="74"/>
      <c r="L481" s="74"/>
      <c r="M481" s="74"/>
      <c r="N481" s="74"/>
    </row>
    <row r="482">
      <c r="B482" s="74"/>
      <c r="J482" s="74"/>
      <c r="K482" s="74"/>
      <c r="L482" s="74"/>
      <c r="M482" s="74"/>
      <c r="N482" s="74"/>
    </row>
    <row r="483">
      <c r="B483" s="74"/>
      <c r="J483" s="74"/>
      <c r="K483" s="74"/>
      <c r="L483" s="74"/>
      <c r="M483" s="74"/>
      <c r="N483" s="74"/>
    </row>
    <row r="484">
      <c r="B484" s="74"/>
      <c r="J484" s="74"/>
      <c r="K484" s="74"/>
      <c r="L484" s="74"/>
      <c r="M484" s="74"/>
      <c r="N484" s="74"/>
    </row>
    <row r="485">
      <c r="B485" s="74"/>
      <c r="J485" s="74"/>
      <c r="K485" s="74"/>
      <c r="L485" s="74"/>
      <c r="M485" s="74"/>
      <c r="N485" s="74"/>
    </row>
    <row r="486">
      <c r="B486" s="74"/>
      <c r="J486" s="74"/>
      <c r="K486" s="74"/>
      <c r="L486" s="74"/>
      <c r="M486" s="74"/>
      <c r="N486" s="74"/>
    </row>
    <row r="487">
      <c r="B487" s="74"/>
      <c r="J487" s="74"/>
      <c r="K487" s="74"/>
      <c r="L487" s="74"/>
      <c r="M487" s="74"/>
      <c r="N487" s="74"/>
    </row>
    <row r="488">
      <c r="B488" s="74"/>
      <c r="J488" s="74"/>
      <c r="K488" s="74"/>
      <c r="L488" s="74"/>
      <c r="M488" s="74"/>
      <c r="N488" s="74"/>
    </row>
    <row r="489">
      <c r="B489" s="74"/>
      <c r="J489" s="74"/>
      <c r="K489" s="74"/>
      <c r="L489" s="74"/>
      <c r="M489" s="74"/>
      <c r="N489" s="74"/>
    </row>
    <row r="490">
      <c r="B490" s="74"/>
      <c r="J490" s="74"/>
      <c r="K490" s="74"/>
      <c r="L490" s="74"/>
      <c r="M490" s="74"/>
      <c r="N490" s="74"/>
    </row>
    <row r="491">
      <c r="B491" s="74"/>
      <c r="J491" s="74"/>
      <c r="K491" s="74"/>
      <c r="L491" s="74"/>
      <c r="M491" s="74"/>
      <c r="N491" s="74"/>
    </row>
    <row r="492">
      <c r="B492" s="74"/>
      <c r="J492" s="74"/>
      <c r="K492" s="74"/>
      <c r="L492" s="74"/>
      <c r="M492" s="74"/>
      <c r="N492" s="74"/>
    </row>
    <row r="493">
      <c r="B493" s="74"/>
      <c r="J493" s="74"/>
      <c r="K493" s="74"/>
      <c r="L493" s="74"/>
      <c r="M493" s="74"/>
      <c r="N493" s="74"/>
    </row>
    <row r="494">
      <c r="B494" s="74"/>
      <c r="J494" s="74"/>
      <c r="K494" s="74"/>
      <c r="L494" s="74"/>
      <c r="M494" s="74"/>
      <c r="N494" s="74"/>
    </row>
    <row r="495">
      <c r="B495" s="74"/>
      <c r="J495" s="74"/>
      <c r="K495" s="74"/>
      <c r="L495" s="74"/>
      <c r="M495" s="74"/>
      <c r="N495" s="74"/>
    </row>
    <row r="496">
      <c r="B496" s="74"/>
      <c r="J496" s="74"/>
      <c r="K496" s="74"/>
      <c r="L496" s="74"/>
      <c r="M496" s="74"/>
      <c r="N496" s="74"/>
    </row>
    <row r="497">
      <c r="B497" s="74"/>
      <c r="J497" s="74"/>
      <c r="K497" s="74"/>
      <c r="L497" s="74"/>
      <c r="M497" s="74"/>
      <c r="N497" s="74"/>
    </row>
    <row r="498">
      <c r="B498" s="74"/>
      <c r="J498" s="74"/>
      <c r="K498" s="74"/>
      <c r="L498" s="74"/>
      <c r="M498" s="74"/>
      <c r="N498" s="74"/>
    </row>
    <row r="499">
      <c r="B499" s="74"/>
      <c r="J499" s="74"/>
      <c r="K499" s="74"/>
      <c r="L499" s="74"/>
      <c r="M499" s="74"/>
      <c r="N499" s="74"/>
    </row>
    <row r="500">
      <c r="B500" s="74"/>
      <c r="J500" s="74"/>
      <c r="K500" s="74"/>
      <c r="L500" s="74"/>
      <c r="M500" s="74"/>
      <c r="N500" s="74"/>
    </row>
    <row r="501">
      <c r="B501" s="74"/>
      <c r="J501" s="74"/>
      <c r="K501" s="74"/>
      <c r="L501" s="74"/>
      <c r="M501" s="74"/>
      <c r="N501" s="74"/>
    </row>
    <row r="502">
      <c r="B502" s="74"/>
      <c r="J502" s="74"/>
      <c r="K502" s="74"/>
      <c r="L502" s="74"/>
      <c r="M502" s="74"/>
      <c r="N502" s="74"/>
    </row>
    <row r="503">
      <c r="B503" s="74"/>
      <c r="J503" s="74"/>
      <c r="K503" s="74"/>
      <c r="L503" s="74"/>
      <c r="M503" s="74"/>
      <c r="N503" s="74"/>
    </row>
    <row r="504">
      <c r="B504" s="74"/>
      <c r="J504" s="74"/>
      <c r="K504" s="74"/>
      <c r="L504" s="74"/>
      <c r="M504" s="74"/>
      <c r="N504" s="74"/>
    </row>
    <row r="505">
      <c r="B505" s="74"/>
      <c r="J505" s="74"/>
      <c r="K505" s="74"/>
      <c r="L505" s="74"/>
      <c r="M505" s="74"/>
      <c r="N505" s="74"/>
    </row>
    <row r="506">
      <c r="B506" s="74"/>
      <c r="J506" s="74"/>
      <c r="K506" s="74"/>
      <c r="L506" s="74"/>
      <c r="M506" s="74"/>
      <c r="N506" s="74"/>
    </row>
    <row r="507">
      <c r="B507" s="74"/>
      <c r="J507" s="74"/>
      <c r="K507" s="74"/>
      <c r="L507" s="74"/>
      <c r="M507" s="74"/>
      <c r="N507" s="74"/>
    </row>
    <row r="508">
      <c r="B508" s="74"/>
      <c r="J508" s="74"/>
      <c r="K508" s="74"/>
      <c r="L508" s="74"/>
      <c r="M508" s="74"/>
      <c r="N508" s="74"/>
    </row>
    <row r="509">
      <c r="B509" s="74"/>
      <c r="J509" s="74"/>
      <c r="K509" s="74"/>
      <c r="L509" s="74"/>
      <c r="M509" s="74"/>
      <c r="N509" s="74"/>
    </row>
    <row r="510">
      <c r="B510" s="74"/>
      <c r="J510" s="74"/>
      <c r="K510" s="74"/>
      <c r="L510" s="74"/>
      <c r="M510" s="74"/>
      <c r="N510" s="74"/>
    </row>
    <row r="511">
      <c r="B511" s="74"/>
      <c r="J511" s="74"/>
      <c r="K511" s="74"/>
      <c r="L511" s="74"/>
      <c r="M511" s="74"/>
      <c r="N511" s="74"/>
    </row>
    <row r="512">
      <c r="B512" s="74"/>
      <c r="J512" s="74"/>
      <c r="K512" s="74"/>
      <c r="L512" s="74"/>
      <c r="M512" s="74"/>
      <c r="N512" s="74"/>
    </row>
    <row r="513">
      <c r="B513" s="74"/>
      <c r="J513" s="74"/>
      <c r="K513" s="74"/>
      <c r="L513" s="74"/>
      <c r="M513" s="74"/>
      <c r="N513" s="74"/>
    </row>
    <row r="514">
      <c r="B514" s="74"/>
      <c r="J514" s="74"/>
      <c r="K514" s="74"/>
      <c r="L514" s="74"/>
      <c r="M514" s="74"/>
      <c r="N514" s="74"/>
    </row>
    <row r="515">
      <c r="B515" s="74"/>
      <c r="J515" s="74"/>
      <c r="K515" s="74"/>
      <c r="L515" s="74"/>
      <c r="M515" s="74"/>
      <c r="N515" s="74"/>
    </row>
    <row r="516">
      <c r="B516" s="74"/>
      <c r="J516" s="74"/>
      <c r="K516" s="74"/>
      <c r="L516" s="74"/>
      <c r="M516" s="74"/>
      <c r="N516" s="74"/>
    </row>
    <row r="517">
      <c r="B517" s="74"/>
      <c r="J517" s="74"/>
      <c r="K517" s="74"/>
      <c r="L517" s="74"/>
      <c r="M517" s="74"/>
      <c r="N517" s="74"/>
    </row>
    <row r="518">
      <c r="B518" s="74"/>
      <c r="J518" s="74"/>
      <c r="K518" s="74"/>
      <c r="L518" s="74"/>
      <c r="M518" s="74"/>
      <c r="N518" s="74"/>
    </row>
    <row r="519">
      <c r="B519" s="74"/>
      <c r="J519" s="74"/>
      <c r="K519" s="74"/>
      <c r="L519" s="74"/>
      <c r="M519" s="74"/>
      <c r="N519" s="74"/>
    </row>
    <row r="520">
      <c r="B520" s="74"/>
      <c r="J520" s="74"/>
      <c r="K520" s="74"/>
      <c r="L520" s="74"/>
      <c r="M520" s="74"/>
      <c r="N520" s="74"/>
    </row>
    <row r="521">
      <c r="B521" s="74"/>
      <c r="J521" s="74"/>
      <c r="K521" s="74"/>
      <c r="L521" s="74"/>
      <c r="M521" s="74"/>
      <c r="N521" s="74"/>
    </row>
    <row r="522">
      <c r="B522" s="74"/>
      <c r="J522" s="74"/>
      <c r="K522" s="74"/>
      <c r="L522" s="74"/>
      <c r="M522" s="74"/>
      <c r="N522" s="74"/>
    </row>
    <row r="523">
      <c r="B523" s="74"/>
      <c r="J523" s="74"/>
      <c r="K523" s="74"/>
      <c r="L523" s="74"/>
      <c r="M523" s="74"/>
      <c r="N523" s="74"/>
    </row>
    <row r="524">
      <c r="B524" s="74"/>
      <c r="J524" s="74"/>
      <c r="K524" s="74"/>
      <c r="L524" s="74"/>
      <c r="M524" s="74"/>
      <c r="N524" s="74"/>
    </row>
    <row r="525">
      <c r="B525" s="74"/>
      <c r="J525" s="74"/>
      <c r="K525" s="74"/>
      <c r="L525" s="74"/>
      <c r="M525" s="74"/>
      <c r="N525" s="74"/>
    </row>
    <row r="526">
      <c r="B526" s="74"/>
      <c r="J526" s="74"/>
      <c r="K526" s="74"/>
      <c r="L526" s="74"/>
      <c r="M526" s="74"/>
      <c r="N526" s="74"/>
    </row>
    <row r="527">
      <c r="B527" s="74"/>
      <c r="J527" s="74"/>
      <c r="K527" s="74"/>
      <c r="L527" s="74"/>
      <c r="M527" s="74"/>
      <c r="N527" s="74"/>
    </row>
    <row r="528">
      <c r="B528" s="74"/>
      <c r="J528" s="74"/>
      <c r="K528" s="74"/>
      <c r="L528" s="74"/>
      <c r="M528" s="74"/>
      <c r="N528" s="74"/>
    </row>
    <row r="529">
      <c r="B529" s="74"/>
      <c r="J529" s="74"/>
      <c r="K529" s="74"/>
      <c r="L529" s="74"/>
      <c r="M529" s="74"/>
      <c r="N529" s="74"/>
    </row>
    <row r="530">
      <c r="B530" s="74"/>
      <c r="J530" s="74"/>
      <c r="K530" s="74"/>
      <c r="L530" s="74"/>
      <c r="M530" s="74"/>
      <c r="N530" s="74"/>
    </row>
    <row r="531">
      <c r="B531" s="74"/>
      <c r="J531" s="74"/>
      <c r="K531" s="74"/>
      <c r="L531" s="74"/>
      <c r="M531" s="74"/>
      <c r="N531" s="74"/>
    </row>
    <row r="532">
      <c r="B532" s="74"/>
      <c r="J532" s="74"/>
      <c r="K532" s="74"/>
      <c r="L532" s="74"/>
      <c r="M532" s="74"/>
      <c r="N532" s="74"/>
    </row>
    <row r="533">
      <c r="B533" s="74"/>
      <c r="J533" s="74"/>
      <c r="K533" s="74"/>
      <c r="L533" s="74"/>
      <c r="M533" s="74"/>
      <c r="N533" s="74"/>
    </row>
    <row r="534">
      <c r="B534" s="74"/>
      <c r="J534" s="74"/>
      <c r="K534" s="74"/>
      <c r="L534" s="74"/>
      <c r="M534" s="74"/>
      <c r="N534" s="74"/>
    </row>
    <row r="535">
      <c r="B535" s="74"/>
      <c r="J535" s="74"/>
      <c r="K535" s="74"/>
      <c r="L535" s="74"/>
      <c r="M535" s="74"/>
      <c r="N535" s="74"/>
    </row>
    <row r="536">
      <c r="B536" s="74"/>
      <c r="J536" s="74"/>
      <c r="K536" s="74"/>
      <c r="L536" s="74"/>
      <c r="M536" s="74"/>
      <c r="N536" s="74"/>
    </row>
    <row r="537">
      <c r="B537" s="74"/>
      <c r="J537" s="74"/>
      <c r="K537" s="74"/>
      <c r="L537" s="74"/>
      <c r="M537" s="74"/>
      <c r="N537" s="74"/>
    </row>
    <row r="538">
      <c r="B538" s="74"/>
      <c r="J538" s="74"/>
      <c r="K538" s="74"/>
      <c r="L538" s="74"/>
      <c r="M538" s="74"/>
      <c r="N538" s="74"/>
    </row>
    <row r="539">
      <c r="B539" s="74"/>
      <c r="J539" s="74"/>
      <c r="K539" s="74"/>
      <c r="L539" s="74"/>
      <c r="M539" s="74"/>
      <c r="N539" s="74"/>
    </row>
    <row r="540">
      <c r="B540" s="74"/>
      <c r="J540" s="74"/>
      <c r="K540" s="74"/>
      <c r="L540" s="74"/>
      <c r="M540" s="74"/>
      <c r="N540" s="74"/>
    </row>
    <row r="541">
      <c r="B541" s="74"/>
      <c r="J541" s="74"/>
      <c r="K541" s="74"/>
      <c r="L541" s="74"/>
      <c r="M541" s="74"/>
      <c r="N541" s="74"/>
    </row>
    <row r="542">
      <c r="B542" s="74"/>
      <c r="J542" s="74"/>
      <c r="K542" s="74"/>
      <c r="L542" s="74"/>
      <c r="M542" s="74"/>
      <c r="N542" s="74"/>
    </row>
    <row r="543">
      <c r="B543" s="74"/>
      <c r="J543" s="74"/>
      <c r="K543" s="74"/>
      <c r="L543" s="74"/>
      <c r="M543" s="74"/>
      <c r="N543" s="74"/>
    </row>
    <row r="544">
      <c r="B544" s="74"/>
      <c r="J544" s="74"/>
      <c r="K544" s="74"/>
      <c r="L544" s="74"/>
      <c r="M544" s="74"/>
      <c r="N544" s="74"/>
    </row>
    <row r="545">
      <c r="B545" s="74"/>
      <c r="J545" s="74"/>
      <c r="K545" s="74"/>
      <c r="L545" s="74"/>
      <c r="M545" s="74"/>
      <c r="N545" s="74"/>
    </row>
    <row r="546">
      <c r="B546" s="74"/>
      <c r="J546" s="74"/>
      <c r="K546" s="74"/>
      <c r="L546" s="74"/>
      <c r="M546" s="74"/>
      <c r="N546" s="74"/>
    </row>
    <row r="547">
      <c r="B547" s="74"/>
      <c r="J547" s="74"/>
      <c r="K547" s="74"/>
      <c r="L547" s="74"/>
      <c r="M547" s="74"/>
      <c r="N547" s="74"/>
    </row>
    <row r="548">
      <c r="B548" s="74"/>
      <c r="J548" s="74"/>
      <c r="K548" s="74"/>
      <c r="L548" s="74"/>
      <c r="M548" s="74"/>
      <c r="N548" s="74"/>
    </row>
    <row r="549">
      <c r="B549" s="74"/>
      <c r="J549" s="74"/>
      <c r="K549" s="74"/>
      <c r="L549" s="74"/>
      <c r="M549" s="74"/>
      <c r="N549" s="74"/>
    </row>
    <row r="550">
      <c r="B550" s="74"/>
      <c r="J550" s="74"/>
      <c r="K550" s="74"/>
      <c r="L550" s="74"/>
      <c r="M550" s="74"/>
      <c r="N550" s="74"/>
    </row>
    <row r="551">
      <c r="B551" s="74"/>
      <c r="J551" s="74"/>
      <c r="K551" s="74"/>
      <c r="L551" s="74"/>
      <c r="M551" s="74"/>
      <c r="N551" s="74"/>
    </row>
    <row r="552">
      <c r="B552" s="74"/>
      <c r="J552" s="74"/>
      <c r="K552" s="74"/>
      <c r="L552" s="74"/>
      <c r="M552" s="74"/>
      <c r="N552" s="74"/>
    </row>
    <row r="553">
      <c r="B553" s="74"/>
      <c r="J553" s="74"/>
      <c r="K553" s="74"/>
      <c r="L553" s="74"/>
      <c r="M553" s="74"/>
      <c r="N553" s="74"/>
    </row>
    <row r="554">
      <c r="B554" s="74"/>
      <c r="J554" s="74"/>
      <c r="K554" s="74"/>
      <c r="L554" s="74"/>
      <c r="M554" s="74"/>
      <c r="N554" s="74"/>
    </row>
    <row r="555">
      <c r="B555" s="74"/>
      <c r="J555" s="74"/>
      <c r="K555" s="74"/>
      <c r="L555" s="74"/>
      <c r="M555" s="74"/>
      <c r="N555" s="74"/>
    </row>
    <row r="556">
      <c r="B556" s="74"/>
      <c r="J556" s="74"/>
      <c r="K556" s="74"/>
      <c r="L556" s="74"/>
      <c r="M556" s="74"/>
      <c r="N556" s="74"/>
    </row>
    <row r="557">
      <c r="B557" s="74"/>
      <c r="J557" s="74"/>
      <c r="K557" s="74"/>
      <c r="L557" s="74"/>
      <c r="M557" s="74"/>
      <c r="N557" s="74"/>
    </row>
    <row r="558">
      <c r="B558" s="74"/>
      <c r="J558" s="74"/>
      <c r="K558" s="74"/>
      <c r="L558" s="74"/>
      <c r="M558" s="74"/>
      <c r="N558" s="74"/>
    </row>
    <row r="559">
      <c r="B559" s="74"/>
      <c r="J559" s="74"/>
      <c r="K559" s="74"/>
      <c r="L559" s="74"/>
      <c r="M559" s="74"/>
      <c r="N559" s="74"/>
    </row>
    <row r="560">
      <c r="B560" s="74"/>
      <c r="J560" s="74"/>
      <c r="K560" s="74"/>
      <c r="L560" s="74"/>
      <c r="M560" s="74"/>
      <c r="N560" s="74"/>
    </row>
    <row r="561">
      <c r="B561" s="74"/>
      <c r="J561" s="74"/>
      <c r="K561" s="74"/>
      <c r="L561" s="74"/>
      <c r="M561" s="74"/>
      <c r="N561" s="74"/>
    </row>
    <row r="562">
      <c r="B562" s="74"/>
      <c r="J562" s="74"/>
      <c r="K562" s="74"/>
      <c r="L562" s="74"/>
      <c r="M562" s="74"/>
      <c r="N562" s="74"/>
    </row>
    <row r="563">
      <c r="B563" s="74"/>
      <c r="J563" s="74"/>
      <c r="K563" s="74"/>
      <c r="L563" s="74"/>
      <c r="M563" s="74"/>
      <c r="N563" s="74"/>
    </row>
    <row r="564">
      <c r="B564" s="74"/>
      <c r="J564" s="74"/>
      <c r="K564" s="74"/>
      <c r="L564" s="74"/>
      <c r="M564" s="74"/>
      <c r="N564" s="74"/>
    </row>
    <row r="565">
      <c r="B565" s="74"/>
      <c r="J565" s="74"/>
      <c r="K565" s="74"/>
      <c r="L565" s="74"/>
      <c r="M565" s="74"/>
      <c r="N565" s="74"/>
    </row>
    <row r="566">
      <c r="B566" s="74"/>
      <c r="J566" s="74"/>
      <c r="K566" s="74"/>
      <c r="L566" s="74"/>
      <c r="M566" s="74"/>
      <c r="N566" s="74"/>
    </row>
    <row r="567">
      <c r="B567" s="74"/>
      <c r="J567" s="74"/>
      <c r="K567" s="74"/>
      <c r="L567" s="74"/>
      <c r="M567" s="74"/>
      <c r="N567" s="74"/>
    </row>
    <row r="568">
      <c r="B568" s="74"/>
      <c r="J568" s="74"/>
      <c r="K568" s="74"/>
      <c r="L568" s="74"/>
      <c r="M568" s="74"/>
      <c r="N568" s="74"/>
    </row>
    <row r="569">
      <c r="B569" s="74"/>
      <c r="J569" s="74"/>
      <c r="K569" s="74"/>
      <c r="L569" s="74"/>
      <c r="M569" s="74"/>
      <c r="N569" s="74"/>
    </row>
    <row r="570">
      <c r="B570" s="74"/>
      <c r="J570" s="74"/>
      <c r="K570" s="74"/>
      <c r="L570" s="74"/>
      <c r="M570" s="74"/>
      <c r="N570" s="74"/>
    </row>
    <row r="571">
      <c r="B571" s="74"/>
      <c r="J571" s="74"/>
      <c r="K571" s="74"/>
      <c r="L571" s="74"/>
      <c r="M571" s="74"/>
      <c r="N571" s="74"/>
    </row>
    <row r="572">
      <c r="B572" s="74"/>
      <c r="J572" s="74"/>
      <c r="K572" s="74"/>
      <c r="L572" s="74"/>
      <c r="M572" s="74"/>
      <c r="N572" s="74"/>
    </row>
    <row r="573">
      <c r="B573" s="74"/>
      <c r="J573" s="74"/>
      <c r="K573" s="74"/>
      <c r="L573" s="74"/>
      <c r="M573" s="74"/>
      <c r="N573" s="74"/>
    </row>
    <row r="574">
      <c r="B574" s="74"/>
      <c r="J574" s="74"/>
      <c r="K574" s="74"/>
      <c r="L574" s="74"/>
      <c r="M574" s="74"/>
      <c r="N574" s="74"/>
    </row>
    <row r="575">
      <c r="B575" s="74"/>
      <c r="J575" s="74"/>
      <c r="K575" s="74"/>
      <c r="L575" s="74"/>
      <c r="M575" s="74"/>
      <c r="N575" s="74"/>
    </row>
    <row r="576">
      <c r="B576" s="74"/>
      <c r="J576" s="74"/>
      <c r="K576" s="74"/>
      <c r="L576" s="74"/>
      <c r="M576" s="74"/>
      <c r="N576" s="74"/>
    </row>
    <row r="577">
      <c r="B577" s="74"/>
      <c r="J577" s="74"/>
      <c r="K577" s="74"/>
      <c r="L577" s="74"/>
      <c r="M577" s="74"/>
      <c r="N577" s="74"/>
    </row>
    <row r="578">
      <c r="B578" s="74"/>
      <c r="J578" s="74"/>
      <c r="K578" s="74"/>
      <c r="L578" s="74"/>
      <c r="M578" s="74"/>
      <c r="N578" s="74"/>
    </row>
    <row r="579">
      <c r="B579" s="74"/>
      <c r="J579" s="74"/>
      <c r="K579" s="74"/>
      <c r="L579" s="74"/>
      <c r="M579" s="74"/>
      <c r="N579" s="74"/>
    </row>
    <row r="580">
      <c r="B580" s="74"/>
      <c r="J580" s="74"/>
      <c r="K580" s="74"/>
      <c r="L580" s="74"/>
      <c r="M580" s="74"/>
      <c r="N580" s="74"/>
    </row>
    <row r="581">
      <c r="B581" s="74"/>
      <c r="J581" s="74"/>
      <c r="K581" s="74"/>
      <c r="L581" s="74"/>
      <c r="M581" s="74"/>
      <c r="N581" s="74"/>
    </row>
    <row r="582">
      <c r="B582" s="74"/>
      <c r="J582" s="74"/>
      <c r="K582" s="74"/>
      <c r="L582" s="74"/>
      <c r="M582" s="74"/>
      <c r="N582" s="74"/>
    </row>
    <row r="583">
      <c r="B583" s="74"/>
      <c r="J583" s="74"/>
      <c r="K583" s="74"/>
      <c r="L583" s="74"/>
      <c r="M583" s="74"/>
      <c r="N583" s="74"/>
    </row>
    <row r="584">
      <c r="B584" s="74"/>
      <c r="J584" s="74"/>
      <c r="K584" s="74"/>
      <c r="L584" s="74"/>
      <c r="M584" s="74"/>
      <c r="N584" s="74"/>
    </row>
    <row r="585">
      <c r="B585" s="74"/>
      <c r="J585" s="74"/>
      <c r="K585" s="74"/>
      <c r="L585" s="74"/>
      <c r="M585" s="74"/>
      <c r="N585" s="74"/>
    </row>
    <row r="586">
      <c r="B586" s="74"/>
      <c r="J586" s="74"/>
      <c r="K586" s="74"/>
      <c r="L586" s="74"/>
      <c r="M586" s="74"/>
      <c r="N586" s="74"/>
    </row>
    <row r="587">
      <c r="B587" s="74"/>
      <c r="J587" s="74"/>
      <c r="K587" s="74"/>
      <c r="L587" s="74"/>
      <c r="M587" s="74"/>
      <c r="N587" s="74"/>
    </row>
    <row r="588">
      <c r="B588" s="74"/>
      <c r="J588" s="74"/>
      <c r="K588" s="74"/>
      <c r="L588" s="74"/>
      <c r="M588" s="74"/>
      <c r="N588" s="74"/>
    </row>
    <row r="589">
      <c r="B589" s="74"/>
      <c r="J589" s="74"/>
      <c r="K589" s="74"/>
      <c r="L589" s="74"/>
      <c r="M589" s="74"/>
      <c r="N589" s="74"/>
    </row>
    <row r="590">
      <c r="B590" s="74"/>
      <c r="J590" s="74"/>
      <c r="K590" s="74"/>
      <c r="L590" s="74"/>
      <c r="M590" s="74"/>
      <c r="N590" s="74"/>
    </row>
    <row r="591">
      <c r="B591" s="74"/>
      <c r="J591" s="74"/>
      <c r="K591" s="74"/>
      <c r="L591" s="74"/>
      <c r="M591" s="74"/>
      <c r="N591" s="74"/>
    </row>
    <row r="592">
      <c r="B592" s="74"/>
      <c r="J592" s="74"/>
      <c r="K592" s="74"/>
      <c r="L592" s="74"/>
      <c r="M592" s="74"/>
      <c r="N592" s="74"/>
    </row>
    <row r="593">
      <c r="B593" s="74"/>
      <c r="J593" s="74"/>
      <c r="K593" s="74"/>
      <c r="L593" s="74"/>
      <c r="M593" s="74"/>
      <c r="N593" s="74"/>
    </row>
    <row r="594">
      <c r="B594" s="74"/>
      <c r="J594" s="74"/>
      <c r="K594" s="74"/>
      <c r="L594" s="74"/>
      <c r="M594" s="74"/>
      <c r="N594" s="74"/>
    </row>
    <row r="595">
      <c r="B595" s="74"/>
      <c r="J595" s="74"/>
      <c r="K595" s="74"/>
      <c r="L595" s="74"/>
      <c r="M595" s="74"/>
      <c r="N595" s="74"/>
    </row>
    <row r="596">
      <c r="B596" s="74"/>
      <c r="J596" s="74"/>
      <c r="K596" s="74"/>
      <c r="L596" s="74"/>
      <c r="M596" s="74"/>
      <c r="N596" s="74"/>
    </row>
    <row r="597">
      <c r="B597" s="74"/>
      <c r="J597" s="74"/>
      <c r="K597" s="74"/>
      <c r="L597" s="74"/>
      <c r="M597" s="74"/>
      <c r="N597" s="74"/>
    </row>
    <row r="598">
      <c r="B598" s="74"/>
      <c r="J598" s="74"/>
      <c r="K598" s="74"/>
      <c r="L598" s="74"/>
      <c r="M598" s="74"/>
      <c r="N598" s="74"/>
    </row>
    <row r="599">
      <c r="B599" s="74"/>
      <c r="J599" s="74"/>
      <c r="K599" s="74"/>
      <c r="L599" s="74"/>
      <c r="M599" s="74"/>
      <c r="N599" s="74"/>
    </row>
    <row r="600">
      <c r="B600" s="74"/>
      <c r="J600" s="74"/>
      <c r="K600" s="74"/>
      <c r="L600" s="74"/>
      <c r="M600" s="74"/>
      <c r="N600" s="74"/>
    </row>
    <row r="601">
      <c r="B601" s="74"/>
      <c r="J601" s="74"/>
      <c r="K601" s="74"/>
      <c r="L601" s="74"/>
      <c r="M601" s="74"/>
      <c r="N601" s="74"/>
    </row>
    <row r="602">
      <c r="B602" s="74"/>
      <c r="J602" s="74"/>
      <c r="K602" s="74"/>
      <c r="L602" s="74"/>
      <c r="M602" s="74"/>
      <c r="N602" s="74"/>
    </row>
    <row r="603">
      <c r="B603" s="74"/>
      <c r="J603" s="74"/>
      <c r="K603" s="74"/>
      <c r="L603" s="74"/>
      <c r="M603" s="74"/>
      <c r="N603" s="74"/>
    </row>
    <row r="604">
      <c r="B604" s="74"/>
      <c r="J604" s="74"/>
      <c r="K604" s="74"/>
      <c r="L604" s="74"/>
      <c r="M604" s="74"/>
      <c r="N604" s="74"/>
    </row>
    <row r="605">
      <c r="B605" s="74"/>
      <c r="J605" s="74"/>
      <c r="K605" s="74"/>
      <c r="L605" s="74"/>
      <c r="M605" s="74"/>
      <c r="N605" s="74"/>
    </row>
    <row r="606">
      <c r="B606" s="74"/>
      <c r="J606" s="74"/>
      <c r="K606" s="74"/>
      <c r="L606" s="74"/>
      <c r="M606" s="74"/>
      <c r="N606" s="74"/>
    </row>
    <row r="607">
      <c r="B607" s="74"/>
      <c r="J607" s="74"/>
      <c r="K607" s="74"/>
      <c r="L607" s="74"/>
      <c r="M607" s="74"/>
      <c r="N607" s="74"/>
    </row>
    <row r="608">
      <c r="B608" s="74"/>
      <c r="J608" s="74"/>
      <c r="K608" s="74"/>
      <c r="L608" s="74"/>
      <c r="M608" s="74"/>
      <c r="N608" s="74"/>
    </row>
    <row r="609">
      <c r="B609" s="74"/>
      <c r="J609" s="74"/>
      <c r="K609" s="74"/>
      <c r="L609" s="74"/>
      <c r="M609" s="74"/>
      <c r="N609" s="74"/>
    </row>
    <row r="610">
      <c r="B610" s="74"/>
      <c r="J610" s="74"/>
      <c r="K610" s="74"/>
      <c r="L610" s="74"/>
      <c r="M610" s="74"/>
      <c r="N610" s="74"/>
    </row>
    <row r="611">
      <c r="B611" s="74"/>
      <c r="J611" s="74"/>
      <c r="K611" s="74"/>
      <c r="L611" s="74"/>
      <c r="M611" s="74"/>
      <c r="N611" s="74"/>
    </row>
    <row r="612">
      <c r="B612" s="74"/>
      <c r="J612" s="74"/>
      <c r="K612" s="74"/>
      <c r="L612" s="74"/>
      <c r="M612" s="74"/>
      <c r="N612" s="74"/>
    </row>
    <row r="613">
      <c r="B613" s="74"/>
      <c r="J613" s="74"/>
      <c r="K613" s="74"/>
      <c r="L613" s="74"/>
      <c r="M613" s="74"/>
      <c r="N613" s="74"/>
    </row>
    <row r="614">
      <c r="B614" s="74"/>
      <c r="J614" s="74"/>
      <c r="K614" s="74"/>
      <c r="L614" s="74"/>
      <c r="M614" s="74"/>
      <c r="N614" s="74"/>
    </row>
    <row r="615">
      <c r="B615" s="74"/>
      <c r="J615" s="74"/>
      <c r="K615" s="74"/>
      <c r="L615" s="74"/>
      <c r="M615" s="74"/>
      <c r="N615" s="74"/>
    </row>
    <row r="616">
      <c r="B616" s="74"/>
      <c r="J616" s="74"/>
      <c r="K616" s="74"/>
      <c r="L616" s="74"/>
      <c r="M616" s="74"/>
      <c r="N616" s="74"/>
    </row>
    <row r="617">
      <c r="B617" s="74"/>
      <c r="J617" s="74"/>
      <c r="K617" s="74"/>
      <c r="L617" s="74"/>
      <c r="M617" s="74"/>
      <c r="N617" s="74"/>
    </row>
    <row r="618">
      <c r="B618" s="74"/>
      <c r="J618" s="74"/>
      <c r="K618" s="74"/>
      <c r="L618" s="74"/>
      <c r="M618" s="74"/>
      <c r="N618" s="74"/>
    </row>
    <row r="619">
      <c r="B619" s="74"/>
      <c r="J619" s="74"/>
      <c r="K619" s="74"/>
      <c r="L619" s="74"/>
      <c r="M619" s="74"/>
      <c r="N619" s="74"/>
    </row>
    <row r="620">
      <c r="B620" s="74"/>
      <c r="J620" s="74"/>
      <c r="K620" s="74"/>
      <c r="L620" s="74"/>
      <c r="M620" s="74"/>
      <c r="N620" s="74"/>
    </row>
    <row r="621">
      <c r="B621" s="74"/>
      <c r="J621" s="74"/>
      <c r="K621" s="74"/>
      <c r="L621" s="74"/>
      <c r="M621" s="74"/>
      <c r="N621" s="74"/>
    </row>
    <row r="622">
      <c r="B622" s="74"/>
      <c r="J622" s="74"/>
      <c r="K622" s="74"/>
      <c r="L622" s="74"/>
      <c r="M622" s="74"/>
      <c r="N622" s="74"/>
    </row>
    <row r="623">
      <c r="B623" s="74"/>
      <c r="J623" s="74"/>
      <c r="K623" s="74"/>
      <c r="L623" s="74"/>
      <c r="M623" s="74"/>
      <c r="N623" s="74"/>
    </row>
    <row r="624">
      <c r="B624" s="74"/>
      <c r="J624" s="74"/>
      <c r="K624" s="74"/>
      <c r="L624" s="74"/>
      <c r="M624" s="74"/>
      <c r="N624" s="74"/>
    </row>
    <row r="625">
      <c r="B625" s="74"/>
      <c r="J625" s="74"/>
      <c r="K625" s="74"/>
      <c r="L625" s="74"/>
      <c r="M625" s="74"/>
      <c r="N625" s="74"/>
    </row>
    <row r="626">
      <c r="B626" s="74"/>
      <c r="J626" s="74"/>
      <c r="K626" s="74"/>
      <c r="L626" s="74"/>
      <c r="M626" s="74"/>
      <c r="N626" s="74"/>
    </row>
    <row r="627">
      <c r="B627" s="74"/>
      <c r="J627" s="74"/>
      <c r="K627" s="74"/>
      <c r="L627" s="74"/>
      <c r="M627" s="74"/>
      <c r="N627" s="74"/>
    </row>
    <row r="628">
      <c r="B628" s="74"/>
      <c r="J628" s="74"/>
      <c r="K628" s="74"/>
      <c r="L628" s="74"/>
      <c r="M628" s="74"/>
      <c r="N628" s="74"/>
    </row>
    <row r="629">
      <c r="B629" s="74"/>
      <c r="J629" s="74"/>
      <c r="K629" s="74"/>
      <c r="L629" s="74"/>
      <c r="M629" s="74"/>
      <c r="N629" s="74"/>
    </row>
    <row r="630">
      <c r="B630" s="74"/>
      <c r="J630" s="74"/>
      <c r="K630" s="74"/>
      <c r="L630" s="74"/>
      <c r="M630" s="74"/>
      <c r="N630" s="74"/>
    </row>
    <row r="631">
      <c r="B631" s="74"/>
      <c r="J631" s="74"/>
      <c r="K631" s="74"/>
      <c r="L631" s="74"/>
      <c r="M631" s="74"/>
      <c r="N631" s="74"/>
    </row>
    <row r="632">
      <c r="B632" s="74"/>
      <c r="J632" s="74"/>
      <c r="K632" s="74"/>
      <c r="L632" s="74"/>
      <c r="M632" s="74"/>
      <c r="N632" s="74"/>
    </row>
    <row r="633">
      <c r="B633" s="74"/>
      <c r="J633" s="74"/>
      <c r="K633" s="74"/>
      <c r="L633" s="74"/>
      <c r="M633" s="74"/>
      <c r="N633" s="74"/>
    </row>
    <row r="634">
      <c r="B634" s="74"/>
      <c r="J634" s="74"/>
      <c r="K634" s="74"/>
      <c r="L634" s="74"/>
      <c r="M634" s="74"/>
      <c r="N634" s="74"/>
    </row>
    <row r="635">
      <c r="B635" s="74"/>
      <c r="J635" s="74"/>
      <c r="K635" s="74"/>
      <c r="L635" s="74"/>
      <c r="M635" s="74"/>
      <c r="N635" s="74"/>
    </row>
    <row r="636">
      <c r="B636" s="74"/>
      <c r="J636" s="74"/>
      <c r="K636" s="74"/>
      <c r="L636" s="74"/>
      <c r="M636" s="74"/>
      <c r="N636" s="74"/>
    </row>
    <row r="637">
      <c r="B637" s="74"/>
      <c r="J637" s="74"/>
      <c r="K637" s="74"/>
      <c r="L637" s="74"/>
      <c r="M637" s="74"/>
      <c r="N637" s="74"/>
    </row>
    <row r="638">
      <c r="B638" s="74"/>
      <c r="J638" s="74"/>
      <c r="K638" s="74"/>
      <c r="L638" s="74"/>
      <c r="M638" s="74"/>
      <c r="N638" s="74"/>
    </row>
    <row r="639">
      <c r="B639" s="74"/>
      <c r="J639" s="74"/>
      <c r="K639" s="74"/>
      <c r="L639" s="74"/>
      <c r="M639" s="74"/>
      <c r="N639" s="74"/>
    </row>
    <row r="640">
      <c r="B640" s="74"/>
      <c r="J640" s="74"/>
      <c r="K640" s="74"/>
      <c r="L640" s="74"/>
      <c r="M640" s="74"/>
      <c r="N640" s="74"/>
    </row>
    <row r="641">
      <c r="B641" s="74"/>
      <c r="J641" s="74"/>
      <c r="K641" s="74"/>
      <c r="L641" s="74"/>
      <c r="M641" s="74"/>
      <c r="N641" s="74"/>
    </row>
    <row r="642">
      <c r="B642" s="74"/>
      <c r="J642" s="74"/>
      <c r="K642" s="74"/>
      <c r="L642" s="74"/>
      <c r="M642" s="74"/>
      <c r="N642" s="74"/>
    </row>
    <row r="643">
      <c r="B643" s="74"/>
      <c r="J643" s="74"/>
      <c r="K643" s="74"/>
      <c r="L643" s="74"/>
      <c r="M643" s="74"/>
      <c r="N643" s="74"/>
    </row>
    <row r="644">
      <c r="B644" s="74"/>
      <c r="J644" s="74"/>
      <c r="K644" s="74"/>
      <c r="L644" s="74"/>
      <c r="M644" s="74"/>
      <c r="N644" s="74"/>
    </row>
    <row r="645">
      <c r="B645" s="74"/>
      <c r="J645" s="74"/>
      <c r="K645" s="74"/>
      <c r="L645" s="74"/>
      <c r="M645" s="74"/>
      <c r="N645" s="74"/>
    </row>
    <row r="646">
      <c r="B646" s="74"/>
      <c r="J646" s="74"/>
      <c r="K646" s="74"/>
      <c r="L646" s="74"/>
      <c r="M646" s="74"/>
      <c r="N646" s="74"/>
    </row>
    <row r="647">
      <c r="B647" s="74"/>
      <c r="J647" s="74"/>
      <c r="K647" s="74"/>
      <c r="L647" s="74"/>
      <c r="M647" s="74"/>
      <c r="N647" s="74"/>
    </row>
    <row r="648">
      <c r="B648" s="74"/>
      <c r="J648" s="74"/>
      <c r="K648" s="74"/>
      <c r="L648" s="74"/>
      <c r="M648" s="74"/>
      <c r="N648" s="74"/>
    </row>
    <row r="649">
      <c r="B649" s="74"/>
      <c r="J649" s="74"/>
      <c r="K649" s="74"/>
      <c r="L649" s="74"/>
      <c r="M649" s="74"/>
      <c r="N649" s="74"/>
    </row>
    <row r="650">
      <c r="B650" s="74"/>
      <c r="J650" s="74"/>
      <c r="K650" s="74"/>
      <c r="L650" s="74"/>
      <c r="M650" s="74"/>
      <c r="N650" s="74"/>
    </row>
    <row r="651">
      <c r="B651" s="74"/>
      <c r="J651" s="74"/>
      <c r="K651" s="74"/>
      <c r="L651" s="74"/>
      <c r="M651" s="74"/>
      <c r="N651" s="74"/>
    </row>
    <row r="652">
      <c r="B652" s="74"/>
      <c r="J652" s="74"/>
      <c r="K652" s="74"/>
      <c r="L652" s="74"/>
      <c r="M652" s="74"/>
      <c r="N652" s="74"/>
    </row>
    <row r="653">
      <c r="B653" s="74"/>
      <c r="J653" s="74"/>
      <c r="K653" s="74"/>
      <c r="L653" s="74"/>
      <c r="M653" s="74"/>
      <c r="N653" s="74"/>
    </row>
    <row r="654">
      <c r="B654" s="74"/>
      <c r="J654" s="74"/>
      <c r="K654" s="74"/>
      <c r="L654" s="74"/>
      <c r="M654" s="74"/>
      <c r="N654" s="74"/>
    </row>
    <row r="655">
      <c r="B655" s="74"/>
      <c r="J655" s="74"/>
      <c r="K655" s="74"/>
      <c r="L655" s="74"/>
      <c r="M655" s="74"/>
      <c r="N655" s="74"/>
    </row>
    <row r="656">
      <c r="B656" s="74"/>
      <c r="J656" s="74"/>
      <c r="K656" s="74"/>
      <c r="L656" s="74"/>
      <c r="M656" s="74"/>
      <c r="N656" s="74"/>
    </row>
    <row r="657">
      <c r="B657" s="74"/>
      <c r="J657" s="74"/>
      <c r="K657" s="74"/>
      <c r="L657" s="74"/>
      <c r="M657" s="74"/>
      <c r="N657" s="74"/>
    </row>
    <row r="658">
      <c r="B658" s="74"/>
      <c r="J658" s="74"/>
      <c r="K658" s="74"/>
      <c r="L658" s="74"/>
      <c r="M658" s="74"/>
      <c r="N658" s="74"/>
    </row>
    <row r="659">
      <c r="B659" s="74"/>
      <c r="J659" s="74"/>
      <c r="K659" s="74"/>
      <c r="L659" s="74"/>
      <c r="M659" s="74"/>
      <c r="N659" s="74"/>
    </row>
    <row r="660">
      <c r="B660" s="74"/>
      <c r="J660" s="74"/>
      <c r="K660" s="74"/>
      <c r="L660" s="74"/>
      <c r="M660" s="74"/>
      <c r="N660" s="74"/>
    </row>
    <row r="661">
      <c r="B661" s="74"/>
      <c r="J661" s="74"/>
      <c r="K661" s="74"/>
      <c r="L661" s="74"/>
      <c r="M661" s="74"/>
      <c r="N661" s="74"/>
    </row>
    <row r="662">
      <c r="B662" s="74"/>
      <c r="J662" s="74"/>
      <c r="K662" s="74"/>
      <c r="L662" s="74"/>
      <c r="M662" s="74"/>
      <c r="N662" s="74"/>
    </row>
    <row r="663">
      <c r="B663" s="74"/>
      <c r="J663" s="74"/>
      <c r="K663" s="74"/>
      <c r="L663" s="74"/>
      <c r="M663" s="74"/>
      <c r="N663" s="74"/>
    </row>
    <row r="664">
      <c r="B664" s="74"/>
      <c r="J664" s="74"/>
      <c r="K664" s="74"/>
      <c r="L664" s="74"/>
      <c r="M664" s="74"/>
      <c r="N664" s="74"/>
    </row>
    <row r="665">
      <c r="B665" s="74"/>
      <c r="J665" s="74"/>
      <c r="K665" s="74"/>
      <c r="L665" s="74"/>
      <c r="M665" s="74"/>
      <c r="N665" s="74"/>
    </row>
    <row r="666">
      <c r="B666" s="74"/>
      <c r="J666" s="74"/>
      <c r="K666" s="74"/>
      <c r="L666" s="74"/>
      <c r="M666" s="74"/>
      <c r="N666" s="74"/>
    </row>
    <row r="667">
      <c r="B667" s="74"/>
      <c r="J667" s="74"/>
      <c r="K667" s="74"/>
      <c r="L667" s="74"/>
      <c r="M667" s="74"/>
      <c r="N667" s="74"/>
    </row>
    <row r="668">
      <c r="B668" s="74"/>
      <c r="J668" s="74"/>
      <c r="K668" s="74"/>
      <c r="L668" s="74"/>
      <c r="M668" s="74"/>
      <c r="N668" s="74"/>
    </row>
    <row r="669">
      <c r="B669" s="74"/>
      <c r="J669" s="74"/>
      <c r="K669" s="74"/>
      <c r="L669" s="74"/>
      <c r="M669" s="74"/>
      <c r="N669" s="74"/>
    </row>
    <row r="670">
      <c r="B670" s="74"/>
      <c r="J670" s="74"/>
      <c r="K670" s="74"/>
      <c r="L670" s="74"/>
      <c r="M670" s="74"/>
      <c r="N670" s="74"/>
    </row>
    <row r="671">
      <c r="B671" s="74"/>
      <c r="J671" s="74"/>
      <c r="K671" s="74"/>
      <c r="L671" s="74"/>
      <c r="M671" s="74"/>
      <c r="N671" s="74"/>
    </row>
    <row r="672">
      <c r="B672" s="74"/>
      <c r="J672" s="74"/>
      <c r="K672" s="74"/>
      <c r="L672" s="74"/>
      <c r="M672" s="74"/>
      <c r="N672" s="74"/>
    </row>
    <row r="673">
      <c r="B673" s="74"/>
      <c r="J673" s="74"/>
      <c r="K673" s="74"/>
      <c r="L673" s="74"/>
      <c r="M673" s="74"/>
      <c r="N673" s="74"/>
    </row>
    <row r="674">
      <c r="B674" s="74"/>
      <c r="J674" s="74"/>
      <c r="K674" s="74"/>
      <c r="L674" s="74"/>
      <c r="M674" s="74"/>
      <c r="N674" s="74"/>
    </row>
    <row r="675">
      <c r="B675" s="74"/>
      <c r="J675" s="74"/>
      <c r="K675" s="74"/>
      <c r="L675" s="74"/>
      <c r="M675" s="74"/>
      <c r="N675" s="74"/>
    </row>
    <row r="676">
      <c r="B676" s="74"/>
      <c r="J676" s="74"/>
      <c r="K676" s="74"/>
      <c r="L676" s="74"/>
      <c r="M676" s="74"/>
      <c r="N676" s="74"/>
    </row>
    <row r="677">
      <c r="B677" s="74"/>
      <c r="J677" s="74"/>
      <c r="K677" s="74"/>
      <c r="L677" s="74"/>
      <c r="M677" s="74"/>
      <c r="N677" s="74"/>
    </row>
    <row r="678">
      <c r="B678" s="74"/>
      <c r="J678" s="74"/>
      <c r="K678" s="74"/>
      <c r="L678" s="74"/>
      <c r="M678" s="74"/>
      <c r="N678" s="74"/>
    </row>
    <row r="679">
      <c r="B679" s="74"/>
      <c r="J679" s="74"/>
      <c r="K679" s="74"/>
      <c r="L679" s="74"/>
      <c r="M679" s="74"/>
      <c r="N679" s="74"/>
    </row>
    <row r="680">
      <c r="B680" s="74"/>
      <c r="J680" s="74"/>
      <c r="K680" s="74"/>
      <c r="L680" s="74"/>
      <c r="M680" s="74"/>
      <c r="N680" s="74"/>
    </row>
    <row r="681">
      <c r="B681" s="74"/>
      <c r="J681" s="74"/>
      <c r="K681" s="74"/>
      <c r="L681" s="74"/>
      <c r="M681" s="74"/>
      <c r="N681" s="74"/>
    </row>
    <row r="682">
      <c r="B682" s="74"/>
      <c r="J682" s="74"/>
      <c r="K682" s="74"/>
      <c r="L682" s="74"/>
      <c r="M682" s="74"/>
      <c r="N682" s="74"/>
    </row>
    <row r="683">
      <c r="B683" s="74"/>
      <c r="J683" s="74"/>
      <c r="K683" s="74"/>
      <c r="L683" s="74"/>
      <c r="M683" s="74"/>
      <c r="N683" s="74"/>
    </row>
    <row r="684">
      <c r="B684" s="74"/>
      <c r="J684" s="74"/>
      <c r="K684" s="74"/>
      <c r="L684" s="74"/>
      <c r="M684" s="74"/>
      <c r="N684" s="74"/>
    </row>
    <row r="685">
      <c r="B685" s="74"/>
      <c r="J685" s="74"/>
      <c r="K685" s="74"/>
      <c r="L685" s="74"/>
      <c r="M685" s="74"/>
      <c r="N685" s="74"/>
    </row>
    <row r="686">
      <c r="B686" s="74"/>
      <c r="J686" s="74"/>
      <c r="K686" s="74"/>
      <c r="L686" s="74"/>
      <c r="M686" s="74"/>
      <c r="N686" s="74"/>
    </row>
    <row r="687">
      <c r="B687" s="74"/>
      <c r="J687" s="74"/>
      <c r="K687" s="74"/>
      <c r="L687" s="74"/>
      <c r="M687" s="74"/>
      <c r="N687" s="74"/>
    </row>
    <row r="688">
      <c r="B688" s="74"/>
      <c r="J688" s="74"/>
      <c r="K688" s="74"/>
      <c r="L688" s="74"/>
      <c r="M688" s="74"/>
      <c r="N688" s="74"/>
    </row>
    <row r="689">
      <c r="B689" s="74"/>
      <c r="J689" s="74"/>
      <c r="K689" s="74"/>
      <c r="L689" s="74"/>
      <c r="M689" s="74"/>
      <c r="N689" s="74"/>
    </row>
    <row r="690">
      <c r="B690" s="74"/>
      <c r="J690" s="74"/>
      <c r="K690" s="74"/>
      <c r="L690" s="74"/>
      <c r="M690" s="74"/>
      <c r="N690" s="74"/>
    </row>
    <row r="691">
      <c r="B691" s="74"/>
      <c r="J691" s="74"/>
      <c r="K691" s="74"/>
      <c r="L691" s="74"/>
      <c r="M691" s="74"/>
      <c r="N691" s="74"/>
    </row>
    <row r="692">
      <c r="B692" s="74"/>
      <c r="J692" s="74"/>
      <c r="K692" s="74"/>
      <c r="L692" s="74"/>
      <c r="M692" s="74"/>
      <c r="N692" s="74"/>
    </row>
    <row r="693">
      <c r="B693" s="74"/>
      <c r="J693" s="74"/>
      <c r="K693" s="74"/>
      <c r="L693" s="74"/>
      <c r="M693" s="74"/>
      <c r="N693" s="74"/>
    </row>
    <row r="694">
      <c r="B694" s="74"/>
      <c r="J694" s="74"/>
      <c r="K694" s="74"/>
      <c r="L694" s="74"/>
      <c r="M694" s="74"/>
      <c r="N694" s="74"/>
    </row>
    <row r="695">
      <c r="B695" s="74"/>
      <c r="J695" s="74"/>
      <c r="K695" s="74"/>
      <c r="L695" s="74"/>
      <c r="M695" s="74"/>
      <c r="N695" s="74"/>
    </row>
    <row r="696">
      <c r="B696" s="74"/>
      <c r="J696" s="74"/>
      <c r="K696" s="74"/>
      <c r="L696" s="74"/>
      <c r="M696" s="74"/>
      <c r="N696" s="74"/>
    </row>
    <row r="697">
      <c r="B697" s="74"/>
      <c r="J697" s="74"/>
      <c r="K697" s="74"/>
      <c r="L697" s="74"/>
      <c r="M697" s="74"/>
      <c r="N697" s="74"/>
    </row>
    <row r="698">
      <c r="B698" s="74"/>
      <c r="J698" s="74"/>
      <c r="K698" s="74"/>
      <c r="L698" s="74"/>
      <c r="M698" s="74"/>
      <c r="N698" s="74"/>
    </row>
    <row r="699">
      <c r="B699" s="74"/>
      <c r="J699" s="74"/>
      <c r="K699" s="74"/>
      <c r="L699" s="74"/>
      <c r="M699" s="74"/>
      <c r="N699" s="74"/>
    </row>
    <row r="700">
      <c r="B700" s="74"/>
      <c r="J700" s="74"/>
      <c r="K700" s="74"/>
      <c r="L700" s="74"/>
      <c r="M700" s="74"/>
      <c r="N700" s="74"/>
    </row>
    <row r="701">
      <c r="B701" s="74"/>
      <c r="J701" s="74"/>
      <c r="K701" s="74"/>
      <c r="L701" s="74"/>
      <c r="M701" s="74"/>
      <c r="N701" s="74"/>
    </row>
    <row r="702">
      <c r="B702" s="74"/>
      <c r="J702" s="74"/>
      <c r="K702" s="74"/>
      <c r="L702" s="74"/>
      <c r="M702" s="74"/>
      <c r="N702" s="74"/>
    </row>
    <row r="703">
      <c r="B703" s="74"/>
      <c r="J703" s="74"/>
      <c r="K703" s="74"/>
      <c r="L703" s="74"/>
      <c r="M703" s="74"/>
      <c r="N703" s="74"/>
    </row>
    <row r="704">
      <c r="B704" s="74"/>
      <c r="J704" s="74"/>
      <c r="K704" s="74"/>
      <c r="L704" s="74"/>
      <c r="M704" s="74"/>
      <c r="N704" s="74"/>
    </row>
    <row r="705">
      <c r="B705" s="74"/>
      <c r="J705" s="74"/>
      <c r="K705" s="74"/>
      <c r="L705" s="74"/>
      <c r="M705" s="74"/>
      <c r="N705" s="74"/>
    </row>
    <row r="706">
      <c r="B706" s="74"/>
      <c r="J706" s="74"/>
      <c r="K706" s="74"/>
      <c r="L706" s="74"/>
      <c r="M706" s="74"/>
      <c r="N706" s="74"/>
    </row>
    <row r="707">
      <c r="B707" s="74"/>
      <c r="J707" s="74"/>
      <c r="K707" s="74"/>
      <c r="L707" s="74"/>
      <c r="M707" s="74"/>
      <c r="N707" s="74"/>
    </row>
    <row r="708">
      <c r="B708" s="74"/>
      <c r="J708" s="74"/>
      <c r="K708" s="74"/>
      <c r="L708" s="74"/>
      <c r="M708" s="74"/>
      <c r="N708" s="74"/>
    </row>
    <row r="709">
      <c r="B709" s="74"/>
      <c r="J709" s="74"/>
      <c r="K709" s="74"/>
      <c r="L709" s="74"/>
      <c r="M709" s="74"/>
      <c r="N709" s="74"/>
    </row>
    <row r="710">
      <c r="B710" s="74"/>
      <c r="J710" s="74"/>
      <c r="K710" s="74"/>
      <c r="L710" s="74"/>
      <c r="M710" s="74"/>
      <c r="N710" s="74"/>
    </row>
    <row r="711">
      <c r="B711" s="74"/>
      <c r="J711" s="74"/>
      <c r="K711" s="74"/>
      <c r="L711" s="74"/>
      <c r="M711" s="74"/>
      <c r="N711" s="74"/>
    </row>
    <row r="712">
      <c r="B712" s="74"/>
      <c r="J712" s="74"/>
      <c r="K712" s="74"/>
      <c r="L712" s="74"/>
      <c r="M712" s="74"/>
      <c r="N712" s="74"/>
    </row>
    <row r="713">
      <c r="B713" s="74"/>
      <c r="J713" s="74"/>
      <c r="K713" s="74"/>
      <c r="L713" s="74"/>
      <c r="M713" s="74"/>
      <c r="N713" s="74"/>
    </row>
    <row r="714">
      <c r="B714" s="74"/>
      <c r="J714" s="74"/>
      <c r="K714" s="74"/>
      <c r="L714" s="74"/>
      <c r="M714" s="74"/>
      <c r="N714" s="74"/>
    </row>
    <row r="715">
      <c r="B715" s="74"/>
      <c r="J715" s="74"/>
      <c r="K715" s="74"/>
      <c r="L715" s="74"/>
      <c r="M715" s="74"/>
      <c r="N715" s="74"/>
    </row>
    <row r="716">
      <c r="B716" s="74"/>
      <c r="J716" s="74"/>
      <c r="K716" s="74"/>
      <c r="L716" s="74"/>
      <c r="M716" s="74"/>
      <c r="N716" s="74"/>
    </row>
    <row r="717">
      <c r="B717" s="74"/>
      <c r="J717" s="74"/>
      <c r="K717" s="74"/>
      <c r="L717" s="74"/>
      <c r="M717" s="74"/>
      <c r="N717" s="74"/>
    </row>
    <row r="718">
      <c r="B718" s="74"/>
      <c r="J718" s="74"/>
      <c r="K718" s="74"/>
      <c r="L718" s="74"/>
      <c r="M718" s="74"/>
      <c r="N718" s="74"/>
    </row>
    <row r="719">
      <c r="B719" s="74"/>
      <c r="J719" s="74"/>
      <c r="K719" s="74"/>
      <c r="L719" s="74"/>
      <c r="M719" s="74"/>
      <c r="N719" s="74"/>
    </row>
    <row r="720">
      <c r="B720" s="74"/>
      <c r="J720" s="74"/>
      <c r="K720" s="74"/>
      <c r="L720" s="74"/>
      <c r="M720" s="74"/>
      <c r="N720" s="74"/>
    </row>
    <row r="721">
      <c r="B721" s="74"/>
      <c r="J721" s="74"/>
      <c r="K721" s="74"/>
      <c r="L721" s="74"/>
      <c r="M721" s="74"/>
      <c r="N721" s="74"/>
    </row>
    <row r="722">
      <c r="B722" s="74"/>
      <c r="J722" s="74"/>
      <c r="K722" s="74"/>
      <c r="L722" s="74"/>
      <c r="M722" s="74"/>
      <c r="N722" s="74"/>
    </row>
    <row r="723">
      <c r="B723" s="74"/>
      <c r="J723" s="74"/>
      <c r="K723" s="74"/>
      <c r="L723" s="74"/>
      <c r="M723" s="74"/>
      <c r="N723" s="74"/>
    </row>
    <row r="724">
      <c r="B724" s="74"/>
      <c r="J724" s="74"/>
      <c r="K724" s="74"/>
      <c r="L724" s="74"/>
      <c r="M724" s="74"/>
      <c r="N724" s="74"/>
    </row>
    <row r="725">
      <c r="B725" s="74"/>
      <c r="J725" s="74"/>
      <c r="K725" s="74"/>
      <c r="L725" s="74"/>
      <c r="M725" s="74"/>
      <c r="N725" s="74"/>
    </row>
    <row r="726">
      <c r="B726" s="74"/>
      <c r="J726" s="74"/>
      <c r="K726" s="74"/>
      <c r="L726" s="74"/>
      <c r="M726" s="74"/>
      <c r="N726" s="74"/>
    </row>
    <row r="727">
      <c r="B727" s="74"/>
      <c r="J727" s="74"/>
      <c r="K727" s="74"/>
      <c r="L727" s="74"/>
      <c r="M727" s="74"/>
      <c r="N727" s="74"/>
    </row>
    <row r="728">
      <c r="B728" s="74"/>
      <c r="J728" s="74"/>
      <c r="K728" s="74"/>
      <c r="L728" s="74"/>
      <c r="M728" s="74"/>
      <c r="N728" s="74"/>
    </row>
    <row r="729">
      <c r="B729" s="74"/>
      <c r="J729" s="74"/>
      <c r="K729" s="74"/>
      <c r="L729" s="74"/>
      <c r="M729" s="74"/>
      <c r="N729" s="74"/>
    </row>
    <row r="730">
      <c r="B730" s="74"/>
      <c r="J730" s="74"/>
      <c r="K730" s="74"/>
      <c r="L730" s="74"/>
      <c r="M730" s="74"/>
      <c r="N730" s="74"/>
    </row>
    <row r="731">
      <c r="B731" s="74"/>
      <c r="J731" s="74"/>
      <c r="K731" s="74"/>
      <c r="L731" s="74"/>
      <c r="M731" s="74"/>
      <c r="N731" s="74"/>
    </row>
    <row r="732">
      <c r="B732" s="74"/>
      <c r="J732" s="74"/>
      <c r="K732" s="74"/>
      <c r="L732" s="74"/>
      <c r="M732" s="74"/>
      <c r="N732" s="74"/>
    </row>
    <row r="733">
      <c r="B733" s="74"/>
      <c r="J733" s="74"/>
      <c r="K733" s="74"/>
      <c r="L733" s="74"/>
      <c r="M733" s="74"/>
      <c r="N733" s="74"/>
    </row>
    <row r="734">
      <c r="B734" s="74"/>
      <c r="J734" s="74"/>
      <c r="K734" s="74"/>
      <c r="L734" s="74"/>
      <c r="M734" s="74"/>
      <c r="N734" s="74"/>
    </row>
    <row r="735">
      <c r="B735" s="74"/>
      <c r="J735" s="74"/>
      <c r="K735" s="74"/>
      <c r="L735" s="74"/>
      <c r="M735" s="74"/>
      <c r="N735" s="74"/>
    </row>
    <row r="736">
      <c r="B736" s="74"/>
      <c r="J736" s="74"/>
      <c r="K736" s="74"/>
      <c r="L736" s="74"/>
      <c r="M736" s="74"/>
      <c r="N736" s="74"/>
    </row>
    <row r="737">
      <c r="B737" s="74"/>
      <c r="J737" s="74"/>
      <c r="K737" s="74"/>
      <c r="L737" s="74"/>
      <c r="M737" s="74"/>
      <c r="N737" s="74"/>
    </row>
    <row r="738">
      <c r="B738" s="74"/>
      <c r="J738" s="74"/>
      <c r="K738" s="74"/>
      <c r="L738" s="74"/>
      <c r="M738" s="74"/>
      <c r="N738" s="74"/>
    </row>
    <row r="739">
      <c r="B739" s="74"/>
      <c r="J739" s="74"/>
      <c r="K739" s="74"/>
      <c r="L739" s="74"/>
      <c r="M739" s="74"/>
      <c r="N739" s="74"/>
    </row>
    <row r="740">
      <c r="B740" s="74"/>
      <c r="J740" s="74"/>
      <c r="K740" s="74"/>
      <c r="L740" s="74"/>
      <c r="M740" s="74"/>
      <c r="N740" s="74"/>
    </row>
    <row r="741">
      <c r="B741" s="74"/>
      <c r="J741" s="74"/>
      <c r="K741" s="74"/>
      <c r="L741" s="74"/>
      <c r="M741" s="74"/>
      <c r="N741" s="74"/>
    </row>
    <row r="742">
      <c r="B742" s="74"/>
      <c r="J742" s="74"/>
      <c r="K742" s="74"/>
      <c r="L742" s="74"/>
      <c r="M742" s="74"/>
      <c r="N742" s="74"/>
    </row>
    <row r="743">
      <c r="B743" s="74"/>
      <c r="J743" s="74"/>
      <c r="K743" s="74"/>
      <c r="L743" s="74"/>
      <c r="M743" s="74"/>
      <c r="N743" s="74"/>
    </row>
    <row r="744">
      <c r="B744" s="74"/>
      <c r="J744" s="74"/>
      <c r="K744" s="74"/>
      <c r="L744" s="74"/>
      <c r="M744" s="74"/>
      <c r="N744" s="74"/>
    </row>
    <row r="745">
      <c r="B745" s="74"/>
      <c r="J745" s="74"/>
      <c r="K745" s="74"/>
      <c r="L745" s="74"/>
      <c r="M745" s="74"/>
      <c r="N745" s="74"/>
    </row>
    <row r="746">
      <c r="B746" s="74"/>
      <c r="J746" s="74"/>
      <c r="K746" s="74"/>
      <c r="L746" s="74"/>
      <c r="M746" s="74"/>
      <c r="N746" s="74"/>
    </row>
    <row r="747">
      <c r="B747" s="74"/>
      <c r="J747" s="74"/>
      <c r="K747" s="74"/>
      <c r="L747" s="74"/>
      <c r="M747" s="74"/>
      <c r="N747" s="74"/>
    </row>
    <row r="748">
      <c r="B748" s="74"/>
      <c r="J748" s="74"/>
      <c r="K748" s="74"/>
      <c r="L748" s="74"/>
      <c r="M748" s="74"/>
      <c r="N748" s="74"/>
    </row>
    <row r="749">
      <c r="B749" s="74"/>
      <c r="J749" s="74"/>
      <c r="K749" s="74"/>
      <c r="L749" s="74"/>
      <c r="M749" s="74"/>
      <c r="N749" s="74"/>
    </row>
    <row r="750">
      <c r="B750" s="74"/>
      <c r="J750" s="74"/>
      <c r="K750" s="74"/>
      <c r="L750" s="74"/>
      <c r="M750" s="74"/>
      <c r="N750" s="74"/>
    </row>
    <row r="751">
      <c r="B751" s="74"/>
      <c r="J751" s="74"/>
      <c r="K751" s="74"/>
      <c r="L751" s="74"/>
      <c r="M751" s="74"/>
      <c r="N751" s="74"/>
    </row>
    <row r="752">
      <c r="B752" s="74"/>
      <c r="J752" s="74"/>
      <c r="K752" s="74"/>
      <c r="L752" s="74"/>
      <c r="M752" s="74"/>
      <c r="N752" s="74"/>
    </row>
    <row r="753">
      <c r="B753" s="74"/>
      <c r="J753" s="74"/>
      <c r="K753" s="74"/>
      <c r="L753" s="74"/>
      <c r="M753" s="74"/>
      <c r="N753" s="74"/>
    </row>
    <row r="754">
      <c r="B754" s="74"/>
      <c r="J754" s="74"/>
      <c r="K754" s="74"/>
      <c r="L754" s="74"/>
      <c r="M754" s="74"/>
      <c r="N754" s="74"/>
    </row>
    <row r="755">
      <c r="B755" s="74"/>
      <c r="J755" s="74"/>
      <c r="K755" s="74"/>
      <c r="L755" s="74"/>
      <c r="M755" s="74"/>
      <c r="N755" s="74"/>
    </row>
    <row r="756">
      <c r="B756" s="74"/>
      <c r="J756" s="74"/>
      <c r="K756" s="74"/>
      <c r="L756" s="74"/>
      <c r="M756" s="74"/>
      <c r="N756" s="74"/>
    </row>
    <row r="757">
      <c r="B757" s="74"/>
      <c r="J757" s="74"/>
      <c r="K757" s="74"/>
      <c r="L757" s="74"/>
      <c r="M757" s="74"/>
      <c r="N757" s="74"/>
    </row>
    <row r="758">
      <c r="B758" s="74"/>
      <c r="J758" s="74"/>
      <c r="K758" s="74"/>
      <c r="L758" s="74"/>
      <c r="M758" s="74"/>
      <c r="N758" s="74"/>
    </row>
    <row r="759">
      <c r="B759" s="74"/>
      <c r="J759" s="74"/>
      <c r="K759" s="74"/>
      <c r="L759" s="74"/>
      <c r="M759" s="74"/>
      <c r="N759" s="74"/>
    </row>
    <row r="760">
      <c r="B760" s="74"/>
      <c r="J760" s="74"/>
      <c r="K760" s="74"/>
      <c r="L760" s="74"/>
      <c r="M760" s="74"/>
      <c r="N760" s="74"/>
    </row>
    <row r="761">
      <c r="B761" s="74"/>
      <c r="J761" s="74"/>
      <c r="K761" s="74"/>
      <c r="L761" s="74"/>
      <c r="M761" s="74"/>
      <c r="N761" s="74"/>
    </row>
    <row r="762">
      <c r="B762" s="74"/>
      <c r="J762" s="74"/>
      <c r="K762" s="74"/>
      <c r="L762" s="74"/>
      <c r="M762" s="74"/>
      <c r="N762" s="74"/>
    </row>
    <row r="763">
      <c r="B763" s="74"/>
      <c r="J763" s="74"/>
      <c r="K763" s="74"/>
      <c r="L763" s="74"/>
      <c r="M763" s="74"/>
      <c r="N763" s="74"/>
    </row>
    <row r="764">
      <c r="B764" s="74"/>
      <c r="J764" s="74"/>
      <c r="K764" s="74"/>
      <c r="L764" s="74"/>
      <c r="M764" s="74"/>
      <c r="N764" s="74"/>
    </row>
    <row r="765">
      <c r="B765" s="74"/>
      <c r="J765" s="74"/>
      <c r="K765" s="74"/>
      <c r="L765" s="74"/>
      <c r="M765" s="74"/>
      <c r="N765" s="74"/>
    </row>
    <row r="766">
      <c r="B766" s="74"/>
      <c r="J766" s="74"/>
      <c r="K766" s="74"/>
      <c r="L766" s="74"/>
      <c r="M766" s="74"/>
      <c r="N766" s="74"/>
    </row>
    <row r="767">
      <c r="B767" s="74"/>
      <c r="J767" s="74"/>
      <c r="K767" s="74"/>
      <c r="L767" s="74"/>
      <c r="M767" s="74"/>
      <c r="N767" s="74"/>
    </row>
    <row r="768">
      <c r="B768" s="74"/>
      <c r="J768" s="74"/>
      <c r="K768" s="74"/>
      <c r="L768" s="74"/>
      <c r="M768" s="74"/>
      <c r="N768" s="74"/>
    </row>
    <row r="769">
      <c r="B769" s="74"/>
      <c r="J769" s="74"/>
      <c r="K769" s="74"/>
      <c r="L769" s="74"/>
      <c r="M769" s="74"/>
      <c r="N769" s="74"/>
    </row>
    <row r="770">
      <c r="B770" s="74"/>
      <c r="J770" s="74"/>
      <c r="K770" s="74"/>
      <c r="L770" s="74"/>
      <c r="M770" s="74"/>
      <c r="N770" s="74"/>
    </row>
    <row r="771">
      <c r="B771" s="74"/>
      <c r="J771" s="74"/>
      <c r="K771" s="74"/>
      <c r="L771" s="74"/>
      <c r="M771" s="74"/>
      <c r="N771" s="74"/>
    </row>
    <row r="772">
      <c r="B772" s="74"/>
      <c r="J772" s="74"/>
      <c r="K772" s="74"/>
      <c r="L772" s="74"/>
      <c r="M772" s="74"/>
      <c r="N772" s="74"/>
    </row>
    <row r="773">
      <c r="B773" s="74"/>
      <c r="J773" s="74"/>
      <c r="K773" s="74"/>
      <c r="L773" s="74"/>
      <c r="M773" s="74"/>
      <c r="N773" s="74"/>
    </row>
    <row r="774">
      <c r="B774" s="74"/>
      <c r="J774" s="74"/>
      <c r="K774" s="74"/>
      <c r="L774" s="74"/>
      <c r="M774" s="74"/>
      <c r="N774" s="74"/>
    </row>
    <row r="775">
      <c r="B775" s="74"/>
      <c r="J775" s="74"/>
      <c r="K775" s="74"/>
      <c r="L775" s="74"/>
      <c r="M775" s="74"/>
      <c r="N775" s="74"/>
    </row>
    <row r="776">
      <c r="B776" s="74"/>
      <c r="J776" s="74"/>
      <c r="K776" s="74"/>
      <c r="L776" s="74"/>
      <c r="M776" s="74"/>
      <c r="N776" s="74"/>
    </row>
    <row r="777">
      <c r="B777" s="74"/>
      <c r="J777" s="74"/>
      <c r="K777" s="74"/>
      <c r="L777" s="74"/>
      <c r="M777" s="74"/>
      <c r="N777" s="74"/>
    </row>
    <row r="778">
      <c r="B778" s="74"/>
      <c r="J778" s="74"/>
      <c r="K778" s="74"/>
      <c r="L778" s="74"/>
      <c r="M778" s="74"/>
      <c r="N778" s="74"/>
    </row>
    <row r="779">
      <c r="B779" s="74"/>
      <c r="J779" s="74"/>
      <c r="K779" s="74"/>
      <c r="L779" s="74"/>
      <c r="M779" s="74"/>
      <c r="N779" s="74"/>
    </row>
    <row r="780">
      <c r="B780" s="74"/>
      <c r="J780" s="74"/>
      <c r="K780" s="74"/>
      <c r="L780" s="74"/>
      <c r="M780" s="74"/>
      <c r="N780" s="74"/>
    </row>
    <row r="781">
      <c r="B781" s="74"/>
      <c r="J781" s="74"/>
      <c r="K781" s="74"/>
      <c r="L781" s="74"/>
      <c r="M781" s="74"/>
      <c r="N781" s="74"/>
    </row>
    <row r="782">
      <c r="B782" s="74"/>
      <c r="J782" s="74"/>
      <c r="K782" s="74"/>
      <c r="L782" s="74"/>
      <c r="M782" s="74"/>
      <c r="N782" s="74"/>
    </row>
    <row r="783">
      <c r="B783" s="74"/>
      <c r="J783" s="74"/>
      <c r="K783" s="74"/>
      <c r="L783" s="74"/>
      <c r="M783" s="74"/>
      <c r="N783" s="74"/>
    </row>
    <row r="784">
      <c r="B784" s="74"/>
      <c r="J784" s="74"/>
      <c r="K784" s="74"/>
      <c r="L784" s="74"/>
      <c r="M784" s="74"/>
      <c r="N784" s="74"/>
    </row>
    <row r="785">
      <c r="B785" s="74"/>
      <c r="J785" s="74"/>
      <c r="K785" s="74"/>
      <c r="L785" s="74"/>
      <c r="M785" s="74"/>
      <c r="N785" s="74"/>
    </row>
    <row r="786">
      <c r="B786" s="74"/>
      <c r="J786" s="74"/>
      <c r="K786" s="74"/>
      <c r="L786" s="74"/>
      <c r="M786" s="74"/>
      <c r="N786" s="74"/>
    </row>
    <row r="787">
      <c r="B787" s="74"/>
      <c r="J787" s="74"/>
      <c r="K787" s="74"/>
      <c r="L787" s="74"/>
      <c r="M787" s="74"/>
      <c r="N787" s="74"/>
    </row>
    <row r="788">
      <c r="B788" s="74"/>
      <c r="J788" s="74"/>
      <c r="K788" s="74"/>
      <c r="L788" s="74"/>
      <c r="M788" s="74"/>
      <c r="N788" s="74"/>
    </row>
    <row r="789">
      <c r="B789" s="74"/>
      <c r="J789" s="74"/>
      <c r="K789" s="74"/>
      <c r="L789" s="74"/>
      <c r="M789" s="74"/>
      <c r="N789" s="74"/>
    </row>
    <row r="790">
      <c r="B790" s="74"/>
      <c r="J790" s="74"/>
      <c r="K790" s="74"/>
      <c r="L790" s="74"/>
      <c r="M790" s="74"/>
      <c r="N790" s="74"/>
    </row>
    <row r="791">
      <c r="B791" s="74"/>
      <c r="J791" s="74"/>
      <c r="K791" s="74"/>
      <c r="L791" s="74"/>
      <c r="M791" s="74"/>
      <c r="N791" s="74"/>
    </row>
    <row r="792">
      <c r="B792" s="74"/>
      <c r="J792" s="74"/>
      <c r="K792" s="74"/>
      <c r="L792" s="74"/>
      <c r="M792" s="74"/>
      <c r="N792" s="74"/>
    </row>
    <row r="793">
      <c r="B793" s="74"/>
      <c r="J793" s="74"/>
      <c r="K793" s="74"/>
      <c r="L793" s="74"/>
      <c r="M793" s="74"/>
      <c r="N793" s="74"/>
    </row>
    <row r="794">
      <c r="B794" s="74"/>
      <c r="J794" s="74"/>
      <c r="K794" s="74"/>
      <c r="L794" s="74"/>
      <c r="M794" s="74"/>
      <c r="N794" s="74"/>
    </row>
    <row r="795">
      <c r="B795" s="74"/>
      <c r="J795" s="74"/>
      <c r="K795" s="74"/>
      <c r="L795" s="74"/>
      <c r="M795" s="74"/>
      <c r="N795" s="74"/>
    </row>
    <row r="796">
      <c r="B796" s="74"/>
      <c r="J796" s="74"/>
      <c r="K796" s="74"/>
      <c r="L796" s="74"/>
      <c r="M796" s="74"/>
      <c r="N796" s="74"/>
    </row>
    <row r="797">
      <c r="B797" s="74"/>
      <c r="J797" s="74"/>
      <c r="K797" s="74"/>
      <c r="L797" s="74"/>
      <c r="M797" s="74"/>
      <c r="N797" s="74"/>
    </row>
    <row r="798">
      <c r="B798" s="74"/>
      <c r="J798" s="74"/>
      <c r="K798" s="74"/>
      <c r="L798" s="74"/>
      <c r="M798" s="74"/>
      <c r="N798" s="74"/>
    </row>
    <row r="799">
      <c r="B799" s="74"/>
      <c r="J799" s="74"/>
      <c r="K799" s="74"/>
      <c r="L799" s="74"/>
      <c r="M799" s="74"/>
      <c r="N799" s="74"/>
    </row>
    <row r="800">
      <c r="B800" s="74"/>
      <c r="J800" s="74"/>
      <c r="K800" s="74"/>
      <c r="L800" s="74"/>
      <c r="M800" s="74"/>
      <c r="N800" s="74"/>
    </row>
    <row r="801">
      <c r="B801" s="74"/>
      <c r="J801" s="74"/>
      <c r="K801" s="74"/>
      <c r="L801" s="74"/>
      <c r="M801" s="74"/>
      <c r="N801" s="74"/>
    </row>
    <row r="802">
      <c r="B802" s="74"/>
      <c r="J802" s="74"/>
      <c r="K802" s="74"/>
      <c r="L802" s="74"/>
      <c r="M802" s="74"/>
      <c r="N802" s="74"/>
    </row>
    <row r="803">
      <c r="B803" s="74"/>
      <c r="J803" s="74"/>
      <c r="K803" s="74"/>
      <c r="L803" s="74"/>
      <c r="M803" s="74"/>
      <c r="N803" s="74"/>
    </row>
    <row r="804">
      <c r="B804" s="74"/>
      <c r="J804" s="74"/>
      <c r="K804" s="74"/>
      <c r="L804" s="74"/>
      <c r="M804" s="74"/>
      <c r="N804" s="74"/>
    </row>
    <row r="805">
      <c r="B805" s="74"/>
      <c r="J805" s="74"/>
      <c r="K805" s="74"/>
      <c r="L805" s="74"/>
      <c r="M805" s="74"/>
      <c r="N805" s="74"/>
    </row>
    <row r="806">
      <c r="B806" s="74"/>
      <c r="J806" s="74"/>
      <c r="K806" s="74"/>
      <c r="L806" s="74"/>
      <c r="M806" s="74"/>
      <c r="N806" s="74"/>
    </row>
    <row r="807">
      <c r="B807" s="74"/>
      <c r="J807" s="74"/>
      <c r="K807" s="74"/>
      <c r="L807" s="74"/>
      <c r="M807" s="74"/>
      <c r="N807" s="74"/>
    </row>
    <row r="808">
      <c r="B808" s="74"/>
      <c r="J808" s="74"/>
      <c r="K808" s="74"/>
      <c r="L808" s="74"/>
      <c r="M808" s="74"/>
      <c r="N808" s="74"/>
    </row>
    <row r="809">
      <c r="B809" s="74"/>
      <c r="J809" s="74"/>
      <c r="K809" s="74"/>
      <c r="L809" s="74"/>
      <c r="M809" s="74"/>
      <c r="N809" s="74"/>
    </row>
    <row r="810">
      <c r="B810" s="74"/>
      <c r="J810" s="74"/>
      <c r="K810" s="74"/>
      <c r="L810" s="74"/>
      <c r="M810" s="74"/>
      <c r="N810" s="74"/>
    </row>
    <row r="811">
      <c r="B811" s="74"/>
      <c r="J811" s="74"/>
      <c r="K811" s="74"/>
      <c r="L811" s="74"/>
      <c r="M811" s="74"/>
      <c r="N811" s="74"/>
    </row>
    <row r="812">
      <c r="B812" s="74"/>
      <c r="J812" s="74"/>
      <c r="K812" s="74"/>
      <c r="L812" s="74"/>
      <c r="M812" s="74"/>
      <c r="N812" s="74"/>
    </row>
    <row r="813">
      <c r="B813" s="74"/>
      <c r="J813" s="74"/>
      <c r="K813" s="74"/>
      <c r="L813" s="74"/>
      <c r="M813" s="74"/>
      <c r="N813" s="74"/>
    </row>
    <row r="814">
      <c r="B814" s="74"/>
      <c r="J814" s="74"/>
      <c r="K814" s="74"/>
      <c r="L814" s="74"/>
      <c r="M814" s="74"/>
      <c r="N814" s="74"/>
    </row>
    <row r="815">
      <c r="B815" s="74"/>
      <c r="J815" s="74"/>
      <c r="K815" s="74"/>
      <c r="L815" s="74"/>
      <c r="M815" s="74"/>
      <c r="N815" s="74"/>
    </row>
    <row r="816">
      <c r="B816" s="74"/>
      <c r="J816" s="74"/>
      <c r="K816" s="74"/>
      <c r="L816" s="74"/>
      <c r="M816" s="74"/>
      <c r="N816" s="74"/>
    </row>
    <row r="817">
      <c r="B817" s="74"/>
      <c r="J817" s="74"/>
      <c r="K817" s="74"/>
      <c r="L817" s="74"/>
      <c r="M817" s="74"/>
      <c r="N817" s="74"/>
    </row>
    <row r="818">
      <c r="B818" s="74"/>
      <c r="J818" s="74"/>
      <c r="K818" s="74"/>
      <c r="L818" s="74"/>
      <c r="M818" s="74"/>
      <c r="N818" s="74"/>
    </row>
    <row r="819">
      <c r="B819" s="74"/>
      <c r="J819" s="74"/>
      <c r="K819" s="74"/>
      <c r="L819" s="74"/>
      <c r="M819" s="74"/>
      <c r="N819" s="74"/>
    </row>
    <row r="820">
      <c r="B820" s="74"/>
      <c r="J820" s="74"/>
      <c r="K820" s="74"/>
      <c r="L820" s="74"/>
      <c r="M820" s="74"/>
      <c r="N820" s="74"/>
    </row>
    <row r="821">
      <c r="B821" s="74"/>
      <c r="J821" s="74"/>
      <c r="K821" s="74"/>
      <c r="L821" s="74"/>
      <c r="M821" s="74"/>
      <c r="N821" s="74"/>
    </row>
    <row r="822">
      <c r="B822" s="74"/>
      <c r="J822" s="74"/>
      <c r="K822" s="74"/>
      <c r="L822" s="74"/>
      <c r="M822" s="74"/>
      <c r="N822" s="74"/>
    </row>
    <row r="823">
      <c r="B823" s="74"/>
      <c r="J823" s="74"/>
      <c r="K823" s="74"/>
      <c r="L823" s="74"/>
      <c r="M823" s="74"/>
      <c r="N823" s="74"/>
    </row>
    <row r="824">
      <c r="B824" s="74"/>
      <c r="J824" s="74"/>
      <c r="K824" s="74"/>
      <c r="L824" s="74"/>
      <c r="M824" s="74"/>
      <c r="N824" s="74"/>
    </row>
    <row r="825">
      <c r="B825" s="74"/>
      <c r="J825" s="74"/>
      <c r="K825" s="74"/>
      <c r="L825" s="74"/>
      <c r="M825" s="74"/>
      <c r="N825" s="74"/>
    </row>
    <row r="826">
      <c r="B826" s="74"/>
      <c r="J826" s="74"/>
      <c r="K826" s="74"/>
      <c r="L826" s="74"/>
      <c r="M826" s="74"/>
      <c r="N826" s="74"/>
    </row>
    <row r="827">
      <c r="B827" s="74"/>
      <c r="J827" s="74"/>
      <c r="K827" s="74"/>
      <c r="L827" s="74"/>
      <c r="M827" s="74"/>
      <c r="N827" s="74"/>
    </row>
    <row r="828">
      <c r="B828" s="74"/>
      <c r="J828" s="74"/>
      <c r="K828" s="74"/>
      <c r="L828" s="74"/>
      <c r="M828" s="74"/>
      <c r="N828" s="74"/>
    </row>
    <row r="829">
      <c r="B829" s="74"/>
      <c r="J829" s="74"/>
      <c r="K829" s="74"/>
      <c r="L829" s="74"/>
      <c r="M829" s="74"/>
      <c r="N829" s="74"/>
    </row>
    <row r="830">
      <c r="B830" s="74"/>
      <c r="J830" s="74"/>
      <c r="K830" s="74"/>
      <c r="L830" s="74"/>
      <c r="M830" s="74"/>
      <c r="N830" s="74"/>
    </row>
    <row r="831">
      <c r="B831" s="74"/>
      <c r="J831" s="74"/>
      <c r="K831" s="74"/>
      <c r="L831" s="74"/>
      <c r="M831" s="74"/>
      <c r="N831" s="74"/>
    </row>
    <row r="832">
      <c r="B832" s="74"/>
      <c r="J832" s="74"/>
      <c r="K832" s="74"/>
      <c r="L832" s="74"/>
      <c r="M832" s="74"/>
      <c r="N832" s="74"/>
    </row>
    <row r="833">
      <c r="B833" s="74"/>
      <c r="J833" s="74"/>
      <c r="K833" s="74"/>
      <c r="L833" s="74"/>
      <c r="M833" s="74"/>
      <c r="N833" s="74"/>
    </row>
    <row r="834">
      <c r="B834" s="74"/>
      <c r="J834" s="74"/>
      <c r="K834" s="74"/>
      <c r="L834" s="74"/>
      <c r="M834" s="74"/>
      <c r="N834" s="74"/>
    </row>
    <row r="835">
      <c r="B835" s="74"/>
      <c r="J835" s="74"/>
      <c r="K835" s="74"/>
      <c r="L835" s="74"/>
      <c r="M835" s="74"/>
      <c r="N835" s="74"/>
    </row>
    <row r="836">
      <c r="B836" s="74"/>
      <c r="J836" s="74"/>
      <c r="K836" s="74"/>
      <c r="L836" s="74"/>
      <c r="M836" s="74"/>
      <c r="N836" s="74"/>
    </row>
    <row r="837">
      <c r="B837" s="74"/>
      <c r="J837" s="74"/>
      <c r="K837" s="74"/>
      <c r="L837" s="74"/>
      <c r="M837" s="74"/>
      <c r="N837" s="74"/>
    </row>
    <row r="838">
      <c r="B838" s="74"/>
      <c r="J838" s="74"/>
      <c r="K838" s="74"/>
      <c r="L838" s="74"/>
      <c r="M838" s="74"/>
      <c r="N838" s="74"/>
    </row>
    <row r="839">
      <c r="B839" s="74"/>
      <c r="J839" s="74"/>
      <c r="K839" s="74"/>
      <c r="L839" s="74"/>
      <c r="M839" s="74"/>
      <c r="N839" s="74"/>
    </row>
    <row r="840">
      <c r="B840" s="74"/>
      <c r="J840" s="74"/>
      <c r="K840" s="74"/>
      <c r="L840" s="74"/>
      <c r="M840" s="74"/>
      <c r="N840" s="74"/>
    </row>
    <row r="841">
      <c r="B841" s="74"/>
      <c r="J841" s="74"/>
      <c r="K841" s="74"/>
      <c r="L841" s="74"/>
      <c r="M841" s="74"/>
      <c r="N841" s="74"/>
    </row>
    <row r="842">
      <c r="B842" s="74"/>
      <c r="J842" s="74"/>
      <c r="K842" s="74"/>
      <c r="L842" s="74"/>
      <c r="M842" s="74"/>
      <c r="N842" s="74"/>
    </row>
    <row r="843">
      <c r="B843" s="74"/>
      <c r="J843" s="74"/>
      <c r="K843" s="74"/>
      <c r="L843" s="74"/>
      <c r="M843" s="74"/>
      <c r="N843" s="74"/>
    </row>
    <row r="844">
      <c r="B844" s="74"/>
      <c r="J844" s="74"/>
      <c r="K844" s="74"/>
      <c r="L844" s="74"/>
      <c r="M844" s="74"/>
      <c r="N844" s="74"/>
    </row>
    <row r="845">
      <c r="B845" s="74"/>
      <c r="J845" s="74"/>
      <c r="K845" s="74"/>
      <c r="L845" s="74"/>
      <c r="M845" s="74"/>
      <c r="N845" s="74"/>
    </row>
    <row r="846">
      <c r="B846" s="74"/>
      <c r="J846" s="74"/>
      <c r="K846" s="74"/>
      <c r="L846" s="74"/>
      <c r="M846" s="74"/>
      <c r="N846" s="74"/>
    </row>
    <row r="847">
      <c r="B847" s="74"/>
      <c r="J847" s="74"/>
      <c r="K847" s="74"/>
      <c r="L847" s="74"/>
      <c r="M847" s="74"/>
      <c r="N847" s="74"/>
    </row>
    <row r="848">
      <c r="B848" s="74"/>
      <c r="J848" s="74"/>
      <c r="K848" s="74"/>
      <c r="L848" s="74"/>
      <c r="M848" s="74"/>
      <c r="N848" s="74"/>
    </row>
    <row r="849">
      <c r="B849" s="74"/>
      <c r="J849" s="74"/>
      <c r="K849" s="74"/>
      <c r="L849" s="74"/>
      <c r="M849" s="74"/>
      <c r="N849" s="74"/>
    </row>
    <row r="850">
      <c r="B850" s="74"/>
      <c r="J850" s="74"/>
      <c r="K850" s="74"/>
      <c r="L850" s="74"/>
      <c r="M850" s="74"/>
      <c r="N850" s="74"/>
    </row>
    <row r="851">
      <c r="B851" s="74"/>
      <c r="J851" s="74"/>
      <c r="K851" s="74"/>
      <c r="L851" s="74"/>
      <c r="M851" s="74"/>
      <c r="N851" s="74"/>
    </row>
    <row r="852">
      <c r="B852" s="74"/>
      <c r="J852" s="74"/>
      <c r="K852" s="74"/>
      <c r="L852" s="74"/>
      <c r="M852" s="74"/>
      <c r="N852" s="74"/>
    </row>
    <row r="853">
      <c r="B853" s="74"/>
      <c r="J853" s="74"/>
      <c r="K853" s="74"/>
      <c r="L853" s="74"/>
      <c r="M853" s="74"/>
      <c r="N853" s="74"/>
    </row>
    <row r="854">
      <c r="B854" s="74"/>
      <c r="J854" s="74"/>
      <c r="K854" s="74"/>
      <c r="L854" s="74"/>
      <c r="M854" s="74"/>
      <c r="N854" s="74"/>
    </row>
    <row r="855">
      <c r="B855" s="74"/>
      <c r="J855" s="74"/>
      <c r="K855" s="74"/>
      <c r="L855" s="74"/>
      <c r="M855" s="74"/>
      <c r="N855" s="74"/>
    </row>
    <row r="856">
      <c r="B856" s="74"/>
      <c r="J856" s="74"/>
      <c r="K856" s="74"/>
      <c r="L856" s="74"/>
      <c r="M856" s="74"/>
      <c r="N856" s="74"/>
    </row>
    <row r="857">
      <c r="B857" s="74"/>
      <c r="J857" s="74"/>
      <c r="K857" s="74"/>
      <c r="L857" s="74"/>
      <c r="M857" s="74"/>
      <c r="N857" s="74"/>
    </row>
    <row r="858">
      <c r="B858" s="74"/>
      <c r="J858" s="74"/>
      <c r="K858" s="74"/>
      <c r="L858" s="74"/>
      <c r="M858" s="74"/>
      <c r="N858" s="74"/>
    </row>
    <row r="859">
      <c r="B859" s="74"/>
      <c r="J859" s="74"/>
      <c r="K859" s="74"/>
      <c r="L859" s="74"/>
      <c r="M859" s="74"/>
      <c r="N859" s="74"/>
    </row>
    <row r="860">
      <c r="B860" s="74"/>
      <c r="J860" s="74"/>
      <c r="K860" s="74"/>
      <c r="L860" s="74"/>
      <c r="M860" s="74"/>
      <c r="N860" s="74"/>
    </row>
    <row r="861">
      <c r="B861" s="74"/>
      <c r="J861" s="74"/>
      <c r="K861" s="74"/>
      <c r="L861" s="74"/>
      <c r="M861" s="74"/>
      <c r="N861" s="74"/>
    </row>
    <row r="862">
      <c r="B862" s="74"/>
      <c r="J862" s="74"/>
      <c r="K862" s="74"/>
      <c r="L862" s="74"/>
      <c r="M862" s="74"/>
      <c r="N862" s="74"/>
    </row>
    <row r="863">
      <c r="B863" s="74"/>
      <c r="J863" s="74"/>
      <c r="K863" s="74"/>
      <c r="L863" s="74"/>
      <c r="M863" s="74"/>
      <c r="N863" s="74"/>
    </row>
    <row r="864">
      <c r="B864" s="74"/>
      <c r="J864" s="74"/>
      <c r="K864" s="74"/>
      <c r="L864" s="74"/>
      <c r="M864" s="74"/>
      <c r="N864" s="74"/>
    </row>
    <row r="865">
      <c r="B865" s="74"/>
      <c r="J865" s="74"/>
      <c r="K865" s="74"/>
      <c r="L865" s="74"/>
      <c r="M865" s="74"/>
      <c r="N865" s="74"/>
    </row>
    <row r="866">
      <c r="B866" s="74"/>
      <c r="J866" s="74"/>
      <c r="K866" s="74"/>
      <c r="L866" s="74"/>
      <c r="M866" s="74"/>
      <c r="N866" s="74"/>
    </row>
    <row r="867">
      <c r="B867" s="74"/>
      <c r="J867" s="74"/>
      <c r="K867" s="74"/>
      <c r="L867" s="74"/>
      <c r="M867" s="74"/>
      <c r="N867" s="74"/>
    </row>
    <row r="868">
      <c r="B868" s="74"/>
      <c r="J868" s="74"/>
      <c r="K868" s="74"/>
      <c r="L868" s="74"/>
      <c r="M868" s="74"/>
      <c r="N868" s="74"/>
    </row>
    <row r="869">
      <c r="B869" s="74"/>
      <c r="J869" s="74"/>
      <c r="K869" s="74"/>
      <c r="L869" s="74"/>
      <c r="M869" s="74"/>
      <c r="N869" s="74"/>
    </row>
    <row r="870">
      <c r="B870" s="74"/>
      <c r="J870" s="74"/>
      <c r="K870" s="74"/>
      <c r="L870" s="74"/>
      <c r="M870" s="74"/>
      <c r="N870" s="74"/>
    </row>
    <row r="871">
      <c r="B871" s="74"/>
      <c r="J871" s="74"/>
      <c r="K871" s="74"/>
      <c r="L871" s="74"/>
      <c r="M871" s="74"/>
      <c r="N871" s="74"/>
    </row>
    <row r="872">
      <c r="B872" s="74"/>
      <c r="J872" s="74"/>
      <c r="K872" s="74"/>
      <c r="L872" s="74"/>
      <c r="M872" s="74"/>
      <c r="N872" s="74"/>
    </row>
    <row r="873">
      <c r="B873" s="74"/>
      <c r="J873" s="74"/>
      <c r="K873" s="74"/>
      <c r="L873" s="74"/>
      <c r="M873" s="74"/>
      <c r="N873" s="74"/>
    </row>
    <row r="874">
      <c r="B874" s="74"/>
      <c r="J874" s="74"/>
      <c r="K874" s="74"/>
      <c r="L874" s="74"/>
      <c r="M874" s="74"/>
      <c r="N874" s="74"/>
    </row>
    <row r="875">
      <c r="B875" s="74"/>
      <c r="J875" s="74"/>
      <c r="K875" s="74"/>
      <c r="L875" s="74"/>
      <c r="M875" s="74"/>
      <c r="N875" s="74"/>
    </row>
    <row r="876">
      <c r="B876" s="74"/>
      <c r="J876" s="74"/>
      <c r="K876" s="74"/>
      <c r="L876" s="74"/>
      <c r="M876" s="74"/>
      <c r="N876" s="74"/>
    </row>
    <row r="877">
      <c r="B877" s="74"/>
      <c r="J877" s="74"/>
      <c r="K877" s="74"/>
      <c r="L877" s="74"/>
      <c r="M877" s="74"/>
      <c r="N877" s="74"/>
    </row>
    <row r="878">
      <c r="B878" s="74"/>
      <c r="J878" s="74"/>
      <c r="K878" s="74"/>
      <c r="L878" s="74"/>
      <c r="M878" s="74"/>
      <c r="N878" s="74"/>
    </row>
    <row r="879">
      <c r="B879" s="74"/>
      <c r="J879" s="74"/>
      <c r="K879" s="74"/>
      <c r="L879" s="74"/>
      <c r="M879" s="74"/>
      <c r="N879" s="74"/>
    </row>
    <row r="880">
      <c r="B880" s="74"/>
      <c r="J880" s="74"/>
      <c r="K880" s="74"/>
      <c r="L880" s="74"/>
      <c r="M880" s="74"/>
      <c r="N880" s="74"/>
    </row>
    <row r="881">
      <c r="B881" s="74"/>
      <c r="J881" s="74"/>
      <c r="K881" s="74"/>
      <c r="L881" s="74"/>
      <c r="M881" s="74"/>
      <c r="N881" s="74"/>
    </row>
    <row r="882">
      <c r="B882" s="74"/>
      <c r="J882" s="74"/>
      <c r="K882" s="74"/>
      <c r="L882" s="74"/>
      <c r="M882" s="74"/>
      <c r="N882" s="74"/>
    </row>
    <row r="883">
      <c r="B883" s="74"/>
      <c r="J883" s="74"/>
      <c r="K883" s="74"/>
      <c r="L883" s="74"/>
      <c r="M883" s="74"/>
      <c r="N883" s="74"/>
    </row>
    <row r="884">
      <c r="B884" s="74"/>
      <c r="J884" s="74"/>
      <c r="K884" s="74"/>
      <c r="L884" s="74"/>
      <c r="M884" s="74"/>
      <c r="N884" s="74"/>
    </row>
    <row r="885">
      <c r="B885" s="74"/>
      <c r="J885" s="74"/>
      <c r="K885" s="74"/>
      <c r="L885" s="74"/>
      <c r="M885" s="74"/>
      <c r="N885" s="74"/>
    </row>
    <row r="886">
      <c r="B886" s="74"/>
      <c r="J886" s="74"/>
      <c r="K886" s="74"/>
      <c r="L886" s="74"/>
      <c r="M886" s="74"/>
      <c r="N886" s="74"/>
    </row>
    <row r="887">
      <c r="B887" s="74"/>
      <c r="J887" s="74"/>
      <c r="K887" s="74"/>
      <c r="L887" s="74"/>
      <c r="M887" s="74"/>
      <c r="N887" s="74"/>
    </row>
    <row r="888">
      <c r="B888" s="74"/>
      <c r="J888" s="74"/>
      <c r="K888" s="74"/>
      <c r="L888" s="74"/>
      <c r="M888" s="74"/>
      <c r="N888" s="74"/>
    </row>
    <row r="889">
      <c r="B889" s="74"/>
      <c r="J889" s="74"/>
      <c r="K889" s="74"/>
      <c r="L889" s="74"/>
      <c r="M889" s="74"/>
      <c r="N889" s="74"/>
    </row>
    <row r="890">
      <c r="B890" s="74"/>
      <c r="J890" s="74"/>
      <c r="K890" s="74"/>
      <c r="L890" s="74"/>
      <c r="M890" s="74"/>
      <c r="N890" s="74"/>
    </row>
    <row r="891">
      <c r="B891" s="74"/>
      <c r="J891" s="74"/>
      <c r="K891" s="74"/>
      <c r="L891" s="74"/>
      <c r="M891" s="74"/>
      <c r="N891" s="74"/>
    </row>
    <row r="892">
      <c r="B892" s="74"/>
      <c r="J892" s="74"/>
      <c r="K892" s="74"/>
      <c r="L892" s="74"/>
      <c r="M892" s="74"/>
      <c r="N892" s="74"/>
    </row>
    <row r="893">
      <c r="B893" s="74"/>
      <c r="J893" s="74"/>
      <c r="K893" s="74"/>
      <c r="L893" s="74"/>
      <c r="M893" s="74"/>
      <c r="N893" s="74"/>
    </row>
    <row r="894">
      <c r="B894" s="74"/>
      <c r="J894" s="74"/>
      <c r="K894" s="74"/>
      <c r="L894" s="74"/>
      <c r="M894" s="74"/>
      <c r="N894" s="74"/>
    </row>
    <row r="895">
      <c r="B895" s="74"/>
      <c r="J895" s="74"/>
      <c r="K895" s="74"/>
      <c r="L895" s="74"/>
      <c r="M895" s="74"/>
      <c r="N895" s="74"/>
    </row>
    <row r="896">
      <c r="B896" s="74"/>
      <c r="J896" s="74"/>
      <c r="K896" s="74"/>
      <c r="L896" s="74"/>
      <c r="M896" s="74"/>
      <c r="N896" s="74"/>
    </row>
    <row r="897">
      <c r="B897" s="74"/>
      <c r="J897" s="74"/>
      <c r="K897" s="74"/>
      <c r="L897" s="74"/>
      <c r="M897" s="74"/>
      <c r="N897" s="74"/>
    </row>
    <row r="898">
      <c r="B898" s="74"/>
      <c r="J898" s="74"/>
      <c r="K898" s="74"/>
      <c r="L898" s="74"/>
      <c r="M898" s="74"/>
      <c r="N898" s="74"/>
    </row>
    <row r="899">
      <c r="B899" s="74"/>
      <c r="J899" s="74"/>
      <c r="K899" s="74"/>
      <c r="L899" s="74"/>
      <c r="M899" s="74"/>
      <c r="N899" s="74"/>
    </row>
    <row r="900">
      <c r="B900" s="74"/>
      <c r="J900" s="74"/>
      <c r="K900" s="74"/>
      <c r="L900" s="74"/>
      <c r="M900" s="74"/>
      <c r="N900" s="74"/>
    </row>
    <row r="901">
      <c r="B901" s="74"/>
      <c r="J901" s="74"/>
      <c r="K901" s="74"/>
      <c r="L901" s="74"/>
      <c r="M901" s="74"/>
      <c r="N901" s="74"/>
    </row>
    <row r="902">
      <c r="B902" s="74"/>
      <c r="J902" s="74"/>
      <c r="K902" s="74"/>
      <c r="L902" s="74"/>
      <c r="M902" s="74"/>
      <c r="N902" s="74"/>
    </row>
    <row r="903">
      <c r="B903" s="74"/>
      <c r="J903" s="74"/>
      <c r="K903" s="74"/>
      <c r="L903" s="74"/>
      <c r="M903" s="74"/>
      <c r="N903" s="74"/>
    </row>
    <row r="904">
      <c r="B904" s="74"/>
      <c r="J904" s="74"/>
      <c r="K904" s="74"/>
      <c r="L904" s="74"/>
      <c r="M904" s="74"/>
      <c r="N904" s="74"/>
    </row>
    <row r="905">
      <c r="B905" s="74"/>
      <c r="J905" s="74"/>
      <c r="K905" s="74"/>
      <c r="L905" s="74"/>
      <c r="M905" s="74"/>
      <c r="N905" s="74"/>
    </row>
    <row r="906">
      <c r="B906" s="74"/>
      <c r="J906" s="74"/>
      <c r="K906" s="74"/>
      <c r="L906" s="74"/>
      <c r="M906" s="74"/>
      <c r="N906" s="74"/>
    </row>
    <row r="907">
      <c r="B907" s="74"/>
      <c r="J907" s="74"/>
      <c r="K907" s="74"/>
      <c r="L907" s="74"/>
      <c r="M907" s="74"/>
      <c r="N907" s="74"/>
    </row>
    <row r="908">
      <c r="B908" s="74"/>
      <c r="J908" s="74"/>
      <c r="K908" s="74"/>
      <c r="L908" s="74"/>
      <c r="M908" s="74"/>
      <c r="N908" s="74"/>
    </row>
    <row r="909">
      <c r="B909" s="74"/>
      <c r="J909" s="74"/>
      <c r="K909" s="74"/>
      <c r="L909" s="74"/>
      <c r="M909" s="74"/>
      <c r="N909" s="74"/>
    </row>
    <row r="910">
      <c r="B910" s="74"/>
      <c r="J910" s="74"/>
      <c r="K910" s="74"/>
      <c r="L910" s="74"/>
      <c r="M910" s="74"/>
      <c r="N910" s="74"/>
    </row>
    <row r="911">
      <c r="B911" s="74"/>
      <c r="J911" s="74"/>
      <c r="K911" s="74"/>
      <c r="L911" s="74"/>
      <c r="M911" s="74"/>
      <c r="N911" s="74"/>
    </row>
    <row r="912">
      <c r="B912" s="74"/>
      <c r="J912" s="74"/>
      <c r="K912" s="74"/>
      <c r="L912" s="74"/>
      <c r="M912" s="74"/>
      <c r="N912" s="74"/>
    </row>
    <row r="913">
      <c r="B913" s="74"/>
      <c r="J913" s="74"/>
      <c r="K913" s="74"/>
      <c r="L913" s="74"/>
      <c r="M913" s="74"/>
      <c r="N913" s="74"/>
    </row>
    <row r="914">
      <c r="B914" s="74"/>
      <c r="J914" s="74"/>
      <c r="K914" s="74"/>
      <c r="L914" s="74"/>
      <c r="M914" s="74"/>
      <c r="N914" s="74"/>
    </row>
    <row r="915">
      <c r="B915" s="74"/>
      <c r="J915" s="74"/>
      <c r="K915" s="74"/>
      <c r="L915" s="74"/>
      <c r="M915" s="74"/>
      <c r="N915" s="74"/>
    </row>
    <row r="916">
      <c r="B916" s="74"/>
      <c r="J916" s="74"/>
      <c r="K916" s="74"/>
      <c r="L916" s="74"/>
      <c r="M916" s="74"/>
      <c r="N916" s="74"/>
    </row>
    <row r="917">
      <c r="B917" s="74"/>
      <c r="J917" s="74"/>
      <c r="K917" s="74"/>
      <c r="L917" s="74"/>
      <c r="M917" s="74"/>
      <c r="N917" s="74"/>
    </row>
    <row r="918">
      <c r="B918" s="74"/>
      <c r="J918" s="74"/>
      <c r="K918" s="74"/>
      <c r="L918" s="74"/>
      <c r="M918" s="74"/>
      <c r="N918" s="74"/>
    </row>
    <row r="919">
      <c r="B919" s="74"/>
      <c r="J919" s="74"/>
      <c r="K919" s="74"/>
      <c r="L919" s="74"/>
      <c r="M919" s="74"/>
      <c r="N919" s="74"/>
    </row>
    <row r="920">
      <c r="B920" s="74"/>
      <c r="J920" s="74"/>
      <c r="K920" s="74"/>
      <c r="L920" s="74"/>
      <c r="M920" s="74"/>
      <c r="N920" s="74"/>
    </row>
    <row r="921">
      <c r="B921" s="74"/>
      <c r="J921" s="74"/>
      <c r="K921" s="74"/>
      <c r="L921" s="74"/>
      <c r="M921" s="74"/>
      <c r="N921" s="74"/>
    </row>
    <row r="922">
      <c r="B922" s="74"/>
      <c r="J922" s="74"/>
      <c r="K922" s="74"/>
      <c r="L922" s="74"/>
      <c r="M922" s="74"/>
      <c r="N922" s="74"/>
    </row>
    <row r="923">
      <c r="B923" s="74"/>
      <c r="J923" s="74"/>
      <c r="K923" s="74"/>
      <c r="L923" s="74"/>
      <c r="M923" s="74"/>
      <c r="N923" s="74"/>
    </row>
    <row r="924">
      <c r="B924" s="74"/>
      <c r="J924" s="74"/>
      <c r="K924" s="74"/>
      <c r="L924" s="74"/>
      <c r="M924" s="74"/>
      <c r="N924" s="74"/>
    </row>
    <row r="925">
      <c r="B925" s="74"/>
      <c r="J925" s="74"/>
      <c r="K925" s="74"/>
      <c r="L925" s="74"/>
      <c r="M925" s="74"/>
      <c r="N925" s="74"/>
    </row>
    <row r="926">
      <c r="B926" s="74"/>
      <c r="J926" s="74"/>
      <c r="K926" s="74"/>
      <c r="L926" s="74"/>
      <c r="M926" s="74"/>
      <c r="N926" s="74"/>
    </row>
    <row r="927">
      <c r="B927" s="74"/>
      <c r="J927" s="74"/>
      <c r="K927" s="74"/>
      <c r="L927" s="74"/>
      <c r="M927" s="74"/>
      <c r="N927" s="74"/>
    </row>
    <row r="928">
      <c r="B928" s="74"/>
      <c r="J928" s="74"/>
      <c r="K928" s="74"/>
      <c r="L928" s="74"/>
      <c r="M928" s="74"/>
      <c r="N928" s="74"/>
    </row>
    <row r="929">
      <c r="B929" s="74"/>
      <c r="J929" s="74"/>
      <c r="K929" s="74"/>
      <c r="L929" s="74"/>
      <c r="M929" s="74"/>
      <c r="N929" s="74"/>
    </row>
    <row r="930">
      <c r="B930" s="74"/>
      <c r="J930" s="74"/>
      <c r="K930" s="74"/>
      <c r="L930" s="74"/>
      <c r="M930" s="74"/>
      <c r="N930" s="74"/>
    </row>
    <row r="931">
      <c r="B931" s="74"/>
      <c r="J931" s="74"/>
      <c r="K931" s="74"/>
      <c r="L931" s="74"/>
      <c r="M931" s="74"/>
      <c r="N931" s="74"/>
    </row>
    <row r="932">
      <c r="B932" s="74"/>
      <c r="J932" s="74"/>
      <c r="K932" s="74"/>
      <c r="L932" s="74"/>
      <c r="M932" s="74"/>
      <c r="N932" s="74"/>
    </row>
    <row r="933">
      <c r="B933" s="74"/>
      <c r="J933" s="74"/>
      <c r="K933" s="74"/>
      <c r="L933" s="74"/>
      <c r="M933" s="74"/>
      <c r="N933" s="74"/>
    </row>
    <row r="934">
      <c r="B934" s="74"/>
      <c r="J934" s="74"/>
      <c r="K934" s="74"/>
      <c r="L934" s="74"/>
      <c r="M934" s="74"/>
      <c r="N934" s="74"/>
    </row>
    <row r="935">
      <c r="B935" s="74"/>
      <c r="J935" s="74"/>
      <c r="K935" s="74"/>
      <c r="L935" s="74"/>
      <c r="M935" s="74"/>
      <c r="N935" s="74"/>
    </row>
    <row r="936">
      <c r="B936" s="74"/>
      <c r="J936" s="74"/>
      <c r="K936" s="74"/>
      <c r="L936" s="74"/>
      <c r="M936" s="74"/>
      <c r="N936" s="74"/>
    </row>
  </sheetData>
  <mergeCells count="6">
    <mergeCell ref="F1:H1"/>
    <mergeCell ref="I1:K1"/>
    <mergeCell ref="L1:N1"/>
    <mergeCell ref="O1:O2"/>
    <mergeCell ref="R4:T4"/>
    <mergeCell ref="V62:X62"/>
  </mergeCells>
  <hyperlinks>
    <hyperlink r:id="rId1" ref="A6"/>
    <hyperlink r:id="rId2" ref="A32"/>
    <hyperlink r:id="rId3" ref="A91"/>
    <hyperlink r:id="rId4" ref="A114"/>
  </hyperlinks>
  <drawing r:id="rId5"/>
  <tableParts count="2"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13"/>
    <col customWidth="1" min="2" max="2" width="14.88"/>
    <col customWidth="1" min="3" max="3" width="19.38"/>
    <col customWidth="1" min="4" max="5" width="16.75"/>
    <col customWidth="1" min="6" max="6" width="15.25"/>
    <col customWidth="1" min="7" max="7" width="16.13"/>
    <col customWidth="1" min="8" max="8" width="22.0"/>
    <col customWidth="1" min="9" max="9" width="14.88"/>
    <col customWidth="1" min="11" max="11" width="21.75"/>
    <col customWidth="1" min="12" max="12" width="29.13"/>
    <col customWidth="1" min="13" max="13" width="26.25"/>
    <col customWidth="1" min="15" max="15" width="7.75"/>
    <col customWidth="1" min="16" max="16" width="29.63"/>
    <col customWidth="1" min="17" max="17" width="27.63"/>
  </cols>
  <sheetData>
    <row r="1">
      <c r="A1" s="77" t="s">
        <v>9</v>
      </c>
      <c r="B1" s="77" t="s">
        <v>559</v>
      </c>
      <c r="C1" s="2" t="s">
        <v>33</v>
      </c>
      <c r="D1" s="3"/>
      <c r="E1" s="2" t="s">
        <v>34</v>
      </c>
      <c r="F1" s="3"/>
      <c r="G1" s="472" t="s">
        <v>662</v>
      </c>
      <c r="H1" s="3"/>
      <c r="I1" s="77" t="s">
        <v>4</v>
      </c>
    </row>
    <row r="2">
      <c r="A2" s="81"/>
      <c r="B2" s="81"/>
      <c r="C2" s="1" t="s">
        <v>561</v>
      </c>
      <c r="D2" s="1" t="s">
        <v>17</v>
      </c>
      <c r="E2" s="1" t="s">
        <v>561</v>
      </c>
      <c r="F2" s="1" t="s">
        <v>17</v>
      </c>
      <c r="G2" s="1" t="s">
        <v>561</v>
      </c>
      <c r="H2" s="473" t="s">
        <v>17</v>
      </c>
      <c r="I2" s="81"/>
    </row>
    <row r="3">
      <c r="A3" s="15">
        <v>4.0</v>
      </c>
      <c r="B3" s="85">
        <v>3.0</v>
      </c>
      <c r="C3" s="14">
        <v>1.0</v>
      </c>
      <c r="D3" s="85">
        <v>1.0</v>
      </c>
      <c r="E3" s="474">
        <v>1.0</v>
      </c>
      <c r="F3" s="14">
        <v>2.0</v>
      </c>
      <c r="G3" s="14">
        <v>4.0</v>
      </c>
      <c r="H3" s="14">
        <v>19.0</v>
      </c>
      <c r="I3" s="175">
        <v>0.0</v>
      </c>
      <c r="R3" s="421"/>
      <c r="S3" s="422"/>
      <c r="T3" s="423"/>
      <c r="U3" s="56"/>
      <c r="V3" s="424"/>
      <c r="W3" s="424"/>
      <c r="X3" s="425"/>
      <c r="Y3" s="57"/>
      <c r="Z3" s="74"/>
      <c r="AA3" s="74"/>
      <c r="AB3" s="109"/>
      <c r="AC3" s="57"/>
    </row>
    <row r="4">
      <c r="A4" s="15">
        <v>4.0</v>
      </c>
      <c r="B4" s="85">
        <v>3.0</v>
      </c>
      <c r="C4" s="14">
        <v>1.0</v>
      </c>
      <c r="D4" s="85">
        <v>11.0</v>
      </c>
      <c r="E4" s="474">
        <v>1.0</v>
      </c>
      <c r="F4" s="14">
        <v>12.0</v>
      </c>
      <c r="G4" s="14">
        <v>4.0</v>
      </c>
      <c r="H4" s="14">
        <v>19.0</v>
      </c>
      <c r="I4" s="175">
        <v>0.0</v>
      </c>
      <c r="K4" s="412" t="s">
        <v>566</v>
      </c>
      <c r="L4" s="22"/>
      <c r="M4" s="23"/>
    </row>
    <row r="5">
      <c r="A5" s="15">
        <v>2.0</v>
      </c>
      <c r="B5" s="85">
        <v>3.0</v>
      </c>
      <c r="C5" s="14">
        <v>1.0</v>
      </c>
      <c r="D5" s="14">
        <v>5.0</v>
      </c>
      <c r="E5" s="474">
        <v>4.0</v>
      </c>
      <c r="F5" s="14">
        <v>19.0</v>
      </c>
      <c r="G5" s="14">
        <v>4.0</v>
      </c>
      <c r="H5" s="14">
        <v>19.0</v>
      </c>
      <c r="I5" s="175">
        <v>0.0</v>
      </c>
      <c r="K5" s="426" t="s">
        <v>567</v>
      </c>
      <c r="L5" s="68" t="s">
        <v>568</v>
      </c>
      <c r="M5" s="427" t="s">
        <v>569</v>
      </c>
    </row>
    <row r="6">
      <c r="A6" s="15">
        <v>4.0</v>
      </c>
      <c r="B6" s="85">
        <v>2.0</v>
      </c>
      <c r="C6" s="85">
        <v>1.0</v>
      </c>
      <c r="D6" s="14">
        <v>16.0</v>
      </c>
      <c r="E6" s="474">
        <v>4.0</v>
      </c>
      <c r="F6" s="14">
        <v>19.0</v>
      </c>
      <c r="G6" s="14">
        <v>4.0</v>
      </c>
      <c r="H6" s="14">
        <v>19.0</v>
      </c>
      <c r="I6" s="175">
        <v>0.0</v>
      </c>
      <c r="K6" s="428">
        <v>3.0</v>
      </c>
      <c r="L6" s="429" t="s">
        <v>56</v>
      </c>
      <c r="M6" s="430">
        <v>1.0</v>
      </c>
    </row>
    <row r="7">
      <c r="A7" s="15">
        <v>4.0</v>
      </c>
      <c r="B7" s="14">
        <v>1.0</v>
      </c>
      <c r="C7" s="14">
        <v>4.0</v>
      </c>
      <c r="D7" s="85">
        <v>19.0</v>
      </c>
      <c r="E7" s="475">
        <v>1.0</v>
      </c>
      <c r="F7" s="14">
        <v>18.0</v>
      </c>
      <c r="G7" s="14">
        <v>4.0</v>
      </c>
      <c r="H7" s="14">
        <v>19.0</v>
      </c>
      <c r="I7" s="175">
        <v>0.0</v>
      </c>
      <c r="K7" s="428">
        <v>3.0</v>
      </c>
      <c r="L7" s="429" t="s">
        <v>68</v>
      </c>
      <c r="M7" s="430">
        <v>1.0</v>
      </c>
      <c r="R7" s="421"/>
      <c r="S7" s="423"/>
      <c r="T7" s="423"/>
      <c r="U7" s="56"/>
      <c r="V7" s="56"/>
      <c r="W7" s="56"/>
      <c r="X7" s="425"/>
      <c r="Y7" s="74"/>
      <c r="Z7" s="74"/>
      <c r="AA7" s="74"/>
      <c r="AB7" s="109"/>
      <c r="AC7" s="109"/>
    </row>
    <row r="8">
      <c r="A8" s="15">
        <v>4.0</v>
      </c>
      <c r="B8" s="85">
        <v>2.0</v>
      </c>
      <c r="C8" s="14">
        <v>1.0</v>
      </c>
      <c r="D8" s="476">
        <v>2.0</v>
      </c>
      <c r="E8" s="474">
        <v>1.0</v>
      </c>
      <c r="F8" s="14">
        <v>1.0</v>
      </c>
      <c r="G8" s="14">
        <v>1.0</v>
      </c>
      <c r="H8" s="14">
        <v>13.0</v>
      </c>
      <c r="I8" s="175">
        <v>0.0</v>
      </c>
      <c r="K8" s="428">
        <v>3.0</v>
      </c>
      <c r="L8" s="429" t="s">
        <v>81</v>
      </c>
      <c r="M8" s="430">
        <v>1.0</v>
      </c>
      <c r="O8" s="57"/>
      <c r="P8" s="68"/>
      <c r="Q8" s="433"/>
      <c r="S8" s="68"/>
      <c r="T8" s="68"/>
      <c r="U8" s="57"/>
      <c r="V8" s="57"/>
      <c r="W8" s="57"/>
      <c r="X8" s="434"/>
      <c r="Y8" s="74"/>
      <c r="Z8" s="74"/>
      <c r="AA8" s="74"/>
      <c r="AB8" s="57"/>
      <c r="AC8" s="109"/>
    </row>
    <row r="9">
      <c r="A9" s="15">
        <v>4.0</v>
      </c>
      <c r="B9" s="85">
        <v>4.0</v>
      </c>
      <c r="C9" s="14">
        <v>1.0</v>
      </c>
      <c r="D9" s="14">
        <v>3.0</v>
      </c>
      <c r="E9" s="474">
        <v>4.0</v>
      </c>
      <c r="F9" s="14">
        <v>19.0</v>
      </c>
      <c r="G9" s="14">
        <v>4.0</v>
      </c>
      <c r="H9" s="14">
        <v>19.0</v>
      </c>
      <c r="I9" s="175">
        <v>0.0</v>
      </c>
      <c r="K9" s="428">
        <v>3.0</v>
      </c>
      <c r="L9" s="429" t="s">
        <v>167</v>
      </c>
      <c r="M9" s="430">
        <v>2.0</v>
      </c>
    </row>
    <row r="10">
      <c r="A10" s="15">
        <v>1.0</v>
      </c>
      <c r="B10" s="14">
        <v>1.0</v>
      </c>
      <c r="C10" s="14">
        <v>3.0</v>
      </c>
      <c r="D10" s="14">
        <v>5.0</v>
      </c>
      <c r="E10" s="474">
        <v>4.0</v>
      </c>
      <c r="F10" s="14">
        <v>19.0</v>
      </c>
      <c r="G10" s="14">
        <v>4.0</v>
      </c>
      <c r="H10" s="14">
        <v>19.0</v>
      </c>
      <c r="I10" s="175">
        <v>0.0</v>
      </c>
      <c r="K10" s="428">
        <v>3.0</v>
      </c>
      <c r="L10" s="429" t="s">
        <v>117</v>
      </c>
      <c r="M10" s="430">
        <v>2.0</v>
      </c>
    </row>
    <row r="11">
      <c r="A11" s="15">
        <v>4.0</v>
      </c>
      <c r="B11" s="85">
        <v>1.0</v>
      </c>
      <c r="C11" s="14">
        <v>1.0</v>
      </c>
      <c r="D11" s="85">
        <v>8.0</v>
      </c>
      <c r="E11" s="474">
        <v>1.0</v>
      </c>
      <c r="F11" s="14">
        <v>8.0</v>
      </c>
      <c r="G11" s="14">
        <v>4.0</v>
      </c>
      <c r="H11" s="14">
        <v>19.0</v>
      </c>
      <c r="I11" s="175">
        <v>0.0</v>
      </c>
      <c r="K11" s="428">
        <v>3.0</v>
      </c>
      <c r="L11" s="429" t="s">
        <v>108</v>
      </c>
      <c r="M11" s="430">
        <v>2.0</v>
      </c>
    </row>
    <row r="12">
      <c r="A12" s="15">
        <v>4.0</v>
      </c>
      <c r="B12" s="85">
        <v>4.0</v>
      </c>
      <c r="C12" s="85">
        <v>1.0</v>
      </c>
      <c r="D12" s="85">
        <v>1.0</v>
      </c>
      <c r="E12" s="474">
        <v>1.0</v>
      </c>
      <c r="F12" s="14">
        <v>3.0</v>
      </c>
      <c r="G12" s="14">
        <v>4.0</v>
      </c>
      <c r="H12" s="14">
        <v>19.0</v>
      </c>
      <c r="I12" s="175">
        <v>0.0</v>
      </c>
      <c r="K12" s="435">
        <v>2.0</v>
      </c>
      <c r="L12" s="436" t="s">
        <v>85</v>
      </c>
      <c r="M12" s="437">
        <v>3.0</v>
      </c>
      <c r="S12" s="214"/>
      <c r="T12" s="438"/>
      <c r="U12" s="57"/>
      <c r="V12" s="57"/>
      <c r="W12" s="57"/>
      <c r="X12" s="434"/>
      <c r="Y12" s="74"/>
      <c r="Z12" s="74"/>
      <c r="AA12" s="74"/>
      <c r="AB12" s="57"/>
      <c r="AC12" s="109"/>
    </row>
    <row r="13">
      <c r="A13" s="477">
        <v>4.0</v>
      </c>
      <c r="B13" s="14">
        <v>4.0</v>
      </c>
      <c r="C13" s="85">
        <v>4.0</v>
      </c>
      <c r="D13" s="14">
        <v>19.0</v>
      </c>
      <c r="E13" s="474">
        <v>4.0</v>
      </c>
      <c r="F13" s="14">
        <v>19.0</v>
      </c>
      <c r="G13" s="14">
        <v>4.0</v>
      </c>
      <c r="H13" s="14">
        <v>19.0</v>
      </c>
      <c r="I13" s="175">
        <v>0.0</v>
      </c>
      <c r="K13" s="435">
        <v>2.0</v>
      </c>
      <c r="L13" s="436" t="s">
        <v>154</v>
      </c>
      <c r="M13" s="437">
        <v>3.0</v>
      </c>
    </row>
    <row r="14">
      <c r="A14" s="15">
        <v>4.0</v>
      </c>
      <c r="B14" s="14">
        <v>2.0</v>
      </c>
      <c r="C14" s="85">
        <v>4.0</v>
      </c>
      <c r="D14" s="85">
        <v>19.0</v>
      </c>
      <c r="E14" s="474">
        <v>1.0</v>
      </c>
      <c r="F14" s="14">
        <v>13.0</v>
      </c>
      <c r="G14" s="14">
        <v>4.0</v>
      </c>
      <c r="H14" s="14">
        <v>19.0</v>
      </c>
      <c r="I14" s="175">
        <v>0.0</v>
      </c>
      <c r="K14" s="435">
        <v>2.0</v>
      </c>
      <c r="L14" s="436" t="s">
        <v>73</v>
      </c>
      <c r="M14" s="437">
        <v>3.0</v>
      </c>
    </row>
    <row r="15">
      <c r="A15" s="15">
        <v>4.0</v>
      </c>
      <c r="B15" s="85">
        <v>2.0</v>
      </c>
      <c r="C15" s="14">
        <v>1.0</v>
      </c>
      <c r="D15" s="85">
        <v>9.0</v>
      </c>
      <c r="E15" s="474">
        <v>1.0</v>
      </c>
      <c r="F15" s="14">
        <v>8.0</v>
      </c>
      <c r="G15" s="14">
        <v>4.0</v>
      </c>
      <c r="H15" s="14">
        <v>19.0</v>
      </c>
      <c r="I15" s="175">
        <v>0.0</v>
      </c>
      <c r="K15" s="435">
        <v>2.0</v>
      </c>
      <c r="L15" s="436" t="s">
        <v>580</v>
      </c>
      <c r="M15" s="437">
        <v>3.0</v>
      </c>
    </row>
    <row r="16">
      <c r="A16" s="15">
        <v>4.0</v>
      </c>
      <c r="B16" s="85">
        <v>4.0</v>
      </c>
      <c r="C16" s="14">
        <v>1.0</v>
      </c>
      <c r="D16" s="85">
        <v>15.0</v>
      </c>
      <c r="E16" s="474">
        <v>1.0</v>
      </c>
      <c r="F16" s="14">
        <v>15.0</v>
      </c>
      <c r="G16" s="14">
        <v>4.0</v>
      </c>
      <c r="H16" s="14">
        <v>19.0</v>
      </c>
      <c r="I16" s="175">
        <v>0.0</v>
      </c>
      <c r="K16" s="435">
        <v>2.0</v>
      </c>
      <c r="L16" s="436" t="s">
        <v>103</v>
      </c>
      <c r="M16" s="437">
        <v>4.0</v>
      </c>
      <c r="S16" s="214"/>
      <c r="T16" s="214"/>
      <c r="U16" s="57"/>
      <c r="V16" s="57"/>
      <c r="W16" s="57"/>
      <c r="X16" s="434"/>
      <c r="Y16" s="74"/>
      <c r="Z16" s="74"/>
      <c r="AA16" s="74"/>
      <c r="AB16" s="109"/>
      <c r="AC16" s="109"/>
    </row>
    <row r="17">
      <c r="A17" s="478">
        <v>3.0</v>
      </c>
      <c r="B17" s="14">
        <v>4.0</v>
      </c>
      <c r="C17" s="85">
        <v>4.0</v>
      </c>
      <c r="D17" s="14">
        <v>19.0</v>
      </c>
      <c r="E17" s="479">
        <v>4.0</v>
      </c>
      <c r="F17" s="42">
        <v>19.0</v>
      </c>
      <c r="G17" s="42">
        <v>1.0</v>
      </c>
      <c r="H17" s="14">
        <v>11.0</v>
      </c>
      <c r="I17" s="175">
        <v>0.0</v>
      </c>
      <c r="K17" s="435">
        <v>2.0</v>
      </c>
      <c r="L17" s="436" t="s">
        <v>25</v>
      </c>
      <c r="M17" s="437">
        <v>4.0</v>
      </c>
      <c r="O17" s="57"/>
      <c r="P17" s="68"/>
      <c r="Q17" s="433"/>
      <c r="S17" s="68"/>
      <c r="T17" s="68"/>
      <c r="U17" s="57"/>
      <c r="V17" s="57"/>
      <c r="W17" s="57"/>
      <c r="X17" s="434"/>
      <c r="Y17" s="74"/>
      <c r="Z17" s="74"/>
      <c r="AA17" s="74"/>
      <c r="AB17" s="57"/>
      <c r="AC17" s="109"/>
    </row>
    <row r="18">
      <c r="A18" s="15">
        <v>4.0</v>
      </c>
      <c r="B18" s="85">
        <v>4.0</v>
      </c>
      <c r="C18" s="14">
        <v>1.0</v>
      </c>
      <c r="D18" s="85">
        <v>2.0</v>
      </c>
      <c r="E18" s="474">
        <v>1.0</v>
      </c>
      <c r="F18" s="14">
        <v>2.0</v>
      </c>
      <c r="G18" s="14">
        <v>4.0</v>
      </c>
      <c r="H18" s="14">
        <v>19.0</v>
      </c>
      <c r="I18" s="175">
        <v>0.0</v>
      </c>
      <c r="K18" s="442">
        <v>1.0</v>
      </c>
      <c r="L18" s="165" t="s">
        <v>77</v>
      </c>
      <c r="M18" s="443">
        <v>5.0</v>
      </c>
    </row>
    <row r="19">
      <c r="A19" s="15">
        <v>4.0</v>
      </c>
      <c r="B19" s="14">
        <v>4.0</v>
      </c>
      <c r="C19" s="85">
        <v>4.0</v>
      </c>
      <c r="D19" s="42">
        <v>19.0</v>
      </c>
      <c r="E19" s="475">
        <v>2.0</v>
      </c>
      <c r="F19" s="14">
        <v>9.0</v>
      </c>
      <c r="G19" s="14">
        <v>4.0</v>
      </c>
      <c r="H19" s="14">
        <v>19.0</v>
      </c>
      <c r="I19" s="175">
        <v>0.0</v>
      </c>
      <c r="K19" s="442">
        <v>1.0</v>
      </c>
      <c r="L19" s="165" t="s">
        <v>115</v>
      </c>
      <c r="M19" s="443">
        <v>5.0</v>
      </c>
      <c r="S19" s="68"/>
      <c r="T19" s="68"/>
      <c r="U19" s="57"/>
      <c r="V19" s="57"/>
      <c r="W19" s="57"/>
      <c r="X19" s="434"/>
      <c r="Y19" s="57"/>
      <c r="Z19" s="74"/>
      <c r="AA19" s="74"/>
      <c r="AB19" s="57"/>
      <c r="AC19" s="57"/>
    </row>
    <row r="20">
      <c r="A20" s="15">
        <v>4.0</v>
      </c>
      <c r="B20" s="85">
        <v>2.0</v>
      </c>
      <c r="C20" s="14">
        <v>1.0</v>
      </c>
      <c r="D20" s="14">
        <v>14.0</v>
      </c>
      <c r="E20" s="474">
        <v>4.0</v>
      </c>
      <c r="F20" s="14">
        <v>19.0</v>
      </c>
      <c r="G20" s="14">
        <v>4.0</v>
      </c>
      <c r="H20" s="14">
        <v>19.0</v>
      </c>
      <c r="I20" s="175">
        <v>0.0</v>
      </c>
      <c r="K20" s="442">
        <v>1.0</v>
      </c>
      <c r="L20" s="165" t="s">
        <v>95</v>
      </c>
      <c r="M20" s="443">
        <v>7.0</v>
      </c>
    </row>
    <row r="21">
      <c r="A21" s="15">
        <v>4.0</v>
      </c>
      <c r="B21" s="85">
        <v>3.0</v>
      </c>
      <c r="C21" s="14">
        <v>1.0</v>
      </c>
      <c r="D21" s="14">
        <v>17.0</v>
      </c>
      <c r="E21" s="474">
        <v>4.0</v>
      </c>
      <c r="F21" s="14">
        <v>19.0</v>
      </c>
      <c r="G21" s="14">
        <v>4.0</v>
      </c>
      <c r="H21" s="14">
        <v>19.0</v>
      </c>
      <c r="I21" s="175">
        <v>0.0</v>
      </c>
      <c r="K21" s="442">
        <v>1.0</v>
      </c>
      <c r="L21" s="165" t="s">
        <v>572</v>
      </c>
      <c r="M21" s="443">
        <v>7.0</v>
      </c>
    </row>
    <row r="22">
      <c r="A22" s="15">
        <v>4.0</v>
      </c>
      <c r="B22" s="14">
        <v>4.0</v>
      </c>
      <c r="C22" s="14">
        <v>3.0</v>
      </c>
      <c r="D22" s="14">
        <v>10.0</v>
      </c>
      <c r="E22" s="474">
        <v>4.0</v>
      </c>
      <c r="F22" s="14">
        <v>19.0</v>
      </c>
      <c r="G22" s="14">
        <v>4.0</v>
      </c>
      <c r="H22" s="14">
        <v>19.0</v>
      </c>
      <c r="I22" s="175">
        <v>0.0</v>
      </c>
      <c r="K22" s="442">
        <v>1.0</v>
      </c>
      <c r="L22" s="165" t="s">
        <v>94</v>
      </c>
      <c r="M22" s="443">
        <v>8.0</v>
      </c>
    </row>
    <row r="23">
      <c r="A23" s="15">
        <v>4.0</v>
      </c>
      <c r="B23" s="42">
        <v>4.0</v>
      </c>
      <c r="C23" s="14">
        <v>2.0</v>
      </c>
      <c r="D23" s="14">
        <v>13.0</v>
      </c>
      <c r="E23" s="474">
        <v>4.0</v>
      </c>
      <c r="F23" s="14">
        <v>19.0</v>
      </c>
      <c r="G23" s="14">
        <v>4.0</v>
      </c>
      <c r="H23" s="14">
        <v>19.0</v>
      </c>
      <c r="I23" s="175">
        <v>0.0</v>
      </c>
      <c r="K23" s="446">
        <v>1.0</v>
      </c>
      <c r="L23" s="447" t="s">
        <v>74</v>
      </c>
      <c r="M23" s="448">
        <v>13.0</v>
      </c>
    </row>
    <row r="24">
      <c r="A24" s="15">
        <v>4.0</v>
      </c>
      <c r="B24" s="85">
        <v>4.0</v>
      </c>
      <c r="C24" s="14">
        <v>1.0</v>
      </c>
      <c r="D24" s="85">
        <v>15.0</v>
      </c>
      <c r="E24" s="474">
        <v>1.0</v>
      </c>
      <c r="F24" s="14">
        <v>15.0</v>
      </c>
      <c r="G24" s="14">
        <v>4.0</v>
      </c>
      <c r="H24" s="14">
        <v>19.0</v>
      </c>
      <c r="I24" s="175">
        <v>0.0</v>
      </c>
      <c r="S24" s="68"/>
      <c r="T24" s="68"/>
      <c r="U24" s="57"/>
      <c r="V24" s="57"/>
      <c r="W24" s="57"/>
      <c r="X24" s="434"/>
      <c r="Y24" s="57"/>
      <c r="Z24" s="74"/>
      <c r="AA24" s="74"/>
      <c r="AB24" s="57"/>
      <c r="AC24" s="57"/>
    </row>
    <row r="25">
      <c r="A25" s="15">
        <v>4.0</v>
      </c>
      <c r="B25" s="85">
        <v>4.0</v>
      </c>
      <c r="C25" s="85">
        <v>1.0</v>
      </c>
      <c r="D25" s="85">
        <v>14.0</v>
      </c>
      <c r="E25" s="475">
        <v>1.0</v>
      </c>
      <c r="F25" s="14">
        <v>10.0</v>
      </c>
      <c r="G25" s="14">
        <v>4.0</v>
      </c>
      <c r="H25" s="14">
        <v>19.0</v>
      </c>
      <c r="I25" s="175">
        <v>0.0</v>
      </c>
      <c r="S25" s="214"/>
      <c r="T25" s="214"/>
      <c r="U25" s="57"/>
      <c r="V25" s="57"/>
      <c r="W25" s="57"/>
      <c r="X25" s="434"/>
      <c r="Y25" s="74"/>
      <c r="Z25" s="74"/>
      <c r="AA25" s="74"/>
      <c r="AB25" s="109"/>
      <c r="AC25" s="109"/>
    </row>
    <row r="26">
      <c r="A26" s="15">
        <v>2.0</v>
      </c>
      <c r="B26" s="85">
        <v>3.0</v>
      </c>
      <c r="C26" s="14">
        <v>1.0</v>
      </c>
      <c r="D26" s="85">
        <v>4.0</v>
      </c>
      <c r="E26" s="474">
        <v>3.0</v>
      </c>
      <c r="F26" s="42">
        <v>7.0</v>
      </c>
      <c r="G26" s="42">
        <v>1.0</v>
      </c>
      <c r="H26" s="14">
        <v>9.0</v>
      </c>
      <c r="I26" s="175">
        <v>1.0</v>
      </c>
      <c r="K26" s="449" t="s">
        <v>72</v>
      </c>
      <c r="L26" s="450" t="s">
        <v>73</v>
      </c>
      <c r="M26" s="68">
        <v>2023.0</v>
      </c>
      <c r="O26" s="57"/>
      <c r="P26" s="68"/>
      <c r="Q26" s="433"/>
      <c r="S26" s="68"/>
      <c r="T26" s="68"/>
      <c r="U26" s="57"/>
      <c r="V26" s="57"/>
      <c r="W26" s="57"/>
      <c r="X26" s="434"/>
      <c r="Y26" s="74"/>
      <c r="Z26" s="74"/>
      <c r="AA26" s="74"/>
      <c r="AB26" s="57"/>
      <c r="AC26" s="109"/>
    </row>
    <row r="27">
      <c r="A27" s="478">
        <v>3.0</v>
      </c>
      <c r="B27" s="14">
        <v>2.0</v>
      </c>
      <c r="C27" s="85">
        <v>4.0</v>
      </c>
      <c r="D27" s="14">
        <v>19.0</v>
      </c>
      <c r="E27" s="479">
        <v>4.0</v>
      </c>
      <c r="F27" s="42">
        <v>19.0</v>
      </c>
      <c r="G27" s="42">
        <v>2.0</v>
      </c>
      <c r="H27" s="14">
        <v>18.0</v>
      </c>
      <c r="I27" s="175">
        <v>0.0</v>
      </c>
      <c r="K27" s="449" t="s">
        <v>76</v>
      </c>
      <c r="L27" s="450" t="s">
        <v>77</v>
      </c>
      <c r="M27" s="68">
        <v>2023.0</v>
      </c>
      <c r="S27" s="214"/>
      <c r="T27" s="214"/>
      <c r="U27" s="57"/>
      <c r="V27" s="57"/>
      <c r="W27" s="57"/>
      <c r="X27" s="434"/>
      <c r="Y27" s="74"/>
      <c r="Z27" s="74"/>
      <c r="AA27" s="74"/>
      <c r="AB27" s="109"/>
      <c r="AC27" s="109"/>
    </row>
    <row r="28">
      <c r="A28" s="15">
        <v>4.0</v>
      </c>
      <c r="B28" s="14">
        <v>2.0</v>
      </c>
      <c r="C28" s="85">
        <v>4.0</v>
      </c>
      <c r="D28" s="85">
        <v>19.0</v>
      </c>
      <c r="E28" s="474">
        <v>1.0</v>
      </c>
      <c r="F28" s="14">
        <v>11.0</v>
      </c>
      <c r="G28" s="14">
        <v>4.0</v>
      </c>
      <c r="H28" s="14">
        <v>19.0</v>
      </c>
      <c r="I28" s="175">
        <v>0.0</v>
      </c>
      <c r="K28" s="449" t="s">
        <v>80</v>
      </c>
      <c r="L28" s="450" t="s">
        <v>81</v>
      </c>
      <c r="M28" s="68">
        <v>2023.0</v>
      </c>
    </row>
    <row r="29">
      <c r="A29" s="15">
        <v>2.0</v>
      </c>
      <c r="B29" s="14">
        <v>3.0</v>
      </c>
      <c r="C29" s="14">
        <v>3.0</v>
      </c>
      <c r="D29" s="85">
        <v>14.0</v>
      </c>
      <c r="E29" s="474">
        <v>3.0</v>
      </c>
      <c r="F29" s="42">
        <v>8.0</v>
      </c>
      <c r="G29" s="42">
        <v>2.0</v>
      </c>
      <c r="H29" s="14">
        <v>6.0</v>
      </c>
      <c r="I29" s="175">
        <v>0.0</v>
      </c>
      <c r="K29" s="449" t="s">
        <v>84</v>
      </c>
      <c r="L29" s="450" t="s">
        <v>85</v>
      </c>
      <c r="M29" s="68">
        <v>2023.0</v>
      </c>
      <c r="O29" s="57"/>
      <c r="P29" s="68"/>
      <c r="Q29" s="433"/>
      <c r="S29" s="68"/>
      <c r="T29" s="68"/>
      <c r="U29" s="57"/>
      <c r="V29" s="57"/>
      <c r="W29" s="57"/>
      <c r="X29" s="434"/>
      <c r="Y29" s="74"/>
      <c r="Z29" s="74"/>
      <c r="AA29" s="74"/>
      <c r="AB29" s="57"/>
      <c r="AC29" s="109"/>
    </row>
    <row r="30">
      <c r="A30" s="15">
        <v>4.0</v>
      </c>
      <c r="B30" s="85">
        <v>3.0</v>
      </c>
      <c r="C30" s="14">
        <v>1.0</v>
      </c>
      <c r="D30" s="14">
        <v>5.0</v>
      </c>
      <c r="E30" s="474">
        <v>4.0</v>
      </c>
      <c r="F30" s="14">
        <v>19.0</v>
      </c>
      <c r="G30" s="14">
        <v>4.0</v>
      </c>
      <c r="H30" s="14">
        <v>19.0</v>
      </c>
      <c r="I30" s="175">
        <v>0.0</v>
      </c>
      <c r="K30" s="449" t="s">
        <v>75</v>
      </c>
      <c r="L30" s="450" t="s">
        <v>74</v>
      </c>
      <c r="M30" s="68">
        <v>2023.0</v>
      </c>
    </row>
    <row r="31">
      <c r="A31" s="15">
        <v>4.0</v>
      </c>
      <c r="B31" s="85">
        <v>2.0</v>
      </c>
      <c r="C31" s="14">
        <v>1.0</v>
      </c>
      <c r="D31" s="14">
        <v>8.0</v>
      </c>
      <c r="E31" s="474">
        <v>4.0</v>
      </c>
      <c r="F31" s="14">
        <v>19.0</v>
      </c>
      <c r="G31" s="14">
        <v>4.0</v>
      </c>
      <c r="H31" s="14">
        <v>19.0</v>
      </c>
      <c r="I31" s="175">
        <v>0.0</v>
      </c>
      <c r="K31" s="449" t="s">
        <v>88</v>
      </c>
      <c r="L31" s="450" t="s">
        <v>74</v>
      </c>
      <c r="M31" s="68">
        <v>2023.0</v>
      </c>
    </row>
    <row r="32">
      <c r="A32" s="15">
        <v>4.0</v>
      </c>
      <c r="B32" s="85">
        <v>2.0</v>
      </c>
      <c r="C32" s="14">
        <v>1.0</v>
      </c>
      <c r="D32" s="85">
        <v>4.0</v>
      </c>
      <c r="E32" s="474">
        <v>1.0</v>
      </c>
      <c r="F32" s="14">
        <v>6.0</v>
      </c>
      <c r="G32" s="14">
        <v>4.0</v>
      </c>
      <c r="H32" s="14">
        <v>19.0</v>
      </c>
      <c r="I32" s="175">
        <v>0.0</v>
      </c>
      <c r="K32" s="449" t="s">
        <v>91</v>
      </c>
      <c r="L32" s="450" t="s">
        <v>77</v>
      </c>
      <c r="M32" s="68">
        <v>2023.0</v>
      </c>
    </row>
    <row r="33">
      <c r="A33" s="15">
        <v>4.0</v>
      </c>
      <c r="B33" s="85">
        <v>3.0</v>
      </c>
      <c r="C33" s="14">
        <v>1.0</v>
      </c>
      <c r="D33" s="14">
        <v>18.0</v>
      </c>
      <c r="E33" s="474">
        <v>4.0</v>
      </c>
      <c r="F33" s="14">
        <v>19.0</v>
      </c>
      <c r="G33" s="14">
        <v>4.0</v>
      </c>
      <c r="H33" s="14">
        <v>19.0</v>
      </c>
      <c r="I33" s="175">
        <v>0.0</v>
      </c>
      <c r="K33" s="449" t="s">
        <v>93</v>
      </c>
      <c r="L33" s="450" t="s">
        <v>94</v>
      </c>
      <c r="M33" s="68">
        <v>2023.0</v>
      </c>
    </row>
    <row r="34">
      <c r="A34" s="15">
        <v>4.0</v>
      </c>
      <c r="B34" s="85">
        <v>2.0</v>
      </c>
      <c r="C34" s="14">
        <v>1.0</v>
      </c>
      <c r="D34" s="85">
        <v>3.0</v>
      </c>
      <c r="E34" s="474">
        <v>1.0</v>
      </c>
      <c r="F34" s="14">
        <v>5.0</v>
      </c>
      <c r="G34" s="14">
        <v>4.0</v>
      </c>
      <c r="H34" s="14">
        <v>19.0</v>
      </c>
      <c r="I34" s="175">
        <v>0.0</v>
      </c>
      <c r="K34" s="449" t="s">
        <v>97</v>
      </c>
      <c r="L34" s="450" t="s">
        <v>94</v>
      </c>
      <c r="M34" s="68">
        <v>2023.0</v>
      </c>
      <c r="R34" s="421"/>
      <c r="S34" s="421"/>
      <c r="T34" s="421"/>
      <c r="U34" s="451"/>
      <c r="V34" s="451"/>
      <c r="W34" s="451"/>
      <c r="X34" s="421"/>
    </row>
    <row r="35">
      <c r="A35" s="15">
        <v>1.0</v>
      </c>
      <c r="B35" s="42">
        <v>2.0</v>
      </c>
      <c r="C35" s="14">
        <v>2.0</v>
      </c>
      <c r="D35" s="14">
        <v>5.0</v>
      </c>
      <c r="E35" s="474">
        <v>4.0</v>
      </c>
      <c r="F35" s="14">
        <v>19.0</v>
      </c>
      <c r="G35" s="14">
        <v>4.0</v>
      </c>
      <c r="H35" s="14">
        <v>19.0</v>
      </c>
      <c r="I35" s="175">
        <v>0.0</v>
      </c>
      <c r="K35" s="449" t="s">
        <v>100</v>
      </c>
      <c r="L35" s="450" t="s">
        <v>85</v>
      </c>
      <c r="M35" s="68">
        <v>2023.0</v>
      </c>
    </row>
    <row r="36">
      <c r="A36" s="15">
        <v>4.0</v>
      </c>
      <c r="B36" s="14">
        <v>1.0</v>
      </c>
      <c r="C36" s="85">
        <v>4.0</v>
      </c>
      <c r="D36" s="42">
        <v>19.0</v>
      </c>
      <c r="E36" s="474">
        <v>2.0</v>
      </c>
      <c r="F36" s="14">
        <v>3.0</v>
      </c>
      <c r="G36" s="14">
        <v>4.0</v>
      </c>
      <c r="H36" s="14">
        <v>19.0</v>
      </c>
      <c r="I36" s="175">
        <v>0.0</v>
      </c>
      <c r="K36" s="449" t="s">
        <v>102</v>
      </c>
      <c r="L36" s="450" t="s">
        <v>103</v>
      </c>
      <c r="M36" s="68">
        <v>2023.0</v>
      </c>
    </row>
    <row r="37">
      <c r="A37" s="15">
        <v>4.0</v>
      </c>
      <c r="B37" s="14">
        <v>1.0</v>
      </c>
      <c r="C37" s="85">
        <v>4.0</v>
      </c>
      <c r="D37" s="42">
        <v>19.0</v>
      </c>
      <c r="E37" s="474">
        <v>2.0</v>
      </c>
      <c r="F37" s="14">
        <v>9.0</v>
      </c>
      <c r="G37" s="14">
        <v>4.0</v>
      </c>
      <c r="H37" s="14">
        <v>19.0</v>
      </c>
      <c r="I37" s="175">
        <v>0.0</v>
      </c>
      <c r="K37" s="449" t="s">
        <v>105</v>
      </c>
      <c r="L37" s="450" t="s">
        <v>103</v>
      </c>
      <c r="M37" s="68">
        <v>2023.0</v>
      </c>
      <c r="R37" s="421"/>
      <c r="S37" s="423"/>
      <c r="T37" s="423"/>
      <c r="U37" s="56"/>
      <c r="V37" s="56"/>
      <c r="W37" s="56"/>
      <c r="X37" s="425"/>
      <c r="Y37" s="74"/>
      <c r="Z37" s="74"/>
      <c r="AA37" s="74"/>
      <c r="AB37" s="109"/>
      <c r="AC37" s="109"/>
    </row>
    <row r="38">
      <c r="A38" s="15">
        <v>4.0</v>
      </c>
      <c r="B38" s="14">
        <v>1.0</v>
      </c>
      <c r="C38" s="14">
        <v>3.0</v>
      </c>
      <c r="D38" s="14">
        <v>16.0</v>
      </c>
      <c r="E38" s="474">
        <v>4.0</v>
      </c>
      <c r="F38" s="14">
        <v>19.0</v>
      </c>
      <c r="G38" s="14">
        <v>4.0</v>
      </c>
      <c r="H38" s="14">
        <v>19.0</v>
      </c>
      <c r="I38" s="175">
        <v>0.0</v>
      </c>
    </row>
    <row r="39">
      <c r="A39" s="15">
        <v>3.0</v>
      </c>
      <c r="B39" s="85">
        <v>4.0</v>
      </c>
      <c r="C39" s="85">
        <v>1.0</v>
      </c>
      <c r="D39" s="85">
        <v>5.0</v>
      </c>
      <c r="E39" s="475">
        <v>1.0</v>
      </c>
      <c r="F39" s="42">
        <v>6.0</v>
      </c>
      <c r="G39" s="42">
        <v>3.0</v>
      </c>
      <c r="H39" s="14">
        <v>18.0</v>
      </c>
      <c r="I39" s="175">
        <v>0.0</v>
      </c>
      <c r="O39" s="57"/>
      <c r="P39" s="68"/>
      <c r="Q39" s="433"/>
      <c r="S39" s="68"/>
      <c r="T39" s="68"/>
      <c r="U39" s="57"/>
      <c r="V39" s="57"/>
      <c r="W39" s="57"/>
      <c r="X39" s="434"/>
      <c r="Y39" s="74"/>
      <c r="Z39" s="74"/>
      <c r="AA39" s="74"/>
      <c r="AB39" s="57"/>
      <c r="AC39" s="109"/>
    </row>
    <row r="40">
      <c r="A40" s="15">
        <v>4.0</v>
      </c>
      <c r="B40" s="85">
        <v>3.0</v>
      </c>
      <c r="C40" s="14">
        <v>1.0</v>
      </c>
      <c r="D40" s="14">
        <v>15.0</v>
      </c>
      <c r="E40" s="474">
        <v>4.0</v>
      </c>
      <c r="F40" s="14">
        <v>19.0</v>
      </c>
      <c r="G40" s="14">
        <v>4.0</v>
      </c>
      <c r="H40" s="14">
        <v>19.0</v>
      </c>
      <c r="I40" s="175">
        <v>0.0</v>
      </c>
      <c r="K40" s="68" t="s">
        <v>603</v>
      </c>
    </row>
    <row r="41">
      <c r="A41" s="15">
        <v>4.0</v>
      </c>
      <c r="B41" s="85">
        <v>4.0</v>
      </c>
      <c r="C41" s="14">
        <v>1.0</v>
      </c>
      <c r="D41" s="14">
        <v>4.0</v>
      </c>
      <c r="E41" s="474">
        <v>4.0</v>
      </c>
      <c r="F41" s="14">
        <v>19.0</v>
      </c>
      <c r="G41" s="14">
        <v>4.0</v>
      </c>
      <c r="H41" s="14">
        <v>19.0</v>
      </c>
      <c r="I41" s="175">
        <v>0.0</v>
      </c>
      <c r="K41" s="85" t="s">
        <v>27</v>
      </c>
      <c r="L41" s="68">
        <v>1.0</v>
      </c>
    </row>
    <row r="42">
      <c r="A42" s="15">
        <v>4.0</v>
      </c>
      <c r="B42" s="14">
        <v>2.0</v>
      </c>
      <c r="C42" s="85">
        <v>4.0</v>
      </c>
      <c r="D42" s="85">
        <v>19.0</v>
      </c>
      <c r="E42" s="474">
        <v>1.0</v>
      </c>
      <c r="F42" s="14">
        <v>4.0</v>
      </c>
      <c r="G42" s="14">
        <v>4.0</v>
      </c>
      <c r="H42" s="14">
        <v>19.0</v>
      </c>
      <c r="I42" s="175">
        <v>0.0</v>
      </c>
      <c r="K42" s="14" t="s">
        <v>21</v>
      </c>
      <c r="L42" s="68">
        <v>2.0</v>
      </c>
    </row>
    <row r="43">
      <c r="A43" s="15">
        <v>4.0</v>
      </c>
      <c r="B43" s="85">
        <v>4.0</v>
      </c>
      <c r="C43" s="14">
        <v>1.0</v>
      </c>
      <c r="D43" s="85">
        <v>13.0</v>
      </c>
      <c r="E43" s="474">
        <v>1.0</v>
      </c>
      <c r="F43" s="14">
        <v>9.0</v>
      </c>
      <c r="G43" s="14">
        <v>4.0</v>
      </c>
      <c r="H43" s="14">
        <v>19.0</v>
      </c>
      <c r="I43" s="175">
        <v>0.0</v>
      </c>
      <c r="K43" s="42" t="s">
        <v>58</v>
      </c>
      <c r="L43" s="68">
        <v>3.0</v>
      </c>
    </row>
    <row r="44">
      <c r="A44" s="15">
        <v>4.0</v>
      </c>
      <c r="B44" s="14">
        <v>2.0</v>
      </c>
      <c r="C44" s="85">
        <v>3.0</v>
      </c>
      <c r="D44" s="85">
        <v>13.0</v>
      </c>
      <c r="E44" s="475">
        <v>1.0</v>
      </c>
      <c r="F44" s="14">
        <v>5.0</v>
      </c>
      <c r="G44" s="14">
        <v>4.0</v>
      </c>
      <c r="H44" s="14">
        <v>19.0</v>
      </c>
      <c r="I44" s="175">
        <v>0.0</v>
      </c>
      <c r="K44" s="57" t="s">
        <v>23</v>
      </c>
      <c r="L44" s="68">
        <v>4.0</v>
      </c>
      <c r="S44" s="214"/>
      <c r="T44" s="214"/>
      <c r="U44" s="57"/>
      <c r="V44" s="57"/>
      <c r="W44" s="57"/>
      <c r="X44" s="434"/>
      <c r="Y44" s="74"/>
      <c r="Z44" s="74"/>
      <c r="AA44" s="74"/>
      <c r="AB44" s="109"/>
      <c r="AC44" s="109"/>
    </row>
    <row r="45">
      <c r="A45" s="15">
        <v>4.0</v>
      </c>
      <c r="B45" s="14">
        <v>2.0</v>
      </c>
      <c r="C45" s="85">
        <v>4.0</v>
      </c>
      <c r="D45" s="14">
        <v>19.0</v>
      </c>
      <c r="E45" s="475">
        <v>3.0</v>
      </c>
      <c r="F45" s="14">
        <v>18.0</v>
      </c>
      <c r="G45" s="14">
        <v>4.0</v>
      </c>
      <c r="H45" s="14">
        <v>19.0</v>
      </c>
      <c r="I45" s="175">
        <v>0.0</v>
      </c>
      <c r="S45" s="68"/>
      <c r="T45" s="68"/>
      <c r="U45" s="57"/>
      <c r="V45" s="57"/>
      <c r="W45" s="57"/>
      <c r="X45" s="434"/>
      <c r="Y45" s="57"/>
      <c r="Z45" s="74"/>
      <c r="AA45" s="74"/>
      <c r="AB45" s="57"/>
      <c r="AC45" s="57"/>
    </row>
    <row r="46">
      <c r="A46" s="15">
        <v>4.0</v>
      </c>
      <c r="B46" s="85">
        <v>2.0</v>
      </c>
      <c r="C46" s="14">
        <v>1.0</v>
      </c>
      <c r="D46" s="85">
        <v>10.0</v>
      </c>
      <c r="E46" s="474">
        <v>1.0</v>
      </c>
      <c r="F46" s="14">
        <v>11.0</v>
      </c>
      <c r="G46" s="14">
        <v>4.0</v>
      </c>
      <c r="H46" s="14">
        <v>19.0</v>
      </c>
      <c r="I46" s="175">
        <v>0.0</v>
      </c>
    </row>
    <row r="47">
      <c r="A47" s="15">
        <v>4.0</v>
      </c>
      <c r="B47" s="85">
        <v>2.0</v>
      </c>
      <c r="C47" s="14">
        <v>1.0</v>
      </c>
      <c r="D47" s="85">
        <v>11.0</v>
      </c>
      <c r="E47" s="474">
        <v>1.0</v>
      </c>
      <c r="F47" s="14">
        <v>10.0</v>
      </c>
      <c r="G47" s="14">
        <v>4.0</v>
      </c>
      <c r="H47" s="14">
        <v>19.0</v>
      </c>
      <c r="I47" s="175">
        <v>0.0</v>
      </c>
    </row>
    <row r="48">
      <c r="A48" s="15">
        <v>4.0</v>
      </c>
      <c r="B48" s="14">
        <v>2.0</v>
      </c>
      <c r="C48" s="14">
        <v>3.0</v>
      </c>
      <c r="D48" s="14">
        <v>7.0</v>
      </c>
      <c r="E48" s="474">
        <v>4.0</v>
      </c>
      <c r="F48" s="14">
        <v>19.0</v>
      </c>
      <c r="G48" s="14">
        <v>4.0</v>
      </c>
      <c r="H48" s="14">
        <v>19.0</v>
      </c>
      <c r="I48" s="175">
        <v>0.0</v>
      </c>
    </row>
    <row r="49">
      <c r="A49" s="15">
        <v>4.0</v>
      </c>
      <c r="B49" s="85">
        <v>2.0</v>
      </c>
      <c r="C49" s="14">
        <v>1.0</v>
      </c>
      <c r="D49" s="85">
        <v>15.0</v>
      </c>
      <c r="E49" s="474">
        <v>1.0</v>
      </c>
      <c r="F49" s="14">
        <v>13.0</v>
      </c>
      <c r="G49" s="14">
        <v>4.0</v>
      </c>
      <c r="H49" s="14">
        <v>19.0</v>
      </c>
      <c r="I49" s="175">
        <v>0.0</v>
      </c>
    </row>
    <row r="50">
      <c r="A50" s="15">
        <v>4.0</v>
      </c>
      <c r="B50" s="14">
        <v>4.0</v>
      </c>
      <c r="C50" s="85">
        <v>4.0</v>
      </c>
      <c r="D50" s="85">
        <v>19.0</v>
      </c>
      <c r="E50" s="474">
        <v>1.0</v>
      </c>
      <c r="F50" s="14">
        <v>15.0</v>
      </c>
      <c r="G50" s="14">
        <v>4.0</v>
      </c>
      <c r="H50" s="14">
        <v>19.0</v>
      </c>
      <c r="I50" s="175">
        <v>0.0</v>
      </c>
    </row>
    <row r="51">
      <c r="A51" s="15">
        <v>1.0</v>
      </c>
      <c r="B51" s="85">
        <v>2.0</v>
      </c>
      <c r="C51" s="14">
        <v>1.0</v>
      </c>
      <c r="D51" s="85">
        <v>1.0</v>
      </c>
      <c r="E51" s="474">
        <v>1.0</v>
      </c>
      <c r="F51" s="42">
        <v>4.0</v>
      </c>
      <c r="G51" s="42">
        <v>1.0</v>
      </c>
      <c r="H51" s="14">
        <v>4.0</v>
      </c>
      <c r="I51" s="175">
        <v>1.0</v>
      </c>
      <c r="O51" s="57"/>
      <c r="P51" s="68"/>
      <c r="Q51" s="433"/>
      <c r="R51" s="421"/>
      <c r="S51" s="453"/>
      <c r="T51" s="453"/>
      <c r="U51" s="56"/>
      <c r="V51" s="56"/>
      <c r="W51" s="56"/>
      <c r="X51" s="425"/>
      <c r="Y51" s="74"/>
      <c r="Z51" s="74"/>
      <c r="AA51" s="74"/>
      <c r="AB51" s="57"/>
      <c r="AC51" s="109"/>
    </row>
    <row r="52">
      <c r="A52" s="15">
        <v>1.0</v>
      </c>
      <c r="B52" s="14">
        <v>1.0</v>
      </c>
      <c r="C52" s="14">
        <v>3.0</v>
      </c>
      <c r="D52" s="14">
        <v>11.0</v>
      </c>
      <c r="E52" s="474">
        <v>4.0</v>
      </c>
      <c r="F52" s="14">
        <v>19.0</v>
      </c>
      <c r="G52" s="14">
        <v>4.0</v>
      </c>
      <c r="H52" s="14">
        <v>19.0</v>
      </c>
      <c r="I52" s="175">
        <v>0.0</v>
      </c>
    </row>
    <row r="53">
      <c r="A53" s="15">
        <v>4.0</v>
      </c>
      <c r="B53" s="85">
        <v>3.0</v>
      </c>
      <c r="C53" s="14">
        <v>1.0</v>
      </c>
      <c r="D53" s="14">
        <v>18.0</v>
      </c>
      <c r="E53" s="474">
        <v>4.0</v>
      </c>
      <c r="F53" s="14">
        <v>19.0</v>
      </c>
      <c r="G53" s="14">
        <v>4.0</v>
      </c>
      <c r="H53" s="14">
        <v>19.0</v>
      </c>
      <c r="I53" s="175">
        <v>0.0</v>
      </c>
    </row>
    <row r="54">
      <c r="A54" s="15">
        <v>4.0</v>
      </c>
      <c r="B54" s="42">
        <v>1.0</v>
      </c>
      <c r="C54" s="14">
        <v>2.0</v>
      </c>
      <c r="D54" s="14">
        <v>16.0</v>
      </c>
      <c r="E54" s="474">
        <v>4.0</v>
      </c>
      <c r="F54" s="14">
        <v>19.0</v>
      </c>
      <c r="G54" s="14">
        <v>4.0</v>
      </c>
      <c r="H54" s="14">
        <v>19.0</v>
      </c>
      <c r="I54" s="175">
        <v>0.0</v>
      </c>
    </row>
    <row r="55">
      <c r="A55" s="15">
        <v>4.0</v>
      </c>
      <c r="B55" s="14">
        <v>2.0</v>
      </c>
      <c r="C55" s="85">
        <v>4.0</v>
      </c>
      <c r="D55" s="85">
        <v>19.0</v>
      </c>
      <c r="E55" s="474">
        <v>1.0</v>
      </c>
      <c r="F55" s="14">
        <v>16.0</v>
      </c>
      <c r="G55" s="14">
        <v>4.0</v>
      </c>
      <c r="H55" s="14">
        <v>19.0</v>
      </c>
      <c r="I55" s="175">
        <v>0.0</v>
      </c>
    </row>
    <row r="56">
      <c r="A56" s="477">
        <v>3.0</v>
      </c>
      <c r="B56" s="85">
        <v>3.0</v>
      </c>
      <c r="C56" s="85">
        <v>1.0</v>
      </c>
      <c r="D56" s="85">
        <v>2.0</v>
      </c>
      <c r="E56" s="475">
        <v>1.0</v>
      </c>
      <c r="F56" s="42">
        <v>2.0</v>
      </c>
      <c r="G56" s="42">
        <v>1.0</v>
      </c>
      <c r="H56" s="14">
        <v>7.0</v>
      </c>
      <c r="I56" s="175">
        <v>1.0</v>
      </c>
      <c r="O56" s="57"/>
      <c r="P56" s="68"/>
      <c r="Q56" s="433"/>
      <c r="S56" s="68"/>
      <c r="T56" s="68"/>
      <c r="U56" s="57"/>
      <c r="V56" s="57"/>
      <c r="W56" s="57"/>
      <c r="X56" s="434"/>
      <c r="Y56" s="74"/>
      <c r="Z56" s="74"/>
      <c r="AA56" s="74"/>
      <c r="AB56" s="57"/>
      <c r="AC56" s="109"/>
    </row>
    <row r="57">
      <c r="A57" s="15">
        <v>4.0</v>
      </c>
      <c r="B57" s="42">
        <v>3.0</v>
      </c>
      <c r="C57" s="14">
        <v>2.0</v>
      </c>
      <c r="D57" s="14">
        <v>7.0</v>
      </c>
      <c r="E57" s="474">
        <v>4.0</v>
      </c>
      <c r="F57" s="14">
        <v>19.0</v>
      </c>
      <c r="G57" s="14">
        <v>4.0</v>
      </c>
      <c r="H57" s="14">
        <v>19.0</v>
      </c>
      <c r="I57" s="175">
        <v>0.0</v>
      </c>
    </row>
    <row r="58">
      <c r="A58" s="15">
        <v>4.0</v>
      </c>
      <c r="B58" s="14">
        <v>2.0</v>
      </c>
      <c r="C58" s="85">
        <v>4.0</v>
      </c>
      <c r="D58" s="42">
        <v>19.0</v>
      </c>
      <c r="E58" s="474">
        <v>2.0</v>
      </c>
      <c r="F58" s="14">
        <v>16.0</v>
      </c>
      <c r="G58" s="14">
        <v>4.0</v>
      </c>
      <c r="H58" s="14">
        <v>19.0</v>
      </c>
      <c r="I58" s="175">
        <v>0.0</v>
      </c>
      <c r="S58" s="68"/>
      <c r="T58" s="214"/>
      <c r="U58" s="57"/>
      <c r="V58" s="457"/>
      <c r="W58" s="457"/>
      <c r="X58" s="434"/>
      <c r="Y58" s="57"/>
      <c r="Z58" s="74"/>
      <c r="AA58" s="74"/>
      <c r="AB58" s="57"/>
      <c r="AC58" s="57"/>
    </row>
    <row r="59">
      <c r="A59" s="15">
        <v>4.0</v>
      </c>
      <c r="B59" s="85">
        <v>4.0</v>
      </c>
      <c r="C59" s="14">
        <v>1.0</v>
      </c>
      <c r="D59" s="85">
        <v>9.0</v>
      </c>
      <c r="E59" s="474">
        <v>1.0</v>
      </c>
      <c r="F59" s="14">
        <v>6.0</v>
      </c>
      <c r="G59" s="14">
        <v>4.0</v>
      </c>
      <c r="H59" s="14">
        <v>19.0</v>
      </c>
      <c r="I59" s="175">
        <v>0.0</v>
      </c>
    </row>
    <row r="60">
      <c r="A60" s="15">
        <v>4.0</v>
      </c>
      <c r="B60" s="85">
        <v>4.0</v>
      </c>
      <c r="C60" s="85">
        <v>1.0</v>
      </c>
      <c r="D60" s="85">
        <v>11.0</v>
      </c>
      <c r="E60" s="474">
        <v>1.0</v>
      </c>
      <c r="F60" s="42">
        <v>12.0</v>
      </c>
      <c r="G60" s="42">
        <v>1.0</v>
      </c>
      <c r="H60" s="14">
        <v>15.0</v>
      </c>
      <c r="I60" s="175">
        <v>0.0</v>
      </c>
      <c r="O60" s="57"/>
      <c r="P60" s="68"/>
      <c r="Q60" s="433"/>
      <c r="S60" s="68"/>
      <c r="T60" s="68"/>
      <c r="U60" s="57"/>
      <c r="V60" s="57"/>
      <c r="W60" s="57"/>
      <c r="X60" s="434"/>
      <c r="Y60" s="74"/>
      <c r="Z60" s="74"/>
      <c r="AA60" s="74"/>
      <c r="AB60" s="57"/>
      <c r="AC60" s="109"/>
    </row>
    <row r="61">
      <c r="A61" s="15">
        <v>4.0</v>
      </c>
      <c r="B61" s="85">
        <v>2.0</v>
      </c>
      <c r="C61" s="14">
        <v>1.0</v>
      </c>
      <c r="D61" s="85">
        <v>6.0</v>
      </c>
      <c r="E61" s="475">
        <v>1.0</v>
      </c>
      <c r="F61" s="42">
        <v>10.0</v>
      </c>
      <c r="G61" s="42">
        <v>1.0</v>
      </c>
      <c r="H61" s="14">
        <v>8.0</v>
      </c>
      <c r="I61" s="175">
        <v>0.0</v>
      </c>
      <c r="O61" s="57"/>
      <c r="P61" s="68"/>
      <c r="Q61" s="433"/>
      <c r="S61" s="68"/>
      <c r="T61" s="68"/>
      <c r="U61" s="57"/>
      <c r="V61" s="57"/>
      <c r="W61" s="57"/>
      <c r="X61" s="434"/>
      <c r="Y61" s="74"/>
      <c r="Z61" s="74"/>
      <c r="AA61" s="74"/>
      <c r="AB61" s="57"/>
      <c r="AC61" s="109"/>
    </row>
    <row r="62">
      <c r="A62" s="15">
        <v>2.0</v>
      </c>
      <c r="B62" s="14">
        <v>1.0</v>
      </c>
      <c r="C62" s="85">
        <v>4.0</v>
      </c>
      <c r="D62" s="85">
        <v>19.0</v>
      </c>
      <c r="E62" s="474">
        <v>1.0</v>
      </c>
      <c r="F62" s="14">
        <v>3.0</v>
      </c>
      <c r="G62" s="14">
        <v>4.0</v>
      </c>
      <c r="H62" s="14">
        <v>19.0</v>
      </c>
      <c r="I62" s="175">
        <v>0.0</v>
      </c>
      <c r="S62" s="214"/>
      <c r="T62" s="458"/>
      <c r="U62" s="57"/>
      <c r="V62" s="57"/>
      <c r="W62" s="57"/>
      <c r="X62" s="434"/>
      <c r="Y62" s="74"/>
      <c r="Z62" s="74"/>
      <c r="AA62" s="74"/>
      <c r="AB62" s="109"/>
      <c r="AC62" s="57"/>
    </row>
    <row r="63">
      <c r="A63" s="15">
        <v>2.0</v>
      </c>
      <c r="B63" s="85">
        <v>3.0</v>
      </c>
      <c r="C63" s="14">
        <v>1.0</v>
      </c>
      <c r="D63" s="85">
        <v>2.0</v>
      </c>
      <c r="E63" s="475">
        <v>1.0</v>
      </c>
      <c r="F63" s="42">
        <v>2.0</v>
      </c>
      <c r="G63" s="42">
        <v>1.0</v>
      </c>
      <c r="H63" s="14">
        <v>2.0</v>
      </c>
      <c r="I63" s="175">
        <v>0.0</v>
      </c>
      <c r="O63" s="68"/>
      <c r="S63" s="68"/>
      <c r="T63" s="68"/>
      <c r="U63" s="57"/>
      <c r="V63" s="57"/>
      <c r="W63" s="57"/>
      <c r="X63" s="434"/>
      <c r="Y63" s="74"/>
      <c r="Z63" s="74"/>
      <c r="AA63" s="74"/>
      <c r="AB63" s="57"/>
      <c r="AC63" s="109"/>
    </row>
    <row r="64">
      <c r="A64" s="15">
        <v>4.0</v>
      </c>
      <c r="B64" s="42">
        <v>3.0</v>
      </c>
      <c r="C64" s="14">
        <v>2.0</v>
      </c>
      <c r="D64" s="14">
        <v>13.0</v>
      </c>
      <c r="E64" s="474">
        <v>4.0</v>
      </c>
      <c r="F64" s="14">
        <v>19.0</v>
      </c>
      <c r="G64" s="14">
        <v>4.0</v>
      </c>
      <c r="H64" s="14">
        <v>19.0</v>
      </c>
      <c r="I64" s="175">
        <v>0.0</v>
      </c>
    </row>
    <row r="65">
      <c r="A65" s="477">
        <v>2.0</v>
      </c>
      <c r="B65" s="85">
        <v>4.0</v>
      </c>
      <c r="C65" s="14">
        <v>1.0</v>
      </c>
      <c r="D65" s="85">
        <v>3.0</v>
      </c>
      <c r="E65" s="475">
        <v>1.0</v>
      </c>
      <c r="F65" s="42">
        <v>1.0</v>
      </c>
      <c r="G65" s="42">
        <v>1.0</v>
      </c>
      <c r="H65" s="14">
        <v>17.0</v>
      </c>
      <c r="I65" s="175">
        <v>1.0</v>
      </c>
      <c r="O65" s="57"/>
      <c r="P65" s="68"/>
      <c r="Q65" s="433"/>
      <c r="S65" s="68"/>
      <c r="T65" s="68"/>
      <c r="U65" s="57"/>
      <c r="V65" s="57"/>
      <c r="W65" s="57"/>
      <c r="X65" s="434"/>
      <c r="Y65" s="74"/>
      <c r="Z65" s="74"/>
      <c r="AA65" s="74"/>
      <c r="AB65" s="57"/>
      <c r="AC65" s="109"/>
    </row>
    <row r="66">
      <c r="A66" s="15">
        <v>2.0</v>
      </c>
      <c r="B66" s="14">
        <v>1.0</v>
      </c>
      <c r="C66" s="85">
        <v>4.0</v>
      </c>
      <c r="D66" s="42">
        <v>19.0</v>
      </c>
      <c r="E66" s="474">
        <v>2.0</v>
      </c>
      <c r="F66" s="14">
        <v>7.0</v>
      </c>
      <c r="G66" s="14">
        <v>4.0</v>
      </c>
      <c r="H66" s="14">
        <v>19.0</v>
      </c>
      <c r="I66" s="175">
        <v>1.0</v>
      </c>
      <c r="S66" s="68"/>
      <c r="T66" s="68"/>
      <c r="U66" s="57"/>
      <c r="V66" s="57"/>
      <c r="W66" s="57"/>
      <c r="X66" s="434"/>
      <c r="Y66" s="57"/>
      <c r="Z66" s="74"/>
      <c r="AA66" s="74"/>
      <c r="AB66" s="57"/>
      <c r="AC66" s="57"/>
    </row>
    <row r="67">
      <c r="A67" s="15">
        <v>4.0</v>
      </c>
      <c r="B67" s="14">
        <v>2.0</v>
      </c>
      <c r="C67" s="14">
        <v>3.0</v>
      </c>
      <c r="D67" s="14">
        <v>12.0</v>
      </c>
      <c r="E67" s="474">
        <v>4.0</v>
      </c>
      <c r="F67" s="14">
        <v>19.0</v>
      </c>
      <c r="G67" s="14">
        <v>4.0</v>
      </c>
      <c r="H67" s="14">
        <v>19.0</v>
      </c>
      <c r="I67" s="175">
        <v>0.0</v>
      </c>
    </row>
    <row r="68">
      <c r="A68" s="15">
        <v>1.0</v>
      </c>
      <c r="B68" s="42">
        <v>3.0</v>
      </c>
      <c r="C68" s="14">
        <v>2.0</v>
      </c>
      <c r="D68" s="42">
        <v>10.0</v>
      </c>
      <c r="E68" s="474">
        <v>2.0</v>
      </c>
      <c r="F68" s="42">
        <v>4.0</v>
      </c>
      <c r="G68" s="42">
        <v>1.0</v>
      </c>
      <c r="H68" s="14">
        <v>3.0</v>
      </c>
      <c r="I68" s="175">
        <v>0.0</v>
      </c>
      <c r="S68" s="68"/>
      <c r="T68" s="68"/>
      <c r="U68" s="57"/>
      <c r="V68" s="57"/>
      <c r="W68" s="57"/>
      <c r="X68" s="434"/>
      <c r="Y68" s="74"/>
      <c r="Z68" s="74"/>
      <c r="AA68" s="74"/>
      <c r="AB68" s="57"/>
      <c r="AC68" s="109"/>
    </row>
    <row r="69">
      <c r="A69" s="15">
        <v>4.0</v>
      </c>
      <c r="B69" s="14">
        <v>2.0</v>
      </c>
      <c r="C69" s="85">
        <v>3.0</v>
      </c>
      <c r="D69" s="14">
        <v>10.0</v>
      </c>
      <c r="E69" s="474">
        <v>4.0</v>
      </c>
      <c r="F69" s="14">
        <v>19.0</v>
      </c>
      <c r="G69" s="14">
        <v>4.0</v>
      </c>
      <c r="H69" s="14">
        <v>19.0</v>
      </c>
      <c r="I69" s="175">
        <v>0.0</v>
      </c>
    </row>
    <row r="70">
      <c r="A70" s="15">
        <v>4.0</v>
      </c>
      <c r="B70" s="85">
        <v>4.0</v>
      </c>
      <c r="C70" s="14">
        <v>1.0</v>
      </c>
      <c r="D70" s="85">
        <v>6.0</v>
      </c>
      <c r="E70" s="474">
        <v>1.0</v>
      </c>
      <c r="F70" s="14">
        <v>3.0</v>
      </c>
      <c r="G70" s="14">
        <v>4.0</v>
      </c>
      <c r="H70" s="14">
        <v>19.0</v>
      </c>
      <c r="I70" s="175">
        <v>0.0</v>
      </c>
      <c r="R70" s="421"/>
      <c r="S70" s="423"/>
      <c r="T70" s="423"/>
      <c r="U70" s="56"/>
      <c r="V70" s="424"/>
      <c r="W70" s="424"/>
      <c r="X70" s="425"/>
      <c r="Y70" s="57"/>
      <c r="Z70" s="74"/>
      <c r="AA70" s="74"/>
      <c r="AB70" s="109"/>
      <c r="AC70" s="57"/>
    </row>
    <row r="71">
      <c r="A71" s="15">
        <v>4.0</v>
      </c>
      <c r="B71" s="42">
        <v>4.0</v>
      </c>
      <c r="C71" s="14">
        <v>2.0</v>
      </c>
      <c r="D71" s="14">
        <v>14.0</v>
      </c>
      <c r="E71" s="474">
        <v>4.0</v>
      </c>
      <c r="F71" s="14">
        <v>19.0</v>
      </c>
      <c r="G71" s="14">
        <v>4.0</v>
      </c>
      <c r="H71" s="14">
        <v>19.0</v>
      </c>
      <c r="I71" s="175">
        <v>0.0</v>
      </c>
    </row>
    <row r="72">
      <c r="A72" s="15">
        <v>4.0</v>
      </c>
      <c r="B72" s="14">
        <v>2.0</v>
      </c>
      <c r="C72" s="85">
        <v>4.0</v>
      </c>
      <c r="D72" s="85">
        <v>19.0</v>
      </c>
      <c r="E72" s="475">
        <v>3.0</v>
      </c>
      <c r="F72" s="14">
        <v>14.0</v>
      </c>
      <c r="G72" s="14">
        <v>4.0</v>
      </c>
      <c r="H72" s="14">
        <v>19.0</v>
      </c>
      <c r="I72" s="175">
        <v>0.0</v>
      </c>
      <c r="S72" s="214"/>
      <c r="T72" s="214"/>
      <c r="U72" s="57"/>
      <c r="V72" s="57"/>
      <c r="W72" s="57"/>
      <c r="X72" s="434"/>
      <c r="Y72" s="74"/>
      <c r="Z72" s="74"/>
      <c r="AA72" s="74"/>
      <c r="AB72" s="109"/>
      <c r="AC72" s="109"/>
    </row>
    <row r="73">
      <c r="A73" s="15">
        <v>1.0</v>
      </c>
      <c r="B73" s="42">
        <v>2.0</v>
      </c>
      <c r="C73" s="14">
        <v>2.0</v>
      </c>
      <c r="D73" s="85">
        <v>11.0</v>
      </c>
      <c r="E73" s="475">
        <v>1.0</v>
      </c>
      <c r="F73" s="42">
        <v>5.0</v>
      </c>
      <c r="G73" s="42">
        <v>2.0</v>
      </c>
      <c r="H73" s="14">
        <v>10.0</v>
      </c>
      <c r="I73" s="175">
        <v>0.0</v>
      </c>
      <c r="O73" s="57"/>
      <c r="P73" s="68"/>
      <c r="Q73" s="433"/>
      <c r="S73" s="214"/>
      <c r="T73" s="214"/>
      <c r="U73" s="57"/>
      <c r="V73" s="57"/>
      <c r="W73" s="57"/>
      <c r="X73" s="434"/>
      <c r="Y73" s="74"/>
      <c r="Z73" s="74"/>
      <c r="AA73" s="74"/>
      <c r="AB73" s="109"/>
      <c r="AC73" s="109"/>
    </row>
    <row r="74">
      <c r="A74" s="478">
        <v>1.0</v>
      </c>
      <c r="B74" s="14">
        <v>3.0</v>
      </c>
      <c r="C74" s="85">
        <v>4.0</v>
      </c>
      <c r="D74" s="14">
        <v>19.0</v>
      </c>
      <c r="E74" s="479">
        <v>4.0</v>
      </c>
      <c r="F74" s="85">
        <v>19.0</v>
      </c>
      <c r="G74" s="42">
        <v>3.0</v>
      </c>
      <c r="H74" s="14">
        <v>10.0</v>
      </c>
      <c r="I74" s="175">
        <v>0.0</v>
      </c>
      <c r="O74" s="57"/>
      <c r="P74" s="68"/>
      <c r="Q74" s="433"/>
      <c r="S74" s="68"/>
      <c r="T74" s="68"/>
      <c r="U74" s="57"/>
      <c r="V74" s="57"/>
      <c r="W74" s="57"/>
      <c r="X74" s="434"/>
      <c r="Y74" s="74"/>
      <c r="Z74" s="74"/>
      <c r="AA74" s="74"/>
      <c r="AB74" s="57"/>
      <c r="AC74" s="109"/>
    </row>
    <row r="75">
      <c r="A75" s="15">
        <v>1.0</v>
      </c>
      <c r="B75" s="85">
        <v>4.0</v>
      </c>
      <c r="C75" s="14">
        <v>1.0</v>
      </c>
      <c r="D75" s="14">
        <v>1.0</v>
      </c>
      <c r="E75" s="474">
        <v>3.0</v>
      </c>
      <c r="F75" s="14">
        <v>1.0</v>
      </c>
      <c r="G75" s="14">
        <v>1.0</v>
      </c>
      <c r="H75" s="14">
        <v>1.0</v>
      </c>
      <c r="I75" s="175">
        <v>1.0</v>
      </c>
      <c r="S75" s="68"/>
      <c r="T75" s="68"/>
      <c r="U75" s="57"/>
      <c r="V75" s="57"/>
      <c r="W75" s="57"/>
      <c r="X75" s="434"/>
      <c r="Y75" s="74"/>
      <c r="Z75" s="74"/>
      <c r="AA75" s="74"/>
      <c r="AB75" s="57"/>
      <c r="AC75" s="109"/>
    </row>
    <row r="76">
      <c r="A76" s="15">
        <v>4.0</v>
      </c>
      <c r="B76" s="85">
        <v>2.0</v>
      </c>
      <c r="C76" s="14">
        <v>1.0</v>
      </c>
      <c r="D76" s="14">
        <v>7.0</v>
      </c>
      <c r="E76" s="474">
        <v>4.0</v>
      </c>
      <c r="F76" s="14">
        <v>19.0</v>
      </c>
      <c r="G76" s="14">
        <v>4.0</v>
      </c>
      <c r="H76" s="14">
        <v>19.0</v>
      </c>
      <c r="I76" s="175">
        <v>0.0</v>
      </c>
    </row>
    <row r="77">
      <c r="A77" s="15">
        <v>4.0</v>
      </c>
      <c r="B77" s="14">
        <v>1.0</v>
      </c>
      <c r="C77" s="85">
        <v>4.0</v>
      </c>
      <c r="D77" s="85">
        <v>19.0</v>
      </c>
      <c r="E77" s="474">
        <v>1.0</v>
      </c>
      <c r="F77" s="14">
        <v>9.0</v>
      </c>
      <c r="G77" s="14">
        <v>4.0</v>
      </c>
      <c r="H77" s="14">
        <v>19.0</v>
      </c>
      <c r="I77" s="175">
        <v>0.0</v>
      </c>
    </row>
    <row r="78">
      <c r="A78" s="15">
        <v>4.0</v>
      </c>
      <c r="B78" s="85">
        <v>4.0</v>
      </c>
      <c r="C78" s="14">
        <v>1.0</v>
      </c>
      <c r="D78" s="14">
        <v>18.0</v>
      </c>
      <c r="E78" s="474">
        <v>4.0</v>
      </c>
      <c r="F78" s="14">
        <v>19.0</v>
      </c>
      <c r="G78" s="14">
        <v>4.0</v>
      </c>
      <c r="H78" s="14">
        <v>19.0</v>
      </c>
      <c r="I78" s="175">
        <v>0.0</v>
      </c>
    </row>
    <row r="79">
      <c r="A79" s="15">
        <v>4.0</v>
      </c>
      <c r="B79" s="14">
        <v>2.0</v>
      </c>
      <c r="C79" s="85">
        <v>4.0</v>
      </c>
      <c r="D79" s="85">
        <v>19.0</v>
      </c>
      <c r="E79" s="474">
        <v>1.0</v>
      </c>
      <c r="F79" s="14">
        <v>7.0</v>
      </c>
      <c r="G79" s="14">
        <v>4.0</v>
      </c>
      <c r="H79" s="14">
        <v>19.0</v>
      </c>
      <c r="I79" s="175">
        <v>0.0</v>
      </c>
    </row>
    <row r="80">
      <c r="A80" s="15">
        <v>4.0</v>
      </c>
      <c r="B80" s="85">
        <v>2.0</v>
      </c>
      <c r="C80" s="14">
        <v>1.0</v>
      </c>
      <c r="D80" s="14">
        <v>13.0</v>
      </c>
      <c r="E80" s="474">
        <v>4.0</v>
      </c>
      <c r="F80" s="14">
        <v>19.0</v>
      </c>
      <c r="G80" s="14">
        <v>4.0</v>
      </c>
      <c r="H80" s="14">
        <v>19.0</v>
      </c>
      <c r="I80" s="175">
        <v>0.0</v>
      </c>
    </row>
    <row r="81">
      <c r="A81" s="15">
        <v>4.0</v>
      </c>
      <c r="B81" s="14">
        <v>1.0</v>
      </c>
      <c r="C81" s="85">
        <v>4.0</v>
      </c>
      <c r="D81" s="85">
        <v>19.0</v>
      </c>
      <c r="E81" s="474">
        <v>1.0</v>
      </c>
      <c r="F81" s="14">
        <v>12.0</v>
      </c>
      <c r="G81" s="14">
        <v>4.0</v>
      </c>
      <c r="H81" s="14">
        <v>19.0</v>
      </c>
      <c r="I81" s="175">
        <v>0.0</v>
      </c>
    </row>
    <row r="82">
      <c r="A82" s="15">
        <v>2.0</v>
      </c>
      <c r="B82" s="14">
        <v>2.0</v>
      </c>
      <c r="C82" s="85">
        <v>4.0</v>
      </c>
      <c r="D82" s="42">
        <v>19.0</v>
      </c>
      <c r="E82" s="474">
        <v>2.0</v>
      </c>
      <c r="F82" s="85">
        <v>8.0</v>
      </c>
      <c r="G82" s="42">
        <v>3.0</v>
      </c>
      <c r="H82" s="14">
        <v>6.0</v>
      </c>
      <c r="I82" s="175">
        <v>0.0</v>
      </c>
      <c r="O82" s="57"/>
      <c r="P82" s="68"/>
      <c r="Q82" s="433"/>
      <c r="S82" s="68"/>
      <c r="T82" s="68"/>
      <c r="U82" s="57"/>
      <c r="V82" s="57"/>
      <c r="W82" s="57"/>
      <c r="X82" s="434"/>
      <c r="Y82" s="74"/>
      <c r="Z82" s="74"/>
      <c r="AA82" s="74"/>
      <c r="AB82" s="57"/>
      <c r="AC82" s="109"/>
    </row>
    <row r="83">
      <c r="A83" s="15">
        <v>2.0</v>
      </c>
      <c r="B83" s="14">
        <v>3.0</v>
      </c>
      <c r="C83" s="85">
        <v>4.0</v>
      </c>
      <c r="D83" s="42">
        <v>19.0</v>
      </c>
      <c r="E83" s="474">
        <v>2.0</v>
      </c>
      <c r="F83" s="14">
        <v>11.0</v>
      </c>
      <c r="G83" s="14">
        <v>4.0</v>
      </c>
      <c r="H83" s="14">
        <v>19.0</v>
      </c>
      <c r="I83" s="175">
        <v>0.0</v>
      </c>
      <c r="S83" s="214"/>
      <c r="T83" s="214"/>
      <c r="U83" s="57"/>
      <c r="V83" s="57"/>
      <c r="W83" s="57"/>
      <c r="X83" s="434"/>
      <c r="Y83" s="74"/>
      <c r="Z83" s="74"/>
      <c r="AA83" s="74"/>
      <c r="AB83" s="109"/>
      <c r="AC83" s="57"/>
    </row>
    <row r="84">
      <c r="A84" s="15">
        <v>4.0</v>
      </c>
      <c r="B84" s="14">
        <v>2.0</v>
      </c>
      <c r="C84" s="14">
        <v>3.0</v>
      </c>
      <c r="D84" s="14">
        <v>12.0</v>
      </c>
      <c r="E84" s="474">
        <v>4.0</v>
      </c>
      <c r="F84" s="14">
        <v>19.0</v>
      </c>
      <c r="G84" s="14">
        <v>4.0</v>
      </c>
      <c r="H84" s="14">
        <v>19.0</v>
      </c>
      <c r="I84" s="175">
        <v>0.0</v>
      </c>
    </row>
    <row r="85">
      <c r="A85" s="15">
        <v>4.0</v>
      </c>
      <c r="B85" s="85">
        <v>4.0</v>
      </c>
      <c r="C85" s="14">
        <v>1.0</v>
      </c>
      <c r="D85" s="14">
        <v>9.0</v>
      </c>
      <c r="E85" s="475">
        <v>3.0</v>
      </c>
      <c r="F85" s="14">
        <v>14.0</v>
      </c>
      <c r="G85" s="14">
        <v>4.0</v>
      </c>
      <c r="H85" s="14">
        <v>19.0</v>
      </c>
      <c r="I85" s="175">
        <v>0.0</v>
      </c>
      <c r="S85" s="68"/>
      <c r="T85" s="68"/>
      <c r="U85" s="57"/>
      <c r="V85" s="57"/>
      <c r="W85" s="57"/>
      <c r="X85" s="434"/>
      <c r="Y85" s="57"/>
      <c r="Z85" s="74"/>
      <c r="AA85" s="74"/>
      <c r="AB85" s="57"/>
      <c r="AC85" s="57"/>
    </row>
    <row r="86">
      <c r="A86" s="15">
        <v>4.0</v>
      </c>
      <c r="B86" s="14">
        <v>4.0</v>
      </c>
      <c r="C86" s="85">
        <v>4.0</v>
      </c>
      <c r="D86" s="85">
        <v>19.0</v>
      </c>
      <c r="E86" s="474">
        <v>1.0</v>
      </c>
      <c r="F86" s="14">
        <v>10.0</v>
      </c>
      <c r="G86" s="14">
        <v>4.0</v>
      </c>
      <c r="H86" s="14">
        <v>19.0</v>
      </c>
      <c r="I86" s="175">
        <v>0.0</v>
      </c>
    </row>
    <row r="87">
      <c r="A87" s="15">
        <v>1.0</v>
      </c>
      <c r="B87" s="14">
        <v>1.0</v>
      </c>
      <c r="C87" s="85">
        <v>4.0</v>
      </c>
      <c r="D87" s="85">
        <v>19.0</v>
      </c>
      <c r="E87" s="474">
        <v>1.0</v>
      </c>
      <c r="F87" s="14">
        <v>4.0</v>
      </c>
      <c r="G87" s="14">
        <v>4.0</v>
      </c>
      <c r="H87" s="14">
        <v>19.0</v>
      </c>
      <c r="I87" s="175">
        <v>0.0</v>
      </c>
      <c r="R87" s="421"/>
      <c r="S87" s="421"/>
      <c r="T87" s="421"/>
      <c r="U87" s="451"/>
      <c r="V87" s="451"/>
      <c r="W87" s="451"/>
      <c r="X87" s="451"/>
      <c r="Y87" s="74"/>
      <c r="Z87" s="74"/>
      <c r="AA87" s="74"/>
      <c r="AB87" s="74"/>
      <c r="AC87" s="74"/>
    </row>
    <row r="88">
      <c r="A88" s="15">
        <v>3.0</v>
      </c>
      <c r="B88" s="85">
        <v>4.0</v>
      </c>
      <c r="C88" s="85">
        <v>1.0</v>
      </c>
      <c r="D88" s="85">
        <v>4.0</v>
      </c>
      <c r="E88" s="474">
        <v>1.0</v>
      </c>
      <c r="F88" s="14">
        <v>7.0</v>
      </c>
      <c r="G88" s="14">
        <v>4.0</v>
      </c>
      <c r="H88" s="14">
        <v>19.0</v>
      </c>
      <c r="I88" s="175">
        <v>0.0</v>
      </c>
      <c r="S88" s="214"/>
      <c r="T88" s="214"/>
      <c r="U88" s="57"/>
      <c r="V88" s="57"/>
      <c r="W88" s="57"/>
      <c r="X88" s="434"/>
      <c r="Y88" s="74"/>
      <c r="Z88" s="74"/>
      <c r="AA88" s="74"/>
      <c r="AB88" s="109"/>
      <c r="AC88" s="109"/>
    </row>
    <row r="89">
      <c r="A89" s="15">
        <v>4.0</v>
      </c>
      <c r="B89" s="14">
        <v>3.0</v>
      </c>
      <c r="C89" s="85">
        <v>4.0</v>
      </c>
      <c r="D89" s="42">
        <v>19.0</v>
      </c>
      <c r="E89" s="474">
        <v>2.0</v>
      </c>
      <c r="F89" s="14">
        <v>8.0</v>
      </c>
      <c r="G89" s="14">
        <v>4.0</v>
      </c>
      <c r="H89" s="14">
        <v>19.0</v>
      </c>
      <c r="I89" s="175">
        <v>0.0</v>
      </c>
      <c r="S89" s="214"/>
      <c r="T89" s="214"/>
      <c r="U89" s="57"/>
      <c r="V89" s="57"/>
      <c r="W89" s="57"/>
      <c r="X89" s="434"/>
      <c r="Y89" s="74"/>
      <c r="Z89" s="74"/>
      <c r="AA89" s="74"/>
      <c r="AB89" s="109"/>
      <c r="AC89" s="109"/>
    </row>
    <row r="90">
      <c r="A90" s="15">
        <v>4.0</v>
      </c>
      <c r="B90" s="14">
        <v>4.0</v>
      </c>
      <c r="C90" s="85">
        <v>4.0</v>
      </c>
      <c r="D90" s="14">
        <v>19.0</v>
      </c>
      <c r="E90" s="474">
        <v>3.0</v>
      </c>
      <c r="F90" s="14">
        <v>3.0</v>
      </c>
      <c r="G90" s="14">
        <v>4.0</v>
      </c>
      <c r="H90" s="14">
        <v>19.0</v>
      </c>
      <c r="I90" s="175">
        <v>0.0</v>
      </c>
    </row>
    <row r="91">
      <c r="A91" s="15">
        <v>1.0</v>
      </c>
      <c r="B91" s="14">
        <v>4.0</v>
      </c>
      <c r="C91" s="85">
        <v>4.0</v>
      </c>
      <c r="D91" s="42">
        <v>19.0</v>
      </c>
      <c r="E91" s="474">
        <v>2.0</v>
      </c>
      <c r="F91" s="14">
        <v>1.0</v>
      </c>
      <c r="G91" s="14">
        <v>4.0</v>
      </c>
      <c r="H91" s="14">
        <v>19.0</v>
      </c>
      <c r="I91" s="175">
        <v>0.0</v>
      </c>
    </row>
    <row r="92">
      <c r="A92" s="15">
        <v>4.0</v>
      </c>
      <c r="B92" s="85">
        <v>3.0</v>
      </c>
      <c r="C92" s="14">
        <v>1.0</v>
      </c>
      <c r="D92" s="14">
        <v>6.0</v>
      </c>
      <c r="E92" s="474">
        <v>4.0</v>
      </c>
      <c r="F92" s="14">
        <v>19.0</v>
      </c>
      <c r="G92" s="14">
        <v>4.0</v>
      </c>
      <c r="H92" s="14">
        <v>19.0</v>
      </c>
      <c r="I92" s="175">
        <v>0.0</v>
      </c>
    </row>
    <row r="93">
      <c r="A93" s="15">
        <v>4.0</v>
      </c>
      <c r="B93" s="14">
        <v>4.0</v>
      </c>
      <c r="C93" s="85">
        <v>4.0</v>
      </c>
      <c r="D93" s="42">
        <v>19.0</v>
      </c>
      <c r="E93" s="475">
        <v>2.0</v>
      </c>
      <c r="F93" s="14">
        <v>14.0</v>
      </c>
      <c r="G93" s="14">
        <v>4.0</v>
      </c>
      <c r="H93" s="14">
        <v>19.0</v>
      </c>
      <c r="I93" s="175">
        <v>0.0</v>
      </c>
      <c r="S93" s="68"/>
      <c r="T93" s="214"/>
      <c r="U93" s="57"/>
      <c r="V93" s="457"/>
      <c r="W93" s="457"/>
      <c r="X93" s="434"/>
      <c r="Y93" s="57"/>
      <c r="Z93" s="74"/>
      <c r="AA93" s="74"/>
      <c r="AB93" s="57"/>
      <c r="AC93" s="57"/>
    </row>
    <row r="94">
      <c r="A94" s="15">
        <v>4.0</v>
      </c>
      <c r="B94" s="85">
        <v>4.0</v>
      </c>
      <c r="C94" s="14">
        <v>1.0</v>
      </c>
      <c r="D94" s="14">
        <v>14.0</v>
      </c>
      <c r="E94" s="474">
        <v>4.0</v>
      </c>
      <c r="F94" s="14">
        <v>19.0</v>
      </c>
      <c r="G94" s="14">
        <v>4.0</v>
      </c>
      <c r="H94" s="14">
        <v>19.0</v>
      </c>
      <c r="I94" s="175">
        <v>0.0</v>
      </c>
    </row>
    <row r="95">
      <c r="A95" s="15">
        <v>4.0</v>
      </c>
      <c r="B95" s="14">
        <v>2.0</v>
      </c>
      <c r="C95" s="14">
        <v>4.0</v>
      </c>
      <c r="D95" s="85">
        <v>19.0</v>
      </c>
      <c r="E95" s="475">
        <v>1.0</v>
      </c>
      <c r="F95" s="14">
        <v>9.0</v>
      </c>
      <c r="G95" s="14">
        <v>4.0</v>
      </c>
      <c r="H95" s="14">
        <v>19.0</v>
      </c>
      <c r="I95" s="175">
        <v>0.0</v>
      </c>
      <c r="R95" s="421"/>
      <c r="S95" s="423"/>
      <c r="T95" s="423"/>
      <c r="U95" s="56"/>
      <c r="V95" s="56"/>
      <c r="W95" s="56"/>
      <c r="X95" s="425"/>
      <c r="Y95" s="74"/>
      <c r="Z95" s="74"/>
      <c r="AA95" s="74"/>
      <c r="AB95" s="109"/>
      <c r="AC95" s="109"/>
    </row>
    <row r="96">
      <c r="A96" s="15">
        <v>4.0</v>
      </c>
      <c r="B96" s="85">
        <v>4.0</v>
      </c>
      <c r="C96" s="14">
        <v>1.0</v>
      </c>
      <c r="D96" s="14">
        <v>18.0</v>
      </c>
      <c r="E96" s="474">
        <v>4.0</v>
      </c>
      <c r="F96" s="14">
        <v>19.0</v>
      </c>
      <c r="G96" s="14">
        <v>4.0</v>
      </c>
      <c r="H96" s="14">
        <v>19.0</v>
      </c>
      <c r="I96" s="175">
        <v>0.0</v>
      </c>
    </row>
    <row r="97">
      <c r="A97" s="15">
        <v>1.0</v>
      </c>
      <c r="B97" s="85">
        <v>4.0</v>
      </c>
      <c r="C97" s="14">
        <v>1.0</v>
      </c>
      <c r="D97" s="85">
        <v>3.0</v>
      </c>
      <c r="E97" s="475">
        <v>1.0</v>
      </c>
      <c r="F97" s="42">
        <v>1.0</v>
      </c>
      <c r="G97" s="42">
        <v>1.0</v>
      </c>
      <c r="H97" s="14">
        <v>5.0</v>
      </c>
      <c r="I97" s="175">
        <v>0.0</v>
      </c>
      <c r="O97" s="57"/>
      <c r="P97" s="68"/>
      <c r="Q97" s="433"/>
      <c r="S97" s="68"/>
      <c r="T97" s="68"/>
      <c r="U97" s="57"/>
      <c r="V97" s="57"/>
      <c r="W97" s="57"/>
      <c r="X97" s="434"/>
      <c r="Y97" s="74"/>
      <c r="Z97" s="74"/>
      <c r="AA97" s="74"/>
      <c r="AB97" s="57"/>
      <c r="AC97" s="109"/>
    </row>
    <row r="98">
      <c r="A98" s="15">
        <v>4.0</v>
      </c>
      <c r="B98" s="85">
        <v>2.0</v>
      </c>
      <c r="C98" s="14">
        <v>1.0</v>
      </c>
      <c r="D98" s="85">
        <v>10.0</v>
      </c>
      <c r="E98" s="474">
        <v>1.0</v>
      </c>
      <c r="F98" s="14">
        <v>5.0</v>
      </c>
      <c r="G98" s="14">
        <v>4.0</v>
      </c>
      <c r="H98" s="14">
        <v>19.0</v>
      </c>
      <c r="I98" s="175">
        <v>0.0</v>
      </c>
    </row>
    <row r="99">
      <c r="A99" s="15">
        <v>4.0</v>
      </c>
      <c r="B99" s="85">
        <v>3.0</v>
      </c>
      <c r="C99" s="14">
        <v>1.0</v>
      </c>
      <c r="D99" s="85">
        <v>7.0</v>
      </c>
      <c r="E99" s="474">
        <v>1.0</v>
      </c>
      <c r="F99" s="42">
        <v>12.0</v>
      </c>
      <c r="G99" s="42">
        <v>1.0</v>
      </c>
      <c r="H99" s="14">
        <v>12.0</v>
      </c>
      <c r="I99" s="175">
        <v>0.0</v>
      </c>
      <c r="O99" s="57"/>
      <c r="P99" s="68"/>
      <c r="Q99" s="433"/>
      <c r="S99" s="68"/>
      <c r="T99" s="68"/>
      <c r="U99" s="57"/>
      <c r="V99" s="57"/>
      <c r="W99" s="57"/>
      <c r="X99" s="434"/>
      <c r="Y99" s="74"/>
      <c r="Z99" s="74"/>
      <c r="AA99" s="74"/>
      <c r="AB99" s="57"/>
      <c r="AC99" s="109"/>
    </row>
    <row r="100">
      <c r="A100" s="15">
        <v>4.0</v>
      </c>
      <c r="B100" s="42">
        <v>3.0</v>
      </c>
      <c r="C100" s="14">
        <v>2.0</v>
      </c>
      <c r="D100" s="42">
        <v>12.0</v>
      </c>
      <c r="E100" s="474">
        <v>2.0</v>
      </c>
      <c r="F100" s="14">
        <v>14.0</v>
      </c>
      <c r="G100" s="14">
        <v>4.0</v>
      </c>
      <c r="H100" s="14">
        <v>19.0</v>
      </c>
      <c r="I100" s="175">
        <v>0.0</v>
      </c>
    </row>
    <row r="101">
      <c r="A101" s="15">
        <v>1.0</v>
      </c>
      <c r="B101" s="14">
        <v>4.0</v>
      </c>
      <c r="C101" s="14">
        <v>4.0</v>
      </c>
      <c r="D101" s="85">
        <v>19.0</v>
      </c>
      <c r="E101" s="474">
        <v>3.0</v>
      </c>
      <c r="F101" s="14">
        <v>4.0</v>
      </c>
      <c r="G101" s="14">
        <v>4.0</v>
      </c>
      <c r="H101" s="14">
        <v>19.0</v>
      </c>
      <c r="I101" s="175">
        <v>0.0</v>
      </c>
      <c r="S101" s="214"/>
      <c r="T101" s="214"/>
      <c r="U101" s="57"/>
      <c r="V101" s="57"/>
      <c r="W101" s="57"/>
      <c r="X101" s="434"/>
      <c r="Y101" s="74"/>
      <c r="Z101" s="74"/>
      <c r="AA101" s="74"/>
      <c r="AB101" s="109"/>
      <c r="AC101" s="109"/>
    </row>
    <row r="102">
      <c r="A102" s="15">
        <v>4.0</v>
      </c>
      <c r="B102" s="85">
        <v>4.0</v>
      </c>
      <c r="C102" s="14">
        <v>1.0</v>
      </c>
      <c r="D102" s="14">
        <v>16.0</v>
      </c>
      <c r="E102" s="474">
        <v>4.0</v>
      </c>
      <c r="F102" s="14">
        <v>19.0</v>
      </c>
      <c r="G102" s="14">
        <v>4.0</v>
      </c>
      <c r="H102" s="14">
        <v>19.0</v>
      </c>
      <c r="I102" s="175">
        <v>0.0</v>
      </c>
    </row>
    <row r="103">
      <c r="A103" s="15">
        <v>4.0</v>
      </c>
      <c r="B103" s="14">
        <v>2.0</v>
      </c>
      <c r="C103" s="14">
        <v>4.0</v>
      </c>
      <c r="D103" s="85">
        <v>19.0</v>
      </c>
      <c r="E103" s="474">
        <v>1.0</v>
      </c>
      <c r="F103" s="14">
        <v>14.0</v>
      </c>
      <c r="G103" s="14">
        <v>4.0</v>
      </c>
      <c r="H103" s="14">
        <v>19.0</v>
      </c>
      <c r="I103" s="175">
        <v>0.0</v>
      </c>
    </row>
    <row r="104">
      <c r="A104" s="15">
        <v>4.0</v>
      </c>
      <c r="B104" s="85">
        <v>4.0</v>
      </c>
      <c r="C104" s="14">
        <v>1.0</v>
      </c>
      <c r="D104" s="85">
        <v>9.0</v>
      </c>
      <c r="E104" s="475">
        <v>1.0</v>
      </c>
      <c r="F104" s="14">
        <v>13.0</v>
      </c>
      <c r="G104" s="14">
        <v>4.0</v>
      </c>
      <c r="H104" s="14">
        <v>19.0</v>
      </c>
      <c r="I104" s="175">
        <v>0.0</v>
      </c>
      <c r="R104" s="421"/>
      <c r="S104" s="423"/>
      <c r="T104" s="423"/>
      <c r="U104" s="56"/>
      <c r="V104" s="56"/>
      <c r="W104" s="56"/>
      <c r="X104" s="425"/>
      <c r="Y104" s="74"/>
      <c r="Z104" s="74"/>
      <c r="AA104" s="74"/>
      <c r="AB104" s="109"/>
      <c r="AC104" s="109"/>
    </row>
    <row r="105">
      <c r="A105" s="15">
        <v>4.0</v>
      </c>
      <c r="B105" s="85">
        <v>3.0</v>
      </c>
      <c r="C105" s="14">
        <v>1.0</v>
      </c>
      <c r="D105" s="14">
        <v>17.0</v>
      </c>
      <c r="E105" s="474">
        <v>4.0</v>
      </c>
      <c r="F105" s="14">
        <v>19.0</v>
      </c>
      <c r="G105" s="14">
        <v>4.0</v>
      </c>
      <c r="H105" s="14">
        <v>19.0</v>
      </c>
      <c r="I105" s="175">
        <v>0.0</v>
      </c>
    </row>
    <row r="106">
      <c r="A106" s="15">
        <v>4.0</v>
      </c>
      <c r="B106" s="42">
        <v>4.0</v>
      </c>
      <c r="C106" s="14">
        <v>2.0</v>
      </c>
      <c r="D106" s="14">
        <v>10.0</v>
      </c>
      <c r="E106" s="479">
        <v>4.0</v>
      </c>
      <c r="F106" s="42">
        <v>19.0</v>
      </c>
      <c r="G106" s="42">
        <v>2.0</v>
      </c>
      <c r="H106" s="14">
        <v>16.0</v>
      </c>
      <c r="I106" s="175">
        <v>0.0</v>
      </c>
      <c r="O106" s="57"/>
      <c r="P106" s="68"/>
      <c r="Q106" s="433"/>
      <c r="S106" s="214"/>
      <c r="T106" s="214"/>
      <c r="U106" s="57"/>
      <c r="V106" s="57"/>
      <c r="W106" s="57"/>
      <c r="X106" s="434"/>
      <c r="Y106" s="74"/>
      <c r="Z106" s="74"/>
      <c r="AA106" s="74"/>
      <c r="AB106" s="109"/>
      <c r="AC106" s="109"/>
    </row>
    <row r="107">
      <c r="A107" s="15">
        <v>4.0</v>
      </c>
      <c r="B107" s="14">
        <v>4.0</v>
      </c>
      <c r="C107" s="14">
        <v>4.0</v>
      </c>
      <c r="D107" s="42">
        <v>19.0</v>
      </c>
      <c r="E107" s="474">
        <v>2.0</v>
      </c>
      <c r="F107" s="14">
        <v>14.0</v>
      </c>
      <c r="G107" s="14">
        <v>4.0</v>
      </c>
      <c r="H107" s="14">
        <v>19.0</v>
      </c>
      <c r="I107" s="175">
        <v>0.0</v>
      </c>
      <c r="S107" s="214"/>
      <c r="T107" s="214"/>
      <c r="U107" s="57"/>
      <c r="V107" s="57"/>
      <c r="W107" s="57"/>
      <c r="X107" s="434"/>
      <c r="Y107" s="74"/>
      <c r="Z107" s="74"/>
      <c r="AA107" s="74"/>
      <c r="AB107" s="109"/>
      <c r="AC107" s="57"/>
    </row>
    <row r="108">
      <c r="A108" s="15">
        <v>4.0</v>
      </c>
      <c r="B108" s="14">
        <v>2.0</v>
      </c>
      <c r="C108" s="14">
        <v>4.0</v>
      </c>
      <c r="D108" s="85">
        <v>19.0</v>
      </c>
      <c r="E108" s="475">
        <v>3.0</v>
      </c>
      <c r="F108" s="85">
        <v>9.0</v>
      </c>
      <c r="G108" s="42">
        <v>3.0</v>
      </c>
      <c r="H108" s="14">
        <v>16.0</v>
      </c>
      <c r="I108" s="175">
        <v>0.0</v>
      </c>
      <c r="O108" s="57"/>
      <c r="P108" s="68"/>
      <c r="Q108" s="433"/>
      <c r="S108" s="68"/>
      <c r="T108" s="68"/>
      <c r="U108" s="57"/>
      <c r="V108" s="57"/>
      <c r="W108" s="57"/>
      <c r="X108" s="434"/>
      <c r="Y108" s="74"/>
      <c r="Z108" s="74"/>
      <c r="AA108" s="74"/>
      <c r="AB108" s="57"/>
      <c r="AC108" s="109"/>
    </row>
    <row r="109">
      <c r="A109" s="15">
        <v>4.0</v>
      </c>
      <c r="B109" s="14">
        <v>4.0</v>
      </c>
      <c r="C109" s="14">
        <v>4.0</v>
      </c>
      <c r="D109" s="42">
        <v>19.0</v>
      </c>
      <c r="E109" s="475">
        <v>2.0</v>
      </c>
      <c r="F109" s="14">
        <v>6.0</v>
      </c>
      <c r="G109" s="14">
        <v>4.0</v>
      </c>
      <c r="H109" s="14">
        <v>19.0</v>
      </c>
      <c r="I109" s="175">
        <v>0.0</v>
      </c>
      <c r="S109" s="68"/>
      <c r="T109" s="68"/>
      <c r="U109" s="57"/>
      <c r="V109" s="57"/>
      <c r="W109" s="57"/>
      <c r="X109" s="434"/>
      <c r="Y109" s="57"/>
      <c r="Z109" s="74"/>
      <c r="AA109" s="74"/>
      <c r="AB109" s="57"/>
      <c r="AC109" s="57"/>
    </row>
    <row r="110">
      <c r="A110" s="15">
        <v>4.0</v>
      </c>
      <c r="B110" s="14">
        <v>3.0</v>
      </c>
      <c r="C110" s="14">
        <v>4.0</v>
      </c>
      <c r="D110" s="85">
        <v>19.0</v>
      </c>
      <c r="E110" s="474">
        <v>1.0</v>
      </c>
      <c r="F110" s="14">
        <v>16.0</v>
      </c>
      <c r="G110" s="14">
        <v>4.0</v>
      </c>
      <c r="H110" s="14">
        <v>19.0</v>
      </c>
      <c r="I110" s="175">
        <v>0.0</v>
      </c>
      <c r="S110" s="214"/>
      <c r="T110" s="214"/>
      <c r="U110" s="57"/>
      <c r="V110" s="57"/>
      <c r="W110" s="57"/>
      <c r="X110" s="434"/>
      <c r="Y110" s="74"/>
      <c r="Z110" s="74"/>
      <c r="AA110" s="74"/>
      <c r="AB110" s="109"/>
      <c r="AC110" s="109"/>
    </row>
    <row r="111">
      <c r="A111" s="15">
        <v>3.0</v>
      </c>
      <c r="B111" s="85">
        <v>3.0</v>
      </c>
      <c r="C111" s="14">
        <v>1.0</v>
      </c>
      <c r="D111" s="85">
        <v>12.0</v>
      </c>
      <c r="E111" s="475">
        <v>1.0</v>
      </c>
      <c r="F111" s="42">
        <v>13.0</v>
      </c>
      <c r="G111" s="42">
        <v>1.0</v>
      </c>
      <c r="H111" s="14">
        <v>14.0</v>
      </c>
      <c r="I111" s="175">
        <v>0.0</v>
      </c>
      <c r="O111" s="57"/>
      <c r="P111" s="68"/>
      <c r="Q111" s="433"/>
      <c r="S111" s="68"/>
      <c r="T111" s="68"/>
      <c r="U111" s="57"/>
      <c r="V111" s="57"/>
      <c r="W111" s="57"/>
      <c r="X111" s="434"/>
      <c r="Y111" s="74"/>
      <c r="Z111" s="74"/>
      <c r="AA111" s="74"/>
      <c r="AB111" s="57"/>
      <c r="AC111" s="109"/>
    </row>
    <row r="112">
      <c r="A112" s="15">
        <v>4.0</v>
      </c>
      <c r="B112" s="85">
        <v>3.0</v>
      </c>
      <c r="C112" s="14">
        <v>1.0</v>
      </c>
      <c r="D112" s="85">
        <v>17.0</v>
      </c>
      <c r="E112" s="475">
        <v>1.0</v>
      </c>
      <c r="F112" s="14">
        <v>17.0</v>
      </c>
      <c r="G112" s="14">
        <v>4.0</v>
      </c>
      <c r="H112" s="14">
        <v>19.0</v>
      </c>
      <c r="I112" s="175">
        <v>0.0</v>
      </c>
      <c r="S112" s="68"/>
      <c r="T112" s="68"/>
      <c r="U112" s="57"/>
      <c r="V112" s="57"/>
      <c r="W112" s="57"/>
      <c r="X112" s="434"/>
      <c r="Y112" s="57"/>
      <c r="Z112" s="74"/>
      <c r="AA112" s="74"/>
      <c r="AB112" s="57"/>
      <c r="AC112" s="57"/>
    </row>
    <row r="113">
      <c r="A113" s="15">
        <v>4.0</v>
      </c>
      <c r="B113" s="85">
        <v>4.0</v>
      </c>
      <c r="C113" s="14">
        <v>1.0</v>
      </c>
      <c r="D113" s="14">
        <v>8.0</v>
      </c>
      <c r="E113" s="474">
        <v>4.0</v>
      </c>
      <c r="F113" s="14">
        <v>11.0</v>
      </c>
      <c r="G113" s="14">
        <v>4.0</v>
      </c>
      <c r="H113" s="14">
        <v>19.0</v>
      </c>
      <c r="I113" s="175">
        <v>0.0</v>
      </c>
      <c r="S113" s="68"/>
      <c r="T113" s="68"/>
      <c r="U113" s="57"/>
      <c r="V113" s="57"/>
      <c r="W113" s="57"/>
      <c r="X113" s="434"/>
      <c r="Y113" s="57"/>
      <c r="Z113" s="74"/>
      <c r="AA113" s="74"/>
      <c r="AB113" s="57"/>
      <c r="AC113" s="57"/>
    </row>
    <row r="114">
      <c r="A114" s="15">
        <v>4.0</v>
      </c>
      <c r="B114" s="85">
        <v>4.0</v>
      </c>
      <c r="C114" s="14">
        <v>1.0</v>
      </c>
      <c r="D114" s="14">
        <v>12.0</v>
      </c>
      <c r="E114" s="474">
        <v>4.0</v>
      </c>
      <c r="F114" s="14">
        <v>19.0</v>
      </c>
      <c r="G114" s="14">
        <v>4.0</v>
      </c>
      <c r="H114" s="14">
        <v>19.0</v>
      </c>
      <c r="I114" s="175">
        <v>0.0</v>
      </c>
    </row>
    <row r="115">
      <c r="A115" s="15">
        <v>4.0</v>
      </c>
      <c r="B115" s="85">
        <v>1.0</v>
      </c>
      <c r="C115" s="85">
        <v>1.0</v>
      </c>
      <c r="D115" s="14">
        <v>8.0</v>
      </c>
      <c r="E115" s="474">
        <v>4.0</v>
      </c>
      <c r="F115" s="14">
        <v>19.0</v>
      </c>
      <c r="G115" s="14">
        <v>4.0</v>
      </c>
      <c r="H115" s="14">
        <v>19.0</v>
      </c>
      <c r="I115" s="175">
        <v>0.0</v>
      </c>
    </row>
    <row r="116">
      <c r="A116" s="15">
        <v>4.0</v>
      </c>
      <c r="B116" s="85">
        <v>3.0</v>
      </c>
      <c r="C116" s="85">
        <v>1.0</v>
      </c>
      <c r="D116" s="85">
        <v>17.0</v>
      </c>
      <c r="E116" s="475">
        <v>1.0</v>
      </c>
      <c r="F116" s="14">
        <v>17.0</v>
      </c>
      <c r="G116" s="14">
        <v>4.0</v>
      </c>
      <c r="H116" s="14">
        <v>19.0</v>
      </c>
      <c r="I116" s="175">
        <v>0.0</v>
      </c>
      <c r="S116" s="214"/>
      <c r="T116" s="214"/>
      <c r="U116" s="57"/>
      <c r="V116" s="57"/>
      <c r="W116" s="57"/>
      <c r="X116" s="434"/>
      <c r="Y116" s="74"/>
      <c r="Z116" s="74"/>
      <c r="AA116" s="74"/>
      <c r="AB116" s="109"/>
      <c r="AC116" s="109"/>
    </row>
    <row r="117">
      <c r="A117" s="15">
        <v>4.0</v>
      </c>
      <c r="B117" s="14">
        <v>4.0</v>
      </c>
      <c r="C117" s="14">
        <v>3.0</v>
      </c>
      <c r="D117" s="85">
        <v>13.0</v>
      </c>
      <c r="E117" s="475">
        <v>3.0</v>
      </c>
      <c r="F117" s="14">
        <v>6.0</v>
      </c>
      <c r="G117" s="14">
        <v>4.0</v>
      </c>
      <c r="H117" s="14">
        <v>19.0</v>
      </c>
      <c r="I117" s="175">
        <v>0.0</v>
      </c>
      <c r="S117" s="68"/>
      <c r="T117" s="68"/>
      <c r="U117" s="57"/>
      <c r="V117" s="57"/>
      <c r="W117" s="57"/>
      <c r="X117" s="434"/>
      <c r="Y117" s="57"/>
      <c r="Z117" s="74"/>
      <c r="AA117" s="74"/>
      <c r="AB117" s="57"/>
      <c r="AC117" s="57"/>
    </row>
    <row r="118">
      <c r="A118" s="15">
        <v>4.0</v>
      </c>
      <c r="B118" s="85">
        <v>2.0</v>
      </c>
      <c r="C118" s="14">
        <v>1.0</v>
      </c>
      <c r="D118" s="14">
        <v>6.0</v>
      </c>
      <c r="E118" s="474">
        <v>4.0</v>
      </c>
      <c r="F118" s="14">
        <v>19.0</v>
      </c>
      <c r="G118" s="14">
        <v>4.0</v>
      </c>
      <c r="H118" s="14">
        <v>19.0</v>
      </c>
      <c r="I118" s="175">
        <v>0.0</v>
      </c>
    </row>
    <row r="119">
      <c r="A119" s="15">
        <v>2.0</v>
      </c>
      <c r="B119" s="85">
        <v>3.0</v>
      </c>
      <c r="C119" s="85">
        <v>1.0</v>
      </c>
      <c r="D119" s="85">
        <v>7.0</v>
      </c>
      <c r="E119" s="474">
        <v>3.0</v>
      </c>
      <c r="F119" s="14">
        <v>11.0</v>
      </c>
      <c r="G119" s="14">
        <v>4.0</v>
      </c>
      <c r="H119" s="14">
        <v>19.0</v>
      </c>
      <c r="I119" s="175">
        <v>0.0</v>
      </c>
      <c r="S119" s="214"/>
      <c r="T119" s="214"/>
      <c r="U119" s="57"/>
      <c r="V119" s="57"/>
      <c r="W119" s="57"/>
      <c r="X119" s="434"/>
      <c r="Y119" s="74"/>
      <c r="Z119" s="74"/>
      <c r="AA119" s="74"/>
      <c r="AB119" s="109"/>
      <c r="AC119" s="109"/>
    </row>
    <row r="120">
      <c r="A120" s="15">
        <v>4.0</v>
      </c>
      <c r="B120" s="85">
        <v>3.0</v>
      </c>
      <c r="C120" s="14">
        <v>1.0</v>
      </c>
      <c r="D120" s="14">
        <v>16.0</v>
      </c>
      <c r="E120" s="474">
        <v>3.0</v>
      </c>
      <c r="F120" s="14">
        <v>16.0</v>
      </c>
      <c r="G120" s="14">
        <v>4.0</v>
      </c>
      <c r="H120" s="14">
        <v>19.0</v>
      </c>
      <c r="I120" s="175">
        <v>0.0</v>
      </c>
      <c r="S120" s="68"/>
      <c r="T120" s="68"/>
      <c r="U120" s="57"/>
      <c r="V120" s="57"/>
      <c r="W120" s="57"/>
      <c r="X120" s="434"/>
      <c r="Y120" s="57"/>
      <c r="Z120" s="74"/>
      <c r="AA120" s="74"/>
      <c r="AB120" s="57"/>
      <c r="AC120" s="57"/>
    </row>
    <row r="121">
      <c r="A121" s="15">
        <v>4.0</v>
      </c>
      <c r="B121" s="14">
        <v>3.0</v>
      </c>
      <c r="C121" s="14">
        <v>4.0</v>
      </c>
      <c r="D121" s="14">
        <v>19.0</v>
      </c>
      <c r="E121" s="474">
        <v>3.0</v>
      </c>
      <c r="F121" s="14">
        <v>14.0</v>
      </c>
      <c r="G121" s="14">
        <v>4.0</v>
      </c>
      <c r="H121" s="14">
        <v>19.0</v>
      </c>
      <c r="I121" s="175">
        <v>0.0</v>
      </c>
    </row>
    <row r="122">
      <c r="A122" s="15">
        <v>4.0</v>
      </c>
      <c r="B122" s="42">
        <v>3.0</v>
      </c>
      <c r="C122" s="14">
        <v>2.0</v>
      </c>
      <c r="D122" s="14">
        <v>12.0</v>
      </c>
      <c r="E122" s="474">
        <v>4.0</v>
      </c>
      <c r="F122" s="14">
        <v>19.0</v>
      </c>
      <c r="G122" s="14">
        <v>4.0</v>
      </c>
      <c r="H122" s="14">
        <v>19.0</v>
      </c>
      <c r="I122" s="175">
        <v>0.0</v>
      </c>
    </row>
    <row r="123">
      <c r="A123" s="15">
        <v>4.0</v>
      </c>
      <c r="B123" s="14">
        <v>2.0</v>
      </c>
      <c r="C123" s="14">
        <v>4.0</v>
      </c>
      <c r="D123" s="85">
        <v>19.0</v>
      </c>
      <c r="E123" s="474">
        <v>1.0</v>
      </c>
      <c r="F123" s="14">
        <v>7.0</v>
      </c>
      <c r="G123" s="14">
        <v>4.0</v>
      </c>
      <c r="H123" s="14">
        <v>19.0</v>
      </c>
      <c r="I123" s="175">
        <v>0.0</v>
      </c>
    </row>
    <row r="124">
      <c r="A124" s="15">
        <v>4.0</v>
      </c>
      <c r="B124" s="14">
        <v>3.0</v>
      </c>
      <c r="C124" s="14">
        <v>4.0</v>
      </c>
      <c r="D124" s="42">
        <v>19.0</v>
      </c>
      <c r="E124" s="475">
        <v>2.0</v>
      </c>
      <c r="F124" s="14">
        <v>18.0</v>
      </c>
      <c r="G124" s="14">
        <v>4.0</v>
      </c>
      <c r="H124" s="14">
        <v>19.0</v>
      </c>
      <c r="I124" s="175">
        <v>0.0</v>
      </c>
      <c r="S124" s="68"/>
      <c r="T124" s="438"/>
      <c r="U124" s="57"/>
      <c r="V124" s="457"/>
      <c r="W124" s="457"/>
      <c r="X124" s="434"/>
      <c r="Y124" s="57"/>
      <c r="Z124" s="74"/>
      <c r="AA124" s="74"/>
      <c r="AB124" s="57"/>
      <c r="AC124" s="57"/>
    </row>
    <row r="125">
      <c r="A125" s="15">
        <v>4.0</v>
      </c>
      <c r="B125" s="14">
        <v>2.0</v>
      </c>
      <c r="C125" s="14">
        <v>4.0</v>
      </c>
      <c r="D125" s="85">
        <v>19.0</v>
      </c>
      <c r="E125" s="474">
        <v>1.0</v>
      </c>
      <c r="F125" s="14">
        <v>17.0</v>
      </c>
      <c r="G125" s="14">
        <v>4.0</v>
      </c>
      <c r="H125" s="14">
        <v>19.0</v>
      </c>
      <c r="I125" s="175">
        <v>0.0</v>
      </c>
    </row>
    <row r="126">
      <c r="E126" s="74"/>
      <c r="F126" s="74"/>
      <c r="G126" s="74"/>
    </row>
    <row r="127">
      <c r="E127" s="74"/>
      <c r="F127" s="74"/>
      <c r="G127" s="74"/>
    </row>
    <row r="128">
      <c r="E128" s="74"/>
      <c r="F128" s="74"/>
      <c r="G128" s="74"/>
    </row>
    <row r="129">
      <c r="E129" s="74"/>
      <c r="F129" s="74"/>
      <c r="G129" s="74"/>
    </row>
    <row r="130">
      <c r="E130" s="74"/>
      <c r="F130" s="74"/>
      <c r="G130" s="74"/>
    </row>
    <row r="131">
      <c r="E131" s="74"/>
      <c r="F131" s="74"/>
      <c r="G131" s="74"/>
    </row>
    <row r="132">
      <c r="E132" s="74"/>
      <c r="F132" s="74"/>
      <c r="G132" s="74"/>
    </row>
    <row r="133">
      <c r="E133" s="74"/>
      <c r="F133" s="74"/>
      <c r="G133" s="74"/>
    </row>
    <row r="134">
      <c r="E134" s="74"/>
      <c r="F134" s="74"/>
      <c r="G134" s="74"/>
    </row>
    <row r="135">
      <c r="E135" s="74"/>
      <c r="F135" s="74"/>
      <c r="G135" s="74"/>
    </row>
    <row r="136">
      <c r="E136" s="74"/>
      <c r="F136" s="74"/>
      <c r="G136" s="74"/>
    </row>
    <row r="137">
      <c r="E137" s="74"/>
      <c r="F137" s="74"/>
      <c r="G137" s="74"/>
    </row>
    <row r="138">
      <c r="E138" s="74"/>
      <c r="F138" s="74"/>
      <c r="G138" s="74"/>
    </row>
    <row r="139">
      <c r="E139" s="74"/>
      <c r="F139" s="74"/>
      <c r="G139" s="74"/>
    </row>
    <row r="140">
      <c r="E140" s="74"/>
      <c r="F140" s="74"/>
      <c r="G140" s="74"/>
    </row>
    <row r="141">
      <c r="E141" s="74"/>
      <c r="F141" s="74"/>
      <c r="G141" s="74"/>
    </row>
    <row r="142">
      <c r="E142" s="74"/>
      <c r="F142" s="74"/>
      <c r="G142" s="74"/>
    </row>
    <row r="143">
      <c r="E143" s="74"/>
      <c r="F143" s="74"/>
      <c r="G143" s="74"/>
    </row>
    <row r="144">
      <c r="E144" s="74"/>
      <c r="F144" s="74"/>
      <c r="G144" s="74"/>
    </row>
    <row r="145">
      <c r="E145" s="74"/>
      <c r="F145" s="74"/>
      <c r="G145" s="74"/>
    </row>
    <row r="146">
      <c r="E146" s="74"/>
      <c r="F146" s="74"/>
      <c r="G146" s="74"/>
    </row>
    <row r="147">
      <c r="E147" s="74"/>
      <c r="F147" s="74"/>
      <c r="G147" s="74"/>
    </row>
    <row r="148">
      <c r="E148" s="74"/>
      <c r="F148" s="74"/>
      <c r="G148" s="74"/>
    </row>
    <row r="149">
      <c r="E149" s="74"/>
      <c r="F149" s="74"/>
      <c r="G149" s="74"/>
    </row>
    <row r="150">
      <c r="E150" s="74"/>
      <c r="F150" s="74"/>
      <c r="G150" s="74"/>
    </row>
    <row r="151">
      <c r="E151" s="74"/>
      <c r="F151" s="74"/>
      <c r="G151" s="74"/>
    </row>
    <row r="152">
      <c r="E152" s="74"/>
      <c r="F152" s="74"/>
      <c r="G152" s="74"/>
    </row>
    <row r="153">
      <c r="E153" s="74"/>
      <c r="F153" s="74"/>
      <c r="G153" s="74"/>
    </row>
    <row r="154">
      <c r="E154" s="74"/>
      <c r="F154" s="74"/>
      <c r="G154" s="74"/>
    </row>
    <row r="155">
      <c r="E155" s="74"/>
      <c r="F155" s="74"/>
      <c r="G155" s="74"/>
    </row>
    <row r="156">
      <c r="E156" s="74"/>
      <c r="F156" s="74"/>
      <c r="G156" s="74"/>
    </row>
    <row r="157">
      <c r="E157" s="74"/>
      <c r="F157" s="74"/>
      <c r="G157" s="74"/>
    </row>
    <row r="158">
      <c r="E158" s="74"/>
      <c r="F158" s="74"/>
      <c r="G158" s="74"/>
    </row>
    <row r="159">
      <c r="E159" s="74"/>
      <c r="F159" s="74"/>
      <c r="G159" s="74"/>
    </row>
    <row r="160">
      <c r="E160" s="74"/>
      <c r="F160" s="74"/>
      <c r="G160" s="74"/>
    </row>
    <row r="161">
      <c r="E161" s="74"/>
      <c r="F161" s="74"/>
      <c r="G161" s="74"/>
    </row>
    <row r="162">
      <c r="E162" s="74"/>
      <c r="F162" s="74"/>
      <c r="G162" s="74"/>
    </row>
    <row r="163">
      <c r="E163" s="74"/>
      <c r="F163" s="74"/>
      <c r="G163" s="74"/>
    </row>
    <row r="164">
      <c r="E164" s="74"/>
      <c r="F164" s="74"/>
      <c r="G164" s="74"/>
    </row>
    <row r="165">
      <c r="E165" s="74"/>
      <c r="F165" s="74"/>
      <c r="G165" s="74"/>
    </row>
    <row r="166">
      <c r="E166" s="74"/>
      <c r="F166" s="74"/>
      <c r="G166" s="74"/>
    </row>
    <row r="167">
      <c r="E167" s="74"/>
      <c r="F167" s="74"/>
      <c r="G167" s="74"/>
    </row>
    <row r="168">
      <c r="E168" s="74"/>
      <c r="F168" s="74"/>
      <c r="G168" s="74"/>
    </row>
    <row r="169">
      <c r="E169" s="74"/>
      <c r="F169" s="74"/>
      <c r="G169" s="74"/>
    </row>
    <row r="170">
      <c r="E170" s="74"/>
      <c r="F170" s="74"/>
      <c r="G170" s="74"/>
    </row>
    <row r="171">
      <c r="E171" s="74"/>
      <c r="F171" s="74"/>
      <c r="G171" s="74"/>
    </row>
    <row r="172">
      <c r="E172" s="74"/>
      <c r="F172" s="74"/>
      <c r="G172" s="74"/>
    </row>
    <row r="173">
      <c r="E173" s="74"/>
      <c r="F173" s="74"/>
      <c r="G173" s="74"/>
    </row>
    <row r="174">
      <c r="E174" s="74"/>
      <c r="F174" s="74"/>
      <c r="G174" s="74"/>
    </row>
    <row r="175">
      <c r="E175" s="74"/>
      <c r="F175" s="74"/>
      <c r="G175" s="74"/>
    </row>
    <row r="176">
      <c r="E176" s="74"/>
      <c r="F176" s="74"/>
      <c r="G176" s="74"/>
    </row>
    <row r="177">
      <c r="E177" s="74"/>
      <c r="F177" s="74"/>
      <c r="G177" s="74"/>
    </row>
    <row r="178">
      <c r="E178" s="74"/>
      <c r="F178" s="74"/>
      <c r="G178" s="74"/>
    </row>
    <row r="179">
      <c r="E179" s="74"/>
      <c r="F179" s="74"/>
      <c r="G179" s="74"/>
    </row>
    <row r="180">
      <c r="E180" s="74"/>
      <c r="F180" s="74"/>
      <c r="G180" s="74"/>
    </row>
    <row r="181">
      <c r="E181" s="74"/>
      <c r="F181" s="74"/>
      <c r="G181" s="74"/>
    </row>
    <row r="182">
      <c r="E182" s="74"/>
      <c r="F182" s="74"/>
      <c r="G182" s="74"/>
    </row>
    <row r="183">
      <c r="E183" s="74"/>
      <c r="F183" s="74"/>
      <c r="G183" s="74"/>
    </row>
    <row r="184">
      <c r="E184" s="74"/>
      <c r="F184" s="74"/>
      <c r="G184" s="74"/>
    </row>
    <row r="185">
      <c r="E185" s="74"/>
      <c r="F185" s="74"/>
      <c r="G185" s="74"/>
    </row>
    <row r="186">
      <c r="E186" s="74"/>
      <c r="F186" s="74"/>
      <c r="G186" s="74"/>
    </row>
    <row r="187">
      <c r="E187" s="74"/>
      <c r="F187" s="74"/>
      <c r="G187" s="74"/>
    </row>
    <row r="188">
      <c r="E188" s="74"/>
      <c r="F188" s="74"/>
      <c r="G188" s="74"/>
    </row>
    <row r="189">
      <c r="E189" s="74"/>
      <c r="F189" s="74"/>
      <c r="G189" s="74"/>
    </row>
    <row r="190">
      <c r="E190" s="74"/>
      <c r="F190" s="74"/>
      <c r="G190" s="74"/>
    </row>
    <row r="191">
      <c r="E191" s="74"/>
      <c r="F191" s="74"/>
      <c r="G191" s="74"/>
    </row>
    <row r="192">
      <c r="E192" s="74"/>
      <c r="F192" s="74"/>
      <c r="G192" s="74"/>
    </row>
    <row r="193">
      <c r="E193" s="74"/>
      <c r="F193" s="74"/>
      <c r="G193" s="74"/>
    </row>
    <row r="194">
      <c r="E194" s="74"/>
      <c r="F194" s="74"/>
      <c r="G194" s="74"/>
    </row>
    <row r="195">
      <c r="E195" s="74"/>
      <c r="F195" s="74"/>
      <c r="G195" s="74"/>
    </row>
    <row r="196">
      <c r="E196" s="74"/>
      <c r="F196" s="74"/>
      <c r="G196" s="74"/>
    </row>
    <row r="197">
      <c r="E197" s="74"/>
      <c r="F197" s="74"/>
      <c r="G197" s="74"/>
    </row>
    <row r="198">
      <c r="E198" s="74"/>
      <c r="F198" s="74"/>
      <c r="G198" s="74"/>
    </row>
    <row r="199">
      <c r="E199" s="74"/>
      <c r="F199" s="74"/>
      <c r="G199" s="74"/>
    </row>
    <row r="200">
      <c r="E200" s="74"/>
      <c r="F200" s="74"/>
      <c r="G200" s="74"/>
    </row>
    <row r="201">
      <c r="E201" s="74"/>
      <c r="F201" s="74"/>
      <c r="G201" s="74"/>
    </row>
    <row r="202">
      <c r="E202" s="74"/>
      <c r="F202" s="74"/>
      <c r="G202" s="74"/>
    </row>
    <row r="203">
      <c r="E203" s="74"/>
      <c r="F203" s="74"/>
      <c r="G203" s="74"/>
    </row>
    <row r="204">
      <c r="E204" s="74"/>
      <c r="F204" s="74"/>
      <c r="G204" s="74"/>
    </row>
    <row r="205">
      <c r="E205" s="74"/>
      <c r="F205" s="74"/>
      <c r="G205" s="74"/>
    </row>
    <row r="206">
      <c r="E206" s="74"/>
      <c r="F206" s="74"/>
      <c r="G206" s="74"/>
    </row>
    <row r="207">
      <c r="E207" s="74"/>
      <c r="F207" s="74"/>
      <c r="G207" s="74"/>
    </row>
    <row r="208">
      <c r="E208" s="74"/>
      <c r="F208" s="74"/>
      <c r="G208" s="74"/>
    </row>
    <row r="209">
      <c r="E209" s="74"/>
      <c r="F209" s="74"/>
      <c r="G209" s="74"/>
    </row>
    <row r="210">
      <c r="E210" s="74"/>
      <c r="F210" s="74"/>
      <c r="G210" s="74"/>
    </row>
    <row r="211">
      <c r="E211" s="74"/>
      <c r="F211" s="74"/>
      <c r="G211" s="74"/>
    </row>
    <row r="212">
      <c r="E212" s="74"/>
      <c r="F212" s="74"/>
      <c r="G212" s="74"/>
    </row>
    <row r="213">
      <c r="E213" s="74"/>
      <c r="F213" s="74"/>
      <c r="G213" s="74"/>
    </row>
    <row r="214">
      <c r="E214" s="74"/>
      <c r="F214" s="74"/>
      <c r="G214" s="74"/>
    </row>
    <row r="215">
      <c r="E215" s="74"/>
      <c r="F215" s="74"/>
      <c r="G215" s="74"/>
    </row>
    <row r="216">
      <c r="E216" s="74"/>
      <c r="F216" s="74"/>
      <c r="G216" s="74"/>
    </row>
    <row r="217">
      <c r="E217" s="74"/>
      <c r="F217" s="74"/>
      <c r="G217" s="74"/>
    </row>
    <row r="218">
      <c r="E218" s="74"/>
      <c r="F218" s="74"/>
      <c r="G218" s="74"/>
    </row>
    <row r="219">
      <c r="E219" s="74"/>
      <c r="F219" s="74"/>
      <c r="G219" s="74"/>
    </row>
    <row r="220">
      <c r="E220" s="74"/>
      <c r="F220" s="74"/>
      <c r="G220" s="74"/>
    </row>
    <row r="221">
      <c r="E221" s="74"/>
      <c r="F221" s="74"/>
      <c r="G221" s="74"/>
    </row>
    <row r="222">
      <c r="E222" s="74"/>
      <c r="F222" s="74"/>
      <c r="G222" s="74"/>
    </row>
    <row r="223">
      <c r="E223" s="74"/>
      <c r="F223" s="74"/>
      <c r="G223" s="74"/>
    </row>
    <row r="224">
      <c r="E224" s="74"/>
      <c r="F224" s="74"/>
      <c r="G224" s="74"/>
    </row>
    <row r="225">
      <c r="E225" s="74"/>
      <c r="F225" s="74"/>
      <c r="G225" s="74"/>
    </row>
    <row r="226">
      <c r="E226" s="74"/>
      <c r="F226" s="74"/>
      <c r="G226" s="74"/>
    </row>
    <row r="227">
      <c r="E227" s="74"/>
      <c r="F227" s="74"/>
      <c r="G227" s="74"/>
    </row>
    <row r="228">
      <c r="E228" s="74"/>
      <c r="F228" s="74"/>
      <c r="G228" s="74"/>
    </row>
    <row r="229">
      <c r="E229" s="74"/>
      <c r="F229" s="74"/>
      <c r="G229" s="74"/>
    </row>
    <row r="230">
      <c r="E230" s="74"/>
      <c r="F230" s="74"/>
      <c r="G230" s="74"/>
    </row>
    <row r="231">
      <c r="E231" s="74"/>
      <c r="F231" s="74"/>
      <c r="G231" s="74"/>
    </row>
    <row r="232">
      <c r="E232" s="74"/>
      <c r="F232" s="74"/>
      <c r="G232" s="74"/>
    </row>
    <row r="233">
      <c r="E233" s="74"/>
      <c r="F233" s="74"/>
      <c r="G233" s="74"/>
    </row>
    <row r="234">
      <c r="E234" s="74"/>
      <c r="F234" s="74"/>
      <c r="G234" s="74"/>
    </row>
    <row r="235">
      <c r="E235" s="74"/>
      <c r="F235" s="74"/>
      <c r="G235" s="74"/>
    </row>
    <row r="236">
      <c r="E236" s="74"/>
      <c r="F236" s="74"/>
      <c r="G236" s="74"/>
    </row>
    <row r="237">
      <c r="E237" s="74"/>
      <c r="F237" s="74"/>
      <c r="G237" s="74"/>
    </row>
    <row r="238">
      <c r="E238" s="74"/>
      <c r="F238" s="74"/>
      <c r="G238" s="74"/>
    </row>
    <row r="239">
      <c r="E239" s="74"/>
      <c r="F239" s="74"/>
      <c r="G239" s="74"/>
    </row>
    <row r="240">
      <c r="E240" s="74"/>
      <c r="F240" s="74"/>
      <c r="G240" s="74"/>
    </row>
    <row r="241">
      <c r="E241" s="74"/>
      <c r="F241" s="74"/>
      <c r="G241" s="74"/>
    </row>
    <row r="242">
      <c r="E242" s="74"/>
      <c r="F242" s="74"/>
      <c r="G242" s="74"/>
    </row>
    <row r="243">
      <c r="E243" s="74"/>
      <c r="F243" s="74"/>
      <c r="G243" s="74"/>
    </row>
    <row r="244">
      <c r="E244" s="74"/>
      <c r="F244" s="74"/>
      <c r="G244" s="74"/>
    </row>
    <row r="245">
      <c r="E245" s="74"/>
      <c r="F245" s="74"/>
      <c r="G245" s="74"/>
    </row>
    <row r="246">
      <c r="E246" s="74"/>
      <c r="F246" s="74"/>
      <c r="G246" s="74"/>
    </row>
    <row r="247">
      <c r="E247" s="74"/>
      <c r="F247" s="74"/>
      <c r="G247" s="74"/>
    </row>
    <row r="248">
      <c r="E248" s="74"/>
      <c r="F248" s="74"/>
      <c r="G248" s="74"/>
    </row>
    <row r="249">
      <c r="E249" s="74"/>
      <c r="F249" s="74"/>
      <c r="G249" s="74"/>
    </row>
    <row r="250">
      <c r="E250" s="74"/>
      <c r="F250" s="74"/>
      <c r="G250" s="74"/>
    </row>
    <row r="251">
      <c r="E251" s="74"/>
      <c r="F251" s="74"/>
      <c r="G251" s="74"/>
    </row>
    <row r="252">
      <c r="E252" s="74"/>
      <c r="F252" s="74"/>
      <c r="G252" s="74"/>
    </row>
    <row r="253">
      <c r="E253" s="74"/>
      <c r="F253" s="74"/>
      <c r="G253" s="74"/>
    </row>
    <row r="254">
      <c r="E254" s="74"/>
      <c r="F254" s="74"/>
      <c r="G254" s="74"/>
    </row>
    <row r="255">
      <c r="E255" s="74"/>
      <c r="F255" s="74"/>
      <c r="G255" s="74"/>
    </row>
    <row r="256">
      <c r="E256" s="74"/>
      <c r="F256" s="74"/>
      <c r="G256" s="74"/>
    </row>
    <row r="257">
      <c r="E257" s="74"/>
      <c r="F257" s="74"/>
      <c r="G257" s="74"/>
    </row>
    <row r="258">
      <c r="E258" s="74"/>
      <c r="F258" s="74"/>
      <c r="G258" s="74"/>
    </row>
    <row r="259">
      <c r="E259" s="74"/>
      <c r="F259" s="74"/>
      <c r="G259" s="74"/>
    </row>
    <row r="260">
      <c r="E260" s="74"/>
      <c r="F260" s="74"/>
      <c r="G260" s="74"/>
    </row>
    <row r="261">
      <c r="E261" s="74"/>
      <c r="F261" s="74"/>
      <c r="G261" s="74"/>
    </row>
    <row r="262">
      <c r="E262" s="74"/>
      <c r="F262" s="74"/>
      <c r="G262" s="74"/>
    </row>
    <row r="263">
      <c r="E263" s="74"/>
      <c r="F263" s="74"/>
      <c r="G263" s="74"/>
    </row>
    <row r="264">
      <c r="E264" s="74"/>
      <c r="F264" s="74"/>
      <c r="G264" s="74"/>
    </row>
    <row r="265">
      <c r="E265" s="74"/>
      <c r="F265" s="74"/>
      <c r="G265" s="74"/>
    </row>
    <row r="266">
      <c r="E266" s="74"/>
      <c r="F266" s="74"/>
      <c r="G266" s="74"/>
    </row>
    <row r="267">
      <c r="E267" s="74"/>
      <c r="F267" s="74"/>
      <c r="G267" s="74"/>
    </row>
    <row r="268">
      <c r="E268" s="74"/>
      <c r="F268" s="74"/>
      <c r="G268" s="74"/>
    </row>
    <row r="269">
      <c r="E269" s="74"/>
      <c r="F269" s="74"/>
      <c r="G269" s="74"/>
    </row>
    <row r="270">
      <c r="E270" s="74"/>
      <c r="F270" s="74"/>
      <c r="G270" s="74"/>
    </row>
    <row r="271">
      <c r="E271" s="74"/>
      <c r="F271" s="74"/>
      <c r="G271" s="74"/>
    </row>
    <row r="272">
      <c r="E272" s="74"/>
      <c r="F272" s="74"/>
      <c r="G272" s="74"/>
    </row>
    <row r="273">
      <c r="E273" s="74"/>
      <c r="F273" s="74"/>
      <c r="G273" s="74"/>
    </row>
    <row r="274">
      <c r="E274" s="74"/>
      <c r="F274" s="74"/>
      <c r="G274" s="74"/>
    </row>
    <row r="275">
      <c r="E275" s="74"/>
      <c r="F275" s="74"/>
      <c r="G275" s="74"/>
    </row>
    <row r="276">
      <c r="E276" s="74"/>
      <c r="F276" s="74"/>
      <c r="G276" s="74"/>
    </row>
    <row r="277">
      <c r="E277" s="74"/>
      <c r="F277" s="74"/>
      <c r="G277" s="74"/>
    </row>
    <row r="278">
      <c r="E278" s="74"/>
      <c r="F278" s="74"/>
      <c r="G278" s="74"/>
    </row>
    <row r="279">
      <c r="E279" s="74"/>
      <c r="F279" s="74"/>
      <c r="G279" s="74"/>
    </row>
    <row r="280">
      <c r="E280" s="74"/>
      <c r="F280" s="74"/>
      <c r="G280" s="74"/>
    </row>
    <row r="281">
      <c r="E281" s="74"/>
      <c r="F281" s="74"/>
      <c r="G281" s="74"/>
    </row>
    <row r="282">
      <c r="E282" s="74"/>
      <c r="F282" s="74"/>
      <c r="G282" s="74"/>
    </row>
    <row r="283">
      <c r="E283" s="74"/>
      <c r="F283" s="74"/>
      <c r="G283" s="74"/>
    </row>
    <row r="284">
      <c r="E284" s="74"/>
      <c r="F284" s="74"/>
      <c r="G284" s="74"/>
    </row>
    <row r="285">
      <c r="E285" s="74"/>
      <c r="F285" s="74"/>
      <c r="G285" s="74"/>
    </row>
    <row r="286">
      <c r="E286" s="74"/>
      <c r="F286" s="74"/>
      <c r="G286" s="74"/>
    </row>
    <row r="287">
      <c r="E287" s="74"/>
      <c r="F287" s="74"/>
      <c r="G287" s="74"/>
    </row>
    <row r="288">
      <c r="E288" s="74"/>
      <c r="F288" s="74"/>
      <c r="G288" s="74"/>
    </row>
    <row r="289">
      <c r="E289" s="74"/>
      <c r="F289" s="74"/>
      <c r="G289" s="74"/>
    </row>
    <row r="290">
      <c r="E290" s="74"/>
      <c r="F290" s="74"/>
      <c r="G290" s="74"/>
    </row>
    <row r="291">
      <c r="E291" s="74"/>
      <c r="F291" s="74"/>
      <c r="G291" s="74"/>
    </row>
    <row r="292">
      <c r="E292" s="74"/>
      <c r="F292" s="74"/>
      <c r="G292" s="74"/>
    </row>
    <row r="293">
      <c r="E293" s="74"/>
      <c r="F293" s="74"/>
      <c r="G293" s="74"/>
    </row>
    <row r="294">
      <c r="E294" s="74"/>
      <c r="F294" s="74"/>
      <c r="G294" s="74"/>
    </row>
    <row r="295">
      <c r="E295" s="74"/>
      <c r="F295" s="74"/>
      <c r="G295" s="74"/>
    </row>
    <row r="296">
      <c r="E296" s="74"/>
      <c r="F296" s="74"/>
      <c r="G296" s="74"/>
    </row>
    <row r="297">
      <c r="E297" s="74"/>
      <c r="F297" s="74"/>
      <c r="G297" s="74"/>
    </row>
    <row r="298">
      <c r="E298" s="74"/>
      <c r="F298" s="74"/>
      <c r="G298" s="74"/>
    </row>
    <row r="299">
      <c r="E299" s="74"/>
      <c r="F299" s="74"/>
      <c r="G299" s="74"/>
    </row>
    <row r="300">
      <c r="E300" s="74"/>
      <c r="F300" s="74"/>
      <c r="G300" s="74"/>
    </row>
    <row r="301">
      <c r="E301" s="74"/>
      <c r="F301" s="74"/>
      <c r="G301" s="74"/>
    </row>
    <row r="302">
      <c r="E302" s="74"/>
      <c r="F302" s="74"/>
      <c r="G302" s="74"/>
    </row>
    <row r="303">
      <c r="E303" s="74"/>
      <c r="F303" s="74"/>
      <c r="G303" s="74"/>
    </row>
    <row r="304">
      <c r="E304" s="74"/>
      <c r="F304" s="74"/>
      <c r="G304" s="74"/>
    </row>
    <row r="305">
      <c r="E305" s="74"/>
      <c r="F305" s="74"/>
      <c r="G305" s="74"/>
    </row>
    <row r="306">
      <c r="E306" s="74"/>
      <c r="F306" s="74"/>
      <c r="G306" s="74"/>
    </row>
    <row r="307">
      <c r="E307" s="74"/>
      <c r="F307" s="74"/>
      <c r="G307" s="74"/>
    </row>
    <row r="308">
      <c r="E308" s="74"/>
      <c r="F308" s="74"/>
      <c r="G308" s="74"/>
    </row>
    <row r="309">
      <c r="E309" s="74"/>
      <c r="F309" s="74"/>
      <c r="G309" s="74"/>
    </row>
    <row r="310">
      <c r="E310" s="74"/>
      <c r="F310" s="74"/>
      <c r="G310" s="74"/>
    </row>
    <row r="311">
      <c r="E311" s="74"/>
      <c r="F311" s="74"/>
      <c r="G311" s="74"/>
    </row>
    <row r="312">
      <c r="E312" s="74"/>
      <c r="F312" s="74"/>
      <c r="G312" s="74"/>
    </row>
    <row r="313">
      <c r="E313" s="74"/>
      <c r="F313" s="74"/>
      <c r="G313" s="74"/>
    </row>
    <row r="314">
      <c r="E314" s="74"/>
      <c r="F314" s="74"/>
      <c r="G314" s="74"/>
    </row>
    <row r="315">
      <c r="E315" s="74"/>
      <c r="F315" s="74"/>
      <c r="G315" s="74"/>
    </row>
    <row r="316">
      <c r="E316" s="74"/>
      <c r="F316" s="74"/>
      <c r="G316" s="74"/>
    </row>
    <row r="317">
      <c r="E317" s="74"/>
      <c r="F317" s="74"/>
      <c r="G317" s="74"/>
    </row>
    <row r="318">
      <c r="E318" s="74"/>
      <c r="F318" s="74"/>
      <c r="G318" s="74"/>
    </row>
    <row r="319">
      <c r="E319" s="74"/>
      <c r="F319" s="74"/>
      <c r="G319" s="74"/>
    </row>
    <row r="320">
      <c r="E320" s="74"/>
      <c r="F320" s="74"/>
      <c r="G320" s="74"/>
    </row>
    <row r="321">
      <c r="E321" s="74"/>
      <c r="F321" s="74"/>
      <c r="G321" s="74"/>
    </row>
    <row r="322">
      <c r="E322" s="74"/>
      <c r="F322" s="74"/>
      <c r="G322" s="74"/>
    </row>
    <row r="323">
      <c r="E323" s="74"/>
      <c r="F323" s="74"/>
      <c r="G323" s="74"/>
    </row>
    <row r="324">
      <c r="E324" s="74"/>
      <c r="F324" s="74"/>
      <c r="G324" s="74"/>
    </row>
    <row r="325">
      <c r="E325" s="74"/>
      <c r="F325" s="74"/>
      <c r="G325" s="74"/>
    </row>
    <row r="326">
      <c r="E326" s="74"/>
      <c r="F326" s="74"/>
      <c r="G326" s="74"/>
    </row>
    <row r="327">
      <c r="E327" s="74"/>
      <c r="F327" s="74"/>
      <c r="G327" s="74"/>
    </row>
    <row r="328">
      <c r="E328" s="74"/>
      <c r="F328" s="74"/>
      <c r="G328" s="74"/>
    </row>
    <row r="329">
      <c r="E329" s="74"/>
      <c r="F329" s="74"/>
      <c r="G329" s="74"/>
    </row>
    <row r="330">
      <c r="E330" s="74"/>
      <c r="F330" s="74"/>
      <c r="G330" s="74"/>
    </row>
    <row r="331">
      <c r="E331" s="74"/>
      <c r="F331" s="74"/>
      <c r="G331" s="74"/>
    </row>
    <row r="332">
      <c r="E332" s="74"/>
      <c r="F332" s="74"/>
      <c r="G332" s="74"/>
    </row>
    <row r="333">
      <c r="E333" s="74"/>
      <c r="F333" s="74"/>
      <c r="G333" s="74"/>
    </row>
    <row r="334">
      <c r="E334" s="74"/>
      <c r="F334" s="74"/>
      <c r="G334" s="74"/>
    </row>
    <row r="335">
      <c r="E335" s="74"/>
      <c r="F335" s="74"/>
      <c r="G335" s="74"/>
    </row>
    <row r="336">
      <c r="E336" s="74"/>
      <c r="F336" s="74"/>
      <c r="G336" s="74"/>
    </row>
    <row r="337">
      <c r="E337" s="74"/>
      <c r="F337" s="74"/>
      <c r="G337" s="74"/>
    </row>
    <row r="338">
      <c r="E338" s="74"/>
      <c r="F338" s="74"/>
      <c r="G338" s="74"/>
    </row>
    <row r="339">
      <c r="E339" s="74"/>
      <c r="F339" s="74"/>
      <c r="G339" s="74"/>
    </row>
    <row r="340">
      <c r="E340" s="74"/>
      <c r="F340" s="74"/>
      <c r="G340" s="74"/>
    </row>
    <row r="341">
      <c r="E341" s="74"/>
      <c r="F341" s="74"/>
      <c r="G341" s="74"/>
    </row>
    <row r="342">
      <c r="E342" s="74"/>
      <c r="F342" s="74"/>
      <c r="G342" s="74"/>
    </row>
    <row r="343">
      <c r="E343" s="74"/>
      <c r="F343" s="74"/>
      <c r="G343" s="74"/>
    </row>
    <row r="344">
      <c r="E344" s="74"/>
      <c r="F344" s="74"/>
      <c r="G344" s="74"/>
    </row>
    <row r="345">
      <c r="E345" s="74"/>
      <c r="F345" s="74"/>
      <c r="G345" s="74"/>
    </row>
    <row r="346">
      <c r="E346" s="74"/>
      <c r="F346" s="74"/>
      <c r="G346" s="74"/>
    </row>
    <row r="347">
      <c r="E347" s="74"/>
      <c r="F347" s="74"/>
      <c r="G347" s="74"/>
    </row>
    <row r="348">
      <c r="E348" s="74"/>
      <c r="F348" s="74"/>
      <c r="G348" s="74"/>
    </row>
    <row r="349">
      <c r="E349" s="74"/>
      <c r="F349" s="74"/>
      <c r="G349" s="74"/>
    </row>
    <row r="350">
      <c r="E350" s="74"/>
      <c r="F350" s="74"/>
      <c r="G350" s="74"/>
    </row>
    <row r="351">
      <c r="E351" s="74"/>
      <c r="F351" s="74"/>
      <c r="G351" s="74"/>
    </row>
    <row r="352">
      <c r="E352" s="74"/>
      <c r="F352" s="74"/>
      <c r="G352" s="74"/>
    </row>
    <row r="353">
      <c r="E353" s="74"/>
      <c r="F353" s="74"/>
      <c r="G353" s="74"/>
    </row>
    <row r="354">
      <c r="E354" s="74"/>
      <c r="F354" s="74"/>
      <c r="G354" s="74"/>
    </row>
    <row r="355">
      <c r="E355" s="74"/>
      <c r="F355" s="74"/>
      <c r="G355" s="74"/>
    </row>
    <row r="356">
      <c r="E356" s="74"/>
      <c r="F356" s="74"/>
      <c r="G356" s="74"/>
    </row>
    <row r="357">
      <c r="E357" s="74"/>
      <c r="F357" s="74"/>
      <c r="G357" s="74"/>
    </row>
    <row r="358">
      <c r="E358" s="74"/>
      <c r="F358" s="74"/>
      <c r="G358" s="74"/>
    </row>
    <row r="359">
      <c r="E359" s="74"/>
      <c r="F359" s="74"/>
      <c r="G359" s="74"/>
    </row>
    <row r="360">
      <c r="E360" s="74"/>
      <c r="F360" s="74"/>
      <c r="G360" s="74"/>
    </row>
    <row r="361">
      <c r="E361" s="74"/>
      <c r="F361" s="74"/>
      <c r="G361" s="74"/>
    </row>
    <row r="362">
      <c r="E362" s="74"/>
      <c r="F362" s="74"/>
      <c r="G362" s="74"/>
    </row>
    <row r="363">
      <c r="E363" s="74"/>
      <c r="F363" s="74"/>
      <c r="G363" s="74"/>
    </row>
    <row r="364">
      <c r="E364" s="74"/>
      <c r="F364" s="74"/>
      <c r="G364" s="74"/>
    </row>
    <row r="365">
      <c r="E365" s="74"/>
      <c r="F365" s="74"/>
      <c r="G365" s="74"/>
    </row>
    <row r="366">
      <c r="E366" s="74"/>
      <c r="F366" s="74"/>
      <c r="G366" s="74"/>
    </row>
    <row r="367">
      <c r="E367" s="74"/>
      <c r="F367" s="74"/>
      <c r="G367" s="74"/>
    </row>
    <row r="368">
      <c r="E368" s="74"/>
      <c r="F368" s="74"/>
      <c r="G368" s="74"/>
    </row>
    <row r="369">
      <c r="E369" s="74"/>
      <c r="F369" s="74"/>
      <c r="G369" s="74"/>
    </row>
    <row r="370">
      <c r="E370" s="74"/>
      <c r="F370" s="74"/>
      <c r="G370" s="74"/>
    </row>
    <row r="371">
      <c r="E371" s="74"/>
      <c r="F371" s="74"/>
      <c r="G371" s="74"/>
    </row>
    <row r="372">
      <c r="E372" s="74"/>
      <c r="F372" s="74"/>
      <c r="G372" s="74"/>
    </row>
    <row r="373">
      <c r="E373" s="74"/>
      <c r="F373" s="74"/>
      <c r="G373" s="74"/>
    </row>
    <row r="374">
      <c r="E374" s="74"/>
      <c r="F374" s="74"/>
      <c r="G374" s="74"/>
    </row>
    <row r="375">
      <c r="E375" s="74"/>
      <c r="F375" s="74"/>
      <c r="G375" s="74"/>
    </row>
    <row r="376">
      <c r="E376" s="74"/>
      <c r="F376" s="74"/>
      <c r="G376" s="74"/>
    </row>
    <row r="377">
      <c r="E377" s="74"/>
      <c r="F377" s="74"/>
      <c r="G377" s="74"/>
    </row>
    <row r="378">
      <c r="E378" s="74"/>
      <c r="F378" s="74"/>
      <c r="G378" s="74"/>
    </row>
    <row r="379">
      <c r="E379" s="74"/>
      <c r="F379" s="74"/>
      <c r="G379" s="74"/>
    </row>
    <row r="380">
      <c r="E380" s="74"/>
      <c r="F380" s="74"/>
      <c r="G380" s="74"/>
    </row>
    <row r="381">
      <c r="E381" s="74"/>
      <c r="F381" s="74"/>
      <c r="G381" s="74"/>
    </row>
    <row r="382">
      <c r="E382" s="74"/>
      <c r="F382" s="74"/>
      <c r="G382" s="74"/>
    </row>
    <row r="383">
      <c r="E383" s="74"/>
      <c r="F383" s="74"/>
      <c r="G383" s="74"/>
    </row>
    <row r="384">
      <c r="E384" s="74"/>
      <c r="F384" s="74"/>
      <c r="G384" s="74"/>
    </row>
    <row r="385">
      <c r="E385" s="74"/>
      <c r="F385" s="74"/>
      <c r="G385" s="74"/>
    </row>
    <row r="386">
      <c r="E386" s="74"/>
      <c r="F386" s="74"/>
      <c r="G386" s="74"/>
    </row>
    <row r="387">
      <c r="E387" s="74"/>
      <c r="F387" s="74"/>
      <c r="G387" s="74"/>
    </row>
    <row r="388">
      <c r="E388" s="74"/>
      <c r="F388" s="74"/>
      <c r="G388" s="74"/>
    </row>
    <row r="389">
      <c r="E389" s="74"/>
      <c r="F389" s="74"/>
      <c r="G389" s="74"/>
    </row>
    <row r="390">
      <c r="E390" s="74"/>
      <c r="F390" s="74"/>
      <c r="G390" s="74"/>
    </row>
    <row r="391">
      <c r="E391" s="74"/>
      <c r="F391" s="74"/>
      <c r="G391" s="74"/>
    </row>
    <row r="392">
      <c r="E392" s="74"/>
      <c r="F392" s="74"/>
      <c r="G392" s="74"/>
    </row>
    <row r="393">
      <c r="E393" s="74"/>
      <c r="F393" s="74"/>
      <c r="G393" s="74"/>
    </row>
    <row r="394">
      <c r="E394" s="74"/>
      <c r="F394" s="74"/>
      <c r="G394" s="74"/>
    </row>
    <row r="395">
      <c r="E395" s="74"/>
      <c r="F395" s="74"/>
      <c r="G395" s="74"/>
    </row>
    <row r="396">
      <c r="E396" s="74"/>
      <c r="F396" s="74"/>
      <c r="G396" s="74"/>
    </row>
    <row r="397">
      <c r="E397" s="74"/>
      <c r="F397" s="74"/>
      <c r="G397" s="74"/>
    </row>
    <row r="398">
      <c r="E398" s="74"/>
      <c r="F398" s="74"/>
      <c r="G398" s="74"/>
    </row>
    <row r="399">
      <c r="E399" s="74"/>
      <c r="F399" s="74"/>
      <c r="G399" s="74"/>
    </row>
    <row r="400">
      <c r="E400" s="74"/>
      <c r="F400" s="74"/>
      <c r="G400" s="74"/>
    </row>
    <row r="401">
      <c r="E401" s="74"/>
      <c r="F401" s="74"/>
      <c r="G401" s="74"/>
    </row>
    <row r="402">
      <c r="E402" s="74"/>
      <c r="F402" s="74"/>
      <c r="G402" s="74"/>
    </row>
    <row r="403">
      <c r="E403" s="74"/>
      <c r="F403" s="74"/>
      <c r="G403" s="74"/>
    </row>
    <row r="404">
      <c r="E404" s="74"/>
      <c r="F404" s="74"/>
      <c r="G404" s="74"/>
    </row>
    <row r="405">
      <c r="E405" s="74"/>
      <c r="F405" s="74"/>
      <c r="G405" s="74"/>
    </row>
    <row r="406">
      <c r="E406" s="74"/>
      <c r="F406" s="74"/>
      <c r="G406" s="74"/>
    </row>
    <row r="407">
      <c r="E407" s="74"/>
      <c r="F407" s="74"/>
      <c r="G407" s="74"/>
    </row>
    <row r="408">
      <c r="E408" s="74"/>
      <c r="F408" s="74"/>
      <c r="G408" s="74"/>
    </row>
    <row r="409">
      <c r="E409" s="74"/>
      <c r="F409" s="74"/>
      <c r="G409" s="74"/>
    </row>
    <row r="410">
      <c r="E410" s="74"/>
      <c r="F410" s="74"/>
      <c r="G410" s="74"/>
    </row>
    <row r="411">
      <c r="E411" s="74"/>
      <c r="F411" s="74"/>
      <c r="G411" s="74"/>
    </row>
    <row r="412">
      <c r="E412" s="74"/>
      <c r="F412" s="74"/>
      <c r="G412" s="74"/>
    </row>
    <row r="413">
      <c r="E413" s="74"/>
      <c r="F413" s="74"/>
      <c r="G413" s="74"/>
    </row>
    <row r="414">
      <c r="E414" s="74"/>
      <c r="F414" s="74"/>
      <c r="G414" s="74"/>
    </row>
    <row r="415">
      <c r="E415" s="74"/>
      <c r="F415" s="74"/>
      <c r="G415" s="74"/>
    </row>
    <row r="416">
      <c r="E416" s="74"/>
      <c r="F416" s="74"/>
      <c r="G416" s="74"/>
    </row>
    <row r="417">
      <c r="E417" s="74"/>
      <c r="F417" s="74"/>
      <c r="G417" s="74"/>
    </row>
    <row r="418">
      <c r="E418" s="74"/>
      <c r="F418" s="74"/>
      <c r="G418" s="74"/>
    </row>
    <row r="419">
      <c r="E419" s="74"/>
      <c r="F419" s="74"/>
      <c r="G419" s="74"/>
    </row>
    <row r="420">
      <c r="E420" s="74"/>
      <c r="F420" s="74"/>
      <c r="G420" s="74"/>
    </row>
    <row r="421">
      <c r="E421" s="74"/>
      <c r="F421" s="74"/>
      <c r="G421" s="74"/>
    </row>
    <row r="422">
      <c r="E422" s="74"/>
      <c r="F422" s="74"/>
      <c r="G422" s="74"/>
    </row>
    <row r="423">
      <c r="E423" s="74"/>
      <c r="F423" s="74"/>
      <c r="G423" s="74"/>
    </row>
    <row r="424">
      <c r="E424" s="74"/>
      <c r="F424" s="74"/>
      <c r="G424" s="74"/>
    </row>
    <row r="425">
      <c r="E425" s="74"/>
      <c r="F425" s="74"/>
      <c r="G425" s="74"/>
    </row>
    <row r="426">
      <c r="E426" s="74"/>
      <c r="F426" s="74"/>
      <c r="G426" s="74"/>
    </row>
    <row r="427">
      <c r="E427" s="74"/>
      <c r="F427" s="74"/>
      <c r="G427" s="74"/>
    </row>
    <row r="428">
      <c r="E428" s="74"/>
      <c r="F428" s="74"/>
      <c r="G428" s="74"/>
    </row>
    <row r="429">
      <c r="E429" s="74"/>
      <c r="F429" s="74"/>
      <c r="G429" s="74"/>
    </row>
    <row r="430">
      <c r="E430" s="74"/>
      <c r="F430" s="74"/>
      <c r="G430" s="74"/>
    </row>
    <row r="431">
      <c r="E431" s="74"/>
      <c r="F431" s="74"/>
      <c r="G431" s="74"/>
    </row>
    <row r="432">
      <c r="E432" s="74"/>
      <c r="F432" s="74"/>
      <c r="G432" s="74"/>
    </row>
    <row r="433">
      <c r="E433" s="74"/>
      <c r="F433" s="74"/>
      <c r="G433" s="74"/>
    </row>
    <row r="434">
      <c r="E434" s="74"/>
      <c r="F434" s="74"/>
      <c r="G434" s="74"/>
    </row>
    <row r="435">
      <c r="E435" s="74"/>
      <c r="F435" s="74"/>
      <c r="G435" s="74"/>
    </row>
    <row r="436">
      <c r="E436" s="74"/>
      <c r="F436" s="74"/>
      <c r="G436" s="74"/>
    </row>
    <row r="437">
      <c r="E437" s="74"/>
      <c r="F437" s="74"/>
      <c r="G437" s="74"/>
    </row>
    <row r="438">
      <c r="E438" s="74"/>
      <c r="F438" s="74"/>
      <c r="G438" s="74"/>
    </row>
    <row r="439">
      <c r="E439" s="74"/>
      <c r="F439" s="74"/>
      <c r="G439" s="74"/>
    </row>
    <row r="440">
      <c r="E440" s="74"/>
      <c r="F440" s="74"/>
      <c r="G440" s="74"/>
    </row>
    <row r="441">
      <c r="E441" s="74"/>
      <c r="F441" s="74"/>
      <c r="G441" s="74"/>
    </row>
    <row r="442">
      <c r="E442" s="74"/>
      <c r="F442" s="74"/>
      <c r="G442" s="74"/>
    </row>
    <row r="443">
      <c r="E443" s="74"/>
      <c r="F443" s="74"/>
      <c r="G443" s="74"/>
    </row>
    <row r="444">
      <c r="E444" s="74"/>
      <c r="F444" s="74"/>
      <c r="G444" s="74"/>
    </row>
    <row r="445">
      <c r="E445" s="74"/>
      <c r="F445" s="74"/>
      <c r="G445" s="74"/>
    </row>
    <row r="446">
      <c r="E446" s="74"/>
      <c r="F446" s="74"/>
      <c r="G446" s="74"/>
    </row>
    <row r="447">
      <c r="E447" s="74"/>
      <c r="F447" s="74"/>
      <c r="G447" s="74"/>
    </row>
    <row r="448">
      <c r="E448" s="74"/>
      <c r="F448" s="74"/>
      <c r="G448" s="74"/>
    </row>
    <row r="449">
      <c r="E449" s="74"/>
      <c r="F449" s="74"/>
      <c r="G449" s="74"/>
    </row>
    <row r="450">
      <c r="E450" s="74"/>
      <c r="F450" s="74"/>
      <c r="G450" s="74"/>
    </row>
    <row r="451">
      <c r="E451" s="74"/>
      <c r="F451" s="74"/>
      <c r="G451" s="74"/>
    </row>
    <row r="452">
      <c r="E452" s="74"/>
      <c r="F452" s="74"/>
      <c r="G452" s="74"/>
    </row>
    <row r="453">
      <c r="E453" s="74"/>
      <c r="F453" s="74"/>
      <c r="G453" s="74"/>
    </row>
    <row r="454">
      <c r="E454" s="74"/>
      <c r="F454" s="74"/>
      <c r="G454" s="74"/>
    </row>
    <row r="455">
      <c r="E455" s="74"/>
      <c r="F455" s="74"/>
      <c r="G455" s="74"/>
    </row>
    <row r="456">
      <c r="E456" s="74"/>
      <c r="F456" s="74"/>
      <c r="G456" s="74"/>
    </row>
    <row r="457">
      <c r="E457" s="74"/>
      <c r="F457" s="74"/>
      <c r="G457" s="74"/>
    </row>
    <row r="458">
      <c r="E458" s="74"/>
      <c r="F458" s="74"/>
      <c r="G458" s="74"/>
    </row>
    <row r="459">
      <c r="E459" s="74"/>
      <c r="F459" s="74"/>
      <c r="G459" s="74"/>
    </row>
    <row r="460">
      <c r="E460" s="74"/>
      <c r="F460" s="74"/>
      <c r="G460" s="74"/>
    </row>
    <row r="461">
      <c r="E461" s="74"/>
      <c r="F461" s="74"/>
      <c r="G461" s="74"/>
    </row>
    <row r="462">
      <c r="E462" s="74"/>
      <c r="F462" s="74"/>
      <c r="G462" s="74"/>
    </row>
    <row r="463">
      <c r="E463" s="74"/>
      <c r="F463" s="74"/>
      <c r="G463" s="74"/>
    </row>
    <row r="464">
      <c r="E464" s="74"/>
      <c r="F464" s="74"/>
      <c r="G464" s="74"/>
    </row>
    <row r="465">
      <c r="E465" s="74"/>
      <c r="F465" s="74"/>
      <c r="G465" s="74"/>
    </row>
    <row r="466">
      <c r="E466" s="74"/>
      <c r="F466" s="74"/>
      <c r="G466" s="74"/>
    </row>
    <row r="467">
      <c r="E467" s="74"/>
      <c r="F467" s="74"/>
      <c r="G467" s="74"/>
    </row>
    <row r="468">
      <c r="E468" s="74"/>
      <c r="F468" s="74"/>
      <c r="G468" s="74"/>
    </row>
    <row r="469">
      <c r="E469" s="74"/>
      <c r="F469" s="74"/>
      <c r="G469" s="74"/>
    </row>
    <row r="470">
      <c r="E470" s="74"/>
      <c r="F470" s="74"/>
      <c r="G470" s="74"/>
    </row>
    <row r="471">
      <c r="E471" s="74"/>
      <c r="F471" s="74"/>
      <c r="G471" s="74"/>
    </row>
    <row r="472">
      <c r="E472" s="74"/>
      <c r="F472" s="74"/>
      <c r="G472" s="74"/>
    </row>
    <row r="473">
      <c r="E473" s="74"/>
      <c r="F473" s="74"/>
      <c r="G473" s="74"/>
    </row>
    <row r="474">
      <c r="E474" s="74"/>
      <c r="F474" s="74"/>
      <c r="G474" s="74"/>
    </row>
    <row r="475">
      <c r="E475" s="74"/>
      <c r="F475" s="74"/>
      <c r="G475" s="74"/>
    </row>
    <row r="476">
      <c r="E476" s="74"/>
      <c r="F476" s="74"/>
      <c r="G476" s="74"/>
    </row>
    <row r="477">
      <c r="E477" s="74"/>
      <c r="F477" s="74"/>
      <c r="G477" s="74"/>
    </row>
    <row r="478">
      <c r="E478" s="74"/>
      <c r="F478" s="74"/>
      <c r="G478" s="74"/>
    </row>
    <row r="479">
      <c r="E479" s="74"/>
      <c r="F479" s="74"/>
      <c r="G479" s="74"/>
    </row>
    <row r="480">
      <c r="E480" s="74"/>
      <c r="F480" s="74"/>
      <c r="G480" s="74"/>
    </row>
    <row r="481">
      <c r="E481" s="74"/>
      <c r="F481" s="74"/>
      <c r="G481" s="74"/>
    </row>
    <row r="482">
      <c r="E482" s="74"/>
      <c r="F482" s="74"/>
      <c r="G482" s="74"/>
    </row>
    <row r="483">
      <c r="E483" s="74"/>
      <c r="F483" s="74"/>
      <c r="G483" s="74"/>
    </row>
    <row r="484">
      <c r="E484" s="74"/>
      <c r="F484" s="74"/>
      <c r="G484" s="74"/>
    </row>
    <row r="485">
      <c r="E485" s="74"/>
      <c r="F485" s="74"/>
      <c r="G485" s="74"/>
    </row>
    <row r="486">
      <c r="E486" s="74"/>
      <c r="F486" s="74"/>
      <c r="G486" s="74"/>
    </row>
    <row r="487">
      <c r="E487" s="74"/>
      <c r="F487" s="74"/>
      <c r="G487" s="74"/>
    </row>
    <row r="488">
      <c r="E488" s="74"/>
      <c r="F488" s="74"/>
      <c r="G488" s="74"/>
    </row>
    <row r="489">
      <c r="E489" s="74"/>
      <c r="F489" s="74"/>
      <c r="G489" s="74"/>
    </row>
    <row r="490">
      <c r="E490" s="74"/>
      <c r="F490" s="74"/>
      <c r="G490" s="74"/>
    </row>
    <row r="491">
      <c r="E491" s="74"/>
      <c r="F491" s="74"/>
      <c r="G491" s="74"/>
    </row>
    <row r="492">
      <c r="E492" s="74"/>
      <c r="F492" s="74"/>
      <c r="G492" s="74"/>
    </row>
    <row r="493">
      <c r="E493" s="74"/>
      <c r="F493" s="74"/>
      <c r="G493" s="74"/>
    </row>
    <row r="494">
      <c r="E494" s="74"/>
      <c r="F494" s="74"/>
      <c r="G494" s="74"/>
    </row>
    <row r="495">
      <c r="E495" s="74"/>
      <c r="F495" s="74"/>
      <c r="G495" s="74"/>
    </row>
    <row r="496">
      <c r="E496" s="74"/>
      <c r="F496" s="74"/>
      <c r="G496" s="74"/>
    </row>
    <row r="497">
      <c r="E497" s="74"/>
      <c r="F497" s="74"/>
      <c r="G497" s="74"/>
    </row>
    <row r="498">
      <c r="E498" s="74"/>
      <c r="F498" s="74"/>
      <c r="G498" s="74"/>
    </row>
    <row r="499">
      <c r="E499" s="74"/>
      <c r="F499" s="74"/>
      <c r="G499" s="74"/>
    </row>
    <row r="500">
      <c r="E500" s="74"/>
      <c r="F500" s="74"/>
      <c r="G500" s="74"/>
    </row>
    <row r="501">
      <c r="E501" s="74"/>
      <c r="F501" s="74"/>
      <c r="G501" s="74"/>
    </row>
    <row r="502">
      <c r="E502" s="74"/>
      <c r="F502" s="74"/>
      <c r="G502" s="74"/>
    </row>
    <row r="503">
      <c r="E503" s="74"/>
      <c r="F503" s="74"/>
      <c r="G503" s="74"/>
    </row>
    <row r="504">
      <c r="E504" s="74"/>
      <c r="F504" s="74"/>
      <c r="G504" s="74"/>
    </row>
    <row r="505">
      <c r="E505" s="74"/>
      <c r="F505" s="74"/>
      <c r="G505" s="74"/>
    </row>
    <row r="506">
      <c r="E506" s="74"/>
      <c r="F506" s="74"/>
      <c r="G506" s="74"/>
    </row>
    <row r="507">
      <c r="E507" s="74"/>
      <c r="F507" s="74"/>
      <c r="G507" s="74"/>
    </row>
    <row r="508">
      <c r="E508" s="74"/>
      <c r="F508" s="74"/>
      <c r="G508" s="74"/>
    </row>
    <row r="509">
      <c r="E509" s="74"/>
      <c r="F509" s="74"/>
      <c r="G509" s="74"/>
    </row>
    <row r="510">
      <c r="E510" s="74"/>
      <c r="F510" s="74"/>
      <c r="G510" s="74"/>
    </row>
    <row r="511">
      <c r="E511" s="74"/>
      <c r="F511" s="74"/>
      <c r="G511" s="74"/>
    </row>
    <row r="512">
      <c r="E512" s="74"/>
      <c r="F512" s="74"/>
      <c r="G512" s="74"/>
    </row>
    <row r="513">
      <c r="E513" s="74"/>
      <c r="F513" s="74"/>
      <c r="G513" s="74"/>
    </row>
    <row r="514">
      <c r="E514" s="74"/>
      <c r="F514" s="74"/>
      <c r="G514" s="74"/>
    </row>
    <row r="515">
      <c r="E515" s="74"/>
      <c r="F515" s="74"/>
      <c r="G515" s="74"/>
    </row>
    <row r="516">
      <c r="E516" s="74"/>
      <c r="F516" s="74"/>
      <c r="G516" s="74"/>
    </row>
    <row r="517">
      <c r="E517" s="74"/>
      <c r="F517" s="74"/>
      <c r="G517" s="74"/>
    </row>
    <row r="518">
      <c r="E518" s="74"/>
      <c r="F518" s="74"/>
      <c r="G518" s="74"/>
    </row>
    <row r="519">
      <c r="E519" s="74"/>
      <c r="F519" s="74"/>
      <c r="G519" s="74"/>
    </row>
    <row r="520">
      <c r="E520" s="74"/>
      <c r="F520" s="74"/>
      <c r="G520" s="74"/>
    </row>
    <row r="521">
      <c r="E521" s="74"/>
      <c r="F521" s="74"/>
      <c r="G521" s="74"/>
    </row>
    <row r="522">
      <c r="E522" s="74"/>
      <c r="F522" s="74"/>
      <c r="G522" s="74"/>
    </row>
    <row r="523">
      <c r="E523" s="74"/>
      <c r="F523" s="74"/>
      <c r="G523" s="74"/>
    </row>
    <row r="524">
      <c r="E524" s="74"/>
      <c r="F524" s="74"/>
      <c r="G524" s="74"/>
    </row>
    <row r="525">
      <c r="E525" s="74"/>
      <c r="F525" s="74"/>
      <c r="G525" s="74"/>
    </row>
    <row r="526">
      <c r="E526" s="74"/>
      <c r="F526" s="74"/>
      <c r="G526" s="74"/>
    </row>
    <row r="527">
      <c r="E527" s="74"/>
      <c r="F527" s="74"/>
      <c r="G527" s="74"/>
    </row>
    <row r="528">
      <c r="E528" s="74"/>
      <c r="F528" s="74"/>
      <c r="G528" s="74"/>
    </row>
    <row r="529">
      <c r="E529" s="74"/>
      <c r="F529" s="74"/>
      <c r="G529" s="74"/>
    </row>
    <row r="530">
      <c r="E530" s="74"/>
      <c r="F530" s="74"/>
      <c r="G530" s="74"/>
    </row>
    <row r="531">
      <c r="E531" s="74"/>
      <c r="F531" s="74"/>
      <c r="G531" s="74"/>
    </row>
    <row r="532">
      <c r="E532" s="74"/>
      <c r="F532" s="74"/>
      <c r="G532" s="74"/>
    </row>
    <row r="533">
      <c r="E533" s="74"/>
      <c r="F533" s="74"/>
      <c r="G533" s="74"/>
    </row>
    <row r="534">
      <c r="E534" s="74"/>
      <c r="F534" s="74"/>
      <c r="G534" s="74"/>
    </row>
    <row r="535">
      <c r="E535" s="74"/>
      <c r="F535" s="74"/>
      <c r="G535" s="74"/>
    </row>
    <row r="536">
      <c r="E536" s="74"/>
      <c r="F536" s="74"/>
      <c r="G536" s="74"/>
    </row>
    <row r="537">
      <c r="E537" s="74"/>
      <c r="F537" s="74"/>
      <c r="G537" s="74"/>
    </row>
    <row r="538">
      <c r="E538" s="74"/>
      <c r="F538" s="74"/>
      <c r="G538" s="74"/>
    </row>
    <row r="539">
      <c r="E539" s="74"/>
      <c r="F539" s="74"/>
      <c r="G539" s="74"/>
    </row>
    <row r="540">
      <c r="E540" s="74"/>
      <c r="F540" s="74"/>
      <c r="G540" s="74"/>
    </row>
    <row r="541">
      <c r="E541" s="74"/>
      <c r="F541" s="74"/>
      <c r="G541" s="74"/>
    </row>
    <row r="542">
      <c r="E542" s="74"/>
      <c r="F542" s="74"/>
      <c r="G542" s="74"/>
    </row>
    <row r="543">
      <c r="E543" s="74"/>
      <c r="F543" s="74"/>
      <c r="G543" s="74"/>
    </row>
    <row r="544">
      <c r="E544" s="74"/>
      <c r="F544" s="74"/>
      <c r="G544" s="74"/>
    </row>
    <row r="545">
      <c r="E545" s="74"/>
      <c r="F545" s="74"/>
      <c r="G545" s="74"/>
    </row>
    <row r="546">
      <c r="E546" s="74"/>
      <c r="F546" s="74"/>
      <c r="G546" s="74"/>
    </row>
    <row r="547">
      <c r="E547" s="74"/>
      <c r="F547" s="74"/>
      <c r="G547" s="74"/>
    </row>
    <row r="548">
      <c r="E548" s="74"/>
      <c r="F548" s="74"/>
      <c r="G548" s="74"/>
    </row>
    <row r="549">
      <c r="E549" s="74"/>
      <c r="F549" s="74"/>
      <c r="G549" s="74"/>
    </row>
    <row r="550">
      <c r="E550" s="74"/>
      <c r="F550" s="74"/>
      <c r="G550" s="74"/>
    </row>
    <row r="551">
      <c r="E551" s="74"/>
      <c r="F551" s="74"/>
      <c r="G551" s="74"/>
    </row>
    <row r="552">
      <c r="E552" s="74"/>
      <c r="F552" s="74"/>
      <c r="G552" s="74"/>
    </row>
    <row r="553">
      <c r="E553" s="74"/>
      <c r="F553" s="74"/>
      <c r="G553" s="74"/>
    </row>
    <row r="554">
      <c r="E554" s="74"/>
      <c r="F554" s="74"/>
      <c r="G554" s="74"/>
    </row>
    <row r="555">
      <c r="E555" s="74"/>
      <c r="F555" s="74"/>
      <c r="G555" s="74"/>
    </row>
    <row r="556">
      <c r="E556" s="74"/>
      <c r="F556" s="74"/>
      <c r="G556" s="74"/>
    </row>
    <row r="557">
      <c r="E557" s="74"/>
      <c r="F557" s="74"/>
      <c r="G557" s="74"/>
    </row>
    <row r="558">
      <c r="E558" s="74"/>
      <c r="F558" s="74"/>
      <c r="G558" s="74"/>
    </row>
    <row r="559">
      <c r="E559" s="74"/>
      <c r="F559" s="74"/>
      <c r="G559" s="74"/>
    </row>
    <row r="560">
      <c r="E560" s="74"/>
      <c r="F560" s="74"/>
      <c r="G560" s="74"/>
    </row>
    <row r="561">
      <c r="E561" s="74"/>
      <c r="F561" s="74"/>
      <c r="G561" s="74"/>
    </row>
    <row r="562">
      <c r="E562" s="74"/>
      <c r="F562" s="74"/>
      <c r="G562" s="74"/>
    </row>
    <row r="563">
      <c r="E563" s="74"/>
      <c r="F563" s="74"/>
      <c r="G563" s="74"/>
    </row>
    <row r="564">
      <c r="E564" s="74"/>
      <c r="F564" s="74"/>
      <c r="G564" s="74"/>
    </row>
    <row r="565">
      <c r="E565" s="74"/>
      <c r="F565" s="74"/>
      <c r="G565" s="74"/>
    </row>
    <row r="566">
      <c r="E566" s="74"/>
      <c r="F566" s="74"/>
      <c r="G566" s="74"/>
    </row>
    <row r="567">
      <c r="E567" s="74"/>
      <c r="F567" s="74"/>
      <c r="G567" s="74"/>
    </row>
    <row r="568">
      <c r="E568" s="74"/>
      <c r="F568" s="74"/>
      <c r="G568" s="74"/>
    </row>
    <row r="569">
      <c r="E569" s="74"/>
      <c r="F569" s="74"/>
      <c r="G569" s="74"/>
    </row>
    <row r="570">
      <c r="E570" s="74"/>
      <c r="F570" s="74"/>
      <c r="G570" s="74"/>
    </row>
    <row r="571">
      <c r="E571" s="74"/>
      <c r="F571" s="74"/>
      <c r="G571" s="74"/>
    </row>
    <row r="572">
      <c r="E572" s="74"/>
      <c r="F572" s="74"/>
      <c r="G572" s="74"/>
    </row>
    <row r="573">
      <c r="E573" s="74"/>
      <c r="F573" s="74"/>
      <c r="G573" s="74"/>
    </row>
    <row r="574">
      <c r="E574" s="74"/>
      <c r="F574" s="74"/>
      <c r="G574" s="74"/>
    </row>
    <row r="575">
      <c r="E575" s="74"/>
      <c r="F575" s="74"/>
      <c r="G575" s="74"/>
    </row>
    <row r="576">
      <c r="E576" s="74"/>
      <c r="F576" s="74"/>
      <c r="G576" s="74"/>
    </row>
    <row r="577">
      <c r="E577" s="74"/>
      <c r="F577" s="74"/>
      <c r="G577" s="74"/>
    </row>
    <row r="578">
      <c r="E578" s="74"/>
      <c r="F578" s="74"/>
      <c r="G578" s="74"/>
    </row>
    <row r="579">
      <c r="E579" s="74"/>
      <c r="F579" s="74"/>
      <c r="G579" s="74"/>
    </row>
    <row r="580">
      <c r="E580" s="74"/>
      <c r="F580" s="74"/>
      <c r="G580" s="74"/>
    </row>
    <row r="581">
      <c r="E581" s="74"/>
      <c r="F581" s="74"/>
      <c r="G581" s="74"/>
    </row>
    <row r="582">
      <c r="E582" s="74"/>
      <c r="F582" s="74"/>
      <c r="G582" s="74"/>
    </row>
    <row r="583">
      <c r="E583" s="74"/>
      <c r="F583" s="74"/>
      <c r="G583" s="74"/>
    </row>
    <row r="584">
      <c r="E584" s="74"/>
      <c r="F584" s="74"/>
      <c r="G584" s="74"/>
    </row>
    <row r="585">
      <c r="E585" s="74"/>
      <c r="F585" s="74"/>
      <c r="G585" s="74"/>
    </row>
    <row r="586">
      <c r="E586" s="74"/>
      <c r="F586" s="74"/>
      <c r="G586" s="74"/>
    </row>
    <row r="587">
      <c r="E587" s="74"/>
      <c r="F587" s="74"/>
      <c r="G587" s="74"/>
    </row>
    <row r="588">
      <c r="E588" s="74"/>
      <c r="F588" s="74"/>
      <c r="G588" s="74"/>
    </row>
    <row r="589">
      <c r="E589" s="74"/>
      <c r="F589" s="74"/>
      <c r="G589" s="74"/>
    </row>
    <row r="590">
      <c r="E590" s="74"/>
      <c r="F590" s="74"/>
      <c r="G590" s="74"/>
    </row>
    <row r="591">
      <c r="E591" s="74"/>
      <c r="F591" s="74"/>
      <c r="G591" s="74"/>
    </row>
    <row r="592">
      <c r="E592" s="74"/>
      <c r="F592" s="74"/>
      <c r="G592" s="74"/>
    </row>
    <row r="593">
      <c r="E593" s="74"/>
      <c r="F593" s="74"/>
      <c r="G593" s="74"/>
    </row>
    <row r="594">
      <c r="E594" s="74"/>
      <c r="F594" s="74"/>
      <c r="G594" s="74"/>
    </row>
    <row r="595">
      <c r="E595" s="74"/>
      <c r="F595" s="74"/>
      <c r="G595" s="74"/>
    </row>
    <row r="596">
      <c r="E596" s="74"/>
      <c r="F596" s="74"/>
      <c r="G596" s="74"/>
    </row>
    <row r="597">
      <c r="E597" s="74"/>
      <c r="F597" s="74"/>
      <c r="G597" s="74"/>
    </row>
    <row r="598">
      <c r="E598" s="74"/>
      <c r="F598" s="74"/>
      <c r="G598" s="74"/>
    </row>
    <row r="599">
      <c r="E599" s="74"/>
      <c r="F599" s="74"/>
      <c r="G599" s="74"/>
    </row>
    <row r="600">
      <c r="E600" s="74"/>
      <c r="F600" s="74"/>
      <c r="G600" s="74"/>
    </row>
    <row r="601">
      <c r="E601" s="74"/>
      <c r="F601" s="74"/>
      <c r="G601" s="74"/>
    </row>
    <row r="602">
      <c r="E602" s="74"/>
      <c r="F602" s="74"/>
      <c r="G602" s="74"/>
    </row>
    <row r="603">
      <c r="E603" s="74"/>
      <c r="F603" s="74"/>
      <c r="G603" s="74"/>
    </row>
    <row r="604">
      <c r="E604" s="74"/>
      <c r="F604" s="74"/>
      <c r="G604" s="74"/>
    </row>
    <row r="605">
      <c r="E605" s="74"/>
      <c r="F605" s="74"/>
      <c r="G605" s="74"/>
    </row>
    <row r="606">
      <c r="E606" s="74"/>
      <c r="F606" s="74"/>
      <c r="G606" s="74"/>
    </row>
    <row r="607">
      <c r="E607" s="74"/>
      <c r="F607" s="74"/>
      <c r="G607" s="74"/>
    </row>
    <row r="608">
      <c r="E608" s="74"/>
      <c r="F608" s="74"/>
      <c r="G608" s="74"/>
    </row>
    <row r="609">
      <c r="E609" s="74"/>
      <c r="F609" s="74"/>
      <c r="G609" s="74"/>
    </row>
    <row r="610">
      <c r="E610" s="74"/>
      <c r="F610" s="74"/>
      <c r="G610" s="74"/>
    </row>
    <row r="611">
      <c r="E611" s="74"/>
      <c r="F611" s="74"/>
      <c r="G611" s="74"/>
    </row>
    <row r="612">
      <c r="E612" s="74"/>
      <c r="F612" s="74"/>
      <c r="G612" s="74"/>
    </row>
    <row r="613">
      <c r="E613" s="74"/>
      <c r="F613" s="74"/>
      <c r="G613" s="74"/>
    </row>
    <row r="614">
      <c r="E614" s="74"/>
      <c r="F614" s="74"/>
      <c r="G614" s="74"/>
    </row>
    <row r="615">
      <c r="E615" s="74"/>
      <c r="F615" s="74"/>
      <c r="G615" s="74"/>
    </row>
    <row r="616">
      <c r="E616" s="74"/>
      <c r="F616" s="74"/>
      <c r="G616" s="74"/>
    </row>
    <row r="617">
      <c r="E617" s="74"/>
      <c r="F617" s="74"/>
      <c r="G617" s="74"/>
    </row>
    <row r="618">
      <c r="E618" s="74"/>
      <c r="F618" s="74"/>
      <c r="G618" s="74"/>
    </row>
    <row r="619">
      <c r="E619" s="74"/>
      <c r="F619" s="74"/>
      <c r="G619" s="74"/>
    </row>
    <row r="620">
      <c r="E620" s="74"/>
      <c r="F620" s="74"/>
      <c r="G620" s="74"/>
    </row>
    <row r="621">
      <c r="E621" s="74"/>
      <c r="F621" s="74"/>
      <c r="G621" s="74"/>
    </row>
    <row r="622">
      <c r="E622" s="74"/>
      <c r="F622" s="74"/>
      <c r="G622" s="74"/>
    </row>
    <row r="623">
      <c r="E623" s="74"/>
      <c r="F623" s="74"/>
      <c r="G623" s="74"/>
    </row>
    <row r="624">
      <c r="E624" s="74"/>
      <c r="F624" s="74"/>
      <c r="G624" s="74"/>
    </row>
    <row r="625">
      <c r="E625" s="74"/>
      <c r="F625" s="74"/>
      <c r="G625" s="74"/>
    </row>
    <row r="626">
      <c r="E626" s="74"/>
      <c r="F626" s="74"/>
      <c r="G626" s="74"/>
    </row>
    <row r="627">
      <c r="E627" s="74"/>
      <c r="F627" s="74"/>
      <c r="G627" s="74"/>
    </row>
    <row r="628">
      <c r="E628" s="74"/>
      <c r="F628" s="74"/>
      <c r="G628" s="74"/>
    </row>
    <row r="629">
      <c r="E629" s="74"/>
      <c r="F629" s="74"/>
      <c r="G629" s="74"/>
    </row>
    <row r="630">
      <c r="E630" s="74"/>
      <c r="F630" s="74"/>
      <c r="G630" s="74"/>
    </row>
    <row r="631">
      <c r="E631" s="74"/>
      <c r="F631" s="74"/>
      <c r="G631" s="74"/>
    </row>
    <row r="632">
      <c r="E632" s="74"/>
      <c r="F632" s="74"/>
      <c r="G632" s="74"/>
    </row>
    <row r="633">
      <c r="E633" s="74"/>
      <c r="F633" s="74"/>
      <c r="G633" s="74"/>
    </row>
    <row r="634">
      <c r="E634" s="74"/>
      <c r="F634" s="74"/>
      <c r="G634" s="74"/>
    </row>
    <row r="635">
      <c r="E635" s="74"/>
      <c r="F635" s="74"/>
      <c r="G635" s="74"/>
    </row>
    <row r="636">
      <c r="E636" s="74"/>
      <c r="F636" s="74"/>
      <c r="G636" s="74"/>
    </row>
    <row r="637">
      <c r="E637" s="74"/>
      <c r="F637" s="74"/>
      <c r="G637" s="74"/>
    </row>
    <row r="638">
      <c r="E638" s="74"/>
      <c r="F638" s="74"/>
      <c r="G638" s="74"/>
    </row>
    <row r="639">
      <c r="E639" s="74"/>
      <c r="F639" s="74"/>
      <c r="G639" s="74"/>
    </row>
    <row r="640">
      <c r="E640" s="74"/>
      <c r="F640" s="74"/>
      <c r="G640" s="74"/>
    </row>
    <row r="641">
      <c r="E641" s="74"/>
      <c r="F641" s="74"/>
      <c r="G641" s="74"/>
    </row>
    <row r="642">
      <c r="E642" s="74"/>
      <c r="F642" s="74"/>
      <c r="G642" s="74"/>
    </row>
    <row r="643">
      <c r="E643" s="74"/>
      <c r="F643" s="74"/>
      <c r="G643" s="74"/>
    </row>
    <row r="644">
      <c r="E644" s="74"/>
      <c r="F644" s="74"/>
      <c r="G644" s="74"/>
    </row>
    <row r="645">
      <c r="E645" s="74"/>
      <c r="F645" s="74"/>
      <c r="G645" s="74"/>
    </row>
    <row r="646">
      <c r="E646" s="74"/>
      <c r="F646" s="74"/>
      <c r="G646" s="74"/>
    </row>
    <row r="647">
      <c r="E647" s="74"/>
      <c r="F647" s="74"/>
      <c r="G647" s="74"/>
    </row>
    <row r="648">
      <c r="E648" s="74"/>
      <c r="F648" s="74"/>
      <c r="G648" s="74"/>
    </row>
    <row r="649">
      <c r="E649" s="74"/>
      <c r="F649" s="74"/>
      <c r="G649" s="74"/>
    </row>
    <row r="650">
      <c r="E650" s="74"/>
      <c r="F650" s="74"/>
      <c r="G650" s="74"/>
    </row>
    <row r="651">
      <c r="E651" s="74"/>
      <c r="F651" s="74"/>
      <c r="G651" s="74"/>
    </row>
    <row r="652">
      <c r="E652" s="74"/>
      <c r="F652" s="74"/>
      <c r="G652" s="74"/>
    </row>
    <row r="653">
      <c r="E653" s="74"/>
      <c r="F653" s="74"/>
      <c r="G653" s="74"/>
    </row>
    <row r="654">
      <c r="E654" s="74"/>
      <c r="F654" s="74"/>
      <c r="G654" s="74"/>
    </row>
    <row r="655">
      <c r="E655" s="74"/>
      <c r="F655" s="74"/>
      <c r="G655" s="74"/>
    </row>
    <row r="656">
      <c r="E656" s="74"/>
      <c r="F656" s="74"/>
      <c r="G656" s="74"/>
    </row>
    <row r="657">
      <c r="E657" s="74"/>
      <c r="F657" s="74"/>
      <c r="G657" s="74"/>
    </row>
    <row r="658">
      <c r="E658" s="74"/>
      <c r="F658" s="74"/>
      <c r="G658" s="74"/>
    </row>
    <row r="659">
      <c r="E659" s="74"/>
      <c r="F659" s="74"/>
      <c r="G659" s="74"/>
    </row>
    <row r="660">
      <c r="E660" s="74"/>
      <c r="F660" s="74"/>
      <c r="G660" s="74"/>
    </row>
    <row r="661">
      <c r="E661" s="74"/>
      <c r="F661" s="74"/>
      <c r="G661" s="74"/>
    </row>
    <row r="662">
      <c r="E662" s="74"/>
      <c r="F662" s="74"/>
      <c r="G662" s="74"/>
    </row>
    <row r="663">
      <c r="E663" s="74"/>
      <c r="F663" s="74"/>
      <c r="G663" s="74"/>
    </row>
    <row r="664">
      <c r="E664" s="74"/>
      <c r="F664" s="74"/>
      <c r="G664" s="74"/>
    </row>
    <row r="665">
      <c r="E665" s="74"/>
      <c r="F665" s="74"/>
      <c r="G665" s="74"/>
    </row>
    <row r="666">
      <c r="E666" s="74"/>
      <c r="F666" s="74"/>
      <c r="G666" s="74"/>
    </row>
    <row r="667">
      <c r="E667" s="74"/>
      <c r="F667" s="74"/>
      <c r="G667" s="74"/>
    </row>
    <row r="668">
      <c r="E668" s="74"/>
      <c r="F668" s="74"/>
      <c r="G668" s="74"/>
    </row>
    <row r="669">
      <c r="E669" s="74"/>
      <c r="F669" s="74"/>
      <c r="G669" s="74"/>
    </row>
    <row r="670">
      <c r="E670" s="74"/>
      <c r="F670" s="74"/>
      <c r="G670" s="74"/>
    </row>
    <row r="671">
      <c r="E671" s="74"/>
      <c r="F671" s="74"/>
      <c r="G671" s="74"/>
    </row>
    <row r="672">
      <c r="E672" s="74"/>
      <c r="F672" s="74"/>
      <c r="G672" s="74"/>
    </row>
    <row r="673">
      <c r="E673" s="74"/>
      <c r="F673" s="74"/>
      <c r="G673" s="74"/>
    </row>
    <row r="674">
      <c r="E674" s="74"/>
      <c r="F674" s="74"/>
      <c r="G674" s="74"/>
    </row>
    <row r="675">
      <c r="E675" s="74"/>
      <c r="F675" s="74"/>
      <c r="G675" s="74"/>
    </row>
    <row r="676">
      <c r="E676" s="74"/>
      <c r="F676" s="74"/>
      <c r="G676" s="74"/>
    </row>
    <row r="677">
      <c r="E677" s="74"/>
      <c r="F677" s="74"/>
      <c r="G677" s="74"/>
    </row>
    <row r="678">
      <c r="E678" s="74"/>
      <c r="F678" s="74"/>
      <c r="G678" s="74"/>
    </row>
    <row r="679">
      <c r="E679" s="74"/>
      <c r="F679" s="74"/>
      <c r="G679" s="74"/>
    </row>
    <row r="680">
      <c r="E680" s="74"/>
      <c r="F680" s="74"/>
      <c r="G680" s="74"/>
    </row>
    <row r="681">
      <c r="E681" s="74"/>
      <c r="F681" s="74"/>
      <c r="G681" s="74"/>
    </row>
    <row r="682">
      <c r="E682" s="74"/>
      <c r="F682" s="74"/>
      <c r="G682" s="74"/>
    </row>
    <row r="683">
      <c r="E683" s="74"/>
      <c r="F683" s="74"/>
      <c r="G683" s="74"/>
    </row>
    <row r="684">
      <c r="E684" s="74"/>
      <c r="F684" s="74"/>
      <c r="G684" s="74"/>
    </row>
    <row r="685">
      <c r="E685" s="74"/>
      <c r="F685" s="74"/>
      <c r="G685" s="74"/>
    </row>
    <row r="686">
      <c r="E686" s="74"/>
      <c r="F686" s="74"/>
      <c r="G686" s="74"/>
    </row>
    <row r="687">
      <c r="E687" s="74"/>
      <c r="F687" s="74"/>
      <c r="G687" s="74"/>
    </row>
    <row r="688">
      <c r="E688" s="74"/>
      <c r="F688" s="74"/>
      <c r="G688" s="74"/>
    </row>
    <row r="689">
      <c r="E689" s="74"/>
      <c r="F689" s="74"/>
      <c r="G689" s="74"/>
    </row>
    <row r="690">
      <c r="E690" s="74"/>
      <c r="F690" s="74"/>
      <c r="G690" s="74"/>
    </row>
    <row r="691">
      <c r="E691" s="74"/>
      <c r="F691" s="74"/>
      <c r="G691" s="74"/>
    </row>
    <row r="692">
      <c r="E692" s="74"/>
      <c r="F692" s="74"/>
      <c r="G692" s="74"/>
    </row>
    <row r="693">
      <c r="E693" s="74"/>
      <c r="F693" s="74"/>
      <c r="G693" s="74"/>
    </row>
    <row r="694">
      <c r="E694" s="74"/>
      <c r="F694" s="74"/>
      <c r="G694" s="74"/>
    </row>
    <row r="695">
      <c r="E695" s="74"/>
      <c r="F695" s="74"/>
      <c r="G695" s="74"/>
    </row>
    <row r="696">
      <c r="E696" s="74"/>
      <c r="F696" s="74"/>
      <c r="G696" s="74"/>
    </row>
    <row r="697">
      <c r="E697" s="74"/>
      <c r="F697" s="74"/>
      <c r="G697" s="74"/>
    </row>
    <row r="698">
      <c r="E698" s="74"/>
      <c r="F698" s="74"/>
      <c r="G698" s="74"/>
    </row>
    <row r="699">
      <c r="E699" s="74"/>
      <c r="F699" s="74"/>
      <c r="G699" s="74"/>
    </row>
    <row r="700">
      <c r="E700" s="74"/>
      <c r="F700" s="74"/>
      <c r="G700" s="74"/>
    </row>
    <row r="701">
      <c r="E701" s="74"/>
      <c r="F701" s="74"/>
      <c r="G701" s="74"/>
    </row>
    <row r="702">
      <c r="E702" s="74"/>
      <c r="F702" s="74"/>
      <c r="G702" s="74"/>
    </row>
    <row r="703">
      <c r="E703" s="74"/>
      <c r="F703" s="74"/>
      <c r="G703" s="74"/>
    </row>
    <row r="704">
      <c r="E704" s="74"/>
      <c r="F704" s="74"/>
      <c r="G704" s="74"/>
    </row>
    <row r="705">
      <c r="E705" s="74"/>
      <c r="F705" s="74"/>
      <c r="G705" s="74"/>
    </row>
    <row r="706">
      <c r="E706" s="74"/>
      <c r="F706" s="74"/>
      <c r="G706" s="74"/>
    </row>
    <row r="707">
      <c r="E707" s="74"/>
      <c r="F707" s="74"/>
      <c r="G707" s="74"/>
    </row>
    <row r="708">
      <c r="E708" s="74"/>
      <c r="F708" s="74"/>
      <c r="G708" s="74"/>
    </row>
    <row r="709">
      <c r="E709" s="74"/>
      <c r="F709" s="74"/>
      <c r="G709" s="74"/>
    </row>
    <row r="710">
      <c r="E710" s="74"/>
      <c r="F710" s="74"/>
      <c r="G710" s="74"/>
    </row>
    <row r="711">
      <c r="E711" s="74"/>
      <c r="F711" s="74"/>
      <c r="G711" s="74"/>
    </row>
    <row r="712">
      <c r="E712" s="74"/>
      <c r="F712" s="74"/>
      <c r="G712" s="74"/>
    </row>
    <row r="713">
      <c r="E713" s="74"/>
      <c r="F713" s="74"/>
      <c r="G713" s="74"/>
    </row>
    <row r="714">
      <c r="E714" s="74"/>
      <c r="F714" s="74"/>
      <c r="G714" s="74"/>
    </row>
    <row r="715">
      <c r="E715" s="74"/>
      <c r="F715" s="74"/>
      <c r="G715" s="74"/>
    </row>
    <row r="716">
      <c r="E716" s="74"/>
      <c r="F716" s="74"/>
      <c r="G716" s="74"/>
    </row>
    <row r="717">
      <c r="E717" s="74"/>
      <c r="F717" s="74"/>
      <c r="G717" s="74"/>
    </row>
    <row r="718">
      <c r="E718" s="74"/>
      <c r="F718" s="74"/>
      <c r="G718" s="74"/>
    </row>
    <row r="719">
      <c r="E719" s="74"/>
      <c r="F719" s="74"/>
      <c r="G719" s="74"/>
    </row>
    <row r="720">
      <c r="E720" s="74"/>
      <c r="F720" s="74"/>
      <c r="G720" s="74"/>
    </row>
    <row r="721">
      <c r="E721" s="74"/>
      <c r="F721" s="74"/>
      <c r="G721" s="74"/>
    </row>
    <row r="722">
      <c r="E722" s="74"/>
      <c r="F722" s="74"/>
      <c r="G722" s="74"/>
    </row>
    <row r="723">
      <c r="E723" s="74"/>
      <c r="F723" s="74"/>
      <c r="G723" s="74"/>
    </row>
    <row r="724">
      <c r="E724" s="74"/>
      <c r="F724" s="74"/>
      <c r="G724" s="74"/>
    </row>
    <row r="725">
      <c r="E725" s="74"/>
      <c r="F725" s="74"/>
      <c r="G725" s="74"/>
    </row>
    <row r="726">
      <c r="E726" s="74"/>
      <c r="F726" s="74"/>
      <c r="G726" s="74"/>
    </row>
    <row r="727">
      <c r="E727" s="74"/>
      <c r="F727" s="74"/>
      <c r="G727" s="74"/>
    </row>
    <row r="728">
      <c r="E728" s="74"/>
      <c r="F728" s="74"/>
      <c r="G728" s="74"/>
    </row>
    <row r="729">
      <c r="E729" s="74"/>
      <c r="F729" s="74"/>
      <c r="G729" s="74"/>
    </row>
    <row r="730">
      <c r="E730" s="74"/>
      <c r="F730" s="74"/>
      <c r="G730" s="74"/>
    </row>
    <row r="731">
      <c r="E731" s="74"/>
      <c r="F731" s="74"/>
      <c r="G731" s="74"/>
    </row>
    <row r="732">
      <c r="E732" s="74"/>
      <c r="F732" s="74"/>
      <c r="G732" s="74"/>
    </row>
    <row r="733">
      <c r="E733" s="74"/>
      <c r="F733" s="74"/>
      <c r="G733" s="74"/>
    </row>
    <row r="734">
      <c r="E734" s="74"/>
      <c r="F734" s="74"/>
      <c r="G734" s="74"/>
    </row>
    <row r="735">
      <c r="E735" s="74"/>
      <c r="F735" s="74"/>
      <c r="G735" s="74"/>
    </row>
    <row r="736">
      <c r="E736" s="74"/>
      <c r="F736" s="74"/>
      <c r="G736" s="74"/>
    </row>
    <row r="737">
      <c r="E737" s="74"/>
      <c r="F737" s="74"/>
      <c r="G737" s="74"/>
    </row>
    <row r="738">
      <c r="E738" s="74"/>
      <c r="F738" s="74"/>
      <c r="G738" s="74"/>
    </row>
    <row r="739">
      <c r="E739" s="74"/>
      <c r="F739" s="74"/>
      <c r="G739" s="74"/>
    </row>
    <row r="740">
      <c r="E740" s="74"/>
      <c r="F740" s="74"/>
      <c r="G740" s="74"/>
    </row>
    <row r="741">
      <c r="E741" s="74"/>
      <c r="F741" s="74"/>
      <c r="G741" s="74"/>
    </row>
    <row r="742">
      <c r="E742" s="74"/>
      <c r="F742" s="74"/>
      <c r="G742" s="74"/>
    </row>
    <row r="743">
      <c r="E743" s="74"/>
      <c r="F743" s="74"/>
      <c r="G743" s="74"/>
    </row>
    <row r="744">
      <c r="E744" s="74"/>
      <c r="F744" s="74"/>
      <c r="G744" s="74"/>
    </row>
    <row r="745">
      <c r="E745" s="74"/>
      <c r="F745" s="74"/>
      <c r="G745" s="74"/>
    </row>
    <row r="746">
      <c r="E746" s="74"/>
      <c r="F746" s="74"/>
      <c r="G746" s="74"/>
    </row>
    <row r="747">
      <c r="E747" s="74"/>
      <c r="F747" s="74"/>
      <c r="G747" s="74"/>
    </row>
    <row r="748">
      <c r="E748" s="74"/>
      <c r="F748" s="74"/>
      <c r="G748" s="74"/>
    </row>
    <row r="749">
      <c r="E749" s="74"/>
      <c r="F749" s="74"/>
      <c r="G749" s="74"/>
    </row>
    <row r="750">
      <c r="E750" s="74"/>
      <c r="F750" s="74"/>
      <c r="G750" s="74"/>
    </row>
    <row r="751">
      <c r="E751" s="74"/>
      <c r="F751" s="74"/>
      <c r="G751" s="74"/>
    </row>
    <row r="752">
      <c r="E752" s="74"/>
      <c r="F752" s="74"/>
      <c r="G752" s="74"/>
    </row>
    <row r="753">
      <c r="E753" s="74"/>
      <c r="F753" s="74"/>
      <c r="G753" s="74"/>
    </row>
    <row r="754">
      <c r="E754" s="74"/>
      <c r="F754" s="74"/>
      <c r="G754" s="74"/>
    </row>
    <row r="755">
      <c r="E755" s="74"/>
      <c r="F755" s="74"/>
      <c r="G755" s="74"/>
    </row>
    <row r="756">
      <c r="E756" s="74"/>
      <c r="F756" s="74"/>
      <c r="G756" s="74"/>
    </row>
    <row r="757">
      <c r="E757" s="74"/>
      <c r="F757" s="74"/>
      <c r="G757" s="74"/>
    </row>
    <row r="758">
      <c r="E758" s="74"/>
      <c r="F758" s="74"/>
      <c r="G758" s="74"/>
    </row>
    <row r="759">
      <c r="E759" s="74"/>
      <c r="F759" s="74"/>
      <c r="G759" s="74"/>
    </row>
    <row r="760">
      <c r="E760" s="74"/>
      <c r="F760" s="74"/>
      <c r="G760" s="74"/>
    </row>
    <row r="761">
      <c r="E761" s="74"/>
      <c r="F761" s="74"/>
      <c r="G761" s="74"/>
    </row>
    <row r="762">
      <c r="E762" s="74"/>
      <c r="F762" s="74"/>
      <c r="G762" s="74"/>
    </row>
    <row r="763">
      <c r="E763" s="74"/>
      <c r="F763" s="74"/>
      <c r="G763" s="74"/>
    </row>
    <row r="764">
      <c r="E764" s="74"/>
      <c r="F764" s="74"/>
      <c r="G764" s="74"/>
    </row>
    <row r="765">
      <c r="E765" s="74"/>
      <c r="F765" s="74"/>
      <c r="G765" s="74"/>
    </row>
    <row r="766">
      <c r="E766" s="74"/>
      <c r="F766" s="74"/>
      <c r="G766" s="74"/>
    </row>
    <row r="767">
      <c r="E767" s="74"/>
      <c r="F767" s="74"/>
      <c r="G767" s="74"/>
    </row>
    <row r="768">
      <c r="E768" s="74"/>
      <c r="F768" s="74"/>
      <c r="G768" s="74"/>
    </row>
    <row r="769">
      <c r="E769" s="74"/>
      <c r="F769" s="74"/>
      <c r="G769" s="74"/>
    </row>
    <row r="770">
      <c r="E770" s="74"/>
      <c r="F770" s="74"/>
      <c r="G770" s="74"/>
    </row>
    <row r="771">
      <c r="E771" s="74"/>
      <c r="F771" s="74"/>
      <c r="G771" s="74"/>
    </row>
    <row r="772">
      <c r="E772" s="74"/>
      <c r="F772" s="74"/>
      <c r="G772" s="74"/>
    </row>
    <row r="773">
      <c r="E773" s="74"/>
      <c r="F773" s="74"/>
      <c r="G773" s="74"/>
    </row>
    <row r="774">
      <c r="E774" s="74"/>
      <c r="F774" s="74"/>
      <c r="G774" s="74"/>
    </row>
    <row r="775">
      <c r="E775" s="74"/>
      <c r="F775" s="74"/>
      <c r="G775" s="74"/>
    </row>
    <row r="776">
      <c r="E776" s="74"/>
      <c r="F776" s="74"/>
      <c r="G776" s="74"/>
    </row>
    <row r="777">
      <c r="E777" s="74"/>
      <c r="F777" s="74"/>
      <c r="G777" s="74"/>
    </row>
    <row r="778">
      <c r="E778" s="74"/>
      <c r="F778" s="74"/>
      <c r="G778" s="74"/>
    </row>
    <row r="779">
      <c r="E779" s="74"/>
      <c r="F779" s="74"/>
      <c r="G779" s="74"/>
    </row>
    <row r="780">
      <c r="E780" s="74"/>
      <c r="F780" s="74"/>
      <c r="G780" s="74"/>
    </row>
    <row r="781">
      <c r="E781" s="74"/>
      <c r="F781" s="74"/>
      <c r="G781" s="74"/>
    </row>
    <row r="782">
      <c r="E782" s="74"/>
      <c r="F782" s="74"/>
      <c r="G782" s="74"/>
    </row>
    <row r="783">
      <c r="E783" s="74"/>
      <c r="F783" s="74"/>
      <c r="G783" s="74"/>
    </row>
    <row r="784">
      <c r="E784" s="74"/>
      <c r="F784" s="74"/>
      <c r="G784" s="74"/>
    </row>
    <row r="785">
      <c r="E785" s="74"/>
      <c r="F785" s="74"/>
      <c r="G785" s="74"/>
    </row>
    <row r="786">
      <c r="E786" s="74"/>
      <c r="F786" s="74"/>
      <c r="G786" s="74"/>
    </row>
    <row r="787">
      <c r="E787" s="74"/>
      <c r="F787" s="74"/>
      <c r="G787" s="74"/>
    </row>
    <row r="788">
      <c r="E788" s="74"/>
      <c r="F788" s="74"/>
      <c r="G788" s="74"/>
    </row>
    <row r="789">
      <c r="E789" s="74"/>
      <c r="F789" s="74"/>
      <c r="G789" s="74"/>
    </row>
    <row r="790">
      <c r="E790" s="74"/>
      <c r="F790" s="74"/>
      <c r="G790" s="74"/>
    </row>
    <row r="791">
      <c r="E791" s="74"/>
      <c r="F791" s="74"/>
      <c r="G791" s="74"/>
    </row>
    <row r="792">
      <c r="E792" s="74"/>
      <c r="F792" s="74"/>
      <c r="G792" s="74"/>
    </row>
    <row r="793">
      <c r="E793" s="74"/>
      <c r="F793" s="74"/>
      <c r="G793" s="74"/>
    </row>
    <row r="794">
      <c r="E794" s="74"/>
      <c r="F794" s="74"/>
      <c r="G794" s="74"/>
    </row>
    <row r="795">
      <c r="E795" s="74"/>
      <c r="F795" s="74"/>
      <c r="G795" s="74"/>
    </row>
    <row r="796">
      <c r="E796" s="74"/>
      <c r="F796" s="74"/>
      <c r="G796" s="74"/>
    </row>
    <row r="797">
      <c r="E797" s="74"/>
      <c r="F797" s="74"/>
      <c r="G797" s="74"/>
    </row>
    <row r="798">
      <c r="E798" s="74"/>
      <c r="F798" s="74"/>
      <c r="G798" s="74"/>
    </row>
    <row r="799">
      <c r="E799" s="74"/>
      <c r="F799" s="74"/>
      <c r="G799" s="74"/>
    </row>
    <row r="800">
      <c r="E800" s="74"/>
      <c r="F800" s="74"/>
      <c r="G800" s="74"/>
    </row>
    <row r="801">
      <c r="E801" s="74"/>
      <c r="F801" s="74"/>
      <c r="G801" s="74"/>
    </row>
    <row r="802">
      <c r="E802" s="74"/>
      <c r="F802" s="74"/>
      <c r="G802" s="74"/>
    </row>
    <row r="803">
      <c r="E803" s="74"/>
      <c r="F803" s="74"/>
      <c r="G803" s="74"/>
    </row>
    <row r="804">
      <c r="E804" s="74"/>
      <c r="F804" s="74"/>
      <c r="G804" s="74"/>
    </row>
    <row r="805">
      <c r="E805" s="74"/>
      <c r="F805" s="74"/>
      <c r="G805" s="74"/>
    </row>
    <row r="806">
      <c r="E806" s="74"/>
      <c r="F806" s="74"/>
      <c r="G806" s="74"/>
    </row>
    <row r="807">
      <c r="E807" s="74"/>
      <c r="F807" s="74"/>
      <c r="G807" s="74"/>
    </row>
    <row r="808">
      <c r="E808" s="74"/>
      <c r="F808" s="74"/>
      <c r="G808" s="74"/>
    </row>
    <row r="809">
      <c r="E809" s="74"/>
      <c r="F809" s="74"/>
      <c r="G809" s="74"/>
    </row>
    <row r="810">
      <c r="E810" s="74"/>
      <c r="F810" s="74"/>
      <c r="G810" s="74"/>
    </row>
    <row r="811">
      <c r="E811" s="74"/>
      <c r="F811" s="74"/>
      <c r="G811" s="74"/>
    </row>
    <row r="812">
      <c r="E812" s="74"/>
      <c r="F812" s="74"/>
      <c r="G812" s="74"/>
    </row>
    <row r="813">
      <c r="E813" s="74"/>
      <c r="F813" s="74"/>
      <c r="G813" s="74"/>
    </row>
    <row r="814">
      <c r="E814" s="74"/>
      <c r="F814" s="74"/>
      <c r="G814" s="74"/>
    </row>
    <row r="815">
      <c r="E815" s="74"/>
      <c r="F815" s="74"/>
      <c r="G815" s="74"/>
    </row>
    <row r="816">
      <c r="E816" s="74"/>
      <c r="F816" s="74"/>
      <c r="G816" s="74"/>
    </row>
    <row r="817">
      <c r="E817" s="74"/>
      <c r="F817" s="74"/>
      <c r="G817" s="74"/>
    </row>
    <row r="818">
      <c r="E818" s="74"/>
      <c r="F818" s="74"/>
      <c r="G818" s="74"/>
    </row>
    <row r="819">
      <c r="E819" s="74"/>
      <c r="F819" s="74"/>
      <c r="G819" s="74"/>
    </row>
    <row r="820">
      <c r="E820" s="74"/>
      <c r="F820" s="74"/>
      <c r="G820" s="74"/>
    </row>
    <row r="821">
      <c r="E821" s="74"/>
      <c r="F821" s="74"/>
      <c r="G821" s="74"/>
    </row>
    <row r="822">
      <c r="E822" s="74"/>
      <c r="F822" s="74"/>
      <c r="G822" s="74"/>
    </row>
    <row r="823">
      <c r="E823" s="74"/>
      <c r="F823" s="74"/>
      <c r="G823" s="74"/>
    </row>
    <row r="824">
      <c r="E824" s="74"/>
      <c r="F824" s="74"/>
      <c r="G824" s="74"/>
    </row>
    <row r="825">
      <c r="E825" s="74"/>
      <c r="F825" s="74"/>
      <c r="G825" s="74"/>
    </row>
    <row r="826">
      <c r="E826" s="74"/>
      <c r="F826" s="74"/>
      <c r="G826" s="74"/>
    </row>
    <row r="827">
      <c r="E827" s="74"/>
      <c r="F827" s="74"/>
      <c r="G827" s="74"/>
    </row>
    <row r="828">
      <c r="E828" s="74"/>
      <c r="F828" s="74"/>
      <c r="G828" s="74"/>
    </row>
    <row r="829">
      <c r="E829" s="74"/>
      <c r="F829" s="74"/>
      <c r="G829" s="74"/>
    </row>
    <row r="830">
      <c r="E830" s="74"/>
      <c r="F830" s="74"/>
      <c r="G830" s="74"/>
    </row>
    <row r="831">
      <c r="E831" s="74"/>
      <c r="F831" s="74"/>
      <c r="G831" s="74"/>
    </row>
    <row r="832">
      <c r="E832" s="74"/>
      <c r="F832" s="74"/>
      <c r="G832" s="74"/>
    </row>
    <row r="833">
      <c r="E833" s="74"/>
      <c r="F833" s="74"/>
      <c r="G833" s="74"/>
    </row>
    <row r="834">
      <c r="E834" s="74"/>
      <c r="F834" s="74"/>
      <c r="G834" s="74"/>
    </row>
    <row r="835">
      <c r="E835" s="74"/>
      <c r="F835" s="74"/>
      <c r="G835" s="74"/>
    </row>
    <row r="836">
      <c r="E836" s="74"/>
      <c r="F836" s="74"/>
      <c r="G836" s="74"/>
    </row>
    <row r="837">
      <c r="E837" s="74"/>
      <c r="F837" s="74"/>
      <c r="G837" s="74"/>
    </row>
    <row r="838">
      <c r="E838" s="74"/>
      <c r="F838" s="74"/>
      <c r="G838" s="74"/>
    </row>
    <row r="839">
      <c r="E839" s="74"/>
      <c r="F839" s="74"/>
      <c r="G839" s="74"/>
    </row>
    <row r="840">
      <c r="E840" s="74"/>
      <c r="F840" s="74"/>
      <c r="G840" s="74"/>
    </row>
    <row r="841">
      <c r="E841" s="74"/>
      <c r="F841" s="74"/>
      <c r="G841" s="74"/>
    </row>
    <row r="842">
      <c r="E842" s="74"/>
      <c r="F842" s="74"/>
      <c r="G842" s="74"/>
    </row>
    <row r="843">
      <c r="E843" s="74"/>
      <c r="F843" s="74"/>
      <c r="G843" s="74"/>
    </row>
    <row r="844">
      <c r="E844" s="74"/>
      <c r="F844" s="74"/>
      <c r="G844" s="74"/>
    </row>
    <row r="845">
      <c r="E845" s="74"/>
      <c r="F845" s="74"/>
      <c r="G845" s="74"/>
    </row>
    <row r="846">
      <c r="E846" s="74"/>
      <c r="F846" s="74"/>
      <c r="G846" s="74"/>
    </row>
    <row r="847">
      <c r="E847" s="74"/>
      <c r="F847" s="74"/>
      <c r="G847" s="74"/>
    </row>
    <row r="848">
      <c r="E848" s="74"/>
      <c r="F848" s="74"/>
      <c r="G848" s="74"/>
    </row>
    <row r="849">
      <c r="E849" s="74"/>
      <c r="F849" s="74"/>
      <c r="G849" s="74"/>
    </row>
    <row r="850">
      <c r="E850" s="74"/>
      <c r="F850" s="74"/>
      <c r="G850" s="74"/>
    </row>
    <row r="851">
      <c r="E851" s="74"/>
      <c r="F851" s="74"/>
      <c r="G851" s="74"/>
    </row>
    <row r="852">
      <c r="E852" s="74"/>
      <c r="F852" s="74"/>
      <c r="G852" s="74"/>
    </row>
    <row r="853">
      <c r="E853" s="74"/>
      <c r="F853" s="74"/>
      <c r="G853" s="74"/>
    </row>
    <row r="854">
      <c r="E854" s="74"/>
      <c r="F854" s="74"/>
      <c r="G854" s="74"/>
    </row>
    <row r="855">
      <c r="E855" s="74"/>
      <c r="F855" s="74"/>
      <c r="G855" s="74"/>
    </row>
    <row r="856">
      <c r="E856" s="74"/>
      <c r="F856" s="74"/>
      <c r="G856" s="74"/>
    </row>
    <row r="857">
      <c r="E857" s="74"/>
      <c r="F857" s="74"/>
      <c r="G857" s="74"/>
    </row>
    <row r="858">
      <c r="E858" s="74"/>
      <c r="F858" s="74"/>
      <c r="G858" s="74"/>
    </row>
    <row r="859">
      <c r="E859" s="74"/>
      <c r="F859" s="74"/>
      <c r="G859" s="74"/>
    </row>
    <row r="860">
      <c r="E860" s="74"/>
      <c r="F860" s="74"/>
      <c r="G860" s="74"/>
    </row>
    <row r="861">
      <c r="E861" s="74"/>
      <c r="F861" s="74"/>
      <c r="G861" s="74"/>
    </row>
    <row r="862">
      <c r="E862" s="74"/>
      <c r="F862" s="74"/>
      <c r="G862" s="74"/>
    </row>
    <row r="863">
      <c r="E863" s="74"/>
      <c r="F863" s="74"/>
      <c r="G863" s="74"/>
    </row>
    <row r="864">
      <c r="E864" s="74"/>
      <c r="F864" s="74"/>
      <c r="G864" s="74"/>
    </row>
    <row r="865">
      <c r="E865" s="74"/>
      <c r="F865" s="74"/>
      <c r="G865" s="74"/>
    </row>
    <row r="866">
      <c r="E866" s="74"/>
      <c r="F866" s="74"/>
      <c r="G866" s="74"/>
    </row>
    <row r="867">
      <c r="E867" s="74"/>
      <c r="F867" s="74"/>
      <c r="G867" s="74"/>
    </row>
    <row r="868">
      <c r="E868" s="74"/>
      <c r="F868" s="74"/>
      <c r="G868" s="74"/>
    </row>
    <row r="869">
      <c r="E869" s="74"/>
      <c r="F869" s="74"/>
      <c r="G869" s="74"/>
    </row>
    <row r="870">
      <c r="E870" s="74"/>
      <c r="F870" s="74"/>
      <c r="G870" s="74"/>
    </row>
    <row r="871">
      <c r="E871" s="74"/>
      <c r="F871" s="74"/>
      <c r="G871" s="74"/>
    </row>
    <row r="872">
      <c r="E872" s="74"/>
      <c r="F872" s="74"/>
      <c r="G872" s="74"/>
    </row>
    <row r="873">
      <c r="E873" s="74"/>
      <c r="F873" s="74"/>
      <c r="G873" s="74"/>
    </row>
    <row r="874">
      <c r="E874" s="74"/>
      <c r="F874" s="74"/>
      <c r="G874" s="74"/>
    </row>
    <row r="875">
      <c r="E875" s="74"/>
      <c r="F875" s="74"/>
      <c r="G875" s="74"/>
    </row>
    <row r="876">
      <c r="E876" s="74"/>
      <c r="F876" s="74"/>
      <c r="G876" s="74"/>
    </row>
    <row r="877">
      <c r="E877" s="74"/>
      <c r="F877" s="74"/>
      <c r="G877" s="74"/>
    </row>
    <row r="878">
      <c r="E878" s="74"/>
      <c r="F878" s="74"/>
      <c r="G878" s="74"/>
    </row>
    <row r="879">
      <c r="E879" s="74"/>
      <c r="F879" s="74"/>
      <c r="G879" s="74"/>
    </row>
    <row r="880">
      <c r="E880" s="74"/>
      <c r="F880" s="74"/>
      <c r="G880" s="74"/>
    </row>
    <row r="881">
      <c r="E881" s="74"/>
      <c r="F881" s="74"/>
      <c r="G881" s="74"/>
    </row>
    <row r="882">
      <c r="E882" s="74"/>
      <c r="F882" s="74"/>
      <c r="G882" s="74"/>
    </row>
    <row r="883">
      <c r="E883" s="74"/>
      <c r="F883" s="74"/>
      <c r="G883" s="74"/>
    </row>
    <row r="884">
      <c r="E884" s="74"/>
      <c r="F884" s="74"/>
      <c r="G884" s="74"/>
    </row>
    <row r="885">
      <c r="E885" s="74"/>
      <c r="F885" s="74"/>
      <c r="G885" s="74"/>
    </row>
    <row r="886">
      <c r="E886" s="74"/>
      <c r="F886" s="74"/>
      <c r="G886" s="74"/>
    </row>
    <row r="887">
      <c r="E887" s="74"/>
      <c r="F887" s="74"/>
      <c r="G887" s="74"/>
    </row>
    <row r="888">
      <c r="E888" s="74"/>
      <c r="F888" s="74"/>
      <c r="G888" s="74"/>
    </row>
    <row r="889">
      <c r="E889" s="74"/>
      <c r="F889" s="74"/>
      <c r="G889" s="74"/>
    </row>
    <row r="890">
      <c r="E890" s="74"/>
      <c r="F890" s="74"/>
      <c r="G890" s="74"/>
    </row>
    <row r="891">
      <c r="E891" s="74"/>
      <c r="F891" s="74"/>
      <c r="G891" s="74"/>
    </row>
    <row r="892">
      <c r="E892" s="74"/>
      <c r="F892" s="74"/>
      <c r="G892" s="74"/>
    </row>
    <row r="893">
      <c r="E893" s="74"/>
      <c r="F893" s="74"/>
      <c r="G893" s="74"/>
    </row>
    <row r="894">
      <c r="E894" s="74"/>
      <c r="F894" s="74"/>
      <c r="G894" s="74"/>
    </row>
    <row r="895">
      <c r="E895" s="74"/>
      <c r="F895" s="74"/>
      <c r="G895" s="74"/>
    </row>
    <row r="896">
      <c r="E896" s="74"/>
      <c r="F896" s="74"/>
      <c r="G896" s="74"/>
    </row>
    <row r="897">
      <c r="E897" s="74"/>
      <c r="F897" s="74"/>
      <c r="G897" s="74"/>
    </row>
    <row r="898">
      <c r="E898" s="74"/>
      <c r="F898" s="74"/>
      <c r="G898" s="74"/>
    </row>
    <row r="899">
      <c r="E899" s="74"/>
      <c r="F899" s="74"/>
      <c r="G899" s="74"/>
    </row>
    <row r="900">
      <c r="E900" s="74"/>
      <c r="F900" s="74"/>
      <c r="G900" s="74"/>
    </row>
    <row r="901">
      <c r="E901" s="74"/>
      <c r="F901" s="74"/>
      <c r="G901" s="74"/>
    </row>
    <row r="902">
      <c r="E902" s="74"/>
      <c r="F902" s="74"/>
      <c r="G902" s="74"/>
    </row>
    <row r="903">
      <c r="E903" s="74"/>
      <c r="F903" s="74"/>
      <c r="G903" s="74"/>
    </row>
    <row r="904">
      <c r="E904" s="74"/>
      <c r="F904" s="74"/>
      <c r="G904" s="74"/>
    </row>
    <row r="905">
      <c r="E905" s="74"/>
      <c r="F905" s="74"/>
      <c r="G905" s="74"/>
    </row>
    <row r="906">
      <c r="E906" s="74"/>
      <c r="F906" s="74"/>
      <c r="G906" s="74"/>
    </row>
    <row r="907">
      <c r="E907" s="74"/>
      <c r="F907" s="74"/>
      <c r="G907" s="74"/>
    </row>
    <row r="908">
      <c r="E908" s="74"/>
      <c r="F908" s="74"/>
      <c r="G908" s="74"/>
    </row>
    <row r="909">
      <c r="E909" s="74"/>
      <c r="F909" s="74"/>
      <c r="G909" s="74"/>
    </row>
    <row r="910">
      <c r="E910" s="74"/>
      <c r="F910" s="74"/>
      <c r="G910" s="74"/>
    </row>
    <row r="911">
      <c r="E911" s="74"/>
      <c r="F911" s="74"/>
      <c r="G911" s="74"/>
    </row>
    <row r="912">
      <c r="E912" s="74"/>
      <c r="F912" s="74"/>
      <c r="G912" s="74"/>
    </row>
    <row r="913">
      <c r="E913" s="74"/>
      <c r="F913" s="74"/>
      <c r="G913" s="74"/>
    </row>
    <row r="914">
      <c r="E914" s="74"/>
      <c r="F914" s="74"/>
      <c r="G914" s="74"/>
    </row>
    <row r="915">
      <c r="E915" s="74"/>
      <c r="F915" s="74"/>
      <c r="G915" s="74"/>
    </row>
    <row r="916">
      <c r="E916" s="74"/>
      <c r="F916" s="74"/>
      <c r="G916" s="74"/>
    </row>
    <row r="917">
      <c r="E917" s="74"/>
      <c r="F917" s="74"/>
      <c r="G917" s="74"/>
    </row>
    <row r="918">
      <c r="E918" s="74"/>
      <c r="F918" s="74"/>
      <c r="G918" s="74"/>
    </row>
    <row r="919">
      <c r="E919" s="74"/>
      <c r="F919" s="74"/>
      <c r="G919" s="74"/>
    </row>
    <row r="920">
      <c r="E920" s="74"/>
      <c r="F920" s="74"/>
      <c r="G920" s="74"/>
    </row>
    <row r="921">
      <c r="E921" s="74"/>
      <c r="F921" s="74"/>
      <c r="G921" s="74"/>
    </row>
    <row r="922">
      <c r="E922" s="74"/>
      <c r="F922" s="74"/>
      <c r="G922" s="74"/>
    </row>
    <row r="923">
      <c r="E923" s="74"/>
      <c r="F923" s="74"/>
      <c r="G923" s="74"/>
    </row>
    <row r="924">
      <c r="E924" s="74"/>
      <c r="F924" s="74"/>
      <c r="G924" s="74"/>
    </row>
    <row r="925">
      <c r="E925" s="74"/>
      <c r="F925" s="74"/>
      <c r="G925" s="74"/>
    </row>
    <row r="926">
      <c r="E926" s="74"/>
      <c r="F926" s="74"/>
      <c r="G926" s="74"/>
    </row>
    <row r="927">
      <c r="E927" s="74"/>
      <c r="F927" s="74"/>
      <c r="G927" s="74"/>
    </row>
    <row r="928">
      <c r="E928" s="74"/>
      <c r="F928" s="74"/>
      <c r="G928" s="74"/>
    </row>
    <row r="929">
      <c r="E929" s="74"/>
      <c r="F929" s="74"/>
      <c r="G929" s="74"/>
    </row>
    <row r="930">
      <c r="E930" s="74"/>
      <c r="F930" s="74"/>
      <c r="G930" s="74"/>
    </row>
    <row r="931">
      <c r="E931" s="74"/>
      <c r="F931" s="74"/>
      <c r="G931" s="74"/>
    </row>
    <row r="932">
      <c r="E932" s="74"/>
      <c r="F932" s="74"/>
      <c r="G932" s="74"/>
    </row>
    <row r="933">
      <c r="E933" s="74"/>
      <c r="F933" s="74"/>
      <c r="G933" s="74"/>
    </row>
    <row r="934">
      <c r="E934" s="74"/>
      <c r="F934" s="74"/>
      <c r="G934" s="74"/>
    </row>
    <row r="935">
      <c r="E935" s="74"/>
      <c r="F935" s="74"/>
      <c r="G935" s="74"/>
    </row>
    <row r="936">
      <c r="E936" s="74"/>
      <c r="F936" s="74"/>
      <c r="G936" s="74"/>
    </row>
    <row r="937">
      <c r="E937" s="74"/>
      <c r="F937" s="74"/>
      <c r="G937" s="74"/>
    </row>
  </sheetData>
  <mergeCells count="8">
    <mergeCell ref="A1:A2"/>
    <mergeCell ref="B1:B2"/>
    <mergeCell ref="C1:D1"/>
    <mergeCell ref="E1:F1"/>
    <mergeCell ref="G1:H1"/>
    <mergeCell ref="I1:I2"/>
    <mergeCell ref="K4:M4"/>
    <mergeCell ref="O63:Q63"/>
  </mergeCells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0.75"/>
    <col customWidth="1" min="2" max="2" width="31.88"/>
    <col customWidth="1" min="3" max="3" width="19.88"/>
    <col customWidth="1" min="4" max="4" width="24.75"/>
  </cols>
  <sheetData>
    <row r="1">
      <c r="A1" s="204" t="s">
        <v>373</v>
      </c>
      <c r="G1" s="205"/>
    </row>
    <row r="2">
      <c r="A2" s="206" t="s">
        <v>374</v>
      </c>
      <c r="B2" s="206" t="s">
        <v>375</v>
      </c>
      <c r="C2" s="207" t="s">
        <v>376</v>
      </c>
      <c r="D2" s="208" t="s">
        <v>377</v>
      </c>
      <c r="E2" s="23"/>
      <c r="F2" s="209" t="s">
        <v>378</v>
      </c>
      <c r="G2" s="205"/>
    </row>
    <row r="3">
      <c r="A3" s="210"/>
      <c r="B3" s="210"/>
      <c r="C3" s="210"/>
      <c r="D3" s="480" t="s">
        <v>6</v>
      </c>
      <c r="E3" s="481" t="s">
        <v>379</v>
      </c>
      <c r="F3" s="210"/>
      <c r="G3" s="205"/>
    </row>
    <row r="4">
      <c r="A4" s="287" t="s">
        <v>663</v>
      </c>
      <c r="B4" s="38" t="s">
        <v>73</v>
      </c>
      <c r="C4" s="85" t="s">
        <v>27</v>
      </c>
      <c r="D4" s="168" t="s">
        <v>72</v>
      </c>
      <c r="E4" s="482">
        <v>2022.0</v>
      </c>
      <c r="F4" s="85">
        <v>1.0</v>
      </c>
      <c r="G4" s="205"/>
    </row>
    <row r="5">
      <c r="A5" s="294"/>
      <c r="B5" s="38" t="s">
        <v>81</v>
      </c>
      <c r="C5" s="85" t="s">
        <v>27</v>
      </c>
      <c r="D5" s="483" t="s">
        <v>80</v>
      </c>
      <c r="E5" s="484">
        <v>2024.0</v>
      </c>
      <c r="F5" s="85">
        <v>2.0</v>
      </c>
      <c r="G5" s="213"/>
    </row>
    <row r="6">
      <c r="A6" s="294"/>
      <c r="B6" s="38" t="s">
        <v>61</v>
      </c>
      <c r="C6" s="85" t="s">
        <v>27</v>
      </c>
      <c r="D6" s="484" t="s">
        <v>62</v>
      </c>
      <c r="E6" s="38">
        <v>2023.0</v>
      </c>
      <c r="F6" s="14">
        <v>3.0</v>
      </c>
      <c r="G6" s="68"/>
    </row>
    <row r="7">
      <c r="A7" s="294"/>
      <c r="B7" s="38" t="s">
        <v>115</v>
      </c>
      <c r="C7" s="85" t="s">
        <v>58</v>
      </c>
      <c r="D7" s="38" t="s">
        <v>211</v>
      </c>
      <c r="E7" s="38">
        <v>2023.0</v>
      </c>
      <c r="F7" s="14">
        <v>4.0</v>
      </c>
      <c r="G7" s="68"/>
    </row>
    <row r="8">
      <c r="A8" s="294"/>
      <c r="B8" s="38" t="s">
        <v>136</v>
      </c>
      <c r="C8" s="85" t="s">
        <v>27</v>
      </c>
      <c r="D8" s="38" t="s">
        <v>137</v>
      </c>
      <c r="E8" s="38">
        <v>2025.0</v>
      </c>
      <c r="F8" s="85">
        <v>5.0</v>
      </c>
      <c r="G8" s="68"/>
    </row>
    <row r="9">
      <c r="A9" s="294"/>
      <c r="B9" s="38" t="s">
        <v>132</v>
      </c>
      <c r="C9" s="85" t="s">
        <v>27</v>
      </c>
      <c r="D9" s="38" t="s">
        <v>133</v>
      </c>
      <c r="E9" s="38">
        <v>2023.0</v>
      </c>
      <c r="F9" s="85">
        <v>6.0</v>
      </c>
      <c r="G9" s="68"/>
    </row>
    <row r="10">
      <c r="A10" s="294"/>
      <c r="B10" s="39" t="s">
        <v>117</v>
      </c>
      <c r="C10" s="85" t="s">
        <v>27</v>
      </c>
      <c r="D10" s="38" t="s">
        <v>188</v>
      </c>
      <c r="E10" s="38">
        <v>2023.0</v>
      </c>
      <c r="F10" s="14">
        <v>7.0</v>
      </c>
      <c r="G10" s="68"/>
    </row>
    <row r="11">
      <c r="A11" s="294"/>
      <c r="B11" s="38" t="s">
        <v>190</v>
      </c>
      <c r="C11" s="85" t="s">
        <v>58</v>
      </c>
      <c r="D11" s="38" t="s">
        <v>230</v>
      </c>
      <c r="E11" s="38">
        <v>2026.0</v>
      </c>
      <c r="F11" s="14">
        <v>8.0</v>
      </c>
      <c r="G11" s="68"/>
    </row>
    <row r="12">
      <c r="A12" s="294"/>
      <c r="B12" s="38" t="s">
        <v>130</v>
      </c>
      <c r="C12" s="85" t="s">
        <v>27</v>
      </c>
      <c r="D12" s="38" t="s">
        <v>202</v>
      </c>
      <c r="E12" s="38">
        <v>2025.0</v>
      </c>
      <c r="F12" s="85">
        <v>9.0</v>
      </c>
      <c r="G12" s="68"/>
    </row>
    <row r="13">
      <c r="A13" s="294"/>
      <c r="B13" s="38" t="s">
        <v>41</v>
      </c>
      <c r="C13" s="85" t="s">
        <v>27</v>
      </c>
      <c r="D13" s="38" t="s">
        <v>106</v>
      </c>
      <c r="E13" s="38">
        <v>2023.0</v>
      </c>
      <c r="F13" s="85">
        <v>10.0</v>
      </c>
      <c r="G13" s="68"/>
    </row>
    <row r="14">
      <c r="A14" s="294"/>
      <c r="B14" s="39" t="s">
        <v>154</v>
      </c>
      <c r="C14" s="85" t="s">
        <v>58</v>
      </c>
      <c r="D14" s="38" t="s">
        <v>233</v>
      </c>
      <c r="E14" s="38">
        <v>2024.0</v>
      </c>
      <c r="F14" s="14">
        <v>11.0</v>
      </c>
      <c r="G14" s="68"/>
    </row>
    <row r="15">
      <c r="A15" s="294"/>
      <c r="B15" s="39" t="s">
        <v>51</v>
      </c>
      <c r="C15" s="85" t="s">
        <v>27</v>
      </c>
      <c r="D15" s="38" t="s">
        <v>158</v>
      </c>
      <c r="E15" s="38">
        <v>2023.0</v>
      </c>
      <c r="F15" s="14">
        <v>12.0</v>
      </c>
      <c r="G15" s="68"/>
    </row>
    <row r="16">
      <c r="A16" s="294"/>
      <c r="B16" s="39" t="s">
        <v>149</v>
      </c>
      <c r="C16" s="85" t="s">
        <v>27</v>
      </c>
      <c r="D16" s="38" t="s">
        <v>218</v>
      </c>
      <c r="E16" s="38">
        <v>2023.0</v>
      </c>
      <c r="F16" s="85">
        <v>13.0</v>
      </c>
      <c r="G16" s="68"/>
    </row>
    <row r="17">
      <c r="A17" s="294"/>
      <c r="B17" s="39" t="s">
        <v>174</v>
      </c>
      <c r="C17" s="85" t="s">
        <v>58</v>
      </c>
      <c r="D17" s="38" t="s">
        <v>175</v>
      </c>
      <c r="E17" s="38">
        <v>2025.0</v>
      </c>
      <c r="F17" s="85">
        <v>14.0</v>
      </c>
      <c r="G17" s="68"/>
    </row>
    <row r="18">
      <c r="A18" s="294"/>
      <c r="B18" s="39" t="s">
        <v>254</v>
      </c>
      <c r="C18" s="85" t="s">
        <v>27</v>
      </c>
      <c r="D18" s="38" t="s">
        <v>67</v>
      </c>
      <c r="E18" s="38">
        <v>2023.0</v>
      </c>
      <c r="F18" s="14">
        <v>15.0</v>
      </c>
      <c r="G18" s="68"/>
    </row>
    <row r="19">
      <c r="A19" s="294"/>
      <c r="B19" s="39" t="s">
        <v>224</v>
      </c>
      <c r="C19" s="85" t="s">
        <v>27</v>
      </c>
      <c r="D19" s="38" t="s">
        <v>225</v>
      </c>
      <c r="E19" s="38">
        <v>2024.0</v>
      </c>
      <c r="F19" s="14">
        <v>16.0</v>
      </c>
      <c r="G19" s="68"/>
    </row>
    <row r="20">
      <c r="A20" s="294"/>
      <c r="B20" s="39" t="s">
        <v>213</v>
      </c>
      <c r="C20" s="85" t="s">
        <v>27</v>
      </c>
      <c r="D20" s="38" t="s">
        <v>231</v>
      </c>
      <c r="E20" s="38">
        <v>2024.0</v>
      </c>
      <c r="F20" s="85">
        <v>17.0</v>
      </c>
      <c r="G20" s="68"/>
    </row>
    <row r="21">
      <c r="A21" s="294"/>
      <c r="B21" s="38" t="s">
        <v>29</v>
      </c>
      <c r="C21" s="85" t="s">
        <v>27</v>
      </c>
      <c r="D21" s="38" t="s">
        <v>38</v>
      </c>
      <c r="E21" s="38">
        <v>2026.0</v>
      </c>
      <c r="F21" s="85">
        <v>18.0</v>
      </c>
      <c r="G21" s="68"/>
    </row>
    <row r="22">
      <c r="A22" s="294"/>
      <c r="B22" s="38" t="s">
        <v>115</v>
      </c>
      <c r="C22" s="42" t="s">
        <v>21</v>
      </c>
      <c r="D22" s="38" t="s">
        <v>169</v>
      </c>
      <c r="E22" s="38">
        <v>2024.0</v>
      </c>
      <c r="F22" s="14">
        <v>4.0</v>
      </c>
    </row>
    <row r="23">
      <c r="A23" s="294"/>
      <c r="B23" s="38" t="s">
        <v>190</v>
      </c>
      <c r="C23" s="42" t="s">
        <v>21</v>
      </c>
      <c r="D23" s="38" t="s">
        <v>642</v>
      </c>
      <c r="E23" s="38">
        <v>2024.0</v>
      </c>
      <c r="F23" s="14">
        <v>8.0</v>
      </c>
    </row>
    <row r="24">
      <c r="A24" s="294"/>
      <c r="B24" s="38" t="s">
        <v>130</v>
      </c>
      <c r="C24" s="42" t="s">
        <v>21</v>
      </c>
      <c r="D24" s="38" t="s">
        <v>131</v>
      </c>
      <c r="E24" s="38">
        <v>2026.0</v>
      </c>
      <c r="F24" s="14">
        <v>9.0</v>
      </c>
    </row>
    <row r="25">
      <c r="A25" s="294"/>
      <c r="B25" s="39" t="s">
        <v>154</v>
      </c>
      <c r="C25" s="42" t="s">
        <v>21</v>
      </c>
      <c r="D25" s="38" t="s">
        <v>184</v>
      </c>
      <c r="E25" s="38">
        <v>2024.0</v>
      </c>
      <c r="F25" s="14">
        <v>11.0</v>
      </c>
    </row>
    <row r="26">
      <c r="A26" s="81"/>
      <c r="B26" s="39" t="s">
        <v>174</v>
      </c>
      <c r="C26" s="42" t="s">
        <v>21</v>
      </c>
      <c r="D26" s="38" t="s">
        <v>221</v>
      </c>
      <c r="E26" s="38">
        <v>2023.0</v>
      </c>
      <c r="F26" s="14">
        <v>14.0</v>
      </c>
    </row>
    <row r="27">
      <c r="A27" s="287" t="s">
        <v>664</v>
      </c>
      <c r="B27" s="38" t="s">
        <v>77</v>
      </c>
      <c r="C27" s="85" t="s">
        <v>27</v>
      </c>
      <c r="D27" s="38" t="s">
        <v>203</v>
      </c>
      <c r="E27" s="38">
        <v>2023.0</v>
      </c>
      <c r="F27" s="14">
        <v>1.0</v>
      </c>
    </row>
    <row r="28">
      <c r="A28" s="294"/>
      <c r="B28" s="38" t="s">
        <v>665</v>
      </c>
      <c r="C28" s="85" t="s">
        <v>27</v>
      </c>
      <c r="D28" s="38" t="s">
        <v>161</v>
      </c>
      <c r="E28" s="38">
        <v>2024.0</v>
      </c>
      <c r="F28" s="14">
        <v>2.0</v>
      </c>
    </row>
    <row r="29">
      <c r="A29" s="294"/>
      <c r="B29" s="38" t="s">
        <v>25</v>
      </c>
      <c r="C29" s="85" t="s">
        <v>27</v>
      </c>
      <c r="D29" s="38" t="s">
        <v>160</v>
      </c>
      <c r="E29" s="38">
        <v>2026.0</v>
      </c>
      <c r="F29" s="14">
        <v>3.0</v>
      </c>
    </row>
    <row r="30">
      <c r="A30" s="294"/>
      <c r="B30" s="38" t="s">
        <v>666</v>
      </c>
      <c r="C30" s="85" t="s">
        <v>27</v>
      </c>
      <c r="D30" s="38" t="s">
        <v>88</v>
      </c>
      <c r="E30" s="38">
        <v>2025.0</v>
      </c>
      <c r="F30" s="14">
        <v>4.0</v>
      </c>
    </row>
    <row r="31">
      <c r="A31" s="294"/>
      <c r="B31" s="38" t="s">
        <v>95</v>
      </c>
      <c r="C31" s="85" t="s">
        <v>27</v>
      </c>
      <c r="D31" s="38" t="s">
        <v>176</v>
      </c>
      <c r="E31" s="38">
        <v>2025.0</v>
      </c>
      <c r="F31" s="14">
        <v>5.0</v>
      </c>
    </row>
    <row r="32">
      <c r="A32" s="294"/>
      <c r="B32" s="38" t="s">
        <v>89</v>
      </c>
      <c r="C32" s="85" t="s">
        <v>58</v>
      </c>
      <c r="D32" s="38" t="s">
        <v>232</v>
      </c>
      <c r="E32" s="38">
        <v>2023.0</v>
      </c>
      <c r="F32" s="14">
        <v>6.0</v>
      </c>
    </row>
    <row r="33">
      <c r="A33" s="294"/>
      <c r="B33" s="38" t="s">
        <v>103</v>
      </c>
      <c r="C33" s="85" t="s">
        <v>58</v>
      </c>
      <c r="D33" s="38" t="s">
        <v>102</v>
      </c>
      <c r="E33" s="38">
        <v>2024.0</v>
      </c>
      <c r="F33" s="14">
        <v>7.0</v>
      </c>
    </row>
    <row r="34">
      <c r="A34" s="294"/>
      <c r="B34" s="38" t="s">
        <v>98</v>
      </c>
      <c r="C34" s="85" t="s">
        <v>58</v>
      </c>
      <c r="D34" s="38" t="s">
        <v>112</v>
      </c>
      <c r="E34" s="38">
        <v>2024.0</v>
      </c>
      <c r="F34" s="14">
        <v>8.0</v>
      </c>
    </row>
    <row r="35">
      <c r="A35" s="294"/>
      <c r="B35" s="38" t="s">
        <v>82</v>
      </c>
      <c r="C35" s="85" t="s">
        <v>58</v>
      </c>
      <c r="D35" s="38" t="s">
        <v>222</v>
      </c>
      <c r="E35" s="38">
        <v>2025.0</v>
      </c>
      <c r="F35" s="14">
        <v>9.0</v>
      </c>
    </row>
    <row r="36">
      <c r="A36" s="294"/>
      <c r="B36" s="38" t="s">
        <v>127</v>
      </c>
      <c r="C36" s="85" t="s">
        <v>27</v>
      </c>
      <c r="D36" s="38" t="s">
        <v>159</v>
      </c>
      <c r="E36" s="38">
        <v>2025.0</v>
      </c>
      <c r="F36" s="14">
        <v>10.0</v>
      </c>
    </row>
    <row r="37">
      <c r="A37" s="294"/>
      <c r="B37" s="38" t="s">
        <v>178</v>
      </c>
      <c r="C37" s="85" t="s">
        <v>27</v>
      </c>
      <c r="D37" s="38" t="s">
        <v>229</v>
      </c>
      <c r="E37" s="38">
        <v>2023.0</v>
      </c>
      <c r="F37" s="14">
        <v>11.0</v>
      </c>
    </row>
    <row r="38">
      <c r="A38" s="294"/>
      <c r="B38" s="38" t="s">
        <v>167</v>
      </c>
      <c r="C38" s="85" t="s">
        <v>27</v>
      </c>
      <c r="D38" s="38" t="s">
        <v>208</v>
      </c>
      <c r="E38" s="38">
        <v>2024.0</v>
      </c>
      <c r="F38" s="14">
        <v>12.0</v>
      </c>
    </row>
    <row r="39">
      <c r="A39" s="294"/>
      <c r="B39" s="38" t="s">
        <v>667</v>
      </c>
      <c r="C39" s="85" t="s">
        <v>27</v>
      </c>
      <c r="D39" s="38" t="s">
        <v>226</v>
      </c>
      <c r="E39" s="38">
        <v>2024.0</v>
      </c>
      <c r="F39" s="14">
        <v>13.0</v>
      </c>
    </row>
    <row r="40">
      <c r="A40" s="294"/>
      <c r="B40" s="38" t="s">
        <v>199</v>
      </c>
      <c r="C40" s="14" t="s">
        <v>58</v>
      </c>
      <c r="D40" s="38" t="s">
        <v>186</v>
      </c>
      <c r="E40" s="38">
        <v>2023.0</v>
      </c>
      <c r="F40" s="14">
        <v>14.0</v>
      </c>
    </row>
    <row r="41">
      <c r="A41" s="294"/>
      <c r="B41" s="38" t="s">
        <v>78</v>
      </c>
      <c r="C41" s="85" t="s">
        <v>27</v>
      </c>
      <c r="D41" s="38" t="s">
        <v>101</v>
      </c>
      <c r="E41" s="38">
        <v>2023.0</v>
      </c>
      <c r="F41" s="14">
        <v>15.0</v>
      </c>
    </row>
    <row r="42">
      <c r="A42" s="294"/>
      <c r="B42" s="38" t="s">
        <v>18</v>
      </c>
      <c r="C42" s="14" t="s">
        <v>58</v>
      </c>
      <c r="D42" s="38" t="s">
        <v>234</v>
      </c>
      <c r="E42" s="38">
        <v>2024.0</v>
      </c>
      <c r="F42" s="14">
        <v>16.0</v>
      </c>
    </row>
    <row r="43">
      <c r="A43" s="294"/>
      <c r="B43" s="38" t="s">
        <v>227</v>
      </c>
      <c r="C43" s="85" t="s">
        <v>27</v>
      </c>
      <c r="D43" s="38" t="s">
        <v>228</v>
      </c>
      <c r="E43" s="38">
        <v>2024.0</v>
      </c>
      <c r="F43" s="14">
        <v>17.0</v>
      </c>
    </row>
    <row r="44">
      <c r="A44" s="294"/>
      <c r="B44" s="38" t="s">
        <v>138</v>
      </c>
      <c r="C44" s="14" t="s">
        <v>58</v>
      </c>
      <c r="D44" s="38" t="s">
        <v>139</v>
      </c>
      <c r="E44" s="38">
        <v>2025.0</v>
      </c>
      <c r="F44" s="14">
        <v>18.0</v>
      </c>
    </row>
    <row r="45">
      <c r="A45" s="294"/>
      <c r="B45" s="38" t="s">
        <v>89</v>
      </c>
      <c r="C45" s="42" t="s">
        <v>21</v>
      </c>
      <c r="D45" s="38" t="s">
        <v>223</v>
      </c>
      <c r="E45" s="38">
        <v>2023.0</v>
      </c>
      <c r="F45" s="85">
        <v>6.0</v>
      </c>
    </row>
    <row r="46">
      <c r="A46" s="294"/>
      <c r="B46" s="38" t="s">
        <v>103</v>
      </c>
      <c r="C46" s="42" t="s">
        <v>21</v>
      </c>
      <c r="D46" s="38" t="s">
        <v>105</v>
      </c>
      <c r="E46" s="38">
        <v>2026.0</v>
      </c>
      <c r="F46" s="14">
        <v>7.0</v>
      </c>
    </row>
    <row r="47">
      <c r="A47" s="294"/>
      <c r="B47" s="38" t="s">
        <v>98</v>
      </c>
      <c r="C47" s="42" t="s">
        <v>21</v>
      </c>
      <c r="D47" s="38" t="s">
        <v>183</v>
      </c>
      <c r="E47" s="38">
        <v>2025.0</v>
      </c>
      <c r="F47" s="14">
        <v>8.0</v>
      </c>
    </row>
    <row r="48">
      <c r="A48" s="294"/>
      <c r="B48" s="38" t="s">
        <v>82</v>
      </c>
      <c r="C48" s="42" t="s">
        <v>21</v>
      </c>
      <c r="D48" s="38" t="s">
        <v>583</v>
      </c>
      <c r="E48" s="38">
        <v>2023.0</v>
      </c>
      <c r="F48" s="85">
        <v>9.0</v>
      </c>
    </row>
    <row r="49">
      <c r="A49" s="294"/>
      <c r="B49" s="38" t="s">
        <v>199</v>
      </c>
      <c r="C49" s="42" t="s">
        <v>21</v>
      </c>
      <c r="D49" s="38" t="s">
        <v>200</v>
      </c>
      <c r="E49" s="38">
        <v>2023.0</v>
      </c>
      <c r="F49" s="85">
        <v>14.0</v>
      </c>
    </row>
    <row r="50">
      <c r="A50" s="294"/>
      <c r="B50" s="38" t="s">
        <v>18</v>
      </c>
      <c r="C50" s="42" t="s">
        <v>21</v>
      </c>
      <c r="D50" s="38" t="s">
        <v>153</v>
      </c>
      <c r="E50" s="38">
        <v>2025.0</v>
      </c>
      <c r="F50" s="14">
        <v>16.0</v>
      </c>
    </row>
    <row r="51">
      <c r="A51" s="81"/>
      <c r="B51" s="38" t="s">
        <v>138</v>
      </c>
      <c r="C51" s="42" t="s">
        <v>21</v>
      </c>
      <c r="D51" s="38" t="s">
        <v>238</v>
      </c>
      <c r="E51" s="38">
        <v>2024.0</v>
      </c>
      <c r="F51" s="85">
        <v>18.0</v>
      </c>
    </row>
    <row r="52">
      <c r="A52" s="287" t="s">
        <v>668</v>
      </c>
      <c r="B52" s="485" t="s">
        <v>46</v>
      </c>
      <c r="C52" s="85" t="s">
        <v>27</v>
      </c>
      <c r="D52" s="38" t="s">
        <v>47</v>
      </c>
      <c r="E52" s="38">
        <v>2025.0</v>
      </c>
      <c r="F52" s="14">
        <v>1.0</v>
      </c>
    </row>
    <row r="53">
      <c r="A53" s="294"/>
      <c r="B53" s="486" t="s">
        <v>562</v>
      </c>
      <c r="C53" s="85" t="s">
        <v>27</v>
      </c>
      <c r="D53" s="38" t="s">
        <v>563</v>
      </c>
      <c r="E53" s="38">
        <v>2024.0</v>
      </c>
      <c r="F53" s="14">
        <v>2.0</v>
      </c>
    </row>
    <row r="54">
      <c r="A54" s="294"/>
      <c r="B54" s="485" t="s">
        <v>627</v>
      </c>
      <c r="C54" s="85" t="s">
        <v>27</v>
      </c>
      <c r="D54" s="38" t="s">
        <v>628</v>
      </c>
      <c r="E54" s="38">
        <v>2023.0</v>
      </c>
      <c r="F54" s="14">
        <v>3.0</v>
      </c>
    </row>
    <row r="55">
      <c r="A55" s="294"/>
      <c r="B55" s="487" t="s">
        <v>572</v>
      </c>
      <c r="C55" s="85" t="s">
        <v>27</v>
      </c>
      <c r="D55" s="38" t="s">
        <v>641</v>
      </c>
      <c r="E55" s="38">
        <v>2026.0</v>
      </c>
      <c r="F55" s="14">
        <v>4.0</v>
      </c>
    </row>
    <row r="56">
      <c r="A56" s="294"/>
      <c r="B56" s="299" t="s">
        <v>596</v>
      </c>
      <c r="C56" s="85" t="s">
        <v>27</v>
      </c>
      <c r="D56" s="38" t="s">
        <v>597</v>
      </c>
      <c r="E56" s="38">
        <v>2025.0</v>
      </c>
      <c r="F56" s="14">
        <v>5.0</v>
      </c>
    </row>
    <row r="57">
      <c r="A57" s="294"/>
      <c r="B57" s="485" t="s">
        <v>594</v>
      </c>
      <c r="C57" s="85" t="s">
        <v>27</v>
      </c>
      <c r="D57" s="38" t="s">
        <v>595</v>
      </c>
      <c r="E57" s="38">
        <v>2025.0</v>
      </c>
      <c r="F57" s="14">
        <v>6.0</v>
      </c>
    </row>
    <row r="58">
      <c r="A58" s="294"/>
      <c r="B58" s="485" t="s">
        <v>613</v>
      </c>
      <c r="C58" s="85" t="s">
        <v>27</v>
      </c>
      <c r="D58" s="38" t="s">
        <v>660</v>
      </c>
      <c r="E58" s="38">
        <v>2025.0</v>
      </c>
      <c r="F58" s="14">
        <v>7.0</v>
      </c>
    </row>
    <row r="59">
      <c r="A59" s="294"/>
      <c r="B59" s="488" t="s">
        <v>669</v>
      </c>
      <c r="C59" s="85" t="s">
        <v>27</v>
      </c>
      <c r="D59" s="38" t="s">
        <v>579</v>
      </c>
      <c r="E59" s="38">
        <v>2025.0</v>
      </c>
      <c r="F59" s="14">
        <v>8.0</v>
      </c>
    </row>
    <row r="60">
      <c r="A60" s="294"/>
      <c r="B60" s="299" t="s">
        <v>607</v>
      </c>
      <c r="C60" s="85" t="s">
        <v>27</v>
      </c>
      <c r="D60" s="38" t="s">
        <v>608</v>
      </c>
      <c r="E60" s="38">
        <v>2023.0</v>
      </c>
      <c r="F60" s="14">
        <v>9.0</v>
      </c>
    </row>
    <row r="61">
      <c r="A61" s="294"/>
      <c r="B61" s="488" t="s">
        <v>611</v>
      </c>
      <c r="C61" s="85" t="s">
        <v>27</v>
      </c>
      <c r="D61" s="38" t="s">
        <v>612</v>
      </c>
      <c r="E61" s="38">
        <v>2025.0</v>
      </c>
      <c r="F61" s="14">
        <v>10.0</v>
      </c>
    </row>
    <row r="62">
      <c r="A62" s="294"/>
      <c r="B62" s="485" t="s">
        <v>609</v>
      </c>
      <c r="C62" s="85" t="s">
        <v>27</v>
      </c>
      <c r="D62" s="38" t="s">
        <v>610</v>
      </c>
      <c r="E62" s="38">
        <v>2025.0</v>
      </c>
      <c r="F62" s="14">
        <v>11.0</v>
      </c>
    </row>
    <row r="63">
      <c r="A63" s="294"/>
      <c r="B63" s="488" t="s">
        <v>635</v>
      </c>
      <c r="C63" s="85" t="s">
        <v>27</v>
      </c>
      <c r="D63" s="38" t="s">
        <v>636</v>
      </c>
      <c r="E63" s="38">
        <v>2026.0</v>
      </c>
      <c r="F63" s="14">
        <v>12.0</v>
      </c>
    </row>
    <row r="64">
      <c r="A64" s="294"/>
      <c r="B64" s="485" t="s">
        <v>615</v>
      </c>
      <c r="C64" s="85" t="s">
        <v>27</v>
      </c>
      <c r="D64" s="38" t="s">
        <v>616</v>
      </c>
      <c r="E64" s="38">
        <v>2025.0</v>
      </c>
      <c r="F64" s="14">
        <v>13.0</v>
      </c>
    </row>
    <row r="65">
      <c r="A65" s="294"/>
      <c r="B65" s="489" t="s">
        <v>637</v>
      </c>
      <c r="C65" s="14" t="s">
        <v>58</v>
      </c>
      <c r="D65" s="38" t="s">
        <v>659</v>
      </c>
      <c r="E65" s="38">
        <v>2024.0</v>
      </c>
      <c r="F65" s="14">
        <v>14.0</v>
      </c>
    </row>
    <row r="66">
      <c r="A66" s="294"/>
      <c r="B66" s="39" t="s">
        <v>617</v>
      </c>
      <c r="C66" s="85" t="s">
        <v>27</v>
      </c>
      <c r="D66" s="38" t="s">
        <v>618</v>
      </c>
      <c r="E66" s="38">
        <v>2023.0</v>
      </c>
      <c r="F66" s="14">
        <v>15.0</v>
      </c>
    </row>
    <row r="67">
      <c r="A67" s="294"/>
      <c r="B67" s="38" t="s">
        <v>622</v>
      </c>
      <c r="C67" s="85" t="s">
        <v>27</v>
      </c>
      <c r="D67" s="38" t="s">
        <v>623</v>
      </c>
      <c r="E67" s="38">
        <v>2025.0</v>
      </c>
      <c r="F67" s="14">
        <v>16.0</v>
      </c>
      <c r="G67" s="296"/>
    </row>
    <row r="68">
      <c r="A68" s="294"/>
      <c r="B68" s="38" t="s">
        <v>592</v>
      </c>
      <c r="C68" s="85" t="s">
        <v>27</v>
      </c>
      <c r="D68" s="38" t="s">
        <v>661</v>
      </c>
      <c r="E68" s="38">
        <v>2025.0</v>
      </c>
      <c r="F68" s="14">
        <v>17.0</v>
      </c>
    </row>
    <row r="69">
      <c r="A69" s="81"/>
      <c r="B69" s="489" t="s">
        <v>637</v>
      </c>
      <c r="C69" s="42" t="s">
        <v>21</v>
      </c>
      <c r="D69" s="38" t="s">
        <v>650</v>
      </c>
      <c r="E69" s="38">
        <v>2024.0</v>
      </c>
      <c r="F69" s="14">
        <v>14.0</v>
      </c>
    </row>
    <row r="70">
      <c r="A70" s="490" t="s">
        <v>53</v>
      </c>
      <c r="B70" s="491" t="s">
        <v>94</v>
      </c>
      <c r="C70" s="14" t="s">
        <v>58</v>
      </c>
      <c r="D70" s="68" t="s">
        <v>93</v>
      </c>
      <c r="E70" s="68">
        <v>2023.0</v>
      </c>
      <c r="F70" s="57">
        <v>1.0</v>
      </c>
    </row>
    <row r="71">
      <c r="B71" s="492" t="s">
        <v>581</v>
      </c>
      <c r="C71" s="85" t="s">
        <v>27</v>
      </c>
      <c r="D71" s="68" t="s">
        <v>582</v>
      </c>
      <c r="E71" s="68">
        <v>2023.0</v>
      </c>
      <c r="F71" s="57">
        <v>2.0</v>
      </c>
    </row>
    <row r="72">
      <c r="B72" s="214" t="s">
        <v>570</v>
      </c>
      <c r="C72" s="14" t="s">
        <v>58</v>
      </c>
      <c r="D72" s="68" t="s">
        <v>643</v>
      </c>
      <c r="E72" s="68">
        <v>2023.0</v>
      </c>
      <c r="F72" s="57">
        <v>3.0</v>
      </c>
    </row>
    <row r="73">
      <c r="B73" s="214" t="s">
        <v>604</v>
      </c>
      <c r="C73" s="85" t="s">
        <v>27</v>
      </c>
      <c r="D73" s="68" t="s">
        <v>606</v>
      </c>
      <c r="E73" s="68">
        <v>2025.0</v>
      </c>
      <c r="F73" s="57">
        <v>4.0</v>
      </c>
    </row>
    <row r="74">
      <c r="B74" s="214" t="s">
        <v>648</v>
      </c>
      <c r="C74" s="85" t="s">
        <v>27</v>
      </c>
      <c r="D74" s="68" t="s">
        <v>649</v>
      </c>
      <c r="E74" s="68">
        <v>2025.0</v>
      </c>
      <c r="F74" s="57">
        <v>5.0</v>
      </c>
    </row>
    <row r="75">
      <c r="B75" s="214" t="s">
        <v>625</v>
      </c>
      <c r="C75" s="85" t="s">
        <v>27</v>
      </c>
      <c r="D75" s="68" t="s">
        <v>626</v>
      </c>
      <c r="E75" s="68">
        <v>2023.0</v>
      </c>
      <c r="F75" s="57">
        <v>6.0</v>
      </c>
    </row>
    <row r="76">
      <c r="B76" s="214" t="s">
        <v>631</v>
      </c>
      <c r="C76" s="85" t="s">
        <v>27</v>
      </c>
      <c r="D76" s="68" t="s">
        <v>632</v>
      </c>
      <c r="E76" s="68">
        <v>2025.0</v>
      </c>
      <c r="F76" s="57">
        <v>7.0</v>
      </c>
    </row>
    <row r="77">
      <c r="B77" s="214" t="s">
        <v>574</v>
      </c>
      <c r="C77" s="85" t="s">
        <v>27</v>
      </c>
      <c r="D77" s="68" t="s">
        <v>575</v>
      </c>
      <c r="E77" s="68">
        <v>2026.0</v>
      </c>
      <c r="F77" s="57">
        <v>8.0</v>
      </c>
    </row>
    <row r="78">
      <c r="B78" s="214" t="s">
        <v>590</v>
      </c>
      <c r="C78" s="85" t="s">
        <v>27</v>
      </c>
      <c r="D78" s="68" t="s">
        <v>630</v>
      </c>
      <c r="E78" s="68">
        <v>2026.0</v>
      </c>
      <c r="F78" s="57">
        <v>9.0</v>
      </c>
    </row>
    <row r="79">
      <c r="B79" s="214" t="s">
        <v>639</v>
      </c>
      <c r="C79" s="85" t="s">
        <v>27</v>
      </c>
      <c r="D79" s="68" t="s">
        <v>640</v>
      </c>
      <c r="E79" s="68">
        <v>2023.0</v>
      </c>
      <c r="F79" s="57">
        <v>10.0</v>
      </c>
    </row>
    <row r="80">
      <c r="B80" s="214" t="s">
        <v>588</v>
      </c>
      <c r="C80" s="85" t="s">
        <v>27</v>
      </c>
      <c r="D80" s="68" t="s">
        <v>589</v>
      </c>
      <c r="E80" s="68">
        <v>2025.0</v>
      </c>
      <c r="F80" s="57">
        <v>11.0</v>
      </c>
    </row>
    <row r="81">
      <c r="B81" s="214" t="s">
        <v>564</v>
      </c>
      <c r="C81" s="85" t="s">
        <v>27</v>
      </c>
      <c r="D81" s="68" t="s">
        <v>565</v>
      </c>
      <c r="E81" s="68">
        <v>2024.0</v>
      </c>
      <c r="F81" s="57">
        <v>12.0</v>
      </c>
    </row>
    <row r="82">
      <c r="B82" s="214" t="s">
        <v>576</v>
      </c>
      <c r="C82" s="85" t="s">
        <v>27</v>
      </c>
      <c r="D82" s="68" t="s">
        <v>577</v>
      </c>
      <c r="E82" s="68">
        <v>2025.0</v>
      </c>
      <c r="F82" s="57">
        <v>13.0</v>
      </c>
    </row>
    <row r="83">
      <c r="B83" s="214" t="s">
        <v>653</v>
      </c>
      <c r="C83" s="85" t="s">
        <v>27</v>
      </c>
      <c r="D83" s="68" t="s">
        <v>654</v>
      </c>
      <c r="E83" s="68">
        <v>2025.0</v>
      </c>
      <c r="F83" s="57">
        <v>14.0</v>
      </c>
    </row>
    <row r="84">
      <c r="B84" s="491" t="s">
        <v>94</v>
      </c>
      <c r="C84" s="42" t="s">
        <v>21</v>
      </c>
      <c r="D84" s="68" t="s">
        <v>644</v>
      </c>
      <c r="E84" s="68">
        <v>2023.0</v>
      </c>
      <c r="F84" s="57">
        <v>1.0</v>
      </c>
    </row>
    <row r="85">
      <c r="B85" s="214" t="s">
        <v>570</v>
      </c>
      <c r="C85" s="42" t="s">
        <v>21</v>
      </c>
      <c r="D85" s="68" t="s">
        <v>599</v>
      </c>
      <c r="E85" s="68">
        <v>2026.0</v>
      </c>
      <c r="F85" s="57">
        <v>3.0</v>
      </c>
    </row>
    <row r="86">
      <c r="F86" s="74"/>
    </row>
    <row r="87">
      <c r="F87" s="74"/>
    </row>
    <row r="88">
      <c r="F88" s="74"/>
    </row>
    <row r="89">
      <c r="F89" s="74"/>
    </row>
    <row r="90">
      <c r="F90" s="74"/>
    </row>
    <row r="91">
      <c r="F91" s="74"/>
    </row>
    <row r="92">
      <c r="F92" s="74"/>
    </row>
    <row r="93">
      <c r="F93" s="74"/>
    </row>
    <row r="94">
      <c r="F94" s="74"/>
    </row>
    <row r="95">
      <c r="F95" s="74"/>
    </row>
    <row r="96">
      <c r="F96" s="74"/>
    </row>
    <row r="97">
      <c r="F97" s="74"/>
    </row>
    <row r="98">
      <c r="F98" s="74"/>
    </row>
    <row r="99">
      <c r="F99" s="74"/>
    </row>
    <row r="100">
      <c r="F100" s="74"/>
    </row>
    <row r="101">
      <c r="F101" s="74"/>
    </row>
    <row r="102">
      <c r="F102" s="74"/>
    </row>
    <row r="103">
      <c r="F103" s="74"/>
    </row>
    <row r="104">
      <c r="F104" s="74"/>
    </row>
    <row r="105">
      <c r="F105" s="74"/>
    </row>
    <row r="106">
      <c r="F106" s="74"/>
    </row>
    <row r="107">
      <c r="F107" s="74"/>
    </row>
    <row r="108">
      <c r="F108" s="74"/>
    </row>
    <row r="109">
      <c r="F109" s="74"/>
    </row>
    <row r="110">
      <c r="F110" s="74"/>
    </row>
    <row r="111">
      <c r="F111" s="74"/>
    </row>
    <row r="112">
      <c r="F112" s="74"/>
    </row>
    <row r="113">
      <c r="F113" s="74"/>
    </row>
    <row r="114">
      <c r="F114" s="74"/>
    </row>
    <row r="115">
      <c r="F115" s="74"/>
    </row>
    <row r="116">
      <c r="F116" s="74"/>
    </row>
    <row r="117">
      <c r="F117" s="74"/>
    </row>
    <row r="118">
      <c r="F118" s="74"/>
    </row>
    <row r="119">
      <c r="F119" s="74"/>
    </row>
    <row r="120">
      <c r="F120" s="74"/>
    </row>
    <row r="121">
      <c r="F121" s="74"/>
    </row>
    <row r="122">
      <c r="F122" s="74"/>
    </row>
    <row r="123">
      <c r="F123" s="74"/>
    </row>
    <row r="124">
      <c r="F124" s="74"/>
    </row>
    <row r="125">
      <c r="F125" s="74"/>
    </row>
    <row r="126">
      <c r="F126" s="74"/>
    </row>
    <row r="127">
      <c r="F127" s="74"/>
    </row>
    <row r="128">
      <c r="F128" s="74"/>
    </row>
    <row r="129">
      <c r="F129" s="74"/>
    </row>
    <row r="130">
      <c r="F130" s="74"/>
    </row>
    <row r="131">
      <c r="F131" s="74"/>
    </row>
    <row r="132">
      <c r="F132" s="74"/>
    </row>
    <row r="133">
      <c r="F133" s="74"/>
    </row>
    <row r="134">
      <c r="F134" s="74"/>
    </row>
    <row r="135">
      <c r="F135" s="74"/>
    </row>
    <row r="136">
      <c r="F136" s="74"/>
    </row>
    <row r="137">
      <c r="F137" s="74"/>
    </row>
    <row r="138">
      <c r="F138" s="74"/>
    </row>
    <row r="139">
      <c r="F139" s="74"/>
    </row>
    <row r="140">
      <c r="F140" s="74"/>
    </row>
    <row r="141">
      <c r="F141" s="74"/>
    </row>
    <row r="142">
      <c r="F142" s="74"/>
    </row>
    <row r="143">
      <c r="F143" s="74"/>
    </row>
    <row r="144">
      <c r="F144" s="74"/>
    </row>
    <row r="145">
      <c r="F145" s="74"/>
    </row>
    <row r="146">
      <c r="F146" s="74"/>
    </row>
    <row r="147">
      <c r="F147" s="74"/>
    </row>
    <row r="148">
      <c r="F148" s="74"/>
    </row>
    <row r="149">
      <c r="F149" s="74"/>
    </row>
    <row r="150">
      <c r="F150" s="74"/>
    </row>
    <row r="151">
      <c r="F151" s="74"/>
    </row>
    <row r="152">
      <c r="F152" s="74"/>
    </row>
    <row r="153">
      <c r="F153" s="74"/>
    </row>
    <row r="154">
      <c r="F154" s="74"/>
    </row>
    <row r="155">
      <c r="F155" s="74"/>
    </row>
    <row r="156">
      <c r="F156" s="74"/>
    </row>
    <row r="157">
      <c r="F157" s="74"/>
    </row>
    <row r="158">
      <c r="F158" s="74"/>
    </row>
    <row r="159">
      <c r="F159" s="74"/>
    </row>
    <row r="160">
      <c r="F160" s="74"/>
    </row>
    <row r="161">
      <c r="F161" s="74"/>
    </row>
    <row r="162">
      <c r="F162" s="74"/>
    </row>
    <row r="163">
      <c r="F163" s="74"/>
    </row>
    <row r="164">
      <c r="F164" s="74"/>
    </row>
    <row r="165">
      <c r="F165" s="74"/>
    </row>
    <row r="166">
      <c r="F166" s="74"/>
    </row>
    <row r="167">
      <c r="F167" s="74"/>
    </row>
    <row r="168">
      <c r="F168" s="74"/>
    </row>
    <row r="169">
      <c r="F169" s="74"/>
    </row>
    <row r="170">
      <c r="F170" s="74"/>
    </row>
    <row r="171">
      <c r="F171" s="74"/>
    </row>
    <row r="172">
      <c r="F172" s="74"/>
    </row>
    <row r="173">
      <c r="F173" s="74"/>
    </row>
    <row r="174">
      <c r="F174" s="74"/>
    </row>
    <row r="175">
      <c r="F175" s="74"/>
    </row>
    <row r="176">
      <c r="F176" s="74"/>
    </row>
    <row r="177">
      <c r="F177" s="74"/>
    </row>
    <row r="178">
      <c r="F178" s="74"/>
    </row>
    <row r="179">
      <c r="F179" s="74"/>
    </row>
    <row r="180">
      <c r="F180" s="74"/>
    </row>
    <row r="181">
      <c r="F181" s="74"/>
    </row>
    <row r="182">
      <c r="F182" s="74"/>
    </row>
    <row r="183">
      <c r="F183" s="74"/>
    </row>
    <row r="184">
      <c r="F184" s="74"/>
    </row>
    <row r="185">
      <c r="F185" s="74"/>
    </row>
    <row r="186">
      <c r="F186" s="74"/>
    </row>
    <row r="187">
      <c r="F187" s="74"/>
    </row>
    <row r="188">
      <c r="F188" s="74"/>
    </row>
    <row r="189">
      <c r="F189" s="74"/>
    </row>
    <row r="190">
      <c r="F190" s="74"/>
    </row>
    <row r="191">
      <c r="F191" s="74"/>
    </row>
    <row r="192">
      <c r="F192" s="74"/>
    </row>
    <row r="193">
      <c r="F193" s="74"/>
    </row>
    <row r="194">
      <c r="F194" s="74"/>
    </row>
    <row r="195">
      <c r="F195" s="74"/>
    </row>
    <row r="196">
      <c r="F196" s="74"/>
    </row>
    <row r="197">
      <c r="F197" s="74"/>
    </row>
    <row r="198">
      <c r="F198" s="74"/>
    </row>
    <row r="199">
      <c r="F199" s="74"/>
    </row>
    <row r="200">
      <c r="F200" s="74"/>
    </row>
    <row r="201">
      <c r="F201" s="74"/>
    </row>
    <row r="202">
      <c r="F202" s="74"/>
    </row>
    <row r="203">
      <c r="F203" s="74"/>
    </row>
    <row r="204">
      <c r="F204" s="74"/>
    </row>
    <row r="205">
      <c r="F205" s="74"/>
    </row>
    <row r="206">
      <c r="F206" s="74"/>
    </row>
    <row r="207">
      <c r="F207" s="74"/>
    </row>
    <row r="208">
      <c r="F208" s="74"/>
    </row>
    <row r="209">
      <c r="F209" s="74"/>
    </row>
    <row r="210">
      <c r="F210" s="74"/>
    </row>
    <row r="211">
      <c r="F211" s="74"/>
    </row>
    <row r="212">
      <c r="F212" s="74"/>
    </row>
    <row r="213">
      <c r="F213" s="74"/>
    </row>
    <row r="214">
      <c r="F214" s="74"/>
    </row>
    <row r="215">
      <c r="F215" s="74"/>
    </row>
    <row r="216">
      <c r="F216" s="74"/>
    </row>
    <row r="217">
      <c r="F217" s="74"/>
    </row>
    <row r="218">
      <c r="F218" s="74"/>
    </row>
    <row r="219">
      <c r="F219" s="74"/>
    </row>
    <row r="220">
      <c r="F220" s="74"/>
    </row>
    <row r="221">
      <c r="F221" s="74"/>
    </row>
    <row r="222">
      <c r="F222" s="74"/>
    </row>
    <row r="223">
      <c r="F223" s="74"/>
    </row>
    <row r="224">
      <c r="F224" s="74"/>
    </row>
    <row r="225">
      <c r="F225" s="74"/>
    </row>
    <row r="226">
      <c r="F226" s="74"/>
    </row>
    <row r="227">
      <c r="F227" s="74"/>
    </row>
    <row r="228">
      <c r="F228" s="74"/>
    </row>
    <row r="229">
      <c r="F229" s="74"/>
    </row>
    <row r="230">
      <c r="F230" s="74"/>
    </row>
    <row r="231">
      <c r="F231" s="74"/>
    </row>
    <row r="232">
      <c r="F232" s="74"/>
    </row>
    <row r="233">
      <c r="F233" s="74"/>
    </row>
    <row r="234">
      <c r="F234" s="74"/>
    </row>
    <row r="235">
      <c r="F235" s="74"/>
    </row>
    <row r="236">
      <c r="F236" s="74"/>
    </row>
    <row r="237">
      <c r="F237" s="74"/>
    </row>
    <row r="238">
      <c r="F238" s="74"/>
    </row>
    <row r="239">
      <c r="F239" s="74"/>
    </row>
    <row r="240">
      <c r="F240" s="74"/>
    </row>
    <row r="241">
      <c r="F241" s="74"/>
    </row>
    <row r="242">
      <c r="F242" s="74"/>
    </row>
    <row r="243">
      <c r="F243" s="74"/>
    </row>
    <row r="244">
      <c r="F244" s="74"/>
    </row>
    <row r="245">
      <c r="F245" s="74"/>
    </row>
    <row r="246">
      <c r="F246" s="74"/>
    </row>
    <row r="247">
      <c r="F247" s="74"/>
    </row>
    <row r="248">
      <c r="F248" s="74"/>
    </row>
    <row r="249">
      <c r="F249" s="74"/>
    </row>
    <row r="250">
      <c r="F250" s="74"/>
    </row>
    <row r="251">
      <c r="F251" s="74"/>
    </row>
    <row r="252">
      <c r="F252" s="74"/>
    </row>
    <row r="253">
      <c r="F253" s="74"/>
    </row>
    <row r="254">
      <c r="F254" s="74"/>
    </row>
    <row r="255">
      <c r="F255" s="74"/>
    </row>
    <row r="256">
      <c r="F256" s="74"/>
    </row>
    <row r="257">
      <c r="F257" s="74"/>
    </row>
    <row r="258">
      <c r="F258" s="74"/>
    </row>
    <row r="259">
      <c r="F259" s="74"/>
    </row>
    <row r="260">
      <c r="F260" s="74"/>
    </row>
    <row r="261">
      <c r="F261" s="74"/>
    </row>
    <row r="262">
      <c r="F262" s="74"/>
    </row>
    <row r="263">
      <c r="F263" s="74"/>
    </row>
    <row r="264">
      <c r="F264" s="74"/>
    </row>
    <row r="265">
      <c r="F265" s="74"/>
    </row>
    <row r="266">
      <c r="F266" s="74"/>
    </row>
    <row r="267">
      <c r="F267" s="74"/>
    </row>
    <row r="268">
      <c r="F268" s="74"/>
    </row>
    <row r="269">
      <c r="F269" s="74"/>
    </row>
    <row r="270">
      <c r="F270" s="74"/>
    </row>
    <row r="271">
      <c r="F271" s="74"/>
    </row>
    <row r="272">
      <c r="F272" s="74"/>
    </row>
    <row r="273">
      <c r="F273" s="74"/>
    </row>
    <row r="274">
      <c r="F274" s="74"/>
    </row>
    <row r="275">
      <c r="F275" s="74"/>
    </row>
    <row r="276">
      <c r="F276" s="74"/>
    </row>
    <row r="277">
      <c r="F277" s="74"/>
    </row>
    <row r="278">
      <c r="F278" s="74"/>
    </row>
    <row r="279">
      <c r="F279" s="74"/>
    </row>
    <row r="280">
      <c r="F280" s="74"/>
    </row>
    <row r="281">
      <c r="F281" s="74"/>
    </row>
    <row r="282">
      <c r="F282" s="74"/>
    </row>
    <row r="283">
      <c r="F283" s="74"/>
    </row>
    <row r="284">
      <c r="F284" s="74"/>
    </row>
    <row r="285">
      <c r="F285" s="74"/>
    </row>
    <row r="286">
      <c r="F286" s="74"/>
    </row>
    <row r="287">
      <c r="F287" s="74"/>
    </row>
    <row r="288">
      <c r="F288" s="74"/>
    </row>
    <row r="289">
      <c r="F289" s="74"/>
    </row>
    <row r="290">
      <c r="F290" s="74"/>
    </row>
    <row r="291">
      <c r="F291" s="74"/>
    </row>
    <row r="292">
      <c r="F292" s="74"/>
    </row>
    <row r="293">
      <c r="F293" s="74"/>
    </row>
    <row r="294">
      <c r="F294" s="74"/>
    </row>
    <row r="295">
      <c r="F295" s="74"/>
    </row>
    <row r="296">
      <c r="F296" s="74"/>
    </row>
    <row r="297">
      <c r="F297" s="74"/>
    </row>
    <row r="298">
      <c r="F298" s="74"/>
    </row>
    <row r="299">
      <c r="F299" s="74"/>
    </row>
    <row r="300">
      <c r="F300" s="74"/>
    </row>
    <row r="301">
      <c r="F301" s="74"/>
    </row>
    <row r="302">
      <c r="F302" s="74"/>
    </row>
    <row r="303">
      <c r="F303" s="74"/>
    </row>
    <row r="304">
      <c r="F304" s="74"/>
    </row>
    <row r="305">
      <c r="F305" s="74"/>
    </row>
    <row r="306">
      <c r="F306" s="74"/>
    </row>
    <row r="307">
      <c r="F307" s="74"/>
    </row>
    <row r="308">
      <c r="F308" s="74"/>
    </row>
    <row r="309">
      <c r="F309" s="74"/>
    </row>
    <row r="310">
      <c r="F310" s="74"/>
    </row>
    <row r="311">
      <c r="F311" s="74"/>
    </row>
    <row r="312">
      <c r="F312" s="74"/>
    </row>
    <row r="313">
      <c r="F313" s="74"/>
    </row>
    <row r="314">
      <c r="F314" s="74"/>
    </row>
    <row r="315">
      <c r="F315" s="74"/>
    </row>
    <row r="316">
      <c r="F316" s="74"/>
    </row>
    <row r="317">
      <c r="F317" s="74"/>
    </row>
    <row r="318">
      <c r="F318" s="74"/>
    </row>
    <row r="319">
      <c r="F319" s="74"/>
    </row>
    <row r="320">
      <c r="F320" s="74"/>
    </row>
    <row r="321">
      <c r="F321" s="74"/>
    </row>
    <row r="322">
      <c r="F322" s="74"/>
    </row>
    <row r="323">
      <c r="F323" s="74"/>
    </row>
    <row r="324">
      <c r="F324" s="74"/>
    </row>
    <row r="325">
      <c r="F325" s="74"/>
    </row>
    <row r="326">
      <c r="F326" s="74"/>
    </row>
    <row r="327">
      <c r="F327" s="74"/>
    </row>
    <row r="328">
      <c r="F328" s="74"/>
    </row>
    <row r="329">
      <c r="F329" s="74"/>
    </row>
    <row r="330">
      <c r="F330" s="74"/>
    </row>
    <row r="331">
      <c r="F331" s="74"/>
    </row>
    <row r="332">
      <c r="F332" s="74"/>
    </row>
    <row r="333">
      <c r="F333" s="74"/>
    </row>
    <row r="334">
      <c r="F334" s="74"/>
    </row>
    <row r="335">
      <c r="F335" s="74"/>
    </row>
    <row r="336">
      <c r="F336" s="74"/>
    </row>
    <row r="337">
      <c r="F337" s="74"/>
    </row>
    <row r="338">
      <c r="F338" s="74"/>
    </row>
    <row r="339">
      <c r="F339" s="74"/>
    </row>
    <row r="340">
      <c r="F340" s="74"/>
    </row>
    <row r="341">
      <c r="F341" s="74"/>
    </row>
    <row r="342">
      <c r="F342" s="74"/>
    </row>
    <row r="343">
      <c r="F343" s="74"/>
    </row>
    <row r="344">
      <c r="F344" s="74"/>
    </row>
    <row r="345">
      <c r="F345" s="74"/>
    </row>
    <row r="346">
      <c r="F346" s="74"/>
    </row>
    <row r="347">
      <c r="F347" s="74"/>
    </row>
    <row r="348">
      <c r="F348" s="74"/>
    </row>
    <row r="349">
      <c r="F349" s="74"/>
    </row>
    <row r="350">
      <c r="F350" s="74"/>
    </row>
    <row r="351">
      <c r="F351" s="74"/>
    </row>
    <row r="352">
      <c r="F352" s="74"/>
    </row>
    <row r="353">
      <c r="F353" s="74"/>
    </row>
    <row r="354">
      <c r="F354" s="74"/>
    </row>
    <row r="355">
      <c r="F355" s="74"/>
    </row>
    <row r="356">
      <c r="F356" s="74"/>
    </row>
    <row r="357">
      <c r="F357" s="74"/>
    </row>
    <row r="358">
      <c r="F358" s="74"/>
    </row>
    <row r="359">
      <c r="F359" s="74"/>
    </row>
    <row r="360">
      <c r="F360" s="74"/>
    </row>
    <row r="361">
      <c r="F361" s="74"/>
    </row>
    <row r="362">
      <c r="F362" s="74"/>
    </row>
    <row r="363">
      <c r="F363" s="74"/>
    </row>
    <row r="364">
      <c r="F364" s="74"/>
    </row>
    <row r="365">
      <c r="F365" s="74"/>
    </row>
    <row r="366">
      <c r="F366" s="74"/>
    </row>
    <row r="367">
      <c r="F367" s="74"/>
    </row>
    <row r="368">
      <c r="F368" s="74"/>
    </row>
    <row r="369">
      <c r="F369" s="74"/>
    </row>
    <row r="370">
      <c r="F370" s="74"/>
    </row>
    <row r="371">
      <c r="F371" s="74"/>
    </row>
    <row r="372">
      <c r="F372" s="74"/>
    </row>
    <row r="373">
      <c r="F373" s="74"/>
    </row>
    <row r="374">
      <c r="F374" s="74"/>
    </row>
    <row r="375">
      <c r="F375" s="74"/>
    </row>
    <row r="376">
      <c r="F376" s="74"/>
    </row>
    <row r="377">
      <c r="F377" s="74"/>
    </row>
    <row r="378">
      <c r="F378" s="74"/>
    </row>
    <row r="379">
      <c r="F379" s="74"/>
    </row>
    <row r="380">
      <c r="F380" s="74"/>
    </row>
    <row r="381">
      <c r="F381" s="74"/>
    </row>
    <row r="382">
      <c r="F382" s="74"/>
    </row>
    <row r="383">
      <c r="F383" s="74"/>
    </row>
    <row r="384">
      <c r="F384" s="74"/>
    </row>
    <row r="385">
      <c r="F385" s="74"/>
    </row>
    <row r="386">
      <c r="F386" s="74"/>
    </row>
    <row r="387">
      <c r="F387" s="74"/>
    </row>
    <row r="388">
      <c r="F388" s="74"/>
    </row>
    <row r="389">
      <c r="F389" s="74"/>
    </row>
    <row r="390">
      <c r="F390" s="74"/>
    </row>
    <row r="391">
      <c r="F391" s="74"/>
    </row>
    <row r="392">
      <c r="F392" s="74"/>
    </row>
    <row r="393">
      <c r="F393" s="74"/>
    </row>
    <row r="394">
      <c r="F394" s="74"/>
    </row>
    <row r="395">
      <c r="F395" s="74"/>
    </row>
    <row r="396">
      <c r="F396" s="74"/>
    </row>
    <row r="397">
      <c r="F397" s="74"/>
    </row>
    <row r="398">
      <c r="F398" s="74"/>
    </row>
    <row r="399">
      <c r="F399" s="74"/>
    </row>
    <row r="400">
      <c r="F400" s="74"/>
    </row>
    <row r="401">
      <c r="F401" s="74"/>
    </row>
    <row r="402">
      <c r="F402" s="74"/>
    </row>
    <row r="403">
      <c r="F403" s="74"/>
    </row>
    <row r="404">
      <c r="F404" s="74"/>
    </row>
    <row r="405">
      <c r="F405" s="74"/>
    </row>
    <row r="406">
      <c r="F406" s="74"/>
    </row>
    <row r="407">
      <c r="F407" s="74"/>
    </row>
    <row r="408">
      <c r="F408" s="74"/>
    </row>
    <row r="409">
      <c r="F409" s="74"/>
    </row>
    <row r="410">
      <c r="F410" s="74"/>
    </row>
    <row r="411">
      <c r="F411" s="74"/>
    </row>
    <row r="412">
      <c r="F412" s="74"/>
    </row>
    <row r="413">
      <c r="F413" s="74"/>
    </row>
    <row r="414">
      <c r="F414" s="74"/>
    </row>
    <row r="415">
      <c r="F415" s="74"/>
    </row>
    <row r="416">
      <c r="F416" s="74"/>
    </row>
    <row r="417">
      <c r="F417" s="74"/>
    </row>
    <row r="418">
      <c r="F418" s="74"/>
    </row>
    <row r="419">
      <c r="F419" s="74"/>
    </row>
    <row r="420">
      <c r="F420" s="74"/>
    </row>
    <row r="421">
      <c r="F421" s="74"/>
    </row>
    <row r="422">
      <c r="F422" s="74"/>
    </row>
    <row r="423">
      <c r="F423" s="74"/>
    </row>
    <row r="424">
      <c r="F424" s="74"/>
    </row>
    <row r="425">
      <c r="F425" s="74"/>
    </row>
    <row r="426">
      <c r="F426" s="74"/>
    </row>
    <row r="427">
      <c r="F427" s="74"/>
    </row>
    <row r="428">
      <c r="F428" s="74"/>
    </row>
    <row r="429">
      <c r="F429" s="74"/>
    </row>
    <row r="430">
      <c r="F430" s="74"/>
    </row>
    <row r="431">
      <c r="F431" s="74"/>
    </row>
    <row r="432">
      <c r="F432" s="74"/>
    </row>
    <row r="433">
      <c r="F433" s="74"/>
    </row>
    <row r="434">
      <c r="F434" s="74"/>
    </row>
    <row r="435">
      <c r="F435" s="74"/>
    </row>
    <row r="436">
      <c r="F436" s="74"/>
    </row>
    <row r="437">
      <c r="F437" s="74"/>
    </row>
    <row r="438">
      <c r="F438" s="74"/>
    </row>
    <row r="439">
      <c r="F439" s="74"/>
    </row>
    <row r="440">
      <c r="F440" s="74"/>
    </row>
    <row r="441">
      <c r="F441" s="74"/>
    </row>
    <row r="442">
      <c r="F442" s="74"/>
    </row>
    <row r="443">
      <c r="F443" s="74"/>
    </row>
    <row r="444">
      <c r="F444" s="74"/>
    </row>
    <row r="445">
      <c r="F445" s="74"/>
    </row>
    <row r="446">
      <c r="F446" s="74"/>
    </row>
    <row r="447">
      <c r="F447" s="74"/>
    </row>
    <row r="448">
      <c r="F448" s="74"/>
    </row>
    <row r="449">
      <c r="F449" s="74"/>
    </row>
    <row r="450">
      <c r="F450" s="74"/>
    </row>
    <row r="451">
      <c r="F451" s="74"/>
    </row>
    <row r="452">
      <c r="F452" s="74"/>
    </row>
    <row r="453">
      <c r="F453" s="74"/>
    </row>
    <row r="454">
      <c r="F454" s="74"/>
    </row>
    <row r="455">
      <c r="F455" s="74"/>
    </row>
    <row r="456">
      <c r="F456" s="74"/>
    </row>
    <row r="457">
      <c r="F457" s="74"/>
    </row>
    <row r="458">
      <c r="F458" s="74"/>
    </row>
    <row r="459">
      <c r="F459" s="74"/>
    </row>
    <row r="460">
      <c r="F460" s="74"/>
    </row>
    <row r="461">
      <c r="F461" s="74"/>
    </row>
    <row r="462">
      <c r="F462" s="74"/>
    </row>
    <row r="463">
      <c r="F463" s="74"/>
    </row>
    <row r="464">
      <c r="F464" s="74"/>
    </row>
    <row r="465">
      <c r="F465" s="74"/>
    </row>
    <row r="466">
      <c r="F466" s="74"/>
    </row>
    <row r="467">
      <c r="F467" s="74"/>
    </row>
    <row r="468">
      <c r="F468" s="74"/>
    </row>
    <row r="469">
      <c r="F469" s="74"/>
    </row>
    <row r="470">
      <c r="F470" s="74"/>
    </row>
    <row r="471">
      <c r="F471" s="74"/>
    </row>
    <row r="472">
      <c r="F472" s="74"/>
    </row>
    <row r="473">
      <c r="F473" s="74"/>
    </row>
    <row r="474">
      <c r="F474" s="74"/>
    </row>
    <row r="475">
      <c r="F475" s="74"/>
    </row>
    <row r="476">
      <c r="F476" s="74"/>
    </row>
    <row r="477">
      <c r="F477" s="74"/>
    </row>
    <row r="478">
      <c r="F478" s="74"/>
    </row>
    <row r="479">
      <c r="F479" s="74"/>
    </row>
    <row r="480">
      <c r="F480" s="74"/>
    </row>
    <row r="481">
      <c r="F481" s="74"/>
    </row>
    <row r="482">
      <c r="F482" s="74"/>
    </row>
    <row r="483">
      <c r="F483" s="74"/>
    </row>
    <row r="484">
      <c r="F484" s="74"/>
    </row>
    <row r="485">
      <c r="F485" s="74"/>
    </row>
    <row r="486">
      <c r="F486" s="74"/>
    </row>
    <row r="487">
      <c r="F487" s="74"/>
    </row>
    <row r="488">
      <c r="F488" s="74"/>
    </row>
    <row r="489">
      <c r="F489" s="74"/>
    </row>
    <row r="490">
      <c r="F490" s="74"/>
    </row>
    <row r="491">
      <c r="F491" s="74"/>
    </row>
    <row r="492">
      <c r="F492" s="74"/>
    </row>
    <row r="493">
      <c r="F493" s="74"/>
    </row>
    <row r="494">
      <c r="F494" s="74"/>
    </row>
    <row r="495">
      <c r="F495" s="74"/>
    </row>
    <row r="496">
      <c r="F496" s="74"/>
    </row>
    <row r="497">
      <c r="F497" s="74"/>
    </row>
    <row r="498">
      <c r="F498" s="74"/>
    </row>
    <row r="499">
      <c r="F499" s="74"/>
    </row>
    <row r="500">
      <c r="F500" s="74"/>
    </row>
    <row r="501">
      <c r="F501" s="74"/>
    </row>
    <row r="502">
      <c r="F502" s="74"/>
    </row>
    <row r="503">
      <c r="F503" s="74"/>
    </row>
    <row r="504">
      <c r="F504" s="74"/>
    </row>
    <row r="505">
      <c r="F505" s="74"/>
    </row>
    <row r="506">
      <c r="F506" s="74"/>
    </row>
    <row r="507">
      <c r="F507" s="74"/>
    </row>
    <row r="508">
      <c r="F508" s="74"/>
    </row>
    <row r="509">
      <c r="F509" s="74"/>
    </row>
    <row r="510">
      <c r="F510" s="74"/>
    </row>
    <row r="511">
      <c r="F511" s="74"/>
    </row>
    <row r="512">
      <c r="F512" s="74"/>
    </row>
    <row r="513">
      <c r="F513" s="74"/>
    </row>
    <row r="514">
      <c r="F514" s="74"/>
    </row>
    <row r="515">
      <c r="F515" s="74"/>
    </row>
    <row r="516">
      <c r="F516" s="74"/>
    </row>
    <row r="517">
      <c r="F517" s="74"/>
    </row>
    <row r="518">
      <c r="F518" s="74"/>
    </row>
    <row r="519">
      <c r="F519" s="74"/>
    </row>
    <row r="520">
      <c r="F520" s="74"/>
    </row>
    <row r="521">
      <c r="F521" s="74"/>
    </row>
    <row r="522">
      <c r="F522" s="74"/>
    </row>
    <row r="523">
      <c r="F523" s="74"/>
    </row>
    <row r="524">
      <c r="F524" s="74"/>
    </row>
    <row r="525">
      <c r="F525" s="74"/>
    </row>
    <row r="526">
      <c r="F526" s="74"/>
    </row>
    <row r="527">
      <c r="F527" s="74"/>
    </row>
    <row r="528">
      <c r="F528" s="74"/>
    </row>
    <row r="529">
      <c r="F529" s="74"/>
    </row>
    <row r="530">
      <c r="F530" s="74"/>
    </row>
    <row r="531">
      <c r="F531" s="74"/>
    </row>
    <row r="532">
      <c r="F532" s="74"/>
    </row>
    <row r="533">
      <c r="F533" s="74"/>
    </row>
    <row r="534">
      <c r="F534" s="74"/>
    </row>
    <row r="535">
      <c r="F535" s="74"/>
    </row>
    <row r="536">
      <c r="F536" s="74"/>
    </row>
    <row r="537">
      <c r="F537" s="74"/>
    </row>
    <row r="538">
      <c r="F538" s="74"/>
    </row>
    <row r="539">
      <c r="F539" s="74"/>
    </row>
    <row r="540">
      <c r="F540" s="74"/>
    </row>
    <row r="541">
      <c r="F541" s="74"/>
    </row>
    <row r="542">
      <c r="F542" s="74"/>
    </row>
    <row r="543">
      <c r="F543" s="74"/>
    </row>
    <row r="544">
      <c r="F544" s="74"/>
    </row>
    <row r="545">
      <c r="F545" s="74"/>
    </row>
    <row r="546">
      <c r="F546" s="74"/>
    </row>
    <row r="547">
      <c r="F547" s="74"/>
    </row>
    <row r="548">
      <c r="F548" s="74"/>
    </row>
    <row r="549">
      <c r="F549" s="74"/>
    </row>
    <row r="550">
      <c r="F550" s="74"/>
    </row>
    <row r="551">
      <c r="F551" s="74"/>
    </row>
    <row r="552">
      <c r="F552" s="74"/>
    </row>
    <row r="553">
      <c r="F553" s="74"/>
    </row>
    <row r="554">
      <c r="F554" s="74"/>
    </row>
    <row r="555">
      <c r="F555" s="74"/>
    </row>
    <row r="556">
      <c r="F556" s="74"/>
    </row>
    <row r="557">
      <c r="F557" s="74"/>
    </row>
    <row r="558">
      <c r="F558" s="74"/>
    </row>
    <row r="559">
      <c r="F559" s="74"/>
    </row>
    <row r="560">
      <c r="F560" s="74"/>
    </row>
    <row r="561">
      <c r="F561" s="74"/>
    </row>
    <row r="562">
      <c r="F562" s="74"/>
    </row>
    <row r="563">
      <c r="F563" s="74"/>
    </row>
    <row r="564">
      <c r="F564" s="74"/>
    </row>
    <row r="565">
      <c r="F565" s="74"/>
    </row>
    <row r="566">
      <c r="F566" s="74"/>
    </row>
    <row r="567">
      <c r="F567" s="74"/>
    </row>
    <row r="568">
      <c r="F568" s="74"/>
    </row>
    <row r="569">
      <c r="F569" s="74"/>
    </row>
    <row r="570">
      <c r="F570" s="74"/>
    </row>
    <row r="571">
      <c r="F571" s="74"/>
    </row>
    <row r="572">
      <c r="F572" s="74"/>
    </row>
    <row r="573">
      <c r="F573" s="74"/>
    </row>
    <row r="574">
      <c r="F574" s="74"/>
    </row>
    <row r="575">
      <c r="F575" s="74"/>
    </row>
    <row r="576">
      <c r="F576" s="74"/>
    </row>
    <row r="577">
      <c r="F577" s="74"/>
    </row>
    <row r="578">
      <c r="F578" s="74"/>
    </row>
    <row r="579">
      <c r="F579" s="74"/>
    </row>
    <row r="580">
      <c r="F580" s="74"/>
    </row>
    <row r="581">
      <c r="F581" s="74"/>
    </row>
    <row r="582">
      <c r="F582" s="74"/>
    </row>
    <row r="583">
      <c r="F583" s="74"/>
    </row>
    <row r="584">
      <c r="F584" s="74"/>
    </row>
    <row r="585">
      <c r="F585" s="74"/>
    </row>
    <row r="586">
      <c r="F586" s="74"/>
    </row>
    <row r="587">
      <c r="F587" s="74"/>
    </row>
    <row r="588">
      <c r="F588" s="74"/>
    </row>
    <row r="589">
      <c r="F589" s="74"/>
    </row>
    <row r="590">
      <c r="F590" s="74"/>
    </row>
    <row r="591">
      <c r="F591" s="74"/>
    </row>
    <row r="592">
      <c r="F592" s="74"/>
    </row>
    <row r="593">
      <c r="F593" s="74"/>
    </row>
    <row r="594">
      <c r="F594" s="74"/>
    </row>
    <row r="595">
      <c r="F595" s="74"/>
    </row>
    <row r="596">
      <c r="F596" s="74"/>
    </row>
    <row r="597">
      <c r="F597" s="74"/>
    </row>
    <row r="598">
      <c r="F598" s="74"/>
    </row>
    <row r="599">
      <c r="F599" s="74"/>
    </row>
    <row r="600">
      <c r="F600" s="74"/>
    </row>
    <row r="601">
      <c r="F601" s="74"/>
    </row>
    <row r="602">
      <c r="F602" s="74"/>
    </row>
    <row r="603">
      <c r="F603" s="74"/>
    </row>
    <row r="604">
      <c r="F604" s="74"/>
    </row>
    <row r="605">
      <c r="F605" s="74"/>
    </row>
    <row r="606">
      <c r="F606" s="74"/>
    </row>
    <row r="607">
      <c r="F607" s="74"/>
    </row>
    <row r="608">
      <c r="F608" s="74"/>
    </row>
    <row r="609">
      <c r="F609" s="74"/>
    </row>
    <row r="610">
      <c r="F610" s="74"/>
    </row>
    <row r="611">
      <c r="F611" s="74"/>
    </row>
    <row r="612">
      <c r="F612" s="74"/>
    </row>
    <row r="613">
      <c r="F613" s="74"/>
    </row>
    <row r="614">
      <c r="F614" s="74"/>
    </row>
    <row r="615">
      <c r="F615" s="74"/>
    </row>
    <row r="616">
      <c r="F616" s="74"/>
    </row>
    <row r="617">
      <c r="F617" s="74"/>
    </row>
    <row r="618">
      <c r="F618" s="74"/>
    </row>
    <row r="619">
      <c r="F619" s="74"/>
    </row>
    <row r="620">
      <c r="F620" s="74"/>
    </row>
    <row r="621">
      <c r="F621" s="74"/>
    </row>
    <row r="622">
      <c r="F622" s="74"/>
    </row>
    <row r="623">
      <c r="F623" s="74"/>
    </row>
    <row r="624">
      <c r="F624" s="74"/>
    </row>
    <row r="625">
      <c r="F625" s="74"/>
    </row>
    <row r="626">
      <c r="F626" s="74"/>
    </row>
    <row r="627">
      <c r="F627" s="74"/>
    </row>
    <row r="628">
      <c r="F628" s="74"/>
    </row>
    <row r="629">
      <c r="F629" s="74"/>
    </row>
    <row r="630">
      <c r="F630" s="74"/>
    </row>
    <row r="631">
      <c r="F631" s="74"/>
    </row>
    <row r="632">
      <c r="F632" s="74"/>
    </row>
    <row r="633">
      <c r="F633" s="74"/>
    </row>
    <row r="634">
      <c r="F634" s="74"/>
    </row>
    <row r="635">
      <c r="F635" s="74"/>
    </row>
    <row r="636">
      <c r="F636" s="74"/>
    </row>
    <row r="637">
      <c r="F637" s="74"/>
    </row>
    <row r="638">
      <c r="F638" s="74"/>
    </row>
    <row r="639">
      <c r="F639" s="74"/>
    </row>
    <row r="640">
      <c r="F640" s="74"/>
    </row>
    <row r="641">
      <c r="F641" s="74"/>
    </row>
    <row r="642">
      <c r="F642" s="74"/>
    </row>
    <row r="643">
      <c r="F643" s="74"/>
    </row>
    <row r="644">
      <c r="F644" s="74"/>
    </row>
    <row r="645">
      <c r="F645" s="74"/>
    </row>
    <row r="646">
      <c r="F646" s="74"/>
    </row>
    <row r="647">
      <c r="F647" s="74"/>
    </row>
    <row r="648">
      <c r="F648" s="74"/>
    </row>
    <row r="649">
      <c r="F649" s="74"/>
    </row>
    <row r="650">
      <c r="F650" s="74"/>
    </row>
    <row r="651">
      <c r="F651" s="74"/>
    </row>
    <row r="652">
      <c r="F652" s="74"/>
    </row>
    <row r="653">
      <c r="F653" s="74"/>
    </row>
    <row r="654">
      <c r="F654" s="74"/>
    </row>
    <row r="655">
      <c r="F655" s="74"/>
    </row>
    <row r="656">
      <c r="F656" s="74"/>
    </row>
    <row r="657">
      <c r="F657" s="74"/>
    </row>
    <row r="658">
      <c r="F658" s="74"/>
    </row>
    <row r="659">
      <c r="F659" s="74"/>
    </row>
    <row r="660">
      <c r="F660" s="74"/>
    </row>
    <row r="661">
      <c r="F661" s="74"/>
    </row>
    <row r="662">
      <c r="F662" s="74"/>
    </row>
    <row r="663">
      <c r="F663" s="74"/>
    </row>
    <row r="664">
      <c r="F664" s="74"/>
    </row>
    <row r="665">
      <c r="F665" s="74"/>
    </row>
    <row r="666">
      <c r="F666" s="74"/>
    </row>
    <row r="667">
      <c r="F667" s="74"/>
    </row>
    <row r="668">
      <c r="F668" s="74"/>
    </row>
    <row r="669">
      <c r="F669" s="74"/>
    </row>
    <row r="670">
      <c r="F670" s="74"/>
    </row>
    <row r="671">
      <c r="F671" s="74"/>
    </row>
    <row r="672">
      <c r="F672" s="74"/>
    </row>
    <row r="673">
      <c r="F673" s="74"/>
    </row>
    <row r="674">
      <c r="F674" s="74"/>
    </row>
    <row r="675">
      <c r="F675" s="74"/>
    </row>
    <row r="676">
      <c r="F676" s="74"/>
    </row>
    <row r="677">
      <c r="F677" s="74"/>
    </row>
    <row r="678">
      <c r="F678" s="74"/>
    </row>
    <row r="679">
      <c r="F679" s="74"/>
    </row>
    <row r="680">
      <c r="F680" s="74"/>
    </row>
    <row r="681">
      <c r="F681" s="74"/>
    </row>
    <row r="682">
      <c r="F682" s="74"/>
    </row>
    <row r="683">
      <c r="F683" s="74"/>
    </row>
    <row r="684">
      <c r="F684" s="74"/>
    </row>
    <row r="685">
      <c r="F685" s="74"/>
    </row>
    <row r="686">
      <c r="F686" s="74"/>
    </row>
    <row r="687">
      <c r="F687" s="74"/>
    </row>
    <row r="688">
      <c r="F688" s="74"/>
    </row>
    <row r="689">
      <c r="F689" s="74"/>
    </row>
    <row r="690">
      <c r="F690" s="74"/>
    </row>
    <row r="691">
      <c r="F691" s="74"/>
    </row>
    <row r="692">
      <c r="F692" s="74"/>
    </row>
    <row r="693">
      <c r="F693" s="74"/>
    </row>
    <row r="694">
      <c r="F694" s="74"/>
    </row>
    <row r="695">
      <c r="F695" s="74"/>
    </row>
    <row r="696">
      <c r="F696" s="74"/>
    </row>
    <row r="697">
      <c r="F697" s="74"/>
    </row>
    <row r="698">
      <c r="F698" s="74"/>
    </row>
    <row r="699">
      <c r="F699" s="74"/>
    </row>
    <row r="700">
      <c r="F700" s="74"/>
    </row>
    <row r="701">
      <c r="F701" s="74"/>
    </row>
    <row r="702">
      <c r="F702" s="74"/>
    </row>
    <row r="703">
      <c r="F703" s="74"/>
    </row>
    <row r="704">
      <c r="F704" s="74"/>
    </row>
    <row r="705">
      <c r="F705" s="74"/>
    </row>
    <row r="706">
      <c r="F706" s="74"/>
    </row>
    <row r="707">
      <c r="F707" s="74"/>
    </row>
    <row r="708">
      <c r="F708" s="74"/>
    </row>
    <row r="709">
      <c r="F709" s="74"/>
    </row>
    <row r="710">
      <c r="F710" s="74"/>
    </row>
    <row r="711">
      <c r="F711" s="74"/>
    </row>
    <row r="712">
      <c r="F712" s="74"/>
    </row>
    <row r="713">
      <c r="F713" s="74"/>
    </row>
    <row r="714">
      <c r="F714" s="74"/>
    </row>
    <row r="715">
      <c r="F715" s="74"/>
    </row>
    <row r="716">
      <c r="F716" s="74"/>
    </row>
    <row r="717">
      <c r="F717" s="74"/>
    </row>
    <row r="718">
      <c r="F718" s="74"/>
    </row>
    <row r="719">
      <c r="F719" s="74"/>
    </row>
    <row r="720">
      <c r="F720" s="74"/>
    </row>
    <row r="721">
      <c r="F721" s="74"/>
    </row>
    <row r="722">
      <c r="F722" s="74"/>
    </row>
    <row r="723">
      <c r="F723" s="74"/>
    </row>
    <row r="724">
      <c r="F724" s="74"/>
    </row>
    <row r="725">
      <c r="F725" s="74"/>
    </row>
    <row r="726">
      <c r="F726" s="74"/>
    </row>
    <row r="727">
      <c r="F727" s="74"/>
    </row>
    <row r="728">
      <c r="F728" s="74"/>
    </row>
    <row r="729">
      <c r="F729" s="74"/>
    </row>
    <row r="730">
      <c r="F730" s="74"/>
    </row>
    <row r="731">
      <c r="F731" s="74"/>
    </row>
    <row r="732">
      <c r="F732" s="74"/>
    </row>
    <row r="733">
      <c r="F733" s="74"/>
    </row>
    <row r="734">
      <c r="F734" s="74"/>
    </row>
    <row r="735">
      <c r="F735" s="74"/>
    </row>
    <row r="736">
      <c r="F736" s="74"/>
    </row>
    <row r="737">
      <c r="F737" s="74"/>
    </row>
    <row r="738">
      <c r="F738" s="74"/>
    </row>
    <row r="739">
      <c r="F739" s="74"/>
    </row>
    <row r="740">
      <c r="F740" s="74"/>
    </row>
    <row r="741">
      <c r="F741" s="74"/>
    </row>
    <row r="742">
      <c r="F742" s="74"/>
    </row>
    <row r="743">
      <c r="F743" s="74"/>
    </row>
    <row r="744">
      <c r="F744" s="74"/>
    </row>
    <row r="745">
      <c r="F745" s="74"/>
    </row>
    <row r="746">
      <c r="F746" s="74"/>
    </row>
    <row r="747">
      <c r="F747" s="74"/>
    </row>
    <row r="748">
      <c r="F748" s="74"/>
    </row>
    <row r="749">
      <c r="F749" s="74"/>
    </row>
    <row r="750">
      <c r="F750" s="74"/>
    </row>
    <row r="751">
      <c r="F751" s="74"/>
    </row>
    <row r="752">
      <c r="F752" s="74"/>
    </row>
    <row r="753">
      <c r="F753" s="74"/>
    </row>
    <row r="754">
      <c r="F754" s="74"/>
    </row>
    <row r="755">
      <c r="F755" s="74"/>
    </row>
    <row r="756">
      <c r="F756" s="74"/>
    </row>
    <row r="757">
      <c r="F757" s="74"/>
    </row>
    <row r="758">
      <c r="F758" s="74"/>
    </row>
    <row r="759">
      <c r="F759" s="74"/>
    </row>
    <row r="760">
      <c r="F760" s="74"/>
    </row>
    <row r="761">
      <c r="F761" s="74"/>
    </row>
    <row r="762">
      <c r="F762" s="74"/>
    </row>
    <row r="763">
      <c r="F763" s="74"/>
    </row>
    <row r="764">
      <c r="F764" s="74"/>
    </row>
    <row r="765">
      <c r="F765" s="74"/>
    </row>
    <row r="766">
      <c r="F766" s="74"/>
    </row>
    <row r="767">
      <c r="F767" s="74"/>
    </row>
    <row r="768">
      <c r="F768" s="74"/>
    </row>
    <row r="769">
      <c r="F769" s="74"/>
    </row>
    <row r="770">
      <c r="F770" s="74"/>
    </row>
    <row r="771">
      <c r="F771" s="74"/>
    </row>
    <row r="772">
      <c r="F772" s="74"/>
    </row>
    <row r="773">
      <c r="F773" s="74"/>
    </row>
    <row r="774">
      <c r="F774" s="74"/>
    </row>
    <row r="775">
      <c r="F775" s="74"/>
    </row>
    <row r="776">
      <c r="F776" s="74"/>
    </row>
    <row r="777">
      <c r="F777" s="74"/>
    </row>
    <row r="778">
      <c r="F778" s="74"/>
    </row>
    <row r="779">
      <c r="F779" s="74"/>
    </row>
    <row r="780">
      <c r="F780" s="74"/>
    </row>
    <row r="781">
      <c r="F781" s="74"/>
    </row>
    <row r="782">
      <c r="F782" s="74"/>
    </row>
    <row r="783">
      <c r="F783" s="74"/>
    </row>
    <row r="784">
      <c r="F784" s="74"/>
    </row>
    <row r="785">
      <c r="F785" s="74"/>
    </row>
    <row r="786">
      <c r="F786" s="74"/>
    </row>
    <row r="787">
      <c r="F787" s="74"/>
    </row>
    <row r="788">
      <c r="F788" s="74"/>
    </row>
    <row r="789">
      <c r="F789" s="74"/>
    </row>
    <row r="790">
      <c r="F790" s="74"/>
    </row>
    <row r="791">
      <c r="F791" s="74"/>
    </row>
    <row r="792">
      <c r="F792" s="74"/>
    </row>
    <row r="793">
      <c r="F793" s="74"/>
    </row>
    <row r="794">
      <c r="F794" s="74"/>
    </row>
    <row r="795">
      <c r="F795" s="74"/>
    </row>
    <row r="796">
      <c r="F796" s="74"/>
    </row>
    <row r="797">
      <c r="F797" s="74"/>
    </row>
    <row r="798">
      <c r="F798" s="74"/>
    </row>
    <row r="799">
      <c r="F799" s="74"/>
    </row>
    <row r="800">
      <c r="F800" s="74"/>
    </row>
    <row r="801">
      <c r="F801" s="74"/>
    </row>
    <row r="802">
      <c r="F802" s="74"/>
    </row>
    <row r="803">
      <c r="F803" s="74"/>
    </row>
    <row r="804">
      <c r="F804" s="74"/>
    </row>
    <row r="805">
      <c r="F805" s="74"/>
    </row>
    <row r="806">
      <c r="F806" s="74"/>
    </row>
    <row r="807">
      <c r="F807" s="74"/>
    </row>
    <row r="808">
      <c r="F808" s="74"/>
    </row>
    <row r="809">
      <c r="F809" s="74"/>
    </row>
    <row r="810">
      <c r="F810" s="74"/>
    </row>
    <row r="811">
      <c r="F811" s="74"/>
    </row>
    <row r="812">
      <c r="F812" s="74"/>
    </row>
    <row r="813">
      <c r="F813" s="74"/>
    </row>
    <row r="814">
      <c r="F814" s="74"/>
    </row>
    <row r="815">
      <c r="F815" s="74"/>
    </row>
    <row r="816">
      <c r="F816" s="74"/>
    </row>
    <row r="817">
      <c r="F817" s="74"/>
    </row>
    <row r="818">
      <c r="F818" s="74"/>
    </row>
    <row r="819">
      <c r="F819" s="74"/>
    </row>
    <row r="820">
      <c r="F820" s="74"/>
    </row>
    <row r="821">
      <c r="F821" s="74"/>
    </row>
    <row r="822">
      <c r="F822" s="74"/>
    </row>
    <row r="823">
      <c r="F823" s="74"/>
    </row>
    <row r="824">
      <c r="F824" s="74"/>
    </row>
    <row r="825">
      <c r="F825" s="74"/>
    </row>
    <row r="826">
      <c r="F826" s="74"/>
    </row>
    <row r="827">
      <c r="F827" s="74"/>
    </row>
    <row r="828">
      <c r="F828" s="74"/>
    </row>
    <row r="829">
      <c r="F829" s="74"/>
    </row>
    <row r="830">
      <c r="F830" s="74"/>
    </row>
    <row r="831">
      <c r="F831" s="74"/>
    </row>
    <row r="832">
      <c r="F832" s="74"/>
    </row>
    <row r="833">
      <c r="F833" s="74"/>
    </row>
    <row r="834">
      <c r="F834" s="74"/>
    </row>
    <row r="835">
      <c r="F835" s="74"/>
    </row>
    <row r="836">
      <c r="F836" s="74"/>
    </row>
    <row r="837">
      <c r="F837" s="74"/>
    </row>
    <row r="838">
      <c r="F838" s="74"/>
    </row>
    <row r="839">
      <c r="F839" s="74"/>
    </row>
    <row r="840">
      <c r="F840" s="74"/>
    </row>
    <row r="841">
      <c r="F841" s="74"/>
    </row>
    <row r="842">
      <c r="F842" s="74"/>
    </row>
    <row r="843">
      <c r="F843" s="74"/>
    </row>
    <row r="844">
      <c r="F844" s="74"/>
    </row>
    <row r="845">
      <c r="F845" s="74"/>
    </row>
    <row r="846">
      <c r="F846" s="74"/>
    </row>
    <row r="847">
      <c r="F847" s="74"/>
    </row>
    <row r="848">
      <c r="F848" s="74"/>
    </row>
    <row r="849">
      <c r="F849" s="74"/>
    </row>
    <row r="850">
      <c r="F850" s="74"/>
    </row>
    <row r="851">
      <c r="F851" s="74"/>
    </row>
    <row r="852">
      <c r="F852" s="74"/>
    </row>
    <row r="853">
      <c r="F853" s="74"/>
    </row>
    <row r="854">
      <c r="F854" s="74"/>
    </row>
    <row r="855">
      <c r="F855" s="74"/>
    </row>
    <row r="856">
      <c r="F856" s="74"/>
    </row>
    <row r="857">
      <c r="F857" s="74"/>
    </row>
    <row r="858">
      <c r="F858" s="74"/>
    </row>
    <row r="859">
      <c r="F859" s="74"/>
    </row>
    <row r="860">
      <c r="F860" s="74"/>
    </row>
    <row r="861">
      <c r="F861" s="74"/>
    </row>
    <row r="862">
      <c r="F862" s="74"/>
    </row>
    <row r="863">
      <c r="F863" s="74"/>
    </row>
    <row r="864">
      <c r="F864" s="74"/>
    </row>
    <row r="865">
      <c r="F865" s="74"/>
    </row>
    <row r="866">
      <c r="F866" s="74"/>
    </row>
    <row r="867">
      <c r="F867" s="74"/>
    </row>
    <row r="868">
      <c r="F868" s="74"/>
    </row>
    <row r="869">
      <c r="F869" s="74"/>
    </row>
    <row r="870">
      <c r="F870" s="74"/>
    </row>
    <row r="871">
      <c r="F871" s="74"/>
    </row>
    <row r="872">
      <c r="F872" s="74"/>
    </row>
    <row r="873">
      <c r="F873" s="74"/>
    </row>
    <row r="874">
      <c r="F874" s="74"/>
    </row>
    <row r="875">
      <c r="F875" s="74"/>
    </row>
    <row r="876">
      <c r="F876" s="74"/>
    </row>
    <row r="877">
      <c r="F877" s="74"/>
    </row>
    <row r="878">
      <c r="F878" s="74"/>
    </row>
    <row r="879">
      <c r="F879" s="74"/>
    </row>
    <row r="880">
      <c r="F880" s="74"/>
    </row>
    <row r="881">
      <c r="F881" s="74"/>
    </row>
    <row r="882">
      <c r="F882" s="74"/>
    </row>
    <row r="883">
      <c r="F883" s="74"/>
    </row>
    <row r="884">
      <c r="F884" s="74"/>
    </row>
    <row r="885">
      <c r="F885" s="74"/>
    </row>
    <row r="886">
      <c r="F886" s="74"/>
    </row>
    <row r="887">
      <c r="F887" s="74"/>
    </row>
    <row r="888">
      <c r="F888" s="74"/>
    </row>
    <row r="889">
      <c r="F889" s="74"/>
    </row>
    <row r="890">
      <c r="F890" s="74"/>
    </row>
    <row r="891">
      <c r="F891" s="74"/>
    </row>
    <row r="892">
      <c r="F892" s="74"/>
    </row>
    <row r="893">
      <c r="F893" s="74"/>
    </row>
    <row r="894">
      <c r="F894" s="74"/>
    </row>
    <row r="895">
      <c r="F895" s="74"/>
    </row>
    <row r="896">
      <c r="F896" s="74"/>
    </row>
    <row r="897">
      <c r="F897" s="74"/>
    </row>
    <row r="898">
      <c r="F898" s="74"/>
    </row>
    <row r="899">
      <c r="F899" s="74"/>
    </row>
    <row r="900">
      <c r="F900" s="74"/>
    </row>
    <row r="901">
      <c r="F901" s="74"/>
    </row>
    <row r="902">
      <c r="F902" s="74"/>
    </row>
    <row r="903">
      <c r="F903" s="74"/>
    </row>
    <row r="904">
      <c r="F904" s="74"/>
    </row>
    <row r="905">
      <c r="F905" s="74"/>
    </row>
    <row r="906">
      <c r="F906" s="74"/>
    </row>
    <row r="907">
      <c r="F907" s="74"/>
    </row>
    <row r="908">
      <c r="F908" s="74"/>
    </row>
    <row r="909">
      <c r="F909" s="74"/>
    </row>
    <row r="910">
      <c r="F910" s="74"/>
    </row>
    <row r="911">
      <c r="F911" s="74"/>
    </row>
    <row r="912">
      <c r="F912" s="74"/>
    </row>
    <row r="913">
      <c r="F913" s="74"/>
    </row>
    <row r="914">
      <c r="F914" s="74"/>
    </row>
    <row r="915">
      <c r="F915" s="74"/>
    </row>
    <row r="916">
      <c r="F916" s="74"/>
    </row>
    <row r="917">
      <c r="F917" s="74"/>
    </row>
    <row r="918">
      <c r="F918" s="74"/>
    </row>
    <row r="919">
      <c r="F919" s="74"/>
    </row>
    <row r="920">
      <c r="F920" s="74"/>
    </row>
    <row r="921">
      <c r="F921" s="74"/>
    </row>
    <row r="922">
      <c r="F922" s="74"/>
    </row>
    <row r="923">
      <c r="F923" s="74"/>
    </row>
    <row r="924">
      <c r="F924" s="74"/>
    </row>
    <row r="925">
      <c r="F925" s="74"/>
    </row>
    <row r="926">
      <c r="F926" s="74"/>
    </row>
    <row r="927">
      <c r="F927" s="74"/>
    </row>
    <row r="928">
      <c r="F928" s="74"/>
    </row>
    <row r="929">
      <c r="F929" s="74"/>
    </row>
    <row r="930">
      <c r="F930" s="74"/>
    </row>
    <row r="931">
      <c r="F931" s="74"/>
    </row>
    <row r="932">
      <c r="F932" s="74"/>
    </row>
    <row r="933">
      <c r="F933" s="74"/>
    </row>
    <row r="934">
      <c r="F934" s="74"/>
    </row>
    <row r="935">
      <c r="F935" s="74"/>
    </row>
    <row r="936">
      <c r="F936" s="74"/>
    </row>
    <row r="937">
      <c r="F937" s="74"/>
    </row>
    <row r="938">
      <c r="F938" s="74"/>
    </row>
    <row r="939">
      <c r="F939" s="74"/>
    </row>
    <row r="940">
      <c r="F940" s="74"/>
    </row>
    <row r="941">
      <c r="F941" s="74"/>
    </row>
    <row r="942">
      <c r="F942" s="74"/>
    </row>
    <row r="943">
      <c r="F943" s="74"/>
    </row>
    <row r="944">
      <c r="F944" s="74"/>
    </row>
    <row r="945">
      <c r="F945" s="74"/>
    </row>
    <row r="946">
      <c r="F946" s="74"/>
    </row>
    <row r="947">
      <c r="F947" s="74"/>
    </row>
    <row r="948">
      <c r="F948" s="74"/>
    </row>
    <row r="949">
      <c r="F949" s="74"/>
    </row>
    <row r="950">
      <c r="F950" s="74"/>
    </row>
    <row r="951">
      <c r="F951" s="74"/>
    </row>
    <row r="952">
      <c r="F952" s="74"/>
    </row>
    <row r="953">
      <c r="F953" s="74"/>
    </row>
    <row r="954">
      <c r="F954" s="74"/>
    </row>
    <row r="955">
      <c r="F955" s="74"/>
    </row>
    <row r="956">
      <c r="F956" s="74"/>
    </row>
    <row r="957">
      <c r="F957" s="74"/>
    </row>
    <row r="958">
      <c r="F958" s="74"/>
    </row>
    <row r="959">
      <c r="F959" s="74"/>
    </row>
    <row r="960">
      <c r="F960" s="74"/>
    </row>
    <row r="961">
      <c r="F961" s="74"/>
    </row>
    <row r="962">
      <c r="F962" s="74"/>
    </row>
    <row r="963">
      <c r="F963" s="74"/>
    </row>
    <row r="964">
      <c r="F964" s="74"/>
    </row>
    <row r="965">
      <c r="F965" s="74"/>
    </row>
    <row r="966">
      <c r="F966" s="74"/>
    </row>
    <row r="967">
      <c r="F967" s="74"/>
    </row>
    <row r="968">
      <c r="F968" s="74"/>
    </row>
    <row r="969">
      <c r="F969" s="74"/>
    </row>
    <row r="970">
      <c r="F970" s="74"/>
    </row>
    <row r="971">
      <c r="F971" s="74"/>
    </row>
    <row r="972">
      <c r="F972" s="74"/>
    </row>
    <row r="973">
      <c r="F973" s="74"/>
    </row>
    <row r="974">
      <c r="F974" s="74"/>
    </row>
    <row r="975">
      <c r="F975" s="74"/>
    </row>
    <row r="976">
      <c r="F976" s="74"/>
    </row>
    <row r="977">
      <c r="F977" s="74"/>
    </row>
    <row r="978">
      <c r="F978" s="74"/>
    </row>
    <row r="979">
      <c r="F979" s="74"/>
    </row>
    <row r="980">
      <c r="F980" s="74"/>
    </row>
    <row r="981">
      <c r="F981" s="74"/>
    </row>
    <row r="982">
      <c r="F982" s="74"/>
    </row>
    <row r="983">
      <c r="F983" s="74"/>
    </row>
    <row r="984">
      <c r="F984" s="74"/>
    </row>
  </sheetData>
  <mergeCells count="10">
    <mergeCell ref="A27:A51"/>
    <mergeCell ref="A52:A69"/>
    <mergeCell ref="A70:A85"/>
    <mergeCell ref="A1:F1"/>
    <mergeCell ref="A2:A3"/>
    <mergeCell ref="B2:B3"/>
    <mergeCell ref="C2:C3"/>
    <mergeCell ref="D2:E2"/>
    <mergeCell ref="F2:F3"/>
    <mergeCell ref="A4:A26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0.75"/>
    <col customWidth="1" min="2" max="2" width="31.88"/>
    <col customWidth="1" min="3" max="4" width="19.88"/>
    <col customWidth="1" min="5" max="5" width="24.75"/>
  </cols>
  <sheetData>
    <row r="1">
      <c r="A1" s="204" t="s">
        <v>373</v>
      </c>
      <c r="H1" s="205"/>
    </row>
    <row r="2">
      <c r="A2" s="206" t="s">
        <v>374</v>
      </c>
      <c r="B2" s="206" t="s">
        <v>375</v>
      </c>
      <c r="C2" s="207" t="s">
        <v>15</v>
      </c>
      <c r="D2" s="207" t="s">
        <v>376</v>
      </c>
      <c r="E2" s="208" t="s">
        <v>377</v>
      </c>
      <c r="F2" s="23"/>
      <c r="G2" s="209" t="s">
        <v>378</v>
      </c>
      <c r="H2" s="205"/>
    </row>
    <row r="3">
      <c r="A3" s="210"/>
      <c r="B3" s="210"/>
      <c r="C3" s="210"/>
      <c r="D3" s="210"/>
      <c r="E3" s="480" t="s">
        <v>6</v>
      </c>
      <c r="F3" s="481" t="s">
        <v>379</v>
      </c>
      <c r="G3" s="210"/>
      <c r="H3" s="205"/>
    </row>
    <row r="4">
      <c r="A4" s="287" t="s">
        <v>31</v>
      </c>
      <c r="B4" s="38" t="s">
        <v>73</v>
      </c>
      <c r="C4" s="85" t="s">
        <v>28</v>
      </c>
      <c r="D4" s="85" t="s">
        <v>27</v>
      </c>
      <c r="E4" s="168" t="s">
        <v>72</v>
      </c>
      <c r="F4" s="482">
        <v>2022.0</v>
      </c>
      <c r="G4" s="85">
        <v>1.0</v>
      </c>
      <c r="H4" s="205"/>
    </row>
    <row r="5">
      <c r="A5" s="287" t="s">
        <v>31</v>
      </c>
      <c r="B5" s="38" t="s">
        <v>81</v>
      </c>
      <c r="C5" s="85" t="s">
        <v>28</v>
      </c>
      <c r="D5" s="85" t="s">
        <v>27</v>
      </c>
      <c r="E5" s="483" t="s">
        <v>80</v>
      </c>
      <c r="F5" s="484">
        <v>2024.0</v>
      </c>
      <c r="G5" s="85">
        <v>2.0</v>
      </c>
      <c r="H5" s="213"/>
    </row>
    <row r="6">
      <c r="A6" s="287" t="s">
        <v>31</v>
      </c>
      <c r="B6" s="38" t="s">
        <v>61</v>
      </c>
      <c r="C6" s="85" t="s">
        <v>28</v>
      </c>
      <c r="D6" s="85" t="s">
        <v>27</v>
      </c>
      <c r="E6" s="484" t="s">
        <v>62</v>
      </c>
      <c r="F6" s="38">
        <v>2023.0</v>
      </c>
      <c r="G6" s="14">
        <v>3.0</v>
      </c>
      <c r="H6" s="68"/>
    </row>
    <row r="7">
      <c r="A7" s="287" t="s">
        <v>31</v>
      </c>
      <c r="B7" s="38" t="s">
        <v>115</v>
      </c>
      <c r="C7" s="85" t="s">
        <v>28</v>
      </c>
      <c r="D7" s="85" t="s">
        <v>58</v>
      </c>
      <c r="E7" s="38" t="s">
        <v>211</v>
      </c>
      <c r="F7" s="38">
        <v>2023.0</v>
      </c>
      <c r="G7" s="14">
        <v>4.0</v>
      </c>
      <c r="H7" s="68"/>
    </row>
    <row r="8">
      <c r="A8" s="287" t="s">
        <v>31</v>
      </c>
      <c r="B8" s="38" t="s">
        <v>136</v>
      </c>
      <c r="C8" s="85" t="s">
        <v>28</v>
      </c>
      <c r="D8" s="85" t="s">
        <v>27</v>
      </c>
      <c r="E8" s="38" t="s">
        <v>137</v>
      </c>
      <c r="F8" s="38">
        <v>2025.0</v>
      </c>
      <c r="G8" s="85">
        <v>5.0</v>
      </c>
      <c r="H8" s="68"/>
    </row>
    <row r="9">
      <c r="A9" s="287" t="s">
        <v>31</v>
      </c>
      <c r="B9" s="38" t="s">
        <v>132</v>
      </c>
      <c r="C9" s="85" t="s">
        <v>28</v>
      </c>
      <c r="D9" s="85" t="s">
        <v>27</v>
      </c>
      <c r="E9" s="38" t="s">
        <v>133</v>
      </c>
      <c r="F9" s="38">
        <v>2023.0</v>
      </c>
      <c r="G9" s="85">
        <v>6.0</v>
      </c>
      <c r="H9" s="68"/>
    </row>
    <row r="10">
      <c r="A10" s="287" t="s">
        <v>31</v>
      </c>
      <c r="B10" s="39" t="s">
        <v>117</v>
      </c>
      <c r="C10" s="85" t="s">
        <v>28</v>
      </c>
      <c r="D10" s="85" t="s">
        <v>27</v>
      </c>
      <c r="E10" s="38" t="s">
        <v>188</v>
      </c>
      <c r="F10" s="38">
        <v>2023.0</v>
      </c>
      <c r="G10" s="14">
        <v>7.0</v>
      </c>
      <c r="H10" s="68"/>
    </row>
    <row r="11">
      <c r="A11" s="287" t="s">
        <v>31</v>
      </c>
      <c r="B11" s="38" t="s">
        <v>190</v>
      </c>
      <c r="C11" s="85" t="s">
        <v>28</v>
      </c>
      <c r="D11" s="85" t="s">
        <v>58</v>
      </c>
      <c r="E11" s="38" t="s">
        <v>230</v>
      </c>
      <c r="F11" s="38">
        <v>2026.0</v>
      </c>
      <c r="G11" s="14">
        <v>8.0</v>
      </c>
      <c r="H11" s="68"/>
    </row>
    <row r="12">
      <c r="A12" s="287" t="s">
        <v>31</v>
      </c>
      <c r="B12" s="38" t="s">
        <v>130</v>
      </c>
      <c r="C12" s="85" t="s">
        <v>28</v>
      </c>
      <c r="D12" s="85" t="s">
        <v>27</v>
      </c>
      <c r="E12" s="38" t="s">
        <v>202</v>
      </c>
      <c r="F12" s="38">
        <v>2025.0</v>
      </c>
      <c r="G12" s="85">
        <v>9.0</v>
      </c>
      <c r="H12" s="68"/>
    </row>
    <row r="13">
      <c r="A13" s="287" t="s">
        <v>31</v>
      </c>
      <c r="B13" s="38" t="s">
        <v>41</v>
      </c>
      <c r="C13" s="85" t="s">
        <v>28</v>
      </c>
      <c r="D13" s="85" t="s">
        <v>27</v>
      </c>
      <c r="E13" s="38" t="s">
        <v>106</v>
      </c>
      <c r="F13" s="38">
        <v>2023.0</v>
      </c>
      <c r="G13" s="85">
        <v>10.0</v>
      </c>
      <c r="H13" s="68"/>
    </row>
    <row r="14">
      <c r="A14" s="287" t="s">
        <v>31</v>
      </c>
      <c r="B14" s="39" t="s">
        <v>154</v>
      </c>
      <c r="C14" s="85" t="s">
        <v>28</v>
      </c>
      <c r="D14" s="85" t="s">
        <v>58</v>
      </c>
      <c r="E14" s="38" t="s">
        <v>233</v>
      </c>
      <c r="F14" s="38">
        <v>2024.0</v>
      </c>
      <c r="G14" s="14">
        <v>11.0</v>
      </c>
      <c r="H14" s="68"/>
    </row>
    <row r="15">
      <c r="A15" s="287" t="s">
        <v>31</v>
      </c>
      <c r="B15" s="39" t="s">
        <v>51</v>
      </c>
      <c r="C15" s="85" t="s">
        <v>28</v>
      </c>
      <c r="D15" s="85" t="s">
        <v>27</v>
      </c>
      <c r="E15" s="38" t="s">
        <v>158</v>
      </c>
      <c r="F15" s="38">
        <v>2023.0</v>
      </c>
      <c r="G15" s="14">
        <v>12.0</v>
      </c>
      <c r="H15" s="68"/>
    </row>
    <row r="16">
      <c r="A16" s="287" t="s">
        <v>31</v>
      </c>
      <c r="B16" s="39" t="s">
        <v>149</v>
      </c>
      <c r="C16" s="85" t="s">
        <v>28</v>
      </c>
      <c r="D16" s="85" t="s">
        <v>27</v>
      </c>
      <c r="E16" s="38" t="s">
        <v>218</v>
      </c>
      <c r="F16" s="38">
        <v>2023.0</v>
      </c>
      <c r="G16" s="85">
        <v>13.0</v>
      </c>
      <c r="H16" s="68"/>
    </row>
    <row r="17">
      <c r="A17" s="287" t="s">
        <v>31</v>
      </c>
      <c r="B17" s="39" t="s">
        <v>174</v>
      </c>
      <c r="C17" s="85" t="s">
        <v>28</v>
      </c>
      <c r="D17" s="85" t="s">
        <v>58</v>
      </c>
      <c r="E17" s="38" t="s">
        <v>175</v>
      </c>
      <c r="F17" s="38">
        <v>2025.0</v>
      </c>
      <c r="G17" s="85">
        <v>14.0</v>
      </c>
      <c r="H17" s="68"/>
    </row>
    <row r="18">
      <c r="A18" s="287" t="s">
        <v>31</v>
      </c>
      <c r="B18" s="39" t="s">
        <v>254</v>
      </c>
      <c r="C18" s="85" t="s">
        <v>28</v>
      </c>
      <c r="D18" s="85" t="s">
        <v>27</v>
      </c>
      <c r="E18" s="38" t="s">
        <v>67</v>
      </c>
      <c r="F18" s="38">
        <v>2023.0</v>
      </c>
      <c r="G18" s="14">
        <v>15.0</v>
      </c>
      <c r="H18" s="68"/>
    </row>
    <row r="19">
      <c r="A19" s="287" t="s">
        <v>31</v>
      </c>
      <c r="B19" s="39" t="s">
        <v>224</v>
      </c>
      <c r="C19" s="85" t="s">
        <v>28</v>
      </c>
      <c r="D19" s="85" t="s">
        <v>27</v>
      </c>
      <c r="E19" s="38" t="s">
        <v>225</v>
      </c>
      <c r="F19" s="38">
        <v>2024.0</v>
      </c>
      <c r="G19" s="14">
        <v>16.0</v>
      </c>
      <c r="H19" s="68"/>
    </row>
    <row r="20">
      <c r="A20" s="287" t="s">
        <v>31</v>
      </c>
      <c r="B20" s="39" t="s">
        <v>213</v>
      </c>
      <c r="C20" s="85" t="s">
        <v>28</v>
      </c>
      <c r="D20" s="85" t="s">
        <v>27</v>
      </c>
      <c r="E20" s="38" t="s">
        <v>231</v>
      </c>
      <c r="F20" s="38">
        <v>2024.0</v>
      </c>
      <c r="G20" s="85">
        <v>17.0</v>
      </c>
      <c r="H20" s="68"/>
    </row>
    <row r="21">
      <c r="A21" s="287" t="s">
        <v>31</v>
      </c>
      <c r="B21" s="38" t="s">
        <v>29</v>
      </c>
      <c r="C21" s="85" t="s">
        <v>28</v>
      </c>
      <c r="D21" s="85" t="s">
        <v>27</v>
      </c>
      <c r="E21" s="38" t="s">
        <v>38</v>
      </c>
      <c r="F21" s="38">
        <v>2026.0</v>
      </c>
      <c r="G21" s="85">
        <v>18.0</v>
      </c>
      <c r="H21" s="68"/>
    </row>
    <row r="22">
      <c r="A22" s="287" t="s">
        <v>31</v>
      </c>
      <c r="B22" s="38" t="s">
        <v>115</v>
      </c>
      <c r="C22" s="85" t="s">
        <v>28</v>
      </c>
      <c r="D22" s="42" t="s">
        <v>21</v>
      </c>
      <c r="E22" s="38" t="s">
        <v>169</v>
      </c>
      <c r="F22" s="38">
        <v>2024.0</v>
      </c>
      <c r="G22" s="14">
        <v>4.0</v>
      </c>
    </row>
    <row r="23">
      <c r="A23" s="287" t="s">
        <v>31</v>
      </c>
      <c r="B23" s="38" t="s">
        <v>190</v>
      </c>
      <c r="C23" s="85" t="s">
        <v>28</v>
      </c>
      <c r="D23" s="42" t="s">
        <v>21</v>
      </c>
      <c r="E23" s="38" t="s">
        <v>642</v>
      </c>
      <c r="F23" s="38">
        <v>2024.0</v>
      </c>
      <c r="G23" s="14">
        <v>8.0</v>
      </c>
    </row>
    <row r="24">
      <c r="A24" s="287" t="s">
        <v>31</v>
      </c>
      <c r="B24" s="38" t="s">
        <v>130</v>
      </c>
      <c r="C24" s="85" t="s">
        <v>28</v>
      </c>
      <c r="D24" s="42" t="s">
        <v>21</v>
      </c>
      <c r="E24" s="38" t="s">
        <v>131</v>
      </c>
      <c r="F24" s="38">
        <v>2026.0</v>
      </c>
      <c r="G24" s="14">
        <v>9.0</v>
      </c>
    </row>
    <row r="25">
      <c r="A25" s="287" t="s">
        <v>31</v>
      </c>
      <c r="B25" s="39" t="s">
        <v>154</v>
      </c>
      <c r="C25" s="85" t="s">
        <v>28</v>
      </c>
      <c r="D25" s="42" t="s">
        <v>21</v>
      </c>
      <c r="E25" s="38" t="s">
        <v>184</v>
      </c>
      <c r="F25" s="38">
        <v>2024.0</v>
      </c>
      <c r="G25" s="14">
        <v>11.0</v>
      </c>
    </row>
    <row r="26">
      <c r="A26" s="287" t="s">
        <v>31</v>
      </c>
      <c r="B26" s="39" t="s">
        <v>174</v>
      </c>
      <c r="C26" s="85" t="s">
        <v>28</v>
      </c>
      <c r="D26" s="42" t="s">
        <v>21</v>
      </c>
      <c r="E26" s="38" t="s">
        <v>221</v>
      </c>
      <c r="F26" s="38">
        <v>2023.0</v>
      </c>
      <c r="G26" s="14">
        <v>14.0</v>
      </c>
    </row>
    <row r="27">
      <c r="A27" s="287" t="s">
        <v>31</v>
      </c>
      <c r="B27" s="68" t="s">
        <v>132</v>
      </c>
      <c r="C27" s="57" t="s">
        <v>22</v>
      </c>
      <c r="D27" s="68" t="s">
        <v>27</v>
      </c>
      <c r="E27" s="68" t="s">
        <v>182</v>
      </c>
      <c r="F27" s="68">
        <v>2026.0</v>
      </c>
      <c r="G27" s="68">
        <v>1.0</v>
      </c>
    </row>
    <row r="28">
      <c r="A28" s="287" t="s">
        <v>31</v>
      </c>
      <c r="B28" s="68" t="s">
        <v>73</v>
      </c>
      <c r="C28" s="57" t="s">
        <v>22</v>
      </c>
      <c r="D28" s="68" t="s">
        <v>27</v>
      </c>
      <c r="E28" s="68" t="s">
        <v>192</v>
      </c>
      <c r="F28" s="68">
        <v>2025.0</v>
      </c>
      <c r="G28" s="68">
        <v>2.0</v>
      </c>
    </row>
    <row r="29">
      <c r="A29" s="287" t="s">
        <v>31</v>
      </c>
      <c r="B29" s="68" t="s">
        <v>193</v>
      </c>
      <c r="C29" s="57" t="s">
        <v>22</v>
      </c>
      <c r="D29" s="68" t="s">
        <v>27</v>
      </c>
      <c r="E29" s="68" t="s">
        <v>194</v>
      </c>
      <c r="F29" s="68">
        <v>2023.0</v>
      </c>
      <c r="G29" s="68">
        <v>3.0</v>
      </c>
    </row>
    <row r="30">
      <c r="A30" s="287" t="s">
        <v>31</v>
      </c>
      <c r="B30" s="68" t="s">
        <v>61</v>
      </c>
      <c r="C30" s="57" t="s">
        <v>22</v>
      </c>
      <c r="D30" s="68" t="s">
        <v>27</v>
      </c>
      <c r="E30" s="68" t="s">
        <v>212</v>
      </c>
      <c r="F30" s="68">
        <v>2024.0</v>
      </c>
      <c r="G30" s="68">
        <v>4.0</v>
      </c>
    </row>
    <row r="31">
      <c r="A31" s="287" t="s">
        <v>31</v>
      </c>
      <c r="B31" s="68" t="s">
        <v>115</v>
      </c>
      <c r="C31" s="57" t="s">
        <v>22</v>
      </c>
      <c r="D31" s="68" t="s">
        <v>58</v>
      </c>
      <c r="E31" s="68" t="s">
        <v>121</v>
      </c>
      <c r="F31" s="68">
        <v>2023.0</v>
      </c>
      <c r="G31" s="68">
        <v>5.0</v>
      </c>
    </row>
    <row r="32">
      <c r="A32" s="287" t="s">
        <v>31</v>
      </c>
      <c r="B32" s="68" t="s">
        <v>81</v>
      </c>
      <c r="C32" s="57" t="s">
        <v>22</v>
      </c>
      <c r="D32" s="68" t="s">
        <v>27</v>
      </c>
      <c r="E32" s="68" t="s">
        <v>145</v>
      </c>
      <c r="F32" s="68">
        <v>2025.0</v>
      </c>
      <c r="G32" s="68">
        <v>6.0</v>
      </c>
    </row>
    <row r="33">
      <c r="A33" s="287" t="s">
        <v>31</v>
      </c>
      <c r="B33" s="68" t="s">
        <v>51</v>
      </c>
      <c r="C33" s="57" t="s">
        <v>22</v>
      </c>
      <c r="D33" s="68" t="s">
        <v>58</v>
      </c>
      <c r="E33" s="68" t="s">
        <v>196</v>
      </c>
      <c r="F33" s="68">
        <v>2025.0</v>
      </c>
      <c r="G33" s="68">
        <v>7.0</v>
      </c>
    </row>
    <row r="34">
      <c r="A34" s="287" t="s">
        <v>31</v>
      </c>
      <c r="B34" s="68" t="s">
        <v>117</v>
      </c>
      <c r="C34" s="57" t="s">
        <v>22</v>
      </c>
      <c r="D34" s="68" t="s">
        <v>27</v>
      </c>
      <c r="E34" s="68" t="s">
        <v>118</v>
      </c>
      <c r="F34" s="68">
        <v>2026.0</v>
      </c>
      <c r="G34" s="68">
        <v>8.0</v>
      </c>
    </row>
    <row r="35">
      <c r="A35" s="287" t="s">
        <v>31</v>
      </c>
      <c r="B35" s="68" t="s">
        <v>142</v>
      </c>
      <c r="C35" s="57" t="s">
        <v>22</v>
      </c>
      <c r="D35" s="68" t="s">
        <v>27</v>
      </c>
      <c r="E35" s="68" t="s">
        <v>236</v>
      </c>
      <c r="F35" s="68">
        <v>2025.0</v>
      </c>
      <c r="G35" s="68">
        <v>9.0</v>
      </c>
      <c r="N35" s="296"/>
    </row>
    <row r="36">
      <c r="A36" s="287" t="s">
        <v>31</v>
      </c>
      <c r="B36" s="68" t="s">
        <v>154</v>
      </c>
      <c r="C36" s="57" t="s">
        <v>22</v>
      </c>
      <c r="D36" s="68" t="s">
        <v>27</v>
      </c>
      <c r="E36" s="68" t="s">
        <v>670</v>
      </c>
      <c r="F36" s="68">
        <v>2026.0</v>
      </c>
      <c r="G36" s="68">
        <v>10.0</v>
      </c>
      <c r="I36" s="296"/>
    </row>
    <row r="37">
      <c r="A37" s="287" t="s">
        <v>31</v>
      </c>
      <c r="B37" s="68" t="s">
        <v>130</v>
      </c>
      <c r="C37" s="57" t="s">
        <v>22</v>
      </c>
      <c r="D37" s="68" t="s">
        <v>58</v>
      </c>
      <c r="E37" s="68" t="s">
        <v>198</v>
      </c>
      <c r="F37" s="68">
        <v>2024.0</v>
      </c>
      <c r="G37" s="68">
        <v>11.0</v>
      </c>
      <c r="J37" s="296"/>
    </row>
    <row r="38">
      <c r="A38" s="287" t="s">
        <v>31</v>
      </c>
      <c r="B38" s="493" t="s">
        <v>41</v>
      </c>
      <c r="C38" s="57" t="s">
        <v>22</v>
      </c>
      <c r="D38" s="68" t="s">
        <v>27</v>
      </c>
      <c r="E38" s="68" t="s">
        <v>42</v>
      </c>
      <c r="F38" s="68">
        <v>2024.0</v>
      </c>
      <c r="G38" s="68">
        <v>12.0</v>
      </c>
      <c r="I38" s="296"/>
    </row>
    <row r="39">
      <c r="A39" s="287" t="s">
        <v>31</v>
      </c>
      <c r="B39" s="493" t="s">
        <v>136</v>
      </c>
      <c r="C39" s="57" t="s">
        <v>22</v>
      </c>
      <c r="D39" s="68" t="s">
        <v>27</v>
      </c>
      <c r="E39" s="494" t="s">
        <v>165</v>
      </c>
      <c r="F39" s="68">
        <v>2024.0</v>
      </c>
      <c r="G39" s="68">
        <v>13.0</v>
      </c>
      <c r="L39" s="287"/>
      <c r="M39" s="38"/>
      <c r="N39" s="85"/>
      <c r="O39" s="38"/>
      <c r="P39" s="38"/>
      <c r="Q39" s="14"/>
    </row>
    <row r="40">
      <c r="A40" s="287" t="s">
        <v>31</v>
      </c>
      <c r="B40" s="493" t="s">
        <v>254</v>
      </c>
      <c r="C40" s="57" t="s">
        <v>22</v>
      </c>
      <c r="D40" s="68" t="s">
        <v>27</v>
      </c>
      <c r="E40" s="68" t="s">
        <v>671</v>
      </c>
      <c r="F40" s="68">
        <v>2023.0</v>
      </c>
      <c r="G40" s="68">
        <v>14.0</v>
      </c>
      <c r="L40" s="495"/>
      <c r="M40" s="38"/>
      <c r="N40" s="85"/>
      <c r="O40" s="38"/>
      <c r="P40" s="38"/>
      <c r="Q40" s="14"/>
    </row>
    <row r="41">
      <c r="A41" s="287" t="s">
        <v>31</v>
      </c>
      <c r="B41" s="493" t="s">
        <v>213</v>
      </c>
      <c r="C41" s="57" t="s">
        <v>22</v>
      </c>
      <c r="D41" s="68" t="s">
        <v>27</v>
      </c>
      <c r="E41" s="297" t="s">
        <v>214</v>
      </c>
      <c r="F41" s="68">
        <v>2025.0</v>
      </c>
      <c r="G41" s="68">
        <v>15.0</v>
      </c>
      <c r="L41" s="495"/>
      <c r="M41" s="38"/>
      <c r="N41" s="496"/>
      <c r="O41" s="38"/>
      <c r="P41" s="38"/>
      <c r="Q41" s="14"/>
    </row>
    <row r="42">
      <c r="A42" s="287" t="s">
        <v>31</v>
      </c>
      <c r="B42" s="493" t="s">
        <v>149</v>
      </c>
      <c r="C42" s="57" t="s">
        <v>22</v>
      </c>
      <c r="D42" s="68" t="s">
        <v>58</v>
      </c>
      <c r="E42" s="68" t="s">
        <v>150</v>
      </c>
      <c r="F42" s="68">
        <v>2025.0</v>
      </c>
      <c r="G42" s="68">
        <v>16.0</v>
      </c>
      <c r="I42" s="296"/>
      <c r="L42" s="495"/>
      <c r="M42" s="38"/>
      <c r="N42" s="85"/>
      <c r="O42" s="38"/>
      <c r="P42" s="38"/>
      <c r="Q42" s="14"/>
    </row>
    <row r="43">
      <c r="A43" s="287" t="s">
        <v>31</v>
      </c>
      <c r="B43" s="493" t="s">
        <v>29</v>
      </c>
      <c r="C43" s="57" t="s">
        <v>22</v>
      </c>
      <c r="D43" s="68" t="s">
        <v>27</v>
      </c>
      <c r="E43" s="68" t="s">
        <v>104</v>
      </c>
      <c r="F43" s="68">
        <v>2024.0</v>
      </c>
      <c r="G43" s="68">
        <v>17.0</v>
      </c>
      <c r="J43" s="296"/>
      <c r="L43" s="495"/>
      <c r="M43" s="38"/>
      <c r="N43" s="85"/>
      <c r="O43" s="38"/>
      <c r="P43" s="38"/>
      <c r="Q43" s="14"/>
    </row>
    <row r="44">
      <c r="A44" s="287" t="s">
        <v>31</v>
      </c>
      <c r="B44" s="493" t="s">
        <v>224</v>
      </c>
      <c r="C44" s="57" t="s">
        <v>22</v>
      </c>
      <c r="D44" s="68" t="s">
        <v>27</v>
      </c>
      <c r="E44" s="68" t="s">
        <v>237</v>
      </c>
      <c r="F44" s="68">
        <v>2023.0</v>
      </c>
      <c r="G44" s="68">
        <v>18.0</v>
      </c>
      <c r="I44" s="296"/>
      <c r="L44" s="495"/>
      <c r="M44" s="38"/>
      <c r="N44" s="85"/>
      <c r="O44" s="38"/>
      <c r="P44" s="38"/>
      <c r="Q44" s="14"/>
    </row>
    <row r="45">
      <c r="A45" s="287" t="s">
        <v>31</v>
      </c>
      <c r="B45" s="68" t="s">
        <v>115</v>
      </c>
      <c r="C45" s="57" t="s">
        <v>22</v>
      </c>
      <c r="D45" s="42" t="s">
        <v>21</v>
      </c>
      <c r="E45" s="68" t="s">
        <v>116</v>
      </c>
      <c r="F45" s="68">
        <v>2025.0</v>
      </c>
      <c r="G45" s="68">
        <v>5.0</v>
      </c>
      <c r="L45" s="495"/>
      <c r="M45" s="38"/>
      <c r="N45" s="85"/>
      <c r="O45" s="38"/>
      <c r="P45" s="38"/>
      <c r="Q45" s="14"/>
    </row>
    <row r="46">
      <c r="A46" s="287" t="s">
        <v>31</v>
      </c>
      <c r="B46" s="68" t="s">
        <v>51</v>
      </c>
      <c r="C46" s="57" t="s">
        <v>22</v>
      </c>
      <c r="D46" s="42" t="s">
        <v>21</v>
      </c>
      <c r="E46" s="68" t="s">
        <v>52</v>
      </c>
      <c r="F46" s="68">
        <v>2024.0</v>
      </c>
      <c r="G46" s="68">
        <v>7.0</v>
      </c>
      <c r="I46" s="296"/>
      <c r="L46" s="495"/>
      <c r="M46" s="38"/>
      <c r="N46" s="85"/>
      <c r="O46" s="38"/>
      <c r="P46" s="38"/>
      <c r="Q46" s="14"/>
    </row>
    <row r="47">
      <c r="A47" s="287" t="s">
        <v>31</v>
      </c>
      <c r="B47" s="68" t="s">
        <v>117</v>
      </c>
      <c r="C47" s="57" t="s">
        <v>22</v>
      </c>
      <c r="D47" s="42" t="s">
        <v>21</v>
      </c>
      <c r="E47" s="68" t="s">
        <v>195</v>
      </c>
      <c r="F47" s="68">
        <v>2023.0</v>
      </c>
      <c r="G47" s="68">
        <v>8.0</v>
      </c>
      <c r="L47" s="495"/>
      <c r="M47" s="38"/>
      <c r="N47" s="85"/>
      <c r="O47" s="38"/>
      <c r="P47" s="38"/>
      <c r="Q47" s="14"/>
    </row>
    <row r="48">
      <c r="A48" s="287" t="s">
        <v>31</v>
      </c>
      <c r="B48" s="68" t="s">
        <v>130</v>
      </c>
      <c r="C48" s="57" t="s">
        <v>22</v>
      </c>
      <c r="D48" s="42" t="s">
        <v>21</v>
      </c>
      <c r="E48" s="68" t="s">
        <v>152</v>
      </c>
      <c r="F48" s="68">
        <v>2026.0</v>
      </c>
      <c r="G48" s="68">
        <v>11.0</v>
      </c>
      <c r="L48" s="495"/>
      <c r="M48" s="38"/>
      <c r="N48" s="85"/>
      <c r="O48" s="38"/>
      <c r="P48" s="38"/>
      <c r="Q48" s="14"/>
    </row>
    <row r="49">
      <c r="A49" s="287" t="s">
        <v>31</v>
      </c>
      <c r="B49" s="68" t="s">
        <v>149</v>
      </c>
      <c r="C49" s="57" t="s">
        <v>22</v>
      </c>
      <c r="D49" s="42" t="s">
        <v>21</v>
      </c>
      <c r="E49" s="68" t="s">
        <v>157</v>
      </c>
      <c r="F49" s="68">
        <v>2024.0</v>
      </c>
      <c r="G49" s="68">
        <v>16.0</v>
      </c>
      <c r="L49" s="495"/>
      <c r="M49" s="38"/>
      <c r="N49" s="85"/>
      <c r="O49" s="38"/>
      <c r="P49" s="38"/>
      <c r="Q49" s="14"/>
    </row>
    <row r="50">
      <c r="A50" s="57" t="s">
        <v>20</v>
      </c>
      <c r="B50" s="38" t="s">
        <v>77</v>
      </c>
      <c r="C50" s="68" t="s">
        <v>28</v>
      </c>
      <c r="D50" s="85" t="s">
        <v>27</v>
      </c>
      <c r="E50" s="38" t="s">
        <v>203</v>
      </c>
      <c r="F50" s="38">
        <v>2023.0</v>
      </c>
      <c r="G50" s="14">
        <v>1.0</v>
      </c>
      <c r="L50" s="495"/>
      <c r="M50" s="38"/>
      <c r="N50" s="85"/>
      <c r="O50" s="38"/>
      <c r="P50" s="38"/>
      <c r="Q50" s="14"/>
    </row>
    <row r="51">
      <c r="A51" s="57" t="s">
        <v>20</v>
      </c>
      <c r="B51" s="38" t="s">
        <v>665</v>
      </c>
      <c r="C51" s="68" t="s">
        <v>28</v>
      </c>
      <c r="D51" s="85" t="s">
        <v>27</v>
      </c>
      <c r="E51" s="38" t="s">
        <v>161</v>
      </c>
      <c r="F51" s="38">
        <v>2024.0</v>
      </c>
      <c r="G51" s="14">
        <v>2.0</v>
      </c>
      <c r="J51" s="296"/>
      <c r="L51" s="495"/>
      <c r="M51" s="38"/>
      <c r="N51" s="14"/>
      <c r="O51" s="38"/>
      <c r="P51" s="38"/>
      <c r="Q51" s="14"/>
    </row>
    <row r="52">
      <c r="A52" s="57" t="s">
        <v>20</v>
      </c>
      <c r="B52" s="38" t="s">
        <v>25</v>
      </c>
      <c r="C52" s="68" t="s">
        <v>28</v>
      </c>
      <c r="D52" s="85" t="s">
        <v>27</v>
      </c>
      <c r="E52" s="38" t="s">
        <v>160</v>
      </c>
      <c r="F52" s="38">
        <v>2026.0</v>
      </c>
      <c r="G52" s="14">
        <v>3.0</v>
      </c>
      <c r="I52" s="296"/>
      <c r="L52" s="495"/>
      <c r="M52" s="38"/>
      <c r="N52" s="85"/>
      <c r="O52" s="38"/>
      <c r="P52" s="38"/>
      <c r="Q52" s="14"/>
    </row>
    <row r="53">
      <c r="A53" s="57" t="s">
        <v>20</v>
      </c>
      <c r="B53" s="38" t="s">
        <v>666</v>
      </c>
      <c r="C53" s="68" t="s">
        <v>28</v>
      </c>
      <c r="D53" s="85" t="s">
        <v>27</v>
      </c>
      <c r="E53" s="38" t="s">
        <v>88</v>
      </c>
      <c r="F53" s="38">
        <v>2025.0</v>
      </c>
      <c r="G53" s="14">
        <v>4.0</v>
      </c>
      <c r="L53" s="495"/>
      <c r="M53" s="38"/>
      <c r="N53" s="497"/>
      <c r="O53" s="38"/>
      <c r="P53" s="38"/>
      <c r="Q53" s="14"/>
    </row>
    <row r="54">
      <c r="A54" s="57" t="s">
        <v>20</v>
      </c>
      <c r="B54" s="38" t="s">
        <v>95</v>
      </c>
      <c r="C54" s="68" t="s">
        <v>28</v>
      </c>
      <c r="D54" s="85" t="s">
        <v>27</v>
      </c>
      <c r="E54" s="38" t="s">
        <v>176</v>
      </c>
      <c r="F54" s="38">
        <v>2025.0</v>
      </c>
      <c r="G54" s="14">
        <v>5.0</v>
      </c>
      <c r="I54" s="296"/>
      <c r="L54" s="495"/>
      <c r="M54" s="38"/>
      <c r="N54" s="85"/>
      <c r="O54" s="38"/>
      <c r="P54" s="38"/>
      <c r="Q54" s="14"/>
    </row>
    <row r="55">
      <c r="A55" s="57" t="s">
        <v>20</v>
      </c>
      <c r="B55" s="38" t="s">
        <v>89</v>
      </c>
      <c r="C55" s="68" t="s">
        <v>28</v>
      </c>
      <c r="D55" s="85" t="s">
        <v>58</v>
      </c>
      <c r="E55" s="38" t="s">
        <v>232</v>
      </c>
      <c r="F55" s="38">
        <v>2023.0</v>
      </c>
      <c r="G55" s="14">
        <v>6.0</v>
      </c>
      <c r="J55" s="296"/>
      <c r="L55" s="495"/>
      <c r="M55" s="38"/>
      <c r="N55" s="14"/>
      <c r="O55" s="38"/>
      <c r="P55" s="38"/>
      <c r="Q55" s="14"/>
    </row>
    <row r="56">
      <c r="A56" s="57" t="s">
        <v>20</v>
      </c>
      <c r="B56" s="38" t="s">
        <v>103</v>
      </c>
      <c r="C56" s="68" t="s">
        <v>28</v>
      </c>
      <c r="D56" s="85" t="s">
        <v>58</v>
      </c>
      <c r="E56" s="38" t="s">
        <v>102</v>
      </c>
      <c r="F56" s="38">
        <v>2024.0</v>
      </c>
      <c r="G56" s="14">
        <v>7.0</v>
      </c>
      <c r="I56" s="296"/>
      <c r="L56" s="495"/>
      <c r="M56" s="38"/>
      <c r="N56" s="42"/>
      <c r="O56" s="38"/>
      <c r="P56" s="38"/>
      <c r="Q56" s="85"/>
    </row>
    <row r="57">
      <c r="A57" s="57" t="s">
        <v>20</v>
      </c>
      <c r="B57" s="38" t="s">
        <v>98</v>
      </c>
      <c r="C57" s="68" t="s">
        <v>28</v>
      </c>
      <c r="D57" s="85" t="s">
        <v>58</v>
      </c>
      <c r="E57" s="38" t="s">
        <v>112</v>
      </c>
      <c r="F57" s="38">
        <v>2024.0</v>
      </c>
      <c r="G57" s="14">
        <v>8.0</v>
      </c>
      <c r="I57" s="296"/>
      <c r="L57" s="495"/>
      <c r="M57" s="38"/>
      <c r="N57" s="42"/>
      <c r="O57" s="38"/>
      <c r="P57" s="38"/>
      <c r="Q57" s="14"/>
    </row>
    <row r="58">
      <c r="A58" s="57" t="s">
        <v>20</v>
      </c>
      <c r="B58" s="38" t="s">
        <v>82</v>
      </c>
      <c r="C58" s="68" t="s">
        <v>28</v>
      </c>
      <c r="D58" s="85" t="s">
        <v>58</v>
      </c>
      <c r="E58" s="38" t="s">
        <v>222</v>
      </c>
      <c r="F58" s="38">
        <v>2025.0</v>
      </c>
      <c r="G58" s="14">
        <v>9.0</v>
      </c>
      <c r="L58" s="495"/>
      <c r="M58" s="38"/>
      <c r="N58" s="42"/>
      <c r="O58" s="38"/>
      <c r="P58" s="38"/>
      <c r="Q58" s="14"/>
    </row>
    <row r="59">
      <c r="A59" s="57" t="s">
        <v>20</v>
      </c>
      <c r="B59" s="38" t="s">
        <v>127</v>
      </c>
      <c r="C59" s="68" t="s">
        <v>28</v>
      </c>
      <c r="D59" s="85" t="s">
        <v>27</v>
      </c>
      <c r="E59" s="38" t="s">
        <v>159</v>
      </c>
      <c r="F59" s="38">
        <v>2025.0</v>
      </c>
      <c r="G59" s="14">
        <v>10.0</v>
      </c>
      <c r="L59" s="495"/>
      <c r="M59" s="38"/>
      <c r="N59" s="42"/>
      <c r="O59" s="38"/>
      <c r="P59" s="38"/>
      <c r="Q59" s="85"/>
    </row>
    <row r="60">
      <c r="A60" s="57" t="s">
        <v>20</v>
      </c>
      <c r="B60" s="38" t="s">
        <v>178</v>
      </c>
      <c r="C60" s="68" t="s">
        <v>28</v>
      </c>
      <c r="D60" s="85" t="s">
        <v>27</v>
      </c>
      <c r="E60" s="38" t="s">
        <v>229</v>
      </c>
      <c r="F60" s="38">
        <v>2023.0</v>
      </c>
      <c r="G60" s="14">
        <v>11.0</v>
      </c>
      <c r="L60" s="495"/>
      <c r="M60" s="38"/>
      <c r="N60" s="42"/>
      <c r="O60" s="38"/>
      <c r="P60" s="38"/>
      <c r="Q60" s="85"/>
    </row>
    <row r="61">
      <c r="A61" s="57" t="s">
        <v>20</v>
      </c>
      <c r="B61" s="38" t="s">
        <v>167</v>
      </c>
      <c r="C61" s="68" t="s">
        <v>28</v>
      </c>
      <c r="D61" s="85" t="s">
        <v>27</v>
      </c>
      <c r="E61" s="38" t="s">
        <v>208</v>
      </c>
      <c r="F61" s="38">
        <v>2024.0</v>
      </c>
      <c r="G61" s="14">
        <v>12.0</v>
      </c>
      <c r="L61" s="495"/>
      <c r="M61" s="38"/>
      <c r="N61" s="42"/>
      <c r="O61" s="38"/>
      <c r="P61" s="38"/>
      <c r="Q61" s="14"/>
    </row>
    <row r="62">
      <c r="A62" s="57" t="s">
        <v>20</v>
      </c>
      <c r="B62" s="38" t="s">
        <v>667</v>
      </c>
      <c r="C62" s="68" t="s">
        <v>28</v>
      </c>
      <c r="D62" s="85" t="s">
        <v>27</v>
      </c>
      <c r="E62" s="38" t="s">
        <v>226</v>
      </c>
      <c r="F62" s="38">
        <v>2024.0</v>
      </c>
      <c r="G62" s="14">
        <v>13.0</v>
      </c>
      <c r="L62" s="498"/>
      <c r="M62" s="38"/>
      <c r="N62" s="499"/>
      <c r="O62" s="38"/>
      <c r="P62" s="38"/>
      <c r="Q62" s="85"/>
    </row>
    <row r="63">
      <c r="A63" s="57" t="s">
        <v>20</v>
      </c>
      <c r="B63" s="38" t="s">
        <v>199</v>
      </c>
      <c r="C63" s="68" t="s">
        <v>28</v>
      </c>
      <c r="D63" s="14" t="s">
        <v>58</v>
      </c>
      <c r="E63" s="38" t="s">
        <v>186</v>
      </c>
      <c r="F63" s="38">
        <v>2023.0</v>
      </c>
      <c r="G63" s="14">
        <v>14.0</v>
      </c>
      <c r="I63" s="296"/>
    </row>
    <row r="64">
      <c r="A64" s="57" t="s">
        <v>20</v>
      </c>
      <c r="B64" s="38" t="s">
        <v>78</v>
      </c>
      <c r="C64" s="68" t="s">
        <v>28</v>
      </c>
      <c r="D64" s="85" t="s">
        <v>27</v>
      </c>
      <c r="E64" s="38" t="s">
        <v>101</v>
      </c>
      <c r="F64" s="38">
        <v>2023.0</v>
      </c>
      <c r="G64" s="14">
        <v>15.0</v>
      </c>
      <c r="J64" s="296"/>
    </row>
    <row r="65">
      <c r="A65" s="57" t="s">
        <v>20</v>
      </c>
      <c r="B65" s="38" t="s">
        <v>18</v>
      </c>
      <c r="C65" s="68" t="s">
        <v>28</v>
      </c>
      <c r="D65" s="14" t="s">
        <v>58</v>
      </c>
      <c r="E65" s="38" t="s">
        <v>234</v>
      </c>
      <c r="F65" s="38">
        <v>2024.0</v>
      </c>
      <c r="G65" s="14">
        <v>16.0</v>
      </c>
      <c r="I65" s="296"/>
    </row>
    <row r="66">
      <c r="A66" s="57" t="s">
        <v>20</v>
      </c>
      <c r="B66" s="38" t="s">
        <v>227</v>
      </c>
      <c r="C66" s="68" t="s">
        <v>28</v>
      </c>
      <c r="D66" s="85" t="s">
        <v>27</v>
      </c>
      <c r="E66" s="38" t="s">
        <v>228</v>
      </c>
      <c r="F66" s="38">
        <v>2024.0</v>
      </c>
      <c r="G66" s="14">
        <v>17.0</v>
      </c>
    </row>
    <row r="67">
      <c r="A67" s="57" t="s">
        <v>20</v>
      </c>
      <c r="B67" s="38" t="s">
        <v>138</v>
      </c>
      <c r="C67" s="68" t="s">
        <v>28</v>
      </c>
      <c r="D67" s="14" t="s">
        <v>58</v>
      </c>
      <c r="E67" s="38" t="s">
        <v>139</v>
      </c>
      <c r="F67" s="38">
        <v>2025.0</v>
      </c>
      <c r="G67" s="14">
        <v>18.0</v>
      </c>
    </row>
    <row r="68">
      <c r="A68" s="57" t="s">
        <v>20</v>
      </c>
      <c r="B68" s="38" t="s">
        <v>89</v>
      </c>
      <c r="C68" s="68" t="s">
        <v>28</v>
      </c>
      <c r="D68" s="42" t="s">
        <v>21</v>
      </c>
      <c r="E68" s="38" t="s">
        <v>223</v>
      </c>
      <c r="F68" s="38">
        <v>2023.0</v>
      </c>
      <c r="G68" s="85">
        <v>6.0</v>
      </c>
      <c r="N68" s="296"/>
    </row>
    <row r="69">
      <c r="A69" s="57" t="s">
        <v>20</v>
      </c>
      <c r="B69" s="38" t="s">
        <v>103</v>
      </c>
      <c r="C69" s="68" t="s">
        <v>28</v>
      </c>
      <c r="D69" s="42" t="s">
        <v>21</v>
      </c>
      <c r="E69" s="38" t="s">
        <v>105</v>
      </c>
      <c r="F69" s="38">
        <v>2026.0</v>
      </c>
      <c r="G69" s="14">
        <v>7.0</v>
      </c>
      <c r="I69" s="296"/>
    </row>
    <row r="70">
      <c r="A70" s="57" t="s">
        <v>20</v>
      </c>
      <c r="B70" s="38" t="s">
        <v>98</v>
      </c>
      <c r="C70" s="68" t="s">
        <v>28</v>
      </c>
      <c r="D70" s="42" t="s">
        <v>21</v>
      </c>
      <c r="E70" s="38" t="s">
        <v>183</v>
      </c>
      <c r="F70" s="38">
        <v>2025.0</v>
      </c>
      <c r="G70" s="14">
        <v>8.0</v>
      </c>
    </row>
    <row r="71">
      <c r="A71" s="57" t="s">
        <v>20</v>
      </c>
      <c r="B71" s="38" t="s">
        <v>82</v>
      </c>
      <c r="C71" s="68" t="s">
        <v>28</v>
      </c>
      <c r="D71" s="42" t="s">
        <v>21</v>
      </c>
      <c r="E71" s="38" t="s">
        <v>583</v>
      </c>
      <c r="F71" s="38">
        <v>2023.0</v>
      </c>
      <c r="G71" s="85">
        <v>9.0</v>
      </c>
      <c r="I71" s="296"/>
    </row>
    <row r="72">
      <c r="A72" s="57" t="s">
        <v>20</v>
      </c>
      <c r="B72" s="38" t="s">
        <v>199</v>
      </c>
      <c r="C72" s="68" t="s">
        <v>28</v>
      </c>
      <c r="D72" s="42" t="s">
        <v>21</v>
      </c>
      <c r="E72" s="38" t="s">
        <v>200</v>
      </c>
      <c r="F72" s="38">
        <v>2023.0</v>
      </c>
      <c r="G72" s="85">
        <v>14.0</v>
      </c>
      <c r="N72" s="296"/>
    </row>
    <row r="73">
      <c r="A73" s="57" t="s">
        <v>20</v>
      </c>
      <c r="B73" s="38" t="s">
        <v>18</v>
      </c>
      <c r="C73" s="68" t="s">
        <v>28</v>
      </c>
      <c r="D73" s="42" t="s">
        <v>21</v>
      </c>
      <c r="E73" s="38" t="s">
        <v>153</v>
      </c>
      <c r="F73" s="38">
        <v>2025.0</v>
      </c>
      <c r="G73" s="14">
        <v>16.0</v>
      </c>
      <c r="J73" s="296"/>
    </row>
    <row r="74">
      <c r="A74" s="57" t="s">
        <v>20</v>
      </c>
      <c r="B74" s="38" t="s">
        <v>138</v>
      </c>
      <c r="C74" s="68" t="s">
        <v>28</v>
      </c>
      <c r="D74" s="42" t="s">
        <v>21</v>
      </c>
      <c r="E74" s="38" t="s">
        <v>238</v>
      </c>
      <c r="F74" s="38">
        <v>2024.0</v>
      </c>
      <c r="G74" s="85">
        <v>18.0</v>
      </c>
    </row>
    <row r="75">
      <c r="A75" s="57" t="s">
        <v>20</v>
      </c>
      <c r="B75" s="493" t="s">
        <v>85</v>
      </c>
      <c r="C75" s="500" t="s">
        <v>22</v>
      </c>
      <c r="D75" s="85" t="s">
        <v>27</v>
      </c>
      <c r="E75" s="289" t="s">
        <v>84</v>
      </c>
      <c r="F75" s="68">
        <v>2026.0</v>
      </c>
      <c r="G75" s="57">
        <v>1.0</v>
      </c>
    </row>
    <row r="76">
      <c r="A76" s="57" t="s">
        <v>20</v>
      </c>
      <c r="B76" s="493" t="s">
        <v>98</v>
      </c>
      <c r="C76" s="500" t="s">
        <v>22</v>
      </c>
      <c r="D76" s="85" t="s">
        <v>27</v>
      </c>
      <c r="E76" s="289" t="s">
        <v>99</v>
      </c>
      <c r="F76" s="68">
        <v>2025.0</v>
      </c>
      <c r="G76" s="57">
        <v>2.0</v>
      </c>
    </row>
    <row r="77">
      <c r="A77" s="57" t="s">
        <v>20</v>
      </c>
      <c r="B77" s="214" t="s">
        <v>74</v>
      </c>
      <c r="C77" s="500" t="s">
        <v>22</v>
      </c>
      <c r="D77" s="14" t="s">
        <v>58</v>
      </c>
      <c r="E77" s="458" t="s">
        <v>215</v>
      </c>
      <c r="F77" s="68">
        <v>2026.0</v>
      </c>
      <c r="G77" s="57">
        <v>3.0</v>
      </c>
    </row>
    <row r="78">
      <c r="A78" s="57" t="s">
        <v>20</v>
      </c>
      <c r="B78" s="493" t="s">
        <v>103</v>
      </c>
      <c r="C78" s="500" t="s">
        <v>22</v>
      </c>
      <c r="D78" s="14" t="s">
        <v>58</v>
      </c>
      <c r="E78" s="68" t="s">
        <v>134</v>
      </c>
      <c r="F78" s="68">
        <v>2026.0</v>
      </c>
      <c r="G78" s="57">
        <v>4.0</v>
      </c>
    </row>
    <row r="79">
      <c r="A79" s="57" t="s">
        <v>20</v>
      </c>
      <c r="B79" s="493" t="s">
        <v>77</v>
      </c>
      <c r="C79" s="500" t="s">
        <v>22</v>
      </c>
      <c r="D79" s="85" t="s">
        <v>27</v>
      </c>
      <c r="E79" s="68" t="s">
        <v>235</v>
      </c>
      <c r="F79" s="68">
        <v>2025.0</v>
      </c>
      <c r="G79" s="57">
        <v>5.0</v>
      </c>
    </row>
    <row r="80">
      <c r="A80" s="57" t="s">
        <v>20</v>
      </c>
      <c r="B80" s="493" t="s">
        <v>25</v>
      </c>
      <c r="C80" s="500" t="s">
        <v>22</v>
      </c>
      <c r="D80" s="14" t="s">
        <v>58</v>
      </c>
      <c r="E80" s="68" t="s">
        <v>189</v>
      </c>
      <c r="F80" s="68">
        <v>2026.0</v>
      </c>
      <c r="G80" s="57">
        <v>6.0</v>
      </c>
    </row>
    <row r="81">
      <c r="A81" s="57" t="s">
        <v>20</v>
      </c>
      <c r="B81" s="493" t="s">
        <v>89</v>
      </c>
      <c r="C81" s="500" t="s">
        <v>22</v>
      </c>
      <c r="D81" s="14" t="s">
        <v>58</v>
      </c>
      <c r="E81" s="68" t="s">
        <v>92</v>
      </c>
      <c r="F81" s="68">
        <v>2023.0</v>
      </c>
      <c r="G81" s="57">
        <v>7.0</v>
      </c>
    </row>
    <row r="82">
      <c r="A82" s="57" t="s">
        <v>20</v>
      </c>
      <c r="B82" s="493" t="s">
        <v>82</v>
      </c>
      <c r="C82" s="500" t="s">
        <v>22</v>
      </c>
      <c r="D82" s="14" t="s">
        <v>58</v>
      </c>
      <c r="E82" s="68" t="s">
        <v>220</v>
      </c>
      <c r="F82" s="68">
        <v>2024.0</v>
      </c>
      <c r="G82" s="57">
        <v>8.0</v>
      </c>
    </row>
    <row r="83">
      <c r="A83" s="57" t="s">
        <v>20</v>
      </c>
      <c r="B83" s="290" t="s">
        <v>178</v>
      </c>
      <c r="C83" s="500" t="s">
        <v>22</v>
      </c>
      <c r="D83" s="14" t="s">
        <v>58</v>
      </c>
      <c r="E83" s="68" t="s">
        <v>179</v>
      </c>
      <c r="F83" s="68">
        <v>2023.0</v>
      </c>
      <c r="G83" s="57">
        <v>9.0</v>
      </c>
    </row>
    <row r="84">
      <c r="A84" s="57" t="s">
        <v>20</v>
      </c>
      <c r="B84" s="493" t="s">
        <v>127</v>
      </c>
      <c r="C84" s="500" t="s">
        <v>22</v>
      </c>
      <c r="D84" s="14" t="s">
        <v>58</v>
      </c>
      <c r="E84" s="68" t="s">
        <v>151</v>
      </c>
      <c r="F84" s="68">
        <v>2025.0</v>
      </c>
      <c r="G84" s="57">
        <v>10.0</v>
      </c>
    </row>
    <row r="85">
      <c r="A85" s="57" t="s">
        <v>20</v>
      </c>
      <c r="B85" s="493" t="s">
        <v>167</v>
      </c>
      <c r="C85" s="500" t="s">
        <v>22</v>
      </c>
      <c r="D85" s="85" t="s">
        <v>27</v>
      </c>
      <c r="E85" s="68" t="s">
        <v>168</v>
      </c>
      <c r="F85" s="68">
        <v>2024.0</v>
      </c>
      <c r="G85" s="57">
        <v>11.0</v>
      </c>
    </row>
    <row r="86">
      <c r="A86" s="57" t="s">
        <v>20</v>
      </c>
      <c r="B86" s="214" t="s">
        <v>56</v>
      </c>
      <c r="C86" s="500" t="s">
        <v>22</v>
      </c>
      <c r="D86" s="85" t="s">
        <v>27</v>
      </c>
      <c r="E86" s="458" t="s">
        <v>57</v>
      </c>
      <c r="F86" s="68">
        <v>2026.0</v>
      </c>
      <c r="G86" s="57">
        <v>12.0</v>
      </c>
    </row>
    <row r="87">
      <c r="A87" s="57" t="s">
        <v>20</v>
      </c>
      <c r="B87" s="493" t="s">
        <v>124</v>
      </c>
      <c r="C87" s="500" t="s">
        <v>22</v>
      </c>
      <c r="D87" s="85" t="s">
        <v>27</v>
      </c>
      <c r="E87" s="458" t="s">
        <v>125</v>
      </c>
      <c r="F87" s="68">
        <v>2025.0</v>
      </c>
      <c r="G87" s="57">
        <v>13.0</v>
      </c>
    </row>
    <row r="88">
      <c r="A88" s="57" t="s">
        <v>20</v>
      </c>
      <c r="B88" s="214" t="s">
        <v>95</v>
      </c>
      <c r="C88" s="500" t="s">
        <v>22</v>
      </c>
      <c r="D88" s="14" t="s">
        <v>58</v>
      </c>
      <c r="E88" s="68" t="s">
        <v>201</v>
      </c>
      <c r="F88" s="68">
        <v>2026.0</v>
      </c>
      <c r="G88" s="57">
        <v>14.0</v>
      </c>
    </row>
    <row r="89">
      <c r="A89" s="57" t="s">
        <v>20</v>
      </c>
      <c r="B89" s="493" t="s">
        <v>18</v>
      </c>
      <c r="C89" s="500" t="s">
        <v>22</v>
      </c>
      <c r="D89" s="14" t="s">
        <v>58</v>
      </c>
      <c r="E89" s="68" t="s">
        <v>129</v>
      </c>
      <c r="F89" s="68">
        <v>2026.0</v>
      </c>
      <c r="G89" s="57">
        <v>15.0</v>
      </c>
    </row>
    <row r="90">
      <c r="A90" s="57" t="s">
        <v>20</v>
      </c>
      <c r="B90" s="493" t="s">
        <v>138</v>
      </c>
      <c r="C90" s="500" t="s">
        <v>22</v>
      </c>
      <c r="D90" s="85" t="s">
        <v>27</v>
      </c>
      <c r="E90" s="68" t="s">
        <v>181</v>
      </c>
      <c r="F90" s="68">
        <v>2024.0</v>
      </c>
      <c r="G90" s="57">
        <v>16.0</v>
      </c>
    </row>
    <row r="91">
      <c r="A91" s="57" t="s">
        <v>20</v>
      </c>
      <c r="B91" s="493" t="s">
        <v>78</v>
      </c>
      <c r="C91" s="500" t="s">
        <v>22</v>
      </c>
      <c r="D91" s="14" t="s">
        <v>58</v>
      </c>
      <c r="E91" s="68" t="s">
        <v>205</v>
      </c>
      <c r="F91" s="68">
        <v>2025.0</v>
      </c>
      <c r="G91" s="57">
        <v>17.0</v>
      </c>
    </row>
    <row r="92">
      <c r="A92" s="57" t="s">
        <v>20</v>
      </c>
      <c r="B92" s="493" t="s">
        <v>227</v>
      </c>
      <c r="C92" s="500" t="s">
        <v>22</v>
      </c>
      <c r="D92" s="85" t="s">
        <v>27</v>
      </c>
      <c r="E92" s="68" t="s">
        <v>36</v>
      </c>
      <c r="F92" s="68">
        <v>2024.0</v>
      </c>
      <c r="G92" s="57">
        <v>18.0</v>
      </c>
    </row>
    <row r="93">
      <c r="A93" s="57" t="s">
        <v>20</v>
      </c>
      <c r="B93" s="214" t="s">
        <v>74</v>
      </c>
      <c r="C93" s="500" t="s">
        <v>22</v>
      </c>
      <c r="D93" s="42" t="s">
        <v>21</v>
      </c>
      <c r="E93" s="289" t="s">
        <v>219</v>
      </c>
      <c r="F93" s="68">
        <v>2024.0</v>
      </c>
      <c r="G93" s="57">
        <v>3.0</v>
      </c>
    </row>
    <row r="94">
      <c r="A94" s="57" t="s">
        <v>20</v>
      </c>
      <c r="B94" s="214" t="s">
        <v>103</v>
      </c>
      <c r="C94" s="500" t="s">
        <v>22</v>
      </c>
      <c r="D94" s="42" t="s">
        <v>21</v>
      </c>
      <c r="E94" s="458" t="s">
        <v>146</v>
      </c>
      <c r="F94" s="68">
        <v>2023.0</v>
      </c>
      <c r="G94" s="57">
        <v>4.0</v>
      </c>
    </row>
    <row r="95">
      <c r="A95" s="57" t="s">
        <v>20</v>
      </c>
      <c r="B95" s="214" t="s">
        <v>25</v>
      </c>
      <c r="C95" s="500" t="s">
        <v>22</v>
      </c>
      <c r="D95" s="42" t="s">
        <v>21</v>
      </c>
      <c r="E95" s="289" t="s">
        <v>71</v>
      </c>
      <c r="F95" s="68">
        <v>2023.0</v>
      </c>
      <c r="G95" s="57">
        <v>6.0</v>
      </c>
    </row>
    <row r="96">
      <c r="A96" s="57" t="s">
        <v>20</v>
      </c>
      <c r="B96" s="214" t="s">
        <v>89</v>
      </c>
      <c r="C96" s="500" t="s">
        <v>22</v>
      </c>
      <c r="D96" s="42" t="s">
        <v>21</v>
      </c>
      <c r="E96" s="289" t="s">
        <v>135</v>
      </c>
      <c r="F96" s="68">
        <v>2023.0</v>
      </c>
      <c r="G96" s="57">
        <v>7.0</v>
      </c>
    </row>
    <row r="97">
      <c r="A97" s="57" t="s">
        <v>20</v>
      </c>
      <c r="B97" s="214" t="s">
        <v>82</v>
      </c>
      <c r="C97" s="500" t="s">
        <v>22</v>
      </c>
      <c r="D97" s="42" t="s">
        <v>21</v>
      </c>
      <c r="E97" s="289" t="s">
        <v>206</v>
      </c>
      <c r="F97" s="68">
        <v>2025.0</v>
      </c>
      <c r="G97" s="57">
        <v>8.0</v>
      </c>
    </row>
    <row r="98">
      <c r="A98" s="57" t="s">
        <v>20</v>
      </c>
      <c r="B98" s="214" t="s">
        <v>178</v>
      </c>
      <c r="C98" s="500" t="s">
        <v>22</v>
      </c>
      <c r="D98" s="42" t="s">
        <v>21</v>
      </c>
      <c r="E98" s="289" t="s">
        <v>187</v>
      </c>
      <c r="F98" s="68">
        <v>2025.0</v>
      </c>
      <c r="G98" s="57">
        <v>9.0</v>
      </c>
    </row>
    <row r="99">
      <c r="A99" s="57" t="s">
        <v>20</v>
      </c>
      <c r="B99" s="214" t="s">
        <v>127</v>
      </c>
      <c r="C99" s="500" t="s">
        <v>22</v>
      </c>
      <c r="D99" s="42" t="s">
        <v>21</v>
      </c>
      <c r="E99" s="289" t="s">
        <v>147</v>
      </c>
      <c r="F99" s="68">
        <v>2023.0</v>
      </c>
      <c r="G99" s="57">
        <v>10.0</v>
      </c>
    </row>
    <row r="100">
      <c r="A100" s="57" t="s">
        <v>20</v>
      </c>
      <c r="B100" s="214" t="s">
        <v>95</v>
      </c>
      <c r="C100" s="500" t="s">
        <v>22</v>
      </c>
      <c r="D100" s="42" t="s">
        <v>21</v>
      </c>
      <c r="E100" s="289" t="s">
        <v>141</v>
      </c>
      <c r="F100" s="68">
        <v>2026.0</v>
      </c>
      <c r="G100" s="57">
        <v>14.0</v>
      </c>
    </row>
    <row r="101">
      <c r="A101" s="57" t="s">
        <v>20</v>
      </c>
      <c r="B101" s="214" t="s">
        <v>18</v>
      </c>
      <c r="C101" s="500" t="s">
        <v>22</v>
      </c>
      <c r="D101" s="42" t="s">
        <v>21</v>
      </c>
      <c r="E101" s="289" t="s">
        <v>164</v>
      </c>
      <c r="F101" s="68">
        <v>2025.0</v>
      </c>
      <c r="G101" s="57">
        <v>15.0</v>
      </c>
    </row>
    <row r="102">
      <c r="A102" s="57" t="s">
        <v>20</v>
      </c>
      <c r="B102" s="214" t="s">
        <v>78</v>
      </c>
      <c r="C102" s="500" t="s">
        <v>22</v>
      </c>
      <c r="D102" s="42" t="s">
        <v>21</v>
      </c>
      <c r="E102" s="289" t="s">
        <v>79</v>
      </c>
      <c r="F102" s="68">
        <v>2025.0</v>
      </c>
      <c r="G102" s="57">
        <v>17.0</v>
      </c>
    </row>
    <row r="103">
      <c r="G103" s="74"/>
    </row>
    <row r="104">
      <c r="G104" s="74"/>
    </row>
    <row r="105">
      <c r="G105" s="74"/>
    </row>
    <row r="106">
      <c r="G106" s="74"/>
    </row>
    <row r="107">
      <c r="G107" s="74"/>
    </row>
    <row r="108">
      <c r="G108" s="74"/>
    </row>
    <row r="109">
      <c r="G109" s="74"/>
    </row>
    <row r="110">
      <c r="G110" s="74"/>
    </row>
    <row r="111">
      <c r="G111" s="74"/>
    </row>
    <row r="112">
      <c r="G112" s="74"/>
    </row>
    <row r="113">
      <c r="G113" s="74"/>
    </row>
    <row r="114">
      <c r="G114" s="74"/>
    </row>
    <row r="115">
      <c r="G115" s="74"/>
    </row>
    <row r="116">
      <c r="G116" s="74"/>
    </row>
    <row r="117">
      <c r="G117" s="74"/>
    </row>
    <row r="118">
      <c r="G118" s="74"/>
    </row>
    <row r="119">
      <c r="G119" s="74"/>
    </row>
    <row r="120">
      <c r="G120" s="74"/>
    </row>
    <row r="121">
      <c r="G121" s="74"/>
    </row>
    <row r="122">
      <c r="G122" s="74"/>
    </row>
    <row r="123">
      <c r="G123" s="74"/>
    </row>
    <row r="124">
      <c r="G124" s="74"/>
    </row>
    <row r="125">
      <c r="G125" s="74"/>
    </row>
    <row r="126">
      <c r="G126" s="74"/>
    </row>
    <row r="127">
      <c r="G127" s="74"/>
    </row>
    <row r="128">
      <c r="G128" s="74"/>
    </row>
    <row r="129">
      <c r="G129" s="74"/>
    </row>
    <row r="130">
      <c r="G130" s="74"/>
    </row>
    <row r="131">
      <c r="G131" s="74"/>
    </row>
    <row r="132">
      <c r="G132" s="74"/>
    </row>
    <row r="133">
      <c r="G133" s="74"/>
    </row>
    <row r="134">
      <c r="G134" s="74"/>
    </row>
    <row r="135">
      <c r="G135" s="74"/>
    </row>
    <row r="136">
      <c r="G136" s="74"/>
    </row>
    <row r="137">
      <c r="G137" s="74"/>
    </row>
    <row r="138">
      <c r="G138" s="74"/>
    </row>
    <row r="139">
      <c r="G139" s="74"/>
    </row>
    <row r="140">
      <c r="G140" s="74"/>
    </row>
    <row r="141">
      <c r="G141" s="74"/>
    </row>
    <row r="142">
      <c r="G142" s="74"/>
    </row>
    <row r="143">
      <c r="G143" s="74"/>
    </row>
    <row r="144">
      <c r="G144" s="74"/>
    </row>
    <row r="145">
      <c r="G145" s="74"/>
    </row>
    <row r="146">
      <c r="G146" s="74"/>
    </row>
    <row r="147">
      <c r="G147" s="74"/>
    </row>
    <row r="148">
      <c r="G148" s="74"/>
    </row>
    <row r="149">
      <c r="G149" s="74"/>
    </row>
    <row r="150">
      <c r="G150" s="74"/>
    </row>
    <row r="151">
      <c r="G151" s="74"/>
    </row>
    <row r="152">
      <c r="G152" s="74"/>
    </row>
    <row r="153">
      <c r="G153" s="74"/>
    </row>
    <row r="154">
      <c r="G154" s="74"/>
    </row>
    <row r="155">
      <c r="G155" s="74"/>
    </row>
    <row r="156">
      <c r="G156" s="74"/>
    </row>
    <row r="157">
      <c r="G157" s="74"/>
    </row>
    <row r="158">
      <c r="G158" s="74"/>
    </row>
    <row r="159">
      <c r="G159" s="74"/>
    </row>
    <row r="160">
      <c r="G160" s="74"/>
    </row>
    <row r="161">
      <c r="G161" s="74"/>
    </row>
    <row r="162">
      <c r="G162" s="74"/>
    </row>
    <row r="163">
      <c r="G163" s="74"/>
    </row>
    <row r="164">
      <c r="G164" s="74"/>
    </row>
    <row r="165">
      <c r="G165" s="74"/>
    </row>
    <row r="166">
      <c r="G166" s="74"/>
    </row>
    <row r="167">
      <c r="G167" s="74"/>
    </row>
    <row r="168">
      <c r="G168" s="74"/>
    </row>
    <row r="169">
      <c r="G169" s="74"/>
    </row>
    <row r="170">
      <c r="G170" s="74"/>
    </row>
    <row r="171">
      <c r="G171" s="74"/>
    </row>
    <row r="172">
      <c r="G172" s="74"/>
    </row>
    <row r="173">
      <c r="G173" s="74"/>
    </row>
    <row r="174">
      <c r="G174" s="74"/>
    </row>
    <row r="175">
      <c r="G175" s="74"/>
    </row>
    <row r="176">
      <c r="G176" s="74"/>
    </row>
    <row r="177">
      <c r="G177" s="74"/>
    </row>
    <row r="178">
      <c r="G178" s="74"/>
    </row>
    <row r="179">
      <c r="G179" s="74"/>
    </row>
    <row r="180">
      <c r="G180" s="74"/>
    </row>
    <row r="181">
      <c r="G181" s="74"/>
    </row>
    <row r="182">
      <c r="G182" s="74"/>
    </row>
    <row r="183">
      <c r="G183" s="74"/>
    </row>
    <row r="184">
      <c r="G184" s="74"/>
    </row>
    <row r="185">
      <c r="G185" s="74"/>
    </row>
    <row r="186">
      <c r="G186" s="74"/>
    </row>
    <row r="187">
      <c r="G187" s="74"/>
    </row>
    <row r="188">
      <c r="G188" s="74"/>
    </row>
    <row r="189">
      <c r="G189" s="74"/>
    </row>
    <row r="190">
      <c r="G190" s="74"/>
    </row>
    <row r="191">
      <c r="G191" s="74"/>
    </row>
    <row r="192">
      <c r="G192" s="74"/>
    </row>
    <row r="193">
      <c r="G193" s="74"/>
    </row>
    <row r="194">
      <c r="G194" s="74"/>
    </row>
    <row r="195">
      <c r="G195" s="74"/>
    </row>
    <row r="196">
      <c r="G196" s="74"/>
    </row>
    <row r="197">
      <c r="G197" s="74"/>
    </row>
    <row r="198">
      <c r="G198" s="74"/>
    </row>
    <row r="199">
      <c r="G199" s="74"/>
    </row>
    <row r="200">
      <c r="G200" s="74"/>
    </row>
    <row r="201">
      <c r="G201" s="74"/>
    </row>
    <row r="202">
      <c r="G202" s="74"/>
    </row>
    <row r="203">
      <c r="G203" s="74"/>
    </row>
    <row r="204">
      <c r="G204" s="74"/>
    </row>
    <row r="205">
      <c r="G205" s="74"/>
    </row>
    <row r="206">
      <c r="G206" s="74"/>
    </row>
    <row r="207">
      <c r="G207" s="74"/>
    </row>
    <row r="208">
      <c r="G208" s="74"/>
    </row>
    <row r="209">
      <c r="G209" s="74"/>
    </row>
    <row r="210">
      <c r="G210" s="74"/>
    </row>
    <row r="211">
      <c r="G211" s="74"/>
    </row>
    <row r="212">
      <c r="G212" s="74"/>
    </row>
    <row r="213">
      <c r="G213" s="74"/>
    </row>
    <row r="214">
      <c r="G214" s="74"/>
    </row>
    <row r="215">
      <c r="G215" s="74"/>
    </row>
    <row r="216">
      <c r="G216" s="74"/>
    </row>
    <row r="217">
      <c r="G217" s="74"/>
    </row>
    <row r="218">
      <c r="G218" s="74"/>
    </row>
    <row r="219">
      <c r="G219" s="74"/>
    </row>
    <row r="220">
      <c r="G220" s="74"/>
    </row>
    <row r="221">
      <c r="G221" s="74"/>
    </row>
    <row r="222">
      <c r="G222" s="74"/>
    </row>
    <row r="223">
      <c r="G223" s="74"/>
    </row>
    <row r="224">
      <c r="G224" s="74"/>
    </row>
    <row r="225">
      <c r="G225" s="74"/>
    </row>
    <row r="226">
      <c r="G226" s="74"/>
    </row>
    <row r="227">
      <c r="G227" s="74"/>
    </row>
    <row r="228">
      <c r="G228" s="74"/>
    </row>
    <row r="229">
      <c r="G229" s="74"/>
    </row>
    <row r="230">
      <c r="G230" s="74"/>
    </row>
    <row r="231">
      <c r="G231" s="74"/>
    </row>
    <row r="232">
      <c r="G232" s="74"/>
    </row>
    <row r="233">
      <c r="G233" s="74"/>
    </row>
    <row r="234">
      <c r="G234" s="74"/>
    </row>
    <row r="235">
      <c r="G235" s="74"/>
    </row>
    <row r="236">
      <c r="G236" s="74"/>
    </row>
    <row r="237">
      <c r="G237" s="74"/>
    </row>
    <row r="238">
      <c r="G238" s="74"/>
    </row>
    <row r="239">
      <c r="G239" s="74"/>
    </row>
    <row r="240">
      <c r="G240" s="74"/>
    </row>
    <row r="241">
      <c r="G241" s="74"/>
    </row>
    <row r="242">
      <c r="G242" s="74"/>
    </row>
    <row r="243">
      <c r="G243" s="74"/>
    </row>
    <row r="244">
      <c r="G244" s="74"/>
    </row>
    <row r="245">
      <c r="G245" s="74"/>
    </row>
    <row r="246">
      <c r="G246" s="74"/>
    </row>
    <row r="247">
      <c r="G247" s="74"/>
    </row>
    <row r="248">
      <c r="G248" s="74"/>
    </row>
    <row r="249">
      <c r="G249" s="74"/>
    </row>
    <row r="250">
      <c r="G250" s="74"/>
    </row>
    <row r="251">
      <c r="G251" s="74"/>
    </row>
    <row r="252">
      <c r="G252" s="74"/>
    </row>
    <row r="253">
      <c r="G253" s="74"/>
    </row>
    <row r="254">
      <c r="G254" s="74"/>
    </row>
    <row r="255">
      <c r="G255" s="74"/>
    </row>
    <row r="256">
      <c r="G256" s="74"/>
    </row>
    <row r="257">
      <c r="G257" s="74"/>
    </row>
    <row r="258">
      <c r="G258" s="74"/>
    </row>
    <row r="259">
      <c r="G259" s="74"/>
    </row>
    <row r="260">
      <c r="G260" s="74"/>
    </row>
    <row r="261">
      <c r="G261" s="74"/>
    </row>
    <row r="262">
      <c r="G262" s="74"/>
    </row>
    <row r="263">
      <c r="G263" s="74"/>
    </row>
    <row r="264">
      <c r="G264" s="74"/>
    </row>
    <row r="265">
      <c r="G265" s="74"/>
    </row>
    <row r="266">
      <c r="G266" s="74"/>
    </row>
    <row r="267">
      <c r="G267" s="74"/>
    </row>
    <row r="268">
      <c r="G268" s="74"/>
    </row>
    <row r="269">
      <c r="G269" s="74"/>
    </row>
    <row r="270">
      <c r="G270" s="74"/>
    </row>
    <row r="271">
      <c r="G271" s="74"/>
    </row>
    <row r="272">
      <c r="G272" s="74"/>
    </row>
    <row r="273">
      <c r="G273" s="74"/>
    </row>
    <row r="274">
      <c r="G274" s="74"/>
    </row>
    <row r="275">
      <c r="G275" s="74"/>
    </row>
    <row r="276">
      <c r="G276" s="74"/>
    </row>
    <row r="277">
      <c r="G277" s="74"/>
    </row>
    <row r="278">
      <c r="G278" s="74"/>
    </row>
    <row r="279">
      <c r="G279" s="74"/>
    </row>
    <row r="280">
      <c r="G280" s="74"/>
    </row>
    <row r="281">
      <c r="G281" s="74"/>
    </row>
    <row r="282">
      <c r="G282" s="74"/>
    </row>
    <row r="283">
      <c r="G283" s="74"/>
    </row>
    <row r="284">
      <c r="G284" s="74"/>
    </row>
    <row r="285">
      <c r="G285" s="74"/>
    </row>
    <row r="286">
      <c r="G286" s="74"/>
    </row>
    <row r="287">
      <c r="G287" s="74"/>
    </row>
    <row r="288">
      <c r="G288" s="74"/>
    </row>
    <row r="289">
      <c r="G289" s="74"/>
    </row>
    <row r="290">
      <c r="G290" s="74"/>
    </row>
    <row r="291">
      <c r="G291" s="74"/>
    </row>
    <row r="292">
      <c r="G292" s="74"/>
    </row>
    <row r="293">
      <c r="G293" s="74"/>
    </row>
    <row r="294">
      <c r="G294" s="74"/>
    </row>
    <row r="295">
      <c r="G295" s="74"/>
    </row>
    <row r="296">
      <c r="G296" s="74"/>
    </row>
    <row r="297">
      <c r="G297" s="74"/>
    </row>
    <row r="298">
      <c r="G298" s="74"/>
    </row>
    <row r="299">
      <c r="G299" s="74"/>
    </row>
    <row r="300">
      <c r="G300" s="74"/>
    </row>
    <row r="301">
      <c r="G301" s="74"/>
    </row>
    <row r="302">
      <c r="G302" s="74"/>
    </row>
    <row r="303">
      <c r="G303" s="74"/>
    </row>
    <row r="304">
      <c r="G304" s="74"/>
    </row>
    <row r="305">
      <c r="G305" s="74"/>
    </row>
    <row r="306">
      <c r="G306" s="74"/>
    </row>
    <row r="307">
      <c r="G307" s="74"/>
    </row>
    <row r="308">
      <c r="G308" s="74"/>
    </row>
    <row r="309">
      <c r="G309" s="74"/>
    </row>
    <row r="310">
      <c r="G310" s="74"/>
    </row>
    <row r="311">
      <c r="G311" s="74"/>
    </row>
    <row r="312">
      <c r="G312" s="74"/>
    </row>
    <row r="313">
      <c r="G313" s="74"/>
    </row>
    <row r="314">
      <c r="G314" s="74"/>
    </row>
    <row r="315">
      <c r="G315" s="74"/>
    </row>
    <row r="316">
      <c r="G316" s="74"/>
    </row>
    <row r="317">
      <c r="G317" s="74"/>
    </row>
    <row r="318">
      <c r="G318" s="74"/>
    </row>
    <row r="319">
      <c r="G319" s="74"/>
    </row>
    <row r="320">
      <c r="G320" s="74"/>
    </row>
    <row r="321">
      <c r="G321" s="74"/>
    </row>
    <row r="322">
      <c r="G322" s="74"/>
    </row>
    <row r="323">
      <c r="G323" s="74"/>
    </row>
    <row r="324">
      <c r="G324" s="74"/>
    </row>
    <row r="325">
      <c r="G325" s="74"/>
    </row>
    <row r="326">
      <c r="G326" s="74"/>
    </row>
    <row r="327">
      <c r="G327" s="74"/>
    </row>
    <row r="328">
      <c r="G328" s="74"/>
    </row>
    <row r="329">
      <c r="G329" s="74"/>
    </row>
    <row r="330">
      <c r="G330" s="74"/>
    </row>
    <row r="331">
      <c r="G331" s="74"/>
    </row>
    <row r="332">
      <c r="G332" s="74"/>
    </row>
    <row r="333">
      <c r="G333" s="74"/>
    </row>
    <row r="334">
      <c r="G334" s="74"/>
    </row>
    <row r="335">
      <c r="G335" s="74"/>
    </row>
    <row r="336">
      <c r="G336" s="74"/>
    </row>
    <row r="337">
      <c r="G337" s="74"/>
    </row>
    <row r="338">
      <c r="G338" s="74"/>
    </row>
    <row r="339">
      <c r="G339" s="74"/>
    </row>
    <row r="340">
      <c r="G340" s="74"/>
    </row>
    <row r="341">
      <c r="G341" s="74"/>
    </row>
    <row r="342">
      <c r="G342" s="74"/>
    </row>
    <row r="343">
      <c r="G343" s="74"/>
    </row>
    <row r="344">
      <c r="G344" s="74"/>
    </row>
    <row r="345">
      <c r="G345" s="74"/>
    </row>
    <row r="346">
      <c r="G346" s="74"/>
    </row>
    <row r="347">
      <c r="G347" s="74"/>
    </row>
    <row r="348">
      <c r="G348" s="74"/>
    </row>
    <row r="349">
      <c r="G349" s="74"/>
    </row>
    <row r="350">
      <c r="G350" s="74"/>
    </row>
    <row r="351">
      <c r="G351" s="74"/>
    </row>
    <row r="352">
      <c r="G352" s="74"/>
    </row>
    <row r="353">
      <c r="G353" s="74"/>
    </row>
    <row r="354">
      <c r="G354" s="74"/>
    </row>
    <row r="355">
      <c r="G355" s="74"/>
    </row>
    <row r="356">
      <c r="G356" s="74"/>
    </row>
    <row r="357">
      <c r="G357" s="74"/>
    </row>
    <row r="358">
      <c r="G358" s="74"/>
    </row>
    <row r="359">
      <c r="G359" s="74"/>
    </row>
    <row r="360">
      <c r="G360" s="74"/>
    </row>
    <row r="361">
      <c r="G361" s="74"/>
    </row>
    <row r="362">
      <c r="G362" s="74"/>
    </row>
    <row r="363">
      <c r="G363" s="74"/>
    </row>
    <row r="364">
      <c r="G364" s="74"/>
    </row>
    <row r="365">
      <c r="G365" s="74"/>
    </row>
    <row r="366">
      <c r="G366" s="74"/>
    </row>
    <row r="367">
      <c r="G367" s="74"/>
    </row>
    <row r="368">
      <c r="G368" s="74"/>
    </row>
    <row r="369">
      <c r="G369" s="74"/>
    </row>
    <row r="370">
      <c r="G370" s="74"/>
    </row>
    <row r="371">
      <c r="G371" s="74"/>
    </row>
    <row r="372">
      <c r="G372" s="74"/>
    </row>
    <row r="373">
      <c r="G373" s="74"/>
    </row>
    <row r="374">
      <c r="G374" s="74"/>
    </row>
    <row r="375">
      <c r="G375" s="74"/>
    </row>
    <row r="376">
      <c r="G376" s="74"/>
    </row>
    <row r="377">
      <c r="G377" s="74"/>
    </row>
    <row r="378">
      <c r="G378" s="74"/>
    </row>
    <row r="379">
      <c r="G379" s="74"/>
    </row>
    <row r="380">
      <c r="G380" s="74"/>
    </row>
    <row r="381">
      <c r="G381" s="74"/>
    </row>
    <row r="382">
      <c r="G382" s="74"/>
    </row>
    <row r="383">
      <c r="G383" s="74"/>
    </row>
    <row r="384">
      <c r="G384" s="74"/>
    </row>
    <row r="385">
      <c r="G385" s="74"/>
    </row>
    <row r="386">
      <c r="G386" s="74"/>
    </row>
    <row r="387">
      <c r="G387" s="74"/>
    </row>
    <row r="388">
      <c r="G388" s="74"/>
    </row>
    <row r="389">
      <c r="G389" s="74"/>
    </row>
    <row r="390">
      <c r="G390" s="74"/>
    </row>
    <row r="391">
      <c r="G391" s="74"/>
    </row>
    <row r="392">
      <c r="G392" s="74"/>
    </row>
    <row r="393">
      <c r="G393" s="74"/>
    </row>
    <row r="394">
      <c r="G394" s="74"/>
    </row>
    <row r="395">
      <c r="G395" s="74"/>
    </row>
    <row r="396">
      <c r="G396" s="74"/>
    </row>
    <row r="397">
      <c r="G397" s="74"/>
    </row>
    <row r="398">
      <c r="G398" s="74"/>
    </row>
    <row r="399">
      <c r="G399" s="74"/>
    </row>
    <row r="400">
      <c r="G400" s="74"/>
    </row>
    <row r="401">
      <c r="G401" s="74"/>
    </row>
    <row r="402">
      <c r="G402" s="74"/>
    </row>
    <row r="403">
      <c r="G403" s="74"/>
    </row>
    <row r="404">
      <c r="G404" s="74"/>
    </row>
    <row r="405">
      <c r="G405" s="74"/>
    </row>
    <row r="406">
      <c r="G406" s="74"/>
    </row>
    <row r="407">
      <c r="G407" s="74"/>
    </row>
    <row r="408">
      <c r="G408" s="74"/>
    </row>
    <row r="409">
      <c r="G409" s="74"/>
    </row>
    <row r="410">
      <c r="G410" s="74"/>
    </row>
    <row r="411">
      <c r="G411" s="74"/>
    </row>
    <row r="412">
      <c r="G412" s="74"/>
    </row>
    <row r="413">
      <c r="G413" s="74"/>
    </row>
    <row r="414">
      <c r="G414" s="74"/>
    </row>
    <row r="415">
      <c r="G415" s="74"/>
    </row>
    <row r="416">
      <c r="G416" s="74"/>
    </row>
    <row r="417">
      <c r="G417" s="74"/>
    </row>
    <row r="418">
      <c r="G418" s="74"/>
    </row>
    <row r="419">
      <c r="G419" s="74"/>
    </row>
    <row r="420">
      <c r="G420" s="74"/>
    </row>
    <row r="421">
      <c r="G421" s="74"/>
    </row>
    <row r="422">
      <c r="G422" s="74"/>
    </row>
    <row r="423">
      <c r="G423" s="74"/>
    </row>
    <row r="424">
      <c r="G424" s="74"/>
    </row>
    <row r="425">
      <c r="G425" s="74"/>
    </row>
    <row r="426">
      <c r="G426" s="74"/>
    </row>
    <row r="427">
      <c r="G427" s="74"/>
    </row>
    <row r="428">
      <c r="G428" s="74"/>
    </row>
    <row r="429">
      <c r="G429" s="74"/>
    </row>
    <row r="430">
      <c r="G430" s="74"/>
    </row>
    <row r="431">
      <c r="G431" s="74"/>
    </row>
    <row r="432">
      <c r="G432" s="74"/>
    </row>
    <row r="433">
      <c r="G433" s="74"/>
    </row>
    <row r="434">
      <c r="G434" s="74"/>
    </row>
    <row r="435">
      <c r="G435" s="74"/>
    </row>
    <row r="436">
      <c r="G436" s="74"/>
    </row>
    <row r="437">
      <c r="G437" s="74"/>
    </row>
    <row r="438">
      <c r="G438" s="74"/>
    </row>
    <row r="439">
      <c r="G439" s="74"/>
    </row>
    <row r="440">
      <c r="G440" s="74"/>
    </row>
    <row r="441">
      <c r="G441" s="74"/>
    </row>
    <row r="442">
      <c r="G442" s="74"/>
    </row>
    <row r="443">
      <c r="G443" s="74"/>
    </row>
    <row r="444">
      <c r="G444" s="74"/>
    </row>
    <row r="445">
      <c r="G445" s="74"/>
    </row>
    <row r="446">
      <c r="G446" s="74"/>
    </row>
    <row r="447">
      <c r="G447" s="74"/>
    </row>
    <row r="448">
      <c r="G448" s="74"/>
    </row>
    <row r="449">
      <c r="G449" s="74"/>
    </row>
    <row r="450">
      <c r="G450" s="74"/>
    </row>
    <row r="451">
      <c r="G451" s="74"/>
    </row>
    <row r="452">
      <c r="G452" s="74"/>
    </row>
    <row r="453">
      <c r="G453" s="74"/>
    </row>
    <row r="454">
      <c r="G454" s="74"/>
    </row>
    <row r="455">
      <c r="G455" s="74"/>
    </row>
    <row r="456">
      <c r="G456" s="74"/>
    </row>
    <row r="457">
      <c r="G457" s="74"/>
    </row>
    <row r="458">
      <c r="G458" s="74"/>
    </row>
    <row r="459">
      <c r="G459" s="74"/>
    </row>
    <row r="460">
      <c r="G460" s="74"/>
    </row>
    <row r="461">
      <c r="G461" s="74"/>
    </row>
    <row r="462">
      <c r="G462" s="74"/>
    </row>
    <row r="463">
      <c r="G463" s="74"/>
    </row>
    <row r="464">
      <c r="G464" s="74"/>
    </row>
    <row r="465">
      <c r="G465" s="74"/>
    </row>
    <row r="466">
      <c r="G466" s="74"/>
    </row>
    <row r="467">
      <c r="G467" s="74"/>
    </row>
    <row r="468">
      <c r="G468" s="74"/>
    </row>
    <row r="469">
      <c r="G469" s="74"/>
    </row>
    <row r="470">
      <c r="G470" s="74"/>
    </row>
    <row r="471">
      <c r="G471" s="74"/>
    </row>
    <row r="472">
      <c r="G472" s="74"/>
    </row>
    <row r="473">
      <c r="G473" s="74"/>
    </row>
    <row r="474">
      <c r="G474" s="74"/>
    </row>
    <row r="475">
      <c r="G475" s="74"/>
    </row>
    <row r="476">
      <c r="G476" s="74"/>
    </row>
    <row r="477">
      <c r="G477" s="74"/>
    </row>
    <row r="478">
      <c r="G478" s="74"/>
    </row>
    <row r="479">
      <c r="G479" s="74"/>
    </row>
    <row r="480">
      <c r="G480" s="74"/>
    </row>
    <row r="481">
      <c r="G481" s="74"/>
    </row>
    <row r="482">
      <c r="G482" s="74"/>
    </row>
    <row r="483">
      <c r="G483" s="74"/>
    </row>
    <row r="484">
      <c r="G484" s="74"/>
    </row>
    <row r="485">
      <c r="G485" s="74"/>
    </row>
    <row r="486">
      <c r="G486" s="74"/>
    </row>
    <row r="487">
      <c r="G487" s="74"/>
    </row>
    <row r="488">
      <c r="G488" s="74"/>
    </row>
    <row r="489">
      <c r="G489" s="74"/>
    </row>
    <row r="490">
      <c r="G490" s="74"/>
    </row>
    <row r="491">
      <c r="G491" s="74"/>
    </row>
    <row r="492">
      <c r="G492" s="74"/>
    </row>
    <row r="493">
      <c r="G493" s="74"/>
    </row>
    <row r="494">
      <c r="G494" s="74"/>
    </row>
    <row r="495">
      <c r="G495" s="74"/>
    </row>
    <row r="496">
      <c r="G496" s="74"/>
    </row>
    <row r="497">
      <c r="G497" s="74"/>
    </row>
    <row r="498">
      <c r="G498" s="74"/>
    </row>
    <row r="499">
      <c r="G499" s="74"/>
    </row>
    <row r="500">
      <c r="G500" s="74"/>
    </row>
    <row r="501">
      <c r="G501" s="74"/>
    </row>
    <row r="502">
      <c r="G502" s="74"/>
    </row>
    <row r="503">
      <c r="G503" s="74"/>
    </row>
    <row r="504">
      <c r="G504" s="74"/>
    </row>
    <row r="505">
      <c r="G505" s="74"/>
    </row>
    <row r="506">
      <c r="G506" s="74"/>
    </row>
    <row r="507">
      <c r="G507" s="74"/>
    </row>
    <row r="508">
      <c r="G508" s="74"/>
    </row>
    <row r="509">
      <c r="G509" s="74"/>
    </row>
    <row r="510">
      <c r="G510" s="74"/>
    </row>
    <row r="511">
      <c r="G511" s="74"/>
    </row>
    <row r="512">
      <c r="G512" s="74"/>
    </row>
    <row r="513">
      <c r="G513" s="74"/>
    </row>
    <row r="514">
      <c r="G514" s="74"/>
    </row>
    <row r="515">
      <c r="G515" s="74"/>
    </row>
    <row r="516">
      <c r="G516" s="74"/>
    </row>
    <row r="517">
      <c r="G517" s="74"/>
    </row>
    <row r="518">
      <c r="G518" s="74"/>
    </row>
    <row r="519">
      <c r="G519" s="74"/>
    </row>
    <row r="520">
      <c r="G520" s="74"/>
    </row>
    <row r="521">
      <c r="G521" s="74"/>
    </row>
    <row r="522">
      <c r="G522" s="74"/>
    </row>
    <row r="523">
      <c r="G523" s="74"/>
    </row>
    <row r="524">
      <c r="G524" s="74"/>
    </row>
    <row r="525">
      <c r="G525" s="74"/>
    </row>
    <row r="526">
      <c r="G526" s="74"/>
    </row>
    <row r="527">
      <c r="G527" s="74"/>
    </row>
    <row r="528">
      <c r="G528" s="74"/>
    </row>
    <row r="529">
      <c r="G529" s="74"/>
    </row>
    <row r="530">
      <c r="G530" s="74"/>
    </row>
    <row r="531">
      <c r="G531" s="74"/>
    </row>
    <row r="532">
      <c r="G532" s="74"/>
    </row>
    <row r="533">
      <c r="G533" s="74"/>
    </row>
    <row r="534">
      <c r="G534" s="74"/>
    </row>
    <row r="535">
      <c r="G535" s="74"/>
    </row>
    <row r="536">
      <c r="G536" s="74"/>
    </row>
    <row r="537">
      <c r="G537" s="74"/>
    </row>
    <row r="538">
      <c r="G538" s="74"/>
    </row>
    <row r="539">
      <c r="G539" s="74"/>
    </row>
    <row r="540">
      <c r="G540" s="74"/>
    </row>
    <row r="541">
      <c r="G541" s="74"/>
    </row>
    <row r="542">
      <c r="G542" s="74"/>
    </row>
    <row r="543">
      <c r="G543" s="74"/>
    </row>
    <row r="544">
      <c r="G544" s="74"/>
    </row>
    <row r="545">
      <c r="G545" s="74"/>
    </row>
    <row r="546">
      <c r="G546" s="74"/>
    </row>
    <row r="547">
      <c r="G547" s="74"/>
    </row>
    <row r="548">
      <c r="G548" s="74"/>
    </row>
    <row r="549">
      <c r="G549" s="74"/>
    </row>
    <row r="550">
      <c r="G550" s="74"/>
    </row>
    <row r="551">
      <c r="G551" s="74"/>
    </row>
    <row r="552">
      <c r="G552" s="74"/>
    </row>
    <row r="553">
      <c r="G553" s="74"/>
    </row>
    <row r="554">
      <c r="G554" s="74"/>
    </row>
    <row r="555">
      <c r="G555" s="74"/>
    </row>
    <row r="556">
      <c r="G556" s="74"/>
    </row>
    <row r="557">
      <c r="G557" s="74"/>
    </row>
    <row r="558">
      <c r="G558" s="74"/>
    </row>
    <row r="559">
      <c r="G559" s="74"/>
    </row>
    <row r="560">
      <c r="G560" s="74"/>
    </row>
    <row r="561">
      <c r="G561" s="74"/>
    </row>
    <row r="562">
      <c r="G562" s="74"/>
    </row>
    <row r="563">
      <c r="G563" s="74"/>
    </row>
    <row r="564">
      <c r="G564" s="74"/>
    </row>
    <row r="565">
      <c r="G565" s="74"/>
    </row>
    <row r="566">
      <c r="G566" s="74"/>
    </row>
    <row r="567">
      <c r="G567" s="74"/>
    </row>
    <row r="568">
      <c r="G568" s="74"/>
    </row>
    <row r="569">
      <c r="G569" s="74"/>
    </row>
    <row r="570">
      <c r="G570" s="74"/>
    </row>
    <row r="571">
      <c r="G571" s="74"/>
    </row>
    <row r="572">
      <c r="G572" s="74"/>
    </row>
    <row r="573">
      <c r="G573" s="74"/>
    </row>
    <row r="574">
      <c r="G574" s="74"/>
    </row>
    <row r="575">
      <c r="G575" s="74"/>
    </row>
    <row r="576">
      <c r="G576" s="74"/>
    </row>
    <row r="577">
      <c r="G577" s="74"/>
    </row>
    <row r="578">
      <c r="G578" s="74"/>
    </row>
    <row r="579">
      <c r="G579" s="74"/>
    </row>
    <row r="580">
      <c r="G580" s="74"/>
    </row>
    <row r="581">
      <c r="G581" s="74"/>
    </row>
    <row r="582">
      <c r="G582" s="74"/>
    </row>
    <row r="583">
      <c r="G583" s="74"/>
    </row>
    <row r="584">
      <c r="G584" s="74"/>
    </row>
    <row r="585">
      <c r="G585" s="74"/>
    </row>
    <row r="586">
      <c r="G586" s="74"/>
    </row>
    <row r="587">
      <c r="G587" s="74"/>
    </row>
    <row r="588">
      <c r="G588" s="74"/>
    </row>
    <row r="589">
      <c r="G589" s="74"/>
    </row>
    <row r="590">
      <c r="G590" s="74"/>
    </row>
    <row r="591">
      <c r="G591" s="74"/>
    </row>
    <row r="592">
      <c r="G592" s="74"/>
    </row>
    <row r="593">
      <c r="G593" s="74"/>
    </row>
    <row r="594">
      <c r="G594" s="74"/>
    </row>
    <row r="595">
      <c r="G595" s="74"/>
    </row>
    <row r="596">
      <c r="G596" s="74"/>
    </row>
    <row r="597">
      <c r="G597" s="74"/>
    </row>
    <row r="598">
      <c r="G598" s="74"/>
    </row>
    <row r="599">
      <c r="G599" s="74"/>
    </row>
    <row r="600">
      <c r="G600" s="74"/>
    </row>
    <row r="601">
      <c r="G601" s="74"/>
    </row>
    <row r="602">
      <c r="G602" s="74"/>
    </row>
    <row r="603">
      <c r="G603" s="74"/>
    </row>
    <row r="604">
      <c r="G604" s="74"/>
    </row>
    <row r="605">
      <c r="G605" s="74"/>
    </row>
    <row r="606">
      <c r="G606" s="74"/>
    </row>
    <row r="607">
      <c r="G607" s="74"/>
    </row>
    <row r="608">
      <c r="G608" s="74"/>
    </row>
    <row r="609">
      <c r="G609" s="74"/>
    </row>
    <row r="610">
      <c r="G610" s="74"/>
    </row>
    <row r="611">
      <c r="G611" s="74"/>
    </row>
    <row r="612">
      <c r="G612" s="74"/>
    </row>
    <row r="613">
      <c r="G613" s="74"/>
    </row>
    <row r="614">
      <c r="G614" s="74"/>
    </row>
    <row r="615">
      <c r="G615" s="74"/>
    </row>
    <row r="616">
      <c r="G616" s="74"/>
    </row>
    <row r="617">
      <c r="G617" s="74"/>
    </row>
    <row r="618">
      <c r="G618" s="74"/>
    </row>
    <row r="619">
      <c r="G619" s="74"/>
    </row>
    <row r="620">
      <c r="G620" s="74"/>
    </row>
    <row r="621">
      <c r="G621" s="74"/>
    </row>
    <row r="622">
      <c r="G622" s="74"/>
    </row>
    <row r="623">
      <c r="G623" s="74"/>
    </row>
    <row r="624">
      <c r="G624" s="74"/>
    </row>
    <row r="625">
      <c r="G625" s="74"/>
    </row>
    <row r="626">
      <c r="G626" s="74"/>
    </row>
    <row r="627">
      <c r="G627" s="74"/>
    </row>
    <row r="628">
      <c r="G628" s="74"/>
    </row>
    <row r="629">
      <c r="G629" s="74"/>
    </row>
    <row r="630">
      <c r="G630" s="74"/>
    </row>
    <row r="631">
      <c r="G631" s="74"/>
    </row>
    <row r="632">
      <c r="G632" s="74"/>
    </row>
    <row r="633">
      <c r="G633" s="74"/>
    </row>
    <row r="634">
      <c r="G634" s="74"/>
    </row>
    <row r="635">
      <c r="G635" s="74"/>
    </row>
    <row r="636">
      <c r="G636" s="74"/>
    </row>
    <row r="637">
      <c r="G637" s="74"/>
    </row>
    <row r="638">
      <c r="G638" s="74"/>
    </row>
    <row r="639">
      <c r="G639" s="74"/>
    </row>
    <row r="640">
      <c r="G640" s="74"/>
    </row>
    <row r="641">
      <c r="G641" s="74"/>
    </row>
    <row r="642">
      <c r="G642" s="74"/>
    </row>
    <row r="643">
      <c r="G643" s="74"/>
    </row>
    <row r="644">
      <c r="G644" s="74"/>
    </row>
    <row r="645">
      <c r="G645" s="74"/>
    </row>
    <row r="646">
      <c r="G646" s="74"/>
    </row>
    <row r="647">
      <c r="G647" s="74"/>
    </row>
    <row r="648">
      <c r="G648" s="74"/>
    </row>
    <row r="649">
      <c r="G649" s="74"/>
    </row>
    <row r="650">
      <c r="G650" s="74"/>
    </row>
    <row r="651">
      <c r="G651" s="74"/>
    </row>
    <row r="652">
      <c r="G652" s="74"/>
    </row>
    <row r="653">
      <c r="G653" s="74"/>
    </row>
    <row r="654">
      <c r="G654" s="74"/>
    </row>
    <row r="655">
      <c r="G655" s="74"/>
    </row>
    <row r="656">
      <c r="G656" s="74"/>
    </row>
    <row r="657">
      <c r="G657" s="74"/>
    </row>
    <row r="658">
      <c r="G658" s="74"/>
    </row>
    <row r="659">
      <c r="G659" s="74"/>
    </row>
    <row r="660">
      <c r="G660" s="74"/>
    </row>
    <row r="661">
      <c r="G661" s="74"/>
    </row>
    <row r="662">
      <c r="G662" s="74"/>
    </row>
    <row r="663">
      <c r="G663" s="74"/>
    </row>
    <row r="664">
      <c r="G664" s="74"/>
    </row>
    <row r="665">
      <c r="G665" s="74"/>
    </row>
    <row r="666">
      <c r="G666" s="74"/>
    </row>
    <row r="667">
      <c r="G667" s="74"/>
    </row>
    <row r="668">
      <c r="G668" s="74"/>
    </row>
    <row r="669">
      <c r="G669" s="74"/>
    </row>
    <row r="670">
      <c r="G670" s="74"/>
    </row>
    <row r="671">
      <c r="G671" s="74"/>
    </row>
    <row r="672">
      <c r="G672" s="74"/>
    </row>
    <row r="673">
      <c r="G673" s="74"/>
    </row>
    <row r="674">
      <c r="G674" s="74"/>
    </row>
    <row r="675">
      <c r="G675" s="74"/>
    </row>
    <row r="676">
      <c r="G676" s="74"/>
    </row>
    <row r="677">
      <c r="G677" s="74"/>
    </row>
    <row r="678">
      <c r="G678" s="74"/>
    </row>
    <row r="679">
      <c r="G679" s="74"/>
    </row>
    <row r="680">
      <c r="G680" s="74"/>
    </row>
    <row r="681">
      <c r="G681" s="74"/>
    </row>
    <row r="682">
      <c r="G682" s="74"/>
    </row>
    <row r="683">
      <c r="G683" s="74"/>
    </row>
    <row r="684">
      <c r="G684" s="74"/>
    </row>
    <row r="685">
      <c r="G685" s="74"/>
    </row>
    <row r="686">
      <c r="G686" s="74"/>
    </row>
    <row r="687">
      <c r="G687" s="74"/>
    </row>
    <row r="688">
      <c r="G688" s="74"/>
    </row>
    <row r="689">
      <c r="G689" s="74"/>
    </row>
    <row r="690">
      <c r="G690" s="74"/>
    </row>
    <row r="691">
      <c r="G691" s="74"/>
    </row>
    <row r="692">
      <c r="G692" s="74"/>
    </row>
    <row r="693">
      <c r="G693" s="74"/>
    </row>
    <row r="694">
      <c r="G694" s="74"/>
    </row>
    <row r="695">
      <c r="G695" s="74"/>
    </row>
    <row r="696">
      <c r="G696" s="74"/>
    </row>
    <row r="697">
      <c r="G697" s="74"/>
    </row>
    <row r="698">
      <c r="G698" s="74"/>
    </row>
    <row r="699">
      <c r="G699" s="74"/>
    </row>
    <row r="700">
      <c r="G700" s="74"/>
    </row>
    <row r="701">
      <c r="G701" s="74"/>
    </row>
    <row r="702">
      <c r="G702" s="74"/>
    </row>
    <row r="703">
      <c r="G703" s="74"/>
    </row>
    <row r="704">
      <c r="G704" s="74"/>
    </row>
    <row r="705">
      <c r="G705" s="74"/>
    </row>
    <row r="706">
      <c r="G706" s="74"/>
    </row>
    <row r="707">
      <c r="G707" s="74"/>
    </row>
    <row r="708">
      <c r="G708" s="74"/>
    </row>
    <row r="709">
      <c r="G709" s="74"/>
    </row>
    <row r="710">
      <c r="G710" s="74"/>
    </row>
    <row r="711">
      <c r="G711" s="74"/>
    </row>
    <row r="712">
      <c r="G712" s="74"/>
    </row>
    <row r="713">
      <c r="G713" s="74"/>
    </row>
    <row r="714">
      <c r="G714" s="74"/>
    </row>
    <row r="715">
      <c r="G715" s="74"/>
    </row>
    <row r="716">
      <c r="G716" s="74"/>
    </row>
    <row r="717">
      <c r="G717" s="74"/>
    </row>
    <row r="718">
      <c r="G718" s="74"/>
    </row>
    <row r="719">
      <c r="G719" s="74"/>
    </row>
    <row r="720">
      <c r="G720" s="74"/>
    </row>
    <row r="721">
      <c r="G721" s="74"/>
    </row>
    <row r="722">
      <c r="G722" s="74"/>
    </row>
    <row r="723">
      <c r="G723" s="74"/>
    </row>
    <row r="724">
      <c r="G724" s="74"/>
    </row>
    <row r="725">
      <c r="G725" s="74"/>
    </row>
    <row r="726">
      <c r="G726" s="74"/>
    </row>
    <row r="727">
      <c r="G727" s="74"/>
    </row>
    <row r="728">
      <c r="G728" s="74"/>
    </row>
    <row r="729">
      <c r="G729" s="74"/>
    </row>
    <row r="730">
      <c r="G730" s="74"/>
    </row>
    <row r="731">
      <c r="G731" s="74"/>
    </row>
    <row r="732">
      <c r="G732" s="74"/>
    </row>
    <row r="733">
      <c r="G733" s="74"/>
    </row>
    <row r="734">
      <c r="G734" s="74"/>
    </row>
    <row r="735">
      <c r="G735" s="74"/>
    </row>
    <row r="736">
      <c r="G736" s="74"/>
    </row>
    <row r="737">
      <c r="G737" s="74"/>
    </row>
    <row r="738">
      <c r="G738" s="74"/>
    </row>
    <row r="739">
      <c r="G739" s="74"/>
    </row>
    <row r="740">
      <c r="G740" s="74"/>
    </row>
    <row r="741">
      <c r="G741" s="74"/>
    </row>
    <row r="742">
      <c r="G742" s="74"/>
    </row>
    <row r="743">
      <c r="G743" s="74"/>
    </row>
    <row r="744">
      <c r="G744" s="74"/>
    </row>
    <row r="745">
      <c r="G745" s="74"/>
    </row>
    <row r="746">
      <c r="G746" s="74"/>
    </row>
    <row r="747">
      <c r="G747" s="74"/>
    </row>
    <row r="748">
      <c r="G748" s="74"/>
    </row>
    <row r="749">
      <c r="G749" s="74"/>
    </row>
    <row r="750">
      <c r="G750" s="74"/>
    </row>
    <row r="751">
      <c r="G751" s="74"/>
    </row>
    <row r="752">
      <c r="G752" s="74"/>
    </row>
    <row r="753">
      <c r="G753" s="74"/>
    </row>
    <row r="754">
      <c r="G754" s="74"/>
    </row>
    <row r="755">
      <c r="G755" s="74"/>
    </row>
    <row r="756">
      <c r="G756" s="74"/>
    </row>
    <row r="757">
      <c r="G757" s="74"/>
    </row>
    <row r="758">
      <c r="G758" s="74"/>
    </row>
    <row r="759">
      <c r="G759" s="74"/>
    </row>
    <row r="760">
      <c r="G760" s="74"/>
    </row>
    <row r="761">
      <c r="G761" s="74"/>
    </row>
    <row r="762">
      <c r="G762" s="74"/>
    </row>
    <row r="763">
      <c r="G763" s="74"/>
    </row>
    <row r="764">
      <c r="G764" s="74"/>
    </row>
    <row r="765">
      <c r="G765" s="74"/>
    </row>
    <row r="766">
      <c r="G766" s="74"/>
    </row>
    <row r="767">
      <c r="G767" s="74"/>
    </row>
    <row r="768">
      <c r="G768" s="74"/>
    </row>
    <row r="769">
      <c r="G769" s="74"/>
    </row>
    <row r="770">
      <c r="G770" s="74"/>
    </row>
    <row r="771">
      <c r="G771" s="74"/>
    </row>
    <row r="772">
      <c r="G772" s="74"/>
    </row>
    <row r="773">
      <c r="G773" s="74"/>
    </row>
    <row r="774">
      <c r="G774" s="74"/>
    </row>
    <row r="775">
      <c r="G775" s="74"/>
    </row>
    <row r="776">
      <c r="G776" s="74"/>
    </row>
    <row r="777">
      <c r="G777" s="74"/>
    </row>
    <row r="778">
      <c r="G778" s="74"/>
    </row>
    <row r="779">
      <c r="G779" s="74"/>
    </row>
    <row r="780">
      <c r="G780" s="74"/>
    </row>
    <row r="781">
      <c r="G781" s="74"/>
    </row>
    <row r="782">
      <c r="G782" s="74"/>
    </row>
    <row r="783">
      <c r="G783" s="74"/>
    </row>
    <row r="784">
      <c r="G784" s="74"/>
    </row>
    <row r="785">
      <c r="G785" s="74"/>
    </row>
    <row r="786">
      <c r="G786" s="74"/>
    </row>
    <row r="787">
      <c r="G787" s="74"/>
    </row>
    <row r="788">
      <c r="G788" s="74"/>
    </row>
    <row r="789">
      <c r="G789" s="74"/>
    </row>
    <row r="790">
      <c r="G790" s="74"/>
    </row>
    <row r="791">
      <c r="G791" s="74"/>
    </row>
    <row r="792">
      <c r="G792" s="74"/>
    </row>
    <row r="793">
      <c r="G793" s="74"/>
    </row>
    <row r="794">
      <c r="G794" s="74"/>
    </row>
    <row r="795">
      <c r="G795" s="74"/>
    </row>
    <row r="796">
      <c r="G796" s="74"/>
    </row>
    <row r="797">
      <c r="G797" s="74"/>
    </row>
    <row r="798">
      <c r="G798" s="74"/>
    </row>
    <row r="799">
      <c r="G799" s="74"/>
    </row>
    <row r="800">
      <c r="G800" s="74"/>
    </row>
    <row r="801">
      <c r="G801" s="74"/>
    </row>
    <row r="802">
      <c r="G802" s="74"/>
    </row>
    <row r="803">
      <c r="G803" s="74"/>
    </row>
    <row r="804">
      <c r="G804" s="74"/>
    </row>
    <row r="805">
      <c r="G805" s="74"/>
    </row>
    <row r="806">
      <c r="G806" s="74"/>
    </row>
    <row r="807">
      <c r="G807" s="74"/>
    </row>
    <row r="808">
      <c r="G808" s="74"/>
    </row>
    <row r="809">
      <c r="G809" s="74"/>
    </row>
    <row r="810">
      <c r="G810" s="74"/>
    </row>
    <row r="811">
      <c r="G811" s="74"/>
    </row>
    <row r="812">
      <c r="G812" s="74"/>
    </row>
    <row r="813">
      <c r="G813" s="74"/>
    </row>
    <row r="814">
      <c r="G814" s="74"/>
    </row>
    <row r="815">
      <c r="G815" s="74"/>
    </row>
    <row r="816">
      <c r="G816" s="74"/>
    </row>
    <row r="817">
      <c r="G817" s="74"/>
    </row>
    <row r="818">
      <c r="G818" s="74"/>
    </row>
    <row r="819">
      <c r="G819" s="74"/>
    </row>
    <row r="820">
      <c r="G820" s="74"/>
    </row>
    <row r="821">
      <c r="G821" s="74"/>
    </row>
    <row r="822">
      <c r="G822" s="74"/>
    </row>
    <row r="823">
      <c r="G823" s="74"/>
    </row>
    <row r="824">
      <c r="G824" s="74"/>
    </row>
    <row r="825">
      <c r="G825" s="74"/>
    </row>
    <row r="826">
      <c r="G826" s="74"/>
    </row>
    <row r="827">
      <c r="G827" s="74"/>
    </row>
    <row r="828">
      <c r="G828" s="74"/>
    </row>
    <row r="829">
      <c r="G829" s="74"/>
    </row>
    <row r="830">
      <c r="G830" s="74"/>
    </row>
    <row r="831">
      <c r="G831" s="74"/>
    </row>
    <row r="832">
      <c r="G832" s="74"/>
    </row>
    <row r="833">
      <c r="G833" s="74"/>
    </row>
    <row r="834">
      <c r="G834" s="74"/>
    </row>
    <row r="835">
      <c r="G835" s="74"/>
    </row>
    <row r="836">
      <c r="G836" s="74"/>
    </row>
    <row r="837">
      <c r="G837" s="74"/>
    </row>
    <row r="838">
      <c r="G838" s="74"/>
    </row>
    <row r="839">
      <c r="G839" s="74"/>
    </row>
    <row r="840">
      <c r="G840" s="74"/>
    </row>
    <row r="841">
      <c r="G841" s="74"/>
    </row>
    <row r="842">
      <c r="G842" s="74"/>
    </row>
    <row r="843">
      <c r="G843" s="74"/>
    </row>
    <row r="844">
      <c r="G844" s="74"/>
    </row>
    <row r="845">
      <c r="G845" s="74"/>
    </row>
    <row r="846">
      <c r="G846" s="74"/>
    </row>
    <row r="847">
      <c r="G847" s="74"/>
    </row>
    <row r="848">
      <c r="G848" s="74"/>
    </row>
    <row r="849">
      <c r="G849" s="74"/>
    </row>
    <row r="850">
      <c r="G850" s="74"/>
    </row>
    <row r="851">
      <c r="G851" s="74"/>
    </row>
    <row r="852">
      <c r="G852" s="74"/>
    </row>
    <row r="853">
      <c r="G853" s="74"/>
    </row>
    <row r="854">
      <c r="G854" s="74"/>
    </row>
    <row r="855">
      <c r="G855" s="74"/>
    </row>
    <row r="856">
      <c r="G856" s="74"/>
    </row>
    <row r="857">
      <c r="G857" s="74"/>
    </row>
    <row r="858">
      <c r="G858" s="74"/>
    </row>
    <row r="859">
      <c r="G859" s="74"/>
    </row>
    <row r="860">
      <c r="G860" s="74"/>
    </row>
    <row r="861">
      <c r="G861" s="74"/>
    </row>
    <row r="862">
      <c r="G862" s="74"/>
    </row>
    <row r="863">
      <c r="G863" s="74"/>
    </row>
    <row r="864">
      <c r="G864" s="74"/>
    </row>
    <row r="865">
      <c r="G865" s="74"/>
    </row>
    <row r="866">
      <c r="G866" s="74"/>
    </row>
    <row r="867">
      <c r="G867" s="74"/>
    </row>
    <row r="868">
      <c r="G868" s="74"/>
    </row>
    <row r="869">
      <c r="G869" s="74"/>
    </row>
    <row r="870">
      <c r="G870" s="74"/>
    </row>
    <row r="871">
      <c r="G871" s="74"/>
    </row>
    <row r="872">
      <c r="G872" s="74"/>
    </row>
    <row r="873">
      <c r="G873" s="74"/>
    </row>
    <row r="874">
      <c r="G874" s="74"/>
    </row>
    <row r="875">
      <c r="G875" s="74"/>
    </row>
    <row r="876">
      <c r="G876" s="74"/>
    </row>
    <row r="877">
      <c r="G877" s="74"/>
    </row>
    <row r="878">
      <c r="G878" s="74"/>
    </row>
    <row r="879">
      <c r="G879" s="74"/>
    </row>
    <row r="880">
      <c r="G880" s="74"/>
    </row>
    <row r="881">
      <c r="G881" s="74"/>
    </row>
    <row r="882">
      <c r="G882" s="74"/>
    </row>
    <row r="883">
      <c r="G883" s="74"/>
    </row>
    <row r="884">
      <c r="G884" s="74"/>
    </row>
    <row r="885">
      <c r="G885" s="74"/>
    </row>
    <row r="886">
      <c r="G886" s="74"/>
    </row>
    <row r="887">
      <c r="G887" s="74"/>
    </row>
    <row r="888">
      <c r="G888" s="74"/>
    </row>
    <row r="889">
      <c r="G889" s="74"/>
    </row>
    <row r="890">
      <c r="G890" s="74"/>
    </row>
    <row r="891">
      <c r="G891" s="74"/>
    </row>
    <row r="892">
      <c r="G892" s="74"/>
    </row>
    <row r="893">
      <c r="G893" s="74"/>
    </row>
    <row r="894">
      <c r="G894" s="74"/>
    </row>
    <row r="895">
      <c r="G895" s="74"/>
    </row>
    <row r="896">
      <c r="G896" s="74"/>
    </row>
    <row r="897">
      <c r="G897" s="74"/>
    </row>
    <row r="898">
      <c r="G898" s="74"/>
    </row>
    <row r="899">
      <c r="G899" s="74"/>
    </row>
    <row r="900">
      <c r="G900" s="74"/>
    </row>
    <row r="901">
      <c r="G901" s="74"/>
    </row>
    <row r="902">
      <c r="G902" s="74"/>
    </row>
    <row r="903">
      <c r="G903" s="74"/>
    </row>
    <row r="904">
      <c r="G904" s="74"/>
    </row>
    <row r="905">
      <c r="G905" s="74"/>
    </row>
    <row r="906">
      <c r="G906" s="74"/>
    </row>
    <row r="907">
      <c r="G907" s="74"/>
    </row>
    <row r="908">
      <c r="G908" s="74"/>
    </row>
    <row r="909">
      <c r="G909" s="74"/>
    </row>
    <row r="910">
      <c r="G910" s="74"/>
    </row>
    <row r="911">
      <c r="G911" s="74"/>
    </row>
    <row r="912">
      <c r="G912" s="74"/>
    </row>
    <row r="913">
      <c r="G913" s="74"/>
    </row>
    <row r="914">
      <c r="G914" s="74"/>
    </row>
    <row r="915">
      <c r="G915" s="74"/>
    </row>
    <row r="916">
      <c r="G916" s="74"/>
    </row>
    <row r="917">
      <c r="G917" s="74"/>
    </row>
    <row r="918">
      <c r="G918" s="74"/>
    </row>
    <row r="919">
      <c r="G919" s="74"/>
    </row>
    <row r="920">
      <c r="G920" s="74"/>
    </row>
    <row r="921">
      <c r="G921" s="74"/>
    </row>
    <row r="922">
      <c r="G922" s="74"/>
    </row>
    <row r="923">
      <c r="G923" s="74"/>
    </row>
    <row r="924">
      <c r="G924" s="74"/>
    </row>
    <row r="925">
      <c r="G925" s="74"/>
    </row>
    <row r="926">
      <c r="G926" s="74"/>
    </row>
    <row r="927">
      <c r="G927" s="74"/>
    </row>
    <row r="928">
      <c r="G928" s="74"/>
    </row>
    <row r="929">
      <c r="G929" s="74"/>
    </row>
    <row r="930">
      <c r="G930" s="74"/>
    </row>
    <row r="931">
      <c r="G931" s="74"/>
    </row>
    <row r="932">
      <c r="G932" s="74"/>
    </row>
    <row r="933">
      <c r="G933" s="74"/>
    </row>
    <row r="934">
      <c r="G934" s="74"/>
    </row>
    <row r="935">
      <c r="G935" s="74"/>
    </row>
    <row r="936">
      <c r="G936" s="74"/>
    </row>
    <row r="937">
      <c r="G937" s="74"/>
    </row>
    <row r="938">
      <c r="G938" s="74"/>
    </row>
    <row r="939">
      <c r="G939" s="74"/>
    </row>
    <row r="940">
      <c r="G940" s="74"/>
    </row>
    <row r="941">
      <c r="G941" s="74"/>
    </row>
    <row r="942">
      <c r="G942" s="74"/>
    </row>
    <row r="943">
      <c r="G943" s="74"/>
    </row>
    <row r="944">
      <c r="G944" s="74"/>
    </row>
    <row r="945">
      <c r="G945" s="74"/>
    </row>
    <row r="946">
      <c r="G946" s="74"/>
    </row>
    <row r="947">
      <c r="G947" s="74"/>
    </row>
    <row r="948">
      <c r="G948" s="74"/>
    </row>
    <row r="949">
      <c r="G949" s="74"/>
    </row>
    <row r="950">
      <c r="G950" s="74"/>
    </row>
    <row r="951">
      <c r="G951" s="74"/>
    </row>
    <row r="952">
      <c r="G952" s="74"/>
    </row>
    <row r="953">
      <c r="G953" s="74"/>
    </row>
    <row r="954">
      <c r="G954" s="74"/>
    </row>
    <row r="955">
      <c r="G955" s="74"/>
    </row>
    <row r="956">
      <c r="G956" s="74"/>
    </row>
    <row r="957">
      <c r="G957" s="74"/>
    </row>
    <row r="958">
      <c r="G958" s="74"/>
    </row>
    <row r="959">
      <c r="G959" s="74"/>
    </row>
    <row r="960">
      <c r="G960" s="74"/>
    </row>
    <row r="961">
      <c r="G961" s="74"/>
    </row>
    <row r="962">
      <c r="G962" s="74"/>
    </row>
    <row r="963">
      <c r="G963" s="74"/>
    </row>
    <row r="964">
      <c r="G964" s="74"/>
    </row>
    <row r="965">
      <c r="G965" s="74"/>
    </row>
    <row r="966">
      <c r="G966" s="74"/>
    </row>
    <row r="967">
      <c r="G967" s="74"/>
    </row>
    <row r="968">
      <c r="G968" s="74"/>
    </row>
    <row r="969">
      <c r="G969" s="74"/>
    </row>
    <row r="970">
      <c r="G970" s="74"/>
    </row>
    <row r="971">
      <c r="G971" s="74"/>
    </row>
    <row r="972">
      <c r="G972" s="74"/>
    </row>
    <row r="973">
      <c r="G973" s="74"/>
    </row>
    <row r="974">
      <c r="G974" s="74"/>
    </row>
    <row r="975">
      <c r="G975" s="74"/>
    </row>
    <row r="976">
      <c r="G976" s="74"/>
    </row>
    <row r="977">
      <c r="G977" s="74"/>
    </row>
    <row r="978">
      <c r="G978" s="74"/>
    </row>
    <row r="979">
      <c r="G979" s="74"/>
    </row>
    <row r="980">
      <c r="G980" s="74"/>
    </row>
    <row r="981">
      <c r="G981" s="74"/>
    </row>
    <row r="982">
      <c r="G982" s="74"/>
    </row>
    <row r="983">
      <c r="G983" s="74"/>
    </row>
  </sheetData>
  <mergeCells count="7">
    <mergeCell ref="A1:G1"/>
    <mergeCell ref="A2:A3"/>
    <mergeCell ref="B2:B3"/>
    <mergeCell ref="C2:C3"/>
    <mergeCell ref="D2:D3"/>
    <mergeCell ref="E2:F2"/>
    <mergeCell ref="G2:G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1.88"/>
    <col customWidth="1" min="3" max="3" width="19.88"/>
    <col customWidth="1" min="4" max="4" width="18.13"/>
  </cols>
  <sheetData>
    <row r="1">
      <c r="A1" s="204" t="s">
        <v>672</v>
      </c>
      <c r="G1" s="205"/>
    </row>
    <row r="2">
      <c r="A2" s="206" t="s">
        <v>374</v>
      </c>
      <c r="B2" s="206" t="s">
        <v>375</v>
      </c>
      <c r="C2" s="207" t="s">
        <v>376</v>
      </c>
      <c r="D2" s="208" t="s">
        <v>377</v>
      </c>
      <c r="E2" s="23"/>
      <c r="F2" s="209" t="s">
        <v>378</v>
      </c>
      <c r="G2" s="205"/>
    </row>
    <row r="3">
      <c r="A3" s="210"/>
      <c r="B3" s="210"/>
      <c r="C3" s="210"/>
      <c r="D3" s="480" t="s">
        <v>6</v>
      </c>
      <c r="E3" s="481" t="s">
        <v>379</v>
      </c>
      <c r="F3" s="210"/>
      <c r="G3" s="205"/>
    </row>
    <row r="4">
      <c r="A4" s="287" t="s">
        <v>663</v>
      </c>
      <c r="B4" s="25" t="s">
        <v>673</v>
      </c>
      <c r="C4" s="85" t="s">
        <v>27</v>
      </c>
      <c r="D4" s="117" t="s">
        <v>62</v>
      </c>
      <c r="E4" s="482">
        <v>2023.0</v>
      </c>
      <c r="F4" s="68">
        <v>1.0</v>
      </c>
      <c r="G4" s="205"/>
    </row>
    <row r="5">
      <c r="A5" s="294"/>
      <c r="B5" s="501" t="s">
        <v>81</v>
      </c>
      <c r="C5" s="85" t="s">
        <v>27</v>
      </c>
      <c r="D5" s="470" t="s">
        <v>80</v>
      </c>
      <c r="E5" s="484">
        <v>2024.0</v>
      </c>
      <c r="F5" s="68">
        <v>2.0</v>
      </c>
      <c r="G5" s="213"/>
    </row>
    <row r="6">
      <c r="A6" s="294"/>
      <c r="B6" s="469" t="s">
        <v>73</v>
      </c>
      <c r="C6" s="85" t="s">
        <v>27</v>
      </c>
      <c r="D6" s="25" t="s">
        <v>72</v>
      </c>
      <c r="E6" s="38">
        <v>2022.0</v>
      </c>
      <c r="F6" s="68">
        <v>3.0</v>
      </c>
      <c r="G6" s="68"/>
    </row>
    <row r="7">
      <c r="A7" s="294"/>
      <c r="B7" s="501" t="s">
        <v>117</v>
      </c>
      <c r="C7" s="85" t="s">
        <v>27</v>
      </c>
      <c r="D7" s="502" t="s">
        <v>188</v>
      </c>
      <c r="E7" s="38">
        <v>2024.0</v>
      </c>
      <c r="F7" s="68">
        <v>4.0</v>
      </c>
      <c r="G7" s="68"/>
    </row>
    <row r="8">
      <c r="A8" s="294"/>
      <c r="B8" s="501" t="s">
        <v>132</v>
      </c>
      <c r="C8" s="85" t="s">
        <v>27</v>
      </c>
      <c r="D8" s="502" t="s">
        <v>133</v>
      </c>
      <c r="E8" s="38">
        <v>2023.0</v>
      </c>
      <c r="F8" s="68">
        <v>5.0</v>
      </c>
      <c r="G8" s="68"/>
    </row>
    <row r="9">
      <c r="A9" s="294"/>
      <c r="B9" s="501" t="s">
        <v>130</v>
      </c>
      <c r="C9" s="85" t="s">
        <v>27</v>
      </c>
      <c r="D9" s="470" t="s">
        <v>198</v>
      </c>
      <c r="E9" s="38">
        <v>2024.0</v>
      </c>
      <c r="F9" s="68">
        <v>6.0</v>
      </c>
      <c r="G9" s="68"/>
    </row>
    <row r="10">
      <c r="A10" s="294"/>
      <c r="B10" s="501" t="s">
        <v>154</v>
      </c>
      <c r="C10" s="85" t="s">
        <v>27</v>
      </c>
      <c r="D10" s="502" t="s">
        <v>233</v>
      </c>
      <c r="E10" s="38">
        <v>2024.0</v>
      </c>
      <c r="F10" s="68">
        <v>7.0</v>
      </c>
      <c r="G10" s="68"/>
    </row>
    <row r="11">
      <c r="A11" s="294"/>
      <c r="B11" s="501" t="s">
        <v>193</v>
      </c>
      <c r="C11" s="85" t="s">
        <v>27</v>
      </c>
      <c r="D11" s="502" t="s">
        <v>230</v>
      </c>
      <c r="E11" s="38">
        <v>2026.0</v>
      </c>
      <c r="F11" s="68">
        <v>8.0</v>
      </c>
      <c r="G11" s="68"/>
    </row>
    <row r="12">
      <c r="A12" s="294"/>
      <c r="B12" s="25" t="s">
        <v>217</v>
      </c>
      <c r="C12" s="85" t="s">
        <v>27</v>
      </c>
      <c r="D12" s="502" t="s">
        <v>218</v>
      </c>
      <c r="E12" s="38">
        <v>2023.0</v>
      </c>
      <c r="F12" s="68">
        <v>9.0</v>
      </c>
      <c r="G12" s="68"/>
    </row>
    <row r="13">
      <c r="A13" s="294"/>
      <c r="B13" s="25" t="s">
        <v>170</v>
      </c>
      <c r="C13" s="14" t="s">
        <v>58</v>
      </c>
      <c r="D13" s="502" t="s">
        <v>171</v>
      </c>
      <c r="E13" s="38">
        <v>2025.0</v>
      </c>
      <c r="F13" s="68">
        <v>10.0</v>
      </c>
      <c r="G13" s="68"/>
      <c r="I13" s="14" t="s">
        <v>58</v>
      </c>
    </row>
    <row r="14">
      <c r="A14" s="294"/>
      <c r="B14" s="25" t="s">
        <v>51</v>
      </c>
      <c r="C14" s="85" t="s">
        <v>27</v>
      </c>
      <c r="D14" s="470" t="s">
        <v>158</v>
      </c>
      <c r="E14" s="38">
        <v>2023.0</v>
      </c>
      <c r="F14" s="68">
        <v>11.0</v>
      </c>
      <c r="G14" s="68"/>
      <c r="I14" s="85" t="s">
        <v>27</v>
      </c>
    </row>
    <row r="15">
      <c r="A15" s="294"/>
      <c r="B15" s="25" t="s">
        <v>142</v>
      </c>
      <c r="C15" s="14" t="s">
        <v>58</v>
      </c>
      <c r="D15" s="25" t="s">
        <v>163</v>
      </c>
      <c r="E15" s="38">
        <v>2025.0</v>
      </c>
      <c r="F15" s="68">
        <v>12.0</v>
      </c>
      <c r="G15" s="68"/>
      <c r="I15" s="14" t="s">
        <v>58</v>
      </c>
    </row>
    <row r="16">
      <c r="A16" s="294"/>
      <c r="B16" s="25" t="s">
        <v>136</v>
      </c>
      <c r="C16" s="14" t="s">
        <v>58</v>
      </c>
      <c r="D16" s="25" t="s">
        <v>137</v>
      </c>
      <c r="E16" s="38">
        <v>2025.0</v>
      </c>
      <c r="F16" s="68">
        <v>13.0</v>
      </c>
      <c r="G16" s="68"/>
      <c r="I16" s="85" t="s">
        <v>27</v>
      </c>
    </row>
    <row r="17">
      <c r="A17" s="294"/>
      <c r="B17" s="501" t="s">
        <v>41</v>
      </c>
      <c r="C17" s="85" t="s">
        <v>27</v>
      </c>
      <c r="D17" s="459" t="s">
        <v>106</v>
      </c>
      <c r="E17" s="38">
        <v>2023.0</v>
      </c>
      <c r="F17" s="68">
        <v>14.0</v>
      </c>
      <c r="G17" s="68"/>
      <c r="I17" s="14" t="s">
        <v>58</v>
      </c>
    </row>
    <row r="18">
      <c r="A18" s="294"/>
      <c r="B18" s="25" t="s">
        <v>66</v>
      </c>
      <c r="C18" s="85" t="s">
        <v>27</v>
      </c>
      <c r="D18" s="470" t="s">
        <v>67</v>
      </c>
      <c r="E18" s="38">
        <v>2023.0</v>
      </c>
      <c r="F18" s="68">
        <v>15.0</v>
      </c>
      <c r="G18" s="68"/>
      <c r="I18" s="42" t="s">
        <v>21</v>
      </c>
    </row>
    <row r="19">
      <c r="A19" s="294"/>
      <c r="B19" s="469" t="s">
        <v>29</v>
      </c>
      <c r="C19" s="85" t="s">
        <v>27</v>
      </c>
      <c r="D19" s="470" t="s">
        <v>30</v>
      </c>
      <c r="E19" s="38">
        <v>2025.0</v>
      </c>
      <c r="F19" s="68">
        <v>16.0</v>
      </c>
      <c r="G19" s="68"/>
      <c r="I19" s="42" t="s">
        <v>21</v>
      </c>
    </row>
    <row r="20">
      <c r="A20" s="294"/>
      <c r="B20" s="25" t="s">
        <v>213</v>
      </c>
      <c r="C20" s="85" t="s">
        <v>27</v>
      </c>
      <c r="D20" s="459" t="s">
        <v>231</v>
      </c>
      <c r="E20" s="38">
        <v>2024.0</v>
      </c>
      <c r="F20" s="68">
        <v>17.0</v>
      </c>
      <c r="G20" s="68"/>
    </row>
    <row r="21">
      <c r="A21" s="294"/>
      <c r="B21" s="501" t="s">
        <v>122</v>
      </c>
      <c r="C21" s="85" t="s">
        <v>27</v>
      </c>
      <c r="D21" s="459" t="s">
        <v>123</v>
      </c>
      <c r="E21" s="38">
        <v>2024.0</v>
      </c>
      <c r="F21" s="68">
        <v>18.0</v>
      </c>
      <c r="G21" s="68"/>
    </row>
    <row r="22">
      <c r="A22" s="294"/>
      <c r="B22" s="25" t="s">
        <v>170</v>
      </c>
      <c r="C22" s="42" t="s">
        <v>21</v>
      </c>
      <c r="D22" s="25" t="s">
        <v>169</v>
      </c>
      <c r="E22" s="38">
        <v>2024.0</v>
      </c>
      <c r="F22" s="68" t="s">
        <v>674</v>
      </c>
    </row>
    <row r="23">
      <c r="A23" s="294"/>
      <c r="B23" s="470" t="s">
        <v>142</v>
      </c>
      <c r="C23" s="42" t="s">
        <v>21</v>
      </c>
      <c r="D23" s="25" t="s">
        <v>236</v>
      </c>
      <c r="E23" s="38">
        <v>2024.0</v>
      </c>
      <c r="F23" s="68" t="s">
        <v>674</v>
      </c>
    </row>
    <row r="24">
      <c r="A24" s="294"/>
      <c r="B24" s="25" t="s">
        <v>136</v>
      </c>
      <c r="C24" s="42" t="s">
        <v>21</v>
      </c>
      <c r="D24" s="470" t="s">
        <v>162</v>
      </c>
      <c r="E24" s="38">
        <v>2024.0</v>
      </c>
      <c r="F24" s="68" t="s">
        <v>674</v>
      </c>
    </row>
    <row r="25">
      <c r="A25" s="287" t="s">
        <v>664</v>
      </c>
      <c r="B25" s="68" t="s">
        <v>74</v>
      </c>
      <c r="C25" s="85" t="s">
        <v>27</v>
      </c>
      <c r="D25" s="68" t="s">
        <v>88</v>
      </c>
      <c r="E25" s="38">
        <v>2025.0</v>
      </c>
      <c r="F25" s="68">
        <v>1.0</v>
      </c>
    </row>
    <row r="26">
      <c r="A26" s="294"/>
      <c r="B26" s="68" t="s">
        <v>85</v>
      </c>
      <c r="C26" s="85" t="s">
        <v>27</v>
      </c>
      <c r="D26" s="68" t="s">
        <v>161</v>
      </c>
      <c r="E26" s="38">
        <v>2024.0</v>
      </c>
      <c r="F26" s="68">
        <v>2.0</v>
      </c>
    </row>
    <row r="27">
      <c r="A27" s="294"/>
      <c r="B27" s="68" t="s">
        <v>675</v>
      </c>
      <c r="C27" s="85" t="s">
        <v>27</v>
      </c>
      <c r="D27" s="68" t="s">
        <v>203</v>
      </c>
      <c r="E27" s="38">
        <v>2023.0</v>
      </c>
      <c r="F27" s="68">
        <v>3.0</v>
      </c>
    </row>
    <row r="28">
      <c r="A28" s="294"/>
      <c r="B28" s="85" t="s">
        <v>103</v>
      </c>
      <c r="C28" s="85" t="s">
        <v>27</v>
      </c>
      <c r="D28" s="297" t="s">
        <v>102</v>
      </c>
      <c r="E28" s="38">
        <v>2024.0</v>
      </c>
      <c r="F28" s="68">
        <v>4.0</v>
      </c>
    </row>
    <row r="29">
      <c r="A29" s="294"/>
      <c r="B29" s="38" t="s">
        <v>25</v>
      </c>
      <c r="C29" s="85" t="s">
        <v>27</v>
      </c>
      <c r="D29" s="38" t="s">
        <v>26</v>
      </c>
      <c r="E29" s="38">
        <v>2024.0</v>
      </c>
      <c r="F29" s="68">
        <v>5.0</v>
      </c>
    </row>
    <row r="30">
      <c r="A30" s="294"/>
      <c r="B30" s="38" t="s">
        <v>127</v>
      </c>
      <c r="C30" s="85" t="s">
        <v>27</v>
      </c>
      <c r="D30" s="38" t="s">
        <v>159</v>
      </c>
      <c r="E30" s="38">
        <v>2025.0</v>
      </c>
      <c r="F30" s="68">
        <v>6.0</v>
      </c>
    </row>
    <row r="31">
      <c r="A31" s="294"/>
      <c r="B31" s="38" t="s">
        <v>676</v>
      </c>
      <c r="C31" s="85" t="s">
        <v>27</v>
      </c>
      <c r="D31" s="38" t="s">
        <v>208</v>
      </c>
      <c r="E31" s="38">
        <v>2024.0</v>
      </c>
      <c r="F31" s="68">
        <v>7.0</v>
      </c>
    </row>
    <row r="32">
      <c r="A32" s="294"/>
      <c r="B32" s="38" t="s">
        <v>178</v>
      </c>
      <c r="C32" s="85" t="s">
        <v>27</v>
      </c>
      <c r="D32" s="38" t="s">
        <v>229</v>
      </c>
      <c r="E32" s="38">
        <v>2023.0</v>
      </c>
      <c r="F32" s="68">
        <v>8.0</v>
      </c>
    </row>
    <row r="33">
      <c r="A33" s="294"/>
      <c r="B33" s="38" t="s">
        <v>124</v>
      </c>
      <c r="C33" s="85" t="s">
        <v>27</v>
      </c>
      <c r="D33" s="38" t="s">
        <v>186</v>
      </c>
      <c r="E33" s="38">
        <v>2023.0</v>
      </c>
      <c r="F33" s="68">
        <v>9.0</v>
      </c>
    </row>
    <row r="34">
      <c r="A34" s="294"/>
      <c r="B34" s="38" t="s">
        <v>82</v>
      </c>
      <c r="C34" s="14" t="s">
        <v>58</v>
      </c>
      <c r="D34" s="38" t="s">
        <v>83</v>
      </c>
      <c r="E34" s="38">
        <v>2023.0</v>
      </c>
      <c r="F34" s="68">
        <v>10.0</v>
      </c>
    </row>
    <row r="35">
      <c r="A35" s="294"/>
      <c r="B35" s="38" t="s">
        <v>95</v>
      </c>
      <c r="C35" s="14" t="s">
        <v>58</v>
      </c>
      <c r="D35" s="38" t="s">
        <v>141</v>
      </c>
      <c r="E35" s="38">
        <v>2026.0</v>
      </c>
      <c r="F35" s="68">
        <v>11.0</v>
      </c>
    </row>
    <row r="36">
      <c r="A36" s="294"/>
      <c r="B36" s="38" t="s">
        <v>56</v>
      </c>
      <c r="C36" s="85" t="s">
        <v>27</v>
      </c>
      <c r="D36" s="38" t="s">
        <v>226</v>
      </c>
      <c r="E36" s="38">
        <v>2024.0</v>
      </c>
      <c r="F36" s="68">
        <v>12.0</v>
      </c>
    </row>
    <row r="37">
      <c r="A37" s="294"/>
      <c r="B37" s="38" t="s">
        <v>89</v>
      </c>
      <c r="C37" s="14" t="s">
        <v>58</v>
      </c>
      <c r="D37" s="38" t="s">
        <v>232</v>
      </c>
      <c r="E37" s="38">
        <v>2023.0</v>
      </c>
      <c r="F37" s="68">
        <v>13.0</v>
      </c>
    </row>
    <row r="38">
      <c r="A38" s="294"/>
      <c r="B38" s="38" t="s">
        <v>98</v>
      </c>
      <c r="C38" s="14" t="s">
        <v>58</v>
      </c>
      <c r="D38" s="38" t="s">
        <v>112</v>
      </c>
      <c r="E38" s="38">
        <v>2024.0</v>
      </c>
      <c r="F38" s="68">
        <v>13.0</v>
      </c>
    </row>
    <row r="39">
      <c r="A39" s="294"/>
      <c r="B39" s="38" t="s">
        <v>677</v>
      </c>
      <c r="C39" s="85" t="s">
        <v>27</v>
      </c>
      <c r="D39" s="38" t="s">
        <v>101</v>
      </c>
      <c r="E39" s="38">
        <v>2023.0</v>
      </c>
      <c r="F39" s="68">
        <v>13.0</v>
      </c>
    </row>
    <row r="40">
      <c r="A40" s="294"/>
      <c r="B40" s="38" t="s">
        <v>18</v>
      </c>
      <c r="C40" s="85" t="s">
        <v>27</v>
      </c>
      <c r="D40" s="38" t="s">
        <v>234</v>
      </c>
      <c r="E40" s="38">
        <v>2024.0</v>
      </c>
      <c r="F40" s="68">
        <v>13.0</v>
      </c>
    </row>
    <row r="41">
      <c r="A41" s="294"/>
      <c r="B41" s="38" t="s">
        <v>678</v>
      </c>
      <c r="C41" s="85" t="s">
        <v>27</v>
      </c>
      <c r="D41" s="38" t="s">
        <v>326</v>
      </c>
      <c r="E41" s="38">
        <v>2023.0</v>
      </c>
      <c r="F41" s="68">
        <v>13.0</v>
      </c>
    </row>
    <row r="42">
      <c r="A42" s="294"/>
      <c r="B42" s="38" t="s">
        <v>138</v>
      </c>
      <c r="C42" s="85" t="s">
        <v>27</v>
      </c>
      <c r="D42" s="38" t="s">
        <v>181</v>
      </c>
      <c r="E42" s="38">
        <v>2023.0</v>
      </c>
      <c r="F42" s="68">
        <v>13.0</v>
      </c>
    </row>
    <row r="43">
      <c r="A43" s="294"/>
      <c r="B43" s="38" t="s">
        <v>82</v>
      </c>
      <c r="C43" s="42" t="s">
        <v>21</v>
      </c>
      <c r="D43" s="38" t="s">
        <v>220</v>
      </c>
      <c r="E43" s="38">
        <v>2023.0</v>
      </c>
      <c r="F43" s="68" t="s">
        <v>674</v>
      </c>
    </row>
    <row r="44">
      <c r="A44" s="294"/>
      <c r="B44" s="298" t="s">
        <v>95</v>
      </c>
      <c r="C44" s="42" t="s">
        <v>21</v>
      </c>
      <c r="D44" s="38" t="s">
        <v>176</v>
      </c>
      <c r="E44" s="38">
        <v>2025.0</v>
      </c>
      <c r="F44" s="68" t="s">
        <v>674</v>
      </c>
    </row>
    <row r="45">
      <c r="A45" s="294"/>
      <c r="B45" s="299" t="s">
        <v>89</v>
      </c>
      <c r="C45" s="42" t="s">
        <v>21</v>
      </c>
      <c r="D45" s="38" t="s">
        <v>90</v>
      </c>
      <c r="E45" s="38">
        <v>2023.0</v>
      </c>
      <c r="F45" s="68" t="s">
        <v>674</v>
      </c>
    </row>
    <row r="46">
      <c r="A46" s="294"/>
      <c r="B46" s="299" t="s">
        <v>98</v>
      </c>
      <c r="C46" s="42" t="s">
        <v>21</v>
      </c>
      <c r="D46" s="38" t="s">
        <v>172</v>
      </c>
      <c r="E46" s="38">
        <v>2023.0</v>
      </c>
      <c r="F46" s="68" t="s">
        <v>674</v>
      </c>
    </row>
    <row r="47">
      <c r="A47" s="287" t="s">
        <v>668</v>
      </c>
      <c r="B47" s="503" t="s">
        <v>679</v>
      </c>
      <c r="C47" s="85" t="s">
        <v>27</v>
      </c>
      <c r="D47" s="68" t="s">
        <v>563</v>
      </c>
      <c r="E47" s="38">
        <v>2024.0</v>
      </c>
    </row>
    <row r="48">
      <c r="A48" s="294"/>
      <c r="B48" s="504" t="s">
        <v>46</v>
      </c>
      <c r="C48" s="85" t="s">
        <v>27</v>
      </c>
      <c r="D48" s="68" t="s">
        <v>47</v>
      </c>
      <c r="E48" s="38">
        <v>2025.0</v>
      </c>
    </row>
    <row r="49">
      <c r="A49" s="294"/>
      <c r="B49" s="505" t="s">
        <v>680</v>
      </c>
      <c r="C49" s="85" t="s">
        <v>27</v>
      </c>
      <c r="D49" s="68" t="s">
        <v>597</v>
      </c>
      <c r="E49" s="38">
        <v>2025.0</v>
      </c>
    </row>
    <row r="50">
      <c r="A50" s="294"/>
      <c r="B50" s="506" t="s">
        <v>594</v>
      </c>
      <c r="C50" s="85" t="s">
        <v>27</v>
      </c>
      <c r="D50" s="68" t="s">
        <v>595</v>
      </c>
      <c r="E50" s="38">
        <v>2025.0</v>
      </c>
    </row>
    <row r="51">
      <c r="A51" s="294"/>
      <c r="B51" s="507" t="s">
        <v>572</v>
      </c>
      <c r="C51" s="14" t="s">
        <v>58</v>
      </c>
      <c r="D51" s="38" t="s">
        <v>573</v>
      </c>
      <c r="E51" s="38">
        <v>2026.0</v>
      </c>
    </row>
    <row r="52">
      <c r="A52" s="294"/>
      <c r="B52" s="506" t="s">
        <v>681</v>
      </c>
      <c r="C52" s="85" t="s">
        <v>27</v>
      </c>
      <c r="D52" s="38" t="s">
        <v>628</v>
      </c>
      <c r="E52" s="38">
        <v>2023.0</v>
      </c>
    </row>
    <row r="53">
      <c r="A53" s="294"/>
      <c r="B53" s="507" t="s">
        <v>613</v>
      </c>
      <c r="C53" s="14" t="s">
        <v>58</v>
      </c>
      <c r="D53" s="38" t="s">
        <v>614</v>
      </c>
      <c r="E53" s="38">
        <v>2025.0</v>
      </c>
    </row>
    <row r="54">
      <c r="A54" s="294"/>
      <c r="B54" s="505" t="s">
        <v>592</v>
      </c>
      <c r="C54" s="85" t="s">
        <v>27</v>
      </c>
      <c r="D54" s="38" t="s">
        <v>593</v>
      </c>
      <c r="E54" s="38">
        <v>2025.0</v>
      </c>
    </row>
    <row r="55">
      <c r="A55" s="294"/>
      <c r="B55" s="505" t="s">
        <v>578</v>
      </c>
      <c r="C55" s="85" t="s">
        <v>27</v>
      </c>
      <c r="D55" s="38" t="s">
        <v>682</v>
      </c>
      <c r="E55" s="38">
        <v>2025.0</v>
      </c>
    </row>
    <row r="56">
      <c r="A56" s="294"/>
      <c r="B56" s="214" t="s">
        <v>609</v>
      </c>
      <c r="C56" s="85" t="s">
        <v>27</v>
      </c>
      <c r="D56" s="38" t="s">
        <v>683</v>
      </c>
      <c r="E56" s="38">
        <v>2025.0</v>
      </c>
    </row>
    <row r="57">
      <c r="A57" s="294"/>
      <c r="B57" s="288" t="s">
        <v>611</v>
      </c>
      <c r="C57" s="85" t="s">
        <v>27</v>
      </c>
      <c r="D57" s="38" t="s">
        <v>612</v>
      </c>
      <c r="E57" s="38">
        <v>2025.0</v>
      </c>
    </row>
    <row r="58">
      <c r="A58" s="294"/>
      <c r="B58" s="458" t="s">
        <v>637</v>
      </c>
      <c r="C58" s="14" t="s">
        <v>58</v>
      </c>
      <c r="D58" s="38" t="s">
        <v>638</v>
      </c>
      <c r="E58" s="38">
        <v>2025.0</v>
      </c>
    </row>
    <row r="59">
      <c r="A59" s="294"/>
      <c r="B59" s="288" t="s">
        <v>607</v>
      </c>
      <c r="C59" s="85" t="s">
        <v>27</v>
      </c>
      <c r="D59" s="38" t="s">
        <v>608</v>
      </c>
      <c r="E59" s="38">
        <v>2023.0</v>
      </c>
    </row>
    <row r="60">
      <c r="A60" s="294"/>
      <c r="B60" s="214" t="s">
        <v>635</v>
      </c>
      <c r="C60" s="85" t="s">
        <v>27</v>
      </c>
      <c r="D60" s="38" t="s">
        <v>645</v>
      </c>
      <c r="E60" s="38">
        <v>2023.0</v>
      </c>
    </row>
    <row r="61">
      <c r="A61" s="294"/>
      <c r="B61" s="288" t="s">
        <v>615</v>
      </c>
      <c r="C61" s="85" t="s">
        <v>27</v>
      </c>
      <c r="D61" s="38" t="s">
        <v>616</v>
      </c>
      <c r="E61" s="38">
        <v>2025.0</v>
      </c>
    </row>
    <row r="62">
      <c r="A62" s="294"/>
      <c r="B62" s="214" t="s">
        <v>600</v>
      </c>
      <c r="C62" s="14" t="s">
        <v>58</v>
      </c>
      <c r="D62" s="297" t="s">
        <v>601</v>
      </c>
      <c r="E62" s="38">
        <v>2026.0</v>
      </c>
      <c r="G62" s="296"/>
    </row>
    <row r="63">
      <c r="A63" s="294"/>
      <c r="B63" s="288" t="s">
        <v>586</v>
      </c>
      <c r="C63" s="85" t="s">
        <v>27</v>
      </c>
      <c r="D63" s="38" t="s">
        <v>684</v>
      </c>
      <c r="E63" s="38">
        <v>2024.0</v>
      </c>
    </row>
    <row r="64">
      <c r="A64" s="294"/>
      <c r="B64" s="214" t="s">
        <v>619</v>
      </c>
      <c r="D64" s="38" t="s">
        <v>620</v>
      </c>
      <c r="E64" s="38">
        <v>2024.0</v>
      </c>
    </row>
    <row r="65">
      <c r="A65" s="294"/>
      <c r="B65" s="507" t="s">
        <v>572</v>
      </c>
      <c r="C65" s="42" t="s">
        <v>21</v>
      </c>
      <c r="D65" s="38" t="s">
        <v>598</v>
      </c>
      <c r="E65" s="68">
        <v>2025.0</v>
      </c>
    </row>
    <row r="66">
      <c r="A66" s="294"/>
      <c r="B66" s="507" t="s">
        <v>613</v>
      </c>
      <c r="C66" s="42" t="s">
        <v>21</v>
      </c>
      <c r="D66" s="68" t="s">
        <v>624</v>
      </c>
      <c r="E66" s="68">
        <v>2024.0</v>
      </c>
    </row>
    <row r="67">
      <c r="A67" s="294"/>
      <c r="B67" s="458" t="s">
        <v>637</v>
      </c>
      <c r="C67" s="42" t="s">
        <v>21</v>
      </c>
      <c r="D67" s="68" t="s">
        <v>650</v>
      </c>
      <c r="E67" s="68">
        <v>2024.0</v>
      </c>
    </row>
    <row r="68">
      <c r="A68" s="81"/>
      <c r="B68" s="214" t="s">
        <v>600</v>
      </c>
      <c r="C68" s="42" t="s">
        <v>21</v>
      </c>
      <c r="D68" s="68" t="s">
        <v>621</v>
      </c>
      <c r="E68" s="68">
        <v>2026.0</v>
      </c>
    </row>
    <row r="69">
      <c r="A69" s="490" t="s">
        <v>53</v>
      </c>
      <c r="B69" s="288" t="s">
        <v>685</v>
      </c>
      <c r="C69" s="85" t="s">
        <v>27</v>
      </c>
      <c r="D69" s="68" t="s">
        <v>93</v>
      </c>
      <c r="E69" s="68">
        <v>2023.0</v>
      </c>
    </row>
    <row r="70">
      <c r="B70" s="214" t="s">
        <v>581</v>
      </c>
      <c r="C70" s="85" t="s">
        <v>27</v>
      </c>
      <c r="D70" s="68" t="s">
        <v>686</v>
      </c>
      <c r="E70" s="68">
        <v>2023.0</v>
      </c>
    </row>
    <row r="71">
      <c r="B71" s="288" t="s">
        <v>570</v>
      </c>
      <c r="C71" s="85" t="s">
        <v>27</v>
      </c>
      <c r="D71" s="68" t="s">
        <v>571</v>
      </c>
      <c r="E71" s="68">
        <v>2023.0</v>
      </c>
    </row>
    <row r="72">
      <c r="B72" s="214" t="s">
        <v>604</v>
      </c>
      <c r="C72" s="85" t="s">
        <v>27</v>
      </c>
      <c r="D72" s="68" t="s">
        <v>605</v>
      </c>
      <c r="E72" s="68">
        <v>2023.0</v>
      </c>
    </row>
    <row r="73">
      <c r="B73" s="288" t="s">
        <v>590</v>
      </c>
      <c r="C73" s="85" t="s">
        <v>27</v>
      </c>
      <c r="D73" s="68" t="s">
        <v>591</v>
      </c>
      <c r="E73" s="68">
        <v>2024.0</v>
      </c>
    </row>
    <row r="74">
      <c r="B74" s="214" t="s">
        <v>631</v>
      </c>
      <c r="C74" s="85" t="s">
        <v>27</v>
      </c>
      <c r="D74" s="68" t="s">
        <v>658</v>
      </c>
      <c r="E74" s="68">
        <v>2025.0</v>
      </c>
    </row>
    <row r="75">
      <c r="B75" s="288" t="s">
        <v>581</v>
      </c>
      <c r="C75" s="85" t="s">
        <v>27</v>
      </c>
      <c r="D75" s="68" t="s">
        <v>629</v>
      </c>
      <c r="E75" s="68">
        <v>2025.0</v>
      </c>
    </row>
    <row r="76">
      <c r="B76" s="214" t="s">
        <v>574</v>
      </c>
      <c r="C76" s="85" t="s">
        <v>27</v>
      </c>
      <c r="D76" s="68" t="s">
        <v>575</v>
      </c>
      <c r="E76" s="68">
        <v>2026.0</v>
      </c>
    </row>
    <row r="77">
      <c r="B77" s="288" t="s">
        <v>625</v>
      </c>
      <c r="C77" s="85" t="s">
        <v>27</v>
      </c>
      <c r="D77" s="68" t="s">
        <v>626</v>
      </c>
      <c r="E77" s="68">
        <v>2023.0</v>
      </c>
    </row>
    <row r="78">
      <c r="B78" s="214" t="s">
        <v>648</v>
      </c>
      <c r="C78" s="85" t="s">
        <v>27</v>
      </c>
      <c r="D78" s="68" t="s">
        <v>649</v>
      </c>
      <c r="E78" s="68">
        <v>2025.0</v>
      </c>
    </row>
    <row r="79">
      <c r="B79" s="288" t="s">
        <v>564</v>
      </c>
      <c r="C79" s="85" t="s">
        <v>27</v>
      </c>
      <c r="D79" s="68" t="s">
        <v>565</v>
      </c>
      <c r="E79" s="68">
        <v>2024.0</v>
      </c>
    </row>
    <row r="80">
      <c r="B80" s="214" t="s">
        <v>656</v>
      </c>
      <c r="C80" s="85" t="s">
        <v>27</v>
      </c>
      <c r="D80" s="68" t="s">
        <v>657</v>
      </c>
      <c r="E80" s="68">
        <v>2023.0</v>
      </c>
    </row>
    <row r="81">
      <c r="B81" s="288" t="s">
        <v>633</v>
      </c>
      <c r="C81" s="85" t="s">
        <v>27</v>
      </c>
      <c r="D81" s="68" t="s">
        <v>634</v>
      </c>
      <c r="E81" s="68">
        <v>2025.0</v>
      </c>
    </row>
    <row r="82">
      <c r="B82" s="214" t="s">
        <v>584</v>
      </c>
      <c r="C82" s="85" t="s">
        <v>27</v>
      </c>
      <c r="D82" s="68" t="s">
        <v>585</v>
      </c>
      <c r="E82" s="68">
        <v>2025.0</v>
      </c>
    </row>
    <row r="83">
      <c r="B83" s="288" t="s">
        <v>576</v>
      </c>
      <c r="C83" s="85" t="s">
        <v>27</v>
      </c>
      <c r="D83" s="68" t="s">
        <v>602</v>
      </c>
      <c r="E83" s="68">
        <v>2024.0</v>
      </c>
    </row>
    <row r="84">
      <c r="B84" s="214" t="s">
        <v>651</v>
      </c>
      <c r="C84" s="85" t="s">
        <v>27</v>
      </c>
      <c r="D84" s="68" t="s">
        <v>652</v>
      </c>
      <c r="E84" s="68">
        <v>2023.0</v>
      </c>
    </row>
    <row r="85">
      <c r="B85" s="288" t="s">
        <v>639</v>
      </c>
      <c r="C85" s="85" t="s">
        <v>27</v>
      </c>
      <c r="D85" s="68" t="s">
        <v>655</v>
      </c>
      <c r="E85" s="68">
        <v>2024.0</v>
      </c>
    </row>
    <row r="86">
      <c r="B86" s="493" t="s">
        <v>646</v>
      </c>
      <c r="C86" s="85" t="s">
        <v>27</v>
      </c>
      <c r="D86" s="68" t="s">
        <v>647</v>
      </c>
      <c r="E86" s="68">
        <v>2023.0</v>
      </c>
    </row>
    <row r="87">
      <c r="B87" s="288"/>
      <c r="F87" s="74"/>
    </row>
    <row r="88">
      <c r="F88" s="74"/>
    </row>
    <row r="89">
      <c r="F89" s="74"/>
    </row>
    <row r="90">
      <c r="F90" s="74"/>
    </row>
    <row r="91">
      <c r="F91" s="74"/>
    </row>
    <row r="92">
      <c r="F92" s="74"/>
    </row>
    <row r="93">
      <c r="F93" s="74"/>
    </row>
    <row r="94">
      <c r="F94" s="74"/>
    </row>
    <row r="95">
      <c r="F95" s="74"/>
    </row>
    <row r="96">
      <c r="F96" s="74"/>
    </row>
    <row r="97">
      <c r="F97" s="74"/>
    </row>
    <row r="98">
      <c r="F98" s="74"/>
    </row>
    <row r="99">
      <c r="F99" s="74"/>
    </row>
    <row r="100">
      <c r="F100" s="74"/>
    </row>
    <row r="101">
      <c r="F101" s="74"/>
    </row>
    <row r="102">
      <c r="F102" s="74"/>
    </row>
    <row r="103">
      <c r="F103" s="74"/>
    </row>
    <row r="104">
      <c r="F104" s="74"/>
    </row>
    <row r="105">
      <c r="F105" s="74"/>
    </row>
    <row r="106">
      <c r="F106" s="74"/>
    </row>
    <row r="107">
      <c r="F107" s="74"/>
    </row>
    <row r="108">
      <c r="F108" s="74"/>
    </row>
    <row r="109">
      <c r="F109" s="74"/>
    </row>
    <row r="110">
      <c r="F110" s="74"/>
    </row>
    <row r="111">
      <c r="F111" s="74"/>
    </row>
    <row r="112">
      <c r="F112" s="74"/>
    </row>
    <row r="113">
      <c r="F113" s="74"/>
    </row>
    <row r="114">
      <c r="F114" s="74"/>
    </row>
    <row r="115">
      <c r="F115" s="74"/>
    </row>
    <row r="116">
      <c r="F116" s="74"/>
    </row>
    <row r="117">
      <c r="F117" s="74"/>
    </row>
    <row r="118">
      <c r="F118" s="74"/>
    </row>
    <row r="119">
      <c r="F119" s="74"/>
    </row>
    <row r="120">
      <c r="F120" s="74"/>
    </row>
    <row r="121">
      <c r="F121" s="74"/>
    </row>
    <row r="122">
      <c r="F122" s="74"/>
    </row>
    <row r="123">
      <c r="F123" s="74"/>
    </row>
    <row r="124">
      <c r="F124" s="74"/>
    </row>
    <row r="125">
      <c r="F125" s="74"/>
    </row>
    <row r="126">
      <c r="F126" s="74"/>
    </row>
    <row r="127">
      <c r="F127" s="74"/>
    </row>
    <row r="128">
      <c r="F128" s="74"/>
    </row>
    <row r="129">
      <c r="F129" s="74"/>
    </row>
    <row r="130">
      <c r="F130" s="74"/>
    </row>
    <row r="131">
      <c r="F131" s="74"/>
    </row>
    <row r="132">
      <c r="F132" s="74"/>
    </row>
    <row r="133">
      <c r="F133" s="74"/>
    </row>
    <row r="134">
      <c r="F134" s="74"/>
    </row>
    <row r="135">
      <c r="F135" s="74"/>
    </row>
    <row r="136">
      <c r="F136" s="74"/>
    </row>
    <row r="137">
      <c r="F137" s="74"/>
    </row>
    <row r="138">
      <c r="F138" s="74"/>
    </row>
    <row r="139">
      <c r="F139" s="74"/>
    </row>
    <row r="140">
      <c r="F140" s="74"/>
    </row>
    <row r="141">
      <c r="F141" s="74"/>
    </row>
    <row r="142">
      <c r="F142" s="74"/>
    </row>
    <row r="143">
      <c r="F143" s="74"/>
    </row>
    <row r="144">
      <c r="F144" s="74"/>
    </row>
    <row r="145">
      <c r="F145" s="74"/>
    </row>
    <row r="146">
      <c r="F146" s="74"/>
    </row>
    <row r="147">
      <c r="F147" s="74"/>
    </row>
    <row r="148">
      <c r="F148" s="74"/>
    </row>
    <row r="149">
      <c r="F149" s="74"/>
    </row>
    <row r="150">
      <c r="F150" s="74"/>
    </row>
    <row r="151">
      <c r="F151" s="74"/>
    </row>
    <row r="152">
      <c r="F152" s="74"/>
    </row>
    <row r="153">
      <c r="F153" s="74"/>
    </row>
    <row r="154">
      <c r="F154" s="74"/>
    </row>
    <row r="155">
      <c r="F155" s="74"/>
    </row>
    <row r="156">
      <c r="F156" s="74"/>
    </row>
    <row r="157">
      <c r="F157" s="74"/>
    </row>
    <row r="158">
      <c r="F158" s="74"/>
    </row>
    <row r="159">
      <c r="F159" s="74"/>
    </row>
    <row r="160">
      <c r="F160" s="74"/>
    </row>
    <row r="161">
      <c r="F161" s="74"/>
    </row>
    <row r="162">
      <c r="F162" s="74"/>
    </row>
    <row r="163">
      <c r="F163" s="74"/>
    </row>
    <row r="164">
      <c r="F164" s="74"/>
    </row>
    <row r="165">
      <c r="F165" s="74"/>
    </row>
    <row r="166">
      <c r="F166" s="74"/>
    </row>
    <row r="167">
      <c r="F167" s="74"/>
    </row>
    <row r="168">
      <c r="F168" s="74"/>
    </row>
    <row r="169">
      <c r="F169" s="74"/>
    </row>
    <row r="170">
      <c r="F170" s="74"/>
    </row>
    <row r="171">
      <c r="F171" s="74"/>
    </row>
    <row r="172">
      <c r="F172" s="74"/>
    </row>
    <row r="173">
      <c r="F173" s="74"/>
    </row>
    <row r="174">
      <c r="F174" s="74"/>
    </row>
    <row r="175">
      <c r="F175" s="74"/>
    </row>
    <row r="176">
      <c r="F176" s="74"/>
    </row>
    <row r="177">
      <c r="F177" s="74"/>
    </row>
    <row r="178">
      <c r="F178" s="74"/>
    </row>
    <row r="179">
      <c r="F179" s="74"/>
    </row>
    <row r="180">
      <c r="F180" s="74"/>
    </row>
    <row r="181">
      <c r="F181" s="74"/>
    </row>
    <row r="182">
      <c r="F182" s="74"/>
    </row>
    <row r="183">
      <c r="F183" s="74"/>
    </row>
    <row r="184">
      <c r="F184" s="74"/>
    </row>
    <row r="185">
      <c r="F185" s="74"/>
    </row>
    <row r="186">
      <c r="F186" s="74"/>
    </row>
    <row r="187">
      <c r="F187" s="74"/>
    </row>
    <row r="188">
      <c r="F188" s="74"/>
    </row>
    <row r="189">
      <c r="F189" s="74"/>
    </row>
    <row r="190">
      <c r="F190" s="74"/>
    </row>
    <row r="191">
      <c r="F191" s="74"/>
    </row>
    <row r="192">
      <c r="F192" s="74"/>
    </row>
    <row r="193">
      <c r="F193" s="74"/>
    </row>
    <row r="194">
      <c r="F194" s="74"/>
    </row>
    <row r="195">
      <c r="F195" s="74"/>
    </row>
    <row r="196">
      <c r="F196" s="74"/>
    </row>
    <row r="197">
      <c r="F197" s="74"/>
    </row>
    <row r="198">
      <c r="F198" s="74"/>
    </row>
    <row r="199">
      <c r="F199" s="74"/>
    </row>
    <row r="200">
      <c r="F200" s="74"/>
    </row>
    <row r="201">
      <c r="F201" s="74"/>
    </row>
    <row r="202">
      <c r="F202" s="74"/>
    </row>
    <row r="203">
      <c r="F203" s="74"/>
    </row>
    <row r="204">
      <c r="F204" s="74"/>
    </row>
    <row r="205">
      <c r="F205" s="74"/>
    </row>
    <row r="206">
      <c r="F206" s="74"/>
    </row>
    <row r="207">
      <c r="F207" s="74"/>
    </row>
    <row r="208">
      <c r="F208" s="74"/>
    </row>
    <row r="209">
      <c r="F209" s="74"/>
    </row>
    <row r="210">
      <c r="F210" s="74"/>
    </row>
    <row r="211">
      <c r="F211" s="74"/>
    </row>
    <row r="212">
      <c r="F212" s="74"/>
    </row>
    <row r="213">
      <c r="F213" s="74"/>
    </row>
    <row r="214">
      <c r="F214" s="74"/>
    </row>
    <row r="215">
      <c r="F215" s="74"/>
    </row>
    <row r="216">
      <c r="F216" s="74"/>
    </row>
    <row r="217">
      <c r="F217" s="74"/>
    </row>
    <row r="218">
      <c r="F218" s="74"/>
    </row>
    <row r="219">
      <c r="F219" s="74"/>
    </row>
    <row r="220">
      <c r="F220" s="74"/>
    </row>
    <row r="221">
      <c r="F221" s="74"/>
    </row>
    <row r="222">
      <c r="F222" s="74"/>
    </row>
    <row r="223">
      <c r="F223" s="74"/>
    </row>
    <row r="224">
      <c r="F224" s="74"/>
    </row>
    <row r="225">
      <c r="F225" s="74"/>
    </row>
    <row r="226">
      <c r="F226" s="74"/>
    </row>
    <row r="227">
      <c r="F227" s="74"/>
    </row>
    <row r="228">
      <c r="F228" s="74"/>
    </row>
    <row r="229">
      <c r="F229" s="74"/>
    </row>
    <row r="230">
      <c r="F230" s="74"/>
    </row>
    <row r="231">
      <c r="F231" s="74"/>
    </row>
    <row r="232">
      <c r="F232" s="74"/>
    </row>
    <row r="233">
      <c r="F233" s="74"/>
    </row>
    <row r="234">
      <c r="F234" s="74"/>
    </row>
    <row r="235">
      <c r="F235" s="74"/>
    </row>
    <row r="236">
      <c r="F236" s="74"/>
    </row>
    <row r="237">
      <c r="F237" s="74"/>
    </row>
    <row r="238">
      <c r="F238" s="74"/>
    </row>
    <row r="239">
      <c r="F239" s="74"/>
    </row>
    <row r="240">
      <c r="F240" s="74"/>
    </row>
    <row r="241">
      <c r="F241" s="74"/>
    </row>
    <row r="242">
      <c r="F242" s="74"/>
    </row>
    <row r="243">
      <c r="F243" s="74"/>
    </row>
    <row r="244">
      <c r="F244" s="74"/>
    </row>
    <row r="245">
      <c r="F245" s="74"/>
    </row>
    <row r="246">
      <c r="F246" s="74"/>
    </row>
    <row r="247">
      <c r="F247" s="74"/>
    </row>
    <row r="248">
      <c r="F248" s="74"/>
    </row>
    <row r="249">
      <c r="F249" s="74"/>
    </row>
    <row r="250">
      <c r="F250" s="74"/>
    </row>
    <row r="251">
      <c r="F251" s="74"/>
    </row>
    <row r="252">
      <c r="F252" s="74"/>
    </row>
    <row r="253">
      <c r="F253" s="74"/>
    </row>
    <row r="254">
      <c r="F254" s="74"/>
    </row>
    <row r="255">
      <c r="F255" s="74"/>
    </row>
    <row r="256">
      <c r="F256" s="74"/>
    </row>
    <row r="257">
      <c r="F257" s="74"/>
    </row>
    <row r="258">
      <c r="F258" s="74"/>
    </row>
    <row r="259">
      <c r="F259" s="74"/>
    </row>
    <row r="260">
      <c r="F260" s="74"/>
    </row>
    <row r="261">
      <c r="F261" s="74"/>
    </row>
    <row r="262">
      <c r="F262" s="74"/>
    </row>
    <row r="263">
      <c r="F263" s="74"/>
    </row>
    <row r="264">
      <c r="F264" s="74"/>
    </row>
    <row r="265">
      <c r="F265" s="74"/>
    </row>
    <row r="266">
      <c r="F266" s="74"/>
    </row>
    <row r="267">
      <c r="F267" s="74"/>
    </row>
    <row r="268">
      <c r="F268" s="74"/>
    </row>
    <row r="269">
      <c r="F269" s="74"/>
    </row>
    <row r="270">
      <c r="F270" s="74"/>
    </row>
    <row r="271">
      <c r="F271" s="74"/>
    </row>
    <row r="272">
      <c r="F272" s="74"/>
    </row>
    <row r="273">
      <c r="F273" s="74"/>
    </row>
    <row r="274">
      <c r="F274" s="74"/>
    </row>
    <row r="275">
      <c r="F275" s="74"/>
    </row>
    <row r="276">
      <c r="F276" s="74"/>
    </row>
    <row r="277">
      <c r="F277" s="74"/>
    </row>
    <row r="278">
      <c r="F278" s="74"/>
    </row>
    <row r="279">
      <c r="F279" s="74"/>
    </row>
    <row r="280">
      <c r="F280" s="74"/>
    </row>
    <row r="281">
      <c r="F281" s="74"/>
    </row>
    <row r="282">
      <c r="F282" s="74"/>
    </row>
    <row r="283">
      <c r="F283" s="74"/>
    </row>
    <row r="284">
      <c r="F284" s="74"/>
    </row>
    <row r="285">
      <c r="F285" s="74"/>
    </row>
    <row r="286">
      <c r="F286" s="74"/>
    </row>
    <row r="287">
      <c r="F287" s="74"/>
    </row>
    <row r="288">
      <c r="F288" s="74"/>
    </row>
    <row r="289">
      <c r="F289" s="74"/>
    </row>
    <row r="290">
      <c r="F290" s="74"/>
    </row>
    <row r="291">
      <c r="F291" s="74"/>
    </row>
    <row r="292">
      <c r="F292" s="74"/>
    </row>
    <row r="293">
      <c r="F293" s="74"/>
    </row>
    <row r="294">
      <c r="F294" s="74"/>
    </row>
    <row r="295">
      <c r="F295" s="74"/>
    </row>
    <row r="296">
      <c r="F296" s="74"/>
    </row>
    <row r="297">
      <c r="F297" s="74"/>
    </row>
    <row r="298">
      <c r="F298" s="74"/>
    </row>
    <row r="299">
      <c r="F299" s="74"/>
    </row>
    <row r="300">
      <c r="F300" s="74"/>
    </row>
    <row r="301">
      <c r="F301" s="74"/>
    </row>
    <row r="302">
      <c r="F302" s="74"/>
    </row>
    <row r="303">
      <c r="F303" s="74"/>
    </row>
    <row r="304">
      <c r="F304" s="74"/>
    </row>
    <row r="305">
      <c r="F305" s="74"/>
    </row>
    <row r="306">
      <c r="F306" s="74"/>
    </row>
    <row r="307">
      <c r="F307" s="74"/>
    </row>
    <row r="308">
      <c r="F308" s="74"/>
    </row>
    <row r="309">
      <c r="F309" s="74"/>
    </row>
    <row r="310">
      <c r="F310" s="74"/>
    </row>
    <row r="311">
      <c r="F311" s="74"/>
    </row>
    <row r="312">
      <c r="F312" s="74"/>
    </row>
    <row r="313">
      <c r="F313" s="74"/>
    </row>
    <row r="314">
      <c r="F314" s="74"/>
    </row>
    <row r="315">
      <c r="F315" s="74"/>
    </row>
    <row r="316">
      <c r="F316" s="74"/>
    </row>
    <row r="317">
      <c r="F317" s="74"/>
    </row>
    <row r="318">
      <c r="F318" s="74"/>
    </row>
    <row r="319">
      <c r="F319" s="74"/>
    </row>
    <row r="320">
      <c r="F320" s="74"/>
    </row>
    <row r="321">
      <c r="F321" s="74"/>
    </row>
    <row r="322">
      <c r="F322" s="74"/>
    </row>
    <row r="323">
      <c r="F323" s="74"/>
    </row>
    <row r="324">
      <c r="F324" s="74"/>
    </row>
    <row r="325">
      <c r="F325" s="74"/>
    </row>
    <row r="326">
      <c r="F326" s="74"/>
    </row>
    <row r="327">
      <c r="F327" s="74"/>
    </row>
    <row r="328">
      <c r="F328" s="74"/>
    </row>
    <row r="329">
      <c r="F329" s="74"/>
    </row>
    <row r="330">
      <c r="F330" s="74"/>
    </row>
    <row r="331">
      <c r="F331" s="74"/>
    </row>
    <row r="332">
      <c r="F332" s="74"/>
    </row>
    <row r="333">
      <c r="F333" s="74"/>
    </row>
    <row r="334">
      <c r="F334" s="74"/>
    </row>
    <row r="335">
      <c r="F335" s="74"/>
    </row>
    <row r="336">
      <c r="F336" s="74"/>
    </row>
    <row r="337">
      <c r="F337" s="74"/>
    </row>
    <row r="338">
      <c r="F338" s="74"/>
    </row>
    <row r="339">
      <c r="F339" s="74"/>
    </row>
    <row r="340">
      <c r="F340" s="74"/>
    </row>
    <row r="341">
      <c r="F341" s="74"/>
    </row>
    <row r="342">
      <c r="F342" s="74"/>
    </row>
    <row r="343">
      <c r="F343" s="74"/>
    </row>
    <row r="344">
      <c r="F344" s="74"/>
    </row>
    <row r="345">
      <c r="F345" s="74"/>
    </row>
    <row r="346">
      <c r="F346" s="74"/>
    </row>
    <row r="347">
      <c r="F347" s="74"/>
    </row>
    <row r="348">
      <c r="F348" s="74"/>
    </row>
    <row r="349">
      <c r="F349" s="74"/>
    </row>
    <row r="350">
      <c r="F350" s="74"/>
    </row>
    <row r="351">
      <c r="F351" s="74"/>
    </row>
    <row r="352">
      <c r="F352" s="74"/>
    </row>
    <row r="353">
      <c r="F353" s="74"/>
    </row>
    <row r="354">
      <c r="F354" s="74"/>
    </row>
    <row r="355">
      <c r="F355" s="74"/>
    </row>
    <row r="356">
      <c r="F356" s="74"/>
    </row>
    <row r="357">
      <c r="F357" s="74"/>
    </row>
    <row r="358">
      <c r="F358" s="74"/>
    </row>
    <row r="359">
      <c r="F359" s="74"/>
    </row>
    <row r="360">
      <c r="F360" s="74"/>
    </row>
    <row r="361">
      <c r="F361" s="74"/>
    </row>
    <row r="362">
      <c r="F362" s="74"/>
    </row>
    <row r="363">
      <c r="F363" s="74"/>
    </row>
    <row r="364">
      <c r="F364" s="74"/>
    </row>
    <row r="365">
      <c r="F365" s="74"/>
    </row>
    <row r="366">
      <c r="F366" s="74"/>
    </row>
    <row r="367">
      <c r="F367" s="74"/>
    </row>
    <row r="368">
      <c r="F368" s="74"/>
    </row>
    <row r="369">
      <c r="F369" s="74"/>
    </row>
    <row r="370">
      <c r="F370" s="74"/>
    </row>
    <row r="371">
      <c r="F371" s="74"/>
    </row>
    <row r="372">
      <c r="F372" s="74"/>
    </row>
    <row r="373">
      <c r="F373" s="74"/>
    </row>
    <row r="374">
      <c r="F374" s="74"/>
    </row>
    <row r="375">
      <c r="F375" s="74"/>
    </row>
    <row r="376">
      <c r="F376" s="74"/>
    </row>
    <row r="377">
      <c r="F377" s="74"/>
    </row>
    <row r="378">
      <c r="F378" s="74"/>
    </row>
    <row r="379">
      <c r="F379" s="74"/>
    </row>
    <row r="380">
      <c r="F380" s="74"/>
    </row>
    <row r="381">
      <c r="F381" s="74"/>
    </row>
    <row r="382">
      <c r="F382" s="74"/>
    </row>
    <row r="383">
      <c r="F383" s="74"/>
    </row>
    <row r="384">
      <c r="F384" s="74"/>
    </row>
    <row r="385">
      <c r="F385" s="74"/>
    </row>
    <row r="386">
      <c r="F386" s="74"/>
    </row>
    <row r="387">
      <c r="F387" s="74"/>
    </row>
    <row r="388">
      <c r="F388" s="74"/>
    </row>
    <row r="389">
      <c r="F389" s="74"/>
    </row>
    <row r="390">
      <c r="F390" s="74"/>
    </row>
    <row r="391">
      <c r="F391" s="74"/>
    </row>
    <row r="392">
      <c r="F392" s="74"/>
    </row>
    <row r="393">
      <c r="F393" s="74"/>
    </row>
    <row r="394">
      <c r="F394" s="74"/>
    </row>
    <row r="395">
      <c r="F395" s="74"/>
    </row>
    <row r="396">
      <c r="F396" s="74"/>
    </row>
    <row r="397">
      <c r="F397" s="74"/>
    </row>
    <row r="398">
      <c r="F398" s="74"/>
    </row>
    <row r="399">
      <c r="F399" s="74"/>
    </row>
    <row r="400">
      <c r="F400" s="74"/>
    </row>
    <row r="401">
      <c r="F401" s="74"/>
    </row>
    <row r="402">
      <c r="F402" s="74"/>
    </row>
    <row r="403">
      <c r="F403" s="74"/>
    </row>
    <row r="404">
      <c r="F404" s="74"/>
    </row>
    <row r="405">
      <c r="F405" s="74"/>
    </row>
    <row r="406">
      <c r="F406" s="74"/>
    </row>
    <row r="407">
      <c r="F407" s="74"/>
    </row>
    <row r="408">
      <c r="F408" s="74"/>
    </row>
    <row r="409">
      <c r="F409" s="74"/>
    </row>
    <row r="410">
      <c r="F410" s="74"/>
    </row>
    <row r="411">
      <c r="F411" s="74"/>
    </row>
    <row r="412">
      <c r="F412" s="74"/>
    </row>
    <row r="413">
      <c r="F413" s="74"/>
    </row>
    <row r="414">
      <c r="F414" s="74"/>
    </row>
    <row r="415">
      <c r="F415" s="74"/>
    </row>
    <row r="416">
      <c r="F416" s="74"/>
    </row>
    <row r="417">
      <c r="F417" s="74"/>
    </row>
    <row r="418">
      <c r="F418" s="74"/>
    </row>
    <row r="419">
      <c r="F419" s="74"/>
    </row>
    <row r="420">
      <c r="F420" s="74"/>
    </row>
    <row r="421">
      <c r="F421" s="74"/>
    </row>
    <row r="422">
      <c r="F422" s="74"/>
    </row>
    <row r="423">
      <c r="F423" s="74"/>
    </row>
    <row r="424">
      <c r="F424" s="74"/>
    </row>
    <row r="425">
      <c r="F425" s="74"/>
    </row>
    <row r="426">
      <c r="F426" s="74"/>
    </row>
    <row r="427">
      <c r="F427" s="74"/>
    </row>
    <row r="428">
      <c r="F428" s="74"/>
    </row>
    <row r="429">
      <c r="F429" s="74"/>
    </row>
    <row r="430">
      <c r="F430" s="74"/>
    </row>
    <row r="431">
      <c r="F431" s="74"/>
    </row>
    <row r="432">
      <c r="F432" s="74"/>
    </row>
    <row r="433">
      <c r="F433" s="74"/>
    </row>
    <row r="434">
      <c r="F434" s="74"/>
    </row>
    <row r="435">
      <c r="F435" s="74"/>
    </row>
    <row r="436">
      <c r="F436" s="74"/>
    </row>
    <row r="437">
      <c r="F437" s="74"/>
    </row>
    <row r="438">
      <c r="F438" s="74"/>
    </row>
    <row r="439">
      <c r="F439" s="74"/>
    </row>
    <row r="440">
      <c r="F440" s="74"/>
    </row>
    <row r="441">
      <c r="F441" s="74"/>
    </row>
    <row r="442">
      <c r="F442" s="74"/>
    </row>
    <row r="443">
      <c r="F443" s="74"/>
    </row>
    <row r="444">
      <c r="F444" s="74"/>
    </row>
    <row r="445">
      <c r="F445" s="74"/>
    </row>
    <row r="446">
      <c r="F446" s="74"/>
    </row>
    <row r="447">
      <c r="F447" s="74"/>
    </row>
    <row r="448">
      <c r="F448" s="74"/>
    </row>
    <row r="449">
      <c r="F449" s="74"/>
    </row>
    <row r="450">
      <c r="F450" s="74"/>
    </row>
    <row r="451">
      <c r="F451" s="74"/>
    </row>
    <row r="452">
      <c r="F452" s="74"/>
    </row>
    <row r="453">
      <c r="F453" s="74"/>
    </row>
    <row r="454">
      <c r="F454" s="74"/>
    </row>
    <row r="455">
      <c r="F455" s="74"/>
    </row>
    <row r="456">
      <c r="F456" s="74"/>
    </row>
    <row r="457">
      <c r="F457" s="74"/>
    </row>
    <row r="458">
      <c r="F458" s="74"/>
    </row>
    <row r="459">
      <c r="F459" s="74"/>
    </row>
    <row r="460">
      <c r="F460" s="74"/>
    </row>
    <row r="461">
      <c r="F461" s="74"/>
    </row>
    <row r="462">
      <c r="F462" s="74"/>
    </row>
    <row r="463">
      <c r="F463" s="74"/>
    </row>
    <row r="464">
      <c r="F464" s="74"/>
    </row>
    <row r="465">
      <c r="F465" s="74"/>
    </row>
    <row r="466">
      <c r="F466" s="74"/>
    </row>
    <row r="467">
      <c r="F467" s="74"/>
    </row>
    <row r="468">
      <c r="F468" s="74"/>
    </row>
    <row r="469">
      <c r="F469" s="74"/>
    </row>
    <row r="470">
      <c r="F470" s="74"/>
    </row>
    <row r="471">
      <c r="F471" s="74"/>
    </row>
    <row r="472">
      <c r="F472" s="74"/>
    </row>
    <row r="473">
      <c r="F473" s="74"/>
    </row>
    <row r="474">
      <c r="F474" s="74"/>
    </row>
    <row r="475">
      <c r="F475" s="74"/>
    </row>
    <row r="476">
      <c r="F476" s="74"/>
    </row>
    <row r="477">
      <c r="F477" s="74"/>
    </row>
    <row r="478">
      <c r="F478" s="74"/>
    </row>
    <row r="479">
      <c r="F479" s="74"/>
    </row>
    <row r="480">
      <c r="F480" s="74"/>
    </row>
    <row r="481">
      <c r="F481" s="74"/>
    </row>
    <row r="482">
      <c r="F482" s="74"/>
    </row>
    <row r="483">
      <c r="F483" s="74"/>
    </row>
    <row r="484">
      <c r="F484" s="74"/>
    </row>
    <row r="485">
      <c r="F485" s="74"/>
    </row>
    <row r="486">
      <c r="F486" s="74"/>
    </row>
    <row r="487">
      <c r="F487" s="74"/>
    </row>
    <row r="488">
      <c r="F488" s="74"/>
    </row>
    <row r="489">
      <c r="F489" s="74"/>
    </row>
    <row r="490">
      <c r="F490" s="74"/>
    </row>
    <row r="491">
      <c r="F491" s="74"/>
    </row>
    <row r="492">
      <c r="F492" s="74"/>
    </row>
    <row r="493">
      <c r="F493" s="74"/>
    </row>
    <row r="494">
      <c r="F494" s="74"/>
    </row>
    <row r="495">
      <c r="F495" s="74"/>
    </row>
    <row r="496">
      <c r="F496" s="74"/>
    </row>
    <row r="497">
      <c r="F497" s="74"/>
    </row>
    <row r="498">
      <c r="F498" s="74"/>
    </row>
    <row r="499">
      <c r="F499" s="74"/>
    </row>
    <row r="500">
      <c r="F500" s="74"/>
    </row>
    <row r="501">
      <c r="F501" s="74"/>
    </row>
    <row r="502">
      <c r="F502" s="74"/>
    </row>
    <row r="503">
      <c r="F503" s="74"/>
    </row>
    <row r="504">
      <c r="F504" s="74"/>
    </row>
    <row r="505">
      <c r="F505" s="74"/>
    </row>
    <row r="506">
      <c r="F506" s="74"/>
    </row>
    <row r="507">
      <c r="F507" s="74"/>
    </row>
    <row r="508">
      <c r="F508" s="74"/>
    </row>
    <row r="509">
      <c r="F509" s="74"/>
    </row>
    <row r="510">
      <c r="F510" s="74"/>
    </row>
    <row r="511">
      <c r="F511" s="74"/>
    </row>
    <row r="512">
      <c r="F512" s="74"/>
    </row>
    <row r="513">
      <c r="F513" s="74"/>
    </row>
    <row r="514">
      <c r="F514" s="74"/>
    </row>
    <row r="515">
      <c r="F515" s="74"/>
    </row>
    <row r="516">
      <c r="F516" s="74"/>
    </row>
    <row r="517">
      <c r="F517" s="74"/>
    </row>
    <row r="518">
      <c r="F518" s="74"/>
    </row>
    <row r="519">
      <c r="F519" s="74"/>
    </row>
    <row r="520">
      <c r="F520" s="74"/>
    </row>
    <row r="521">
      <c r="F521" s="74"/>
    </row>
    <row r="522">
      <c r="F522" s="74"/>
    </row>
    <row r="523">
      <c r="F523" s="74"/>
    </row>
    <row r="524">
      <c r="F524" s="74"/>
    </row>
    <row r="525">
      <c r="F525" s="74"/>
    </row>
    <row r="526">
      <c r="F526" s="74"/>
    </row>
    <row r="527">
      <c r="F527" s="74"/>
    </row>
    <row r="528">
      <c r="F528" s="74"/>
    </row>
    <row r="529">
      <c r="F529" s="74"/>
    </row>
    <row r="530">
      <c r="F530" s="74"/>
    </row>
    <row r="531">
      <c r="F531" s="74"/>
    </row>
    <row r="532">
      <c r="F532" s="74"/>
    </row>
    <row r="533">
      <c r="F533" s="74"/>
    </row>
    <row r="534">
      <c r="F534" s="74"/>
    </row>
    <row r="535">
      <c r="F535" s="74"/>
    </row>
    <row r="536">
      <c r="F536" s="74"/>
    </row>
    <row r="537">
      <c r="F537" s="74"/>
    </row>
    <row r="538">
      <c r="F538" s="74"/>
    </row>
    <row r="539">
      <c r="F539" s="74"/>
    </row>
    <row r="540">
      <c r="F540" s="74"/>
    </row>
    <row r="541">
      <c r="F541" s="74"/>
    </row>
    <row r="542">
      <c r="F542" s="74"/>
    </row>
    <row r="543">
      <c r="F543" s="74"/>
    </row>
    <row r="544">
      <c r="F544" s="74"/>
    </row>
    <row r="545">
      <c r="F545" s="74"/>
    </row>
    <row r="546">
      <c r="F546" s="74"/>
    </row>
    <row r="547">
      <c r="F547" s="74"/>
    </row>
    <row r="548">
      <c r="F548" s="74"/>
    </row>
    <row r="549">
      <c r="F549" s="74"/>
    </row>
    <row r="550">
      <c r="F550" s="74"/>
    </row>
    <row r="551">
      <c r="F551" s="74"/>
    </row>
    <row r="552">
      <c r="F552" s="74"/>
    </row>
    <row r="553">
      <c r="F553" s="74"/>
    </row>
    <row r="554">
      <c r="F554" s="74"/>
    </row>
    <row r="555">
      <c r="F555" s="74"/>
    </row>
    <row r="556">
      <c r="F556" s="74"/>
    </row>
    <row r="557">
      <c r="F557" s="74"/>
    </row>
    <row r="558">
      <c r="F558" s="74"/>
    </row>
    <row r="559">
      <c r="F559" s="74"/>
    </row>
    <row r="560">
      <c r="F560" s="74"/>
    </row>
    <row r="561">
      <c r="F561" s="74"/>
    </row>
    <row r="562">
      <c r="F562" s="74"/>
    </row>
    <row r="563">
      <c r="F563" s="74"/>
    </row>
    <row r="564">
      <c r="F564" s="74"/>
    </row>
    <row r="565">
      <c r="F565" s="74"/>
    </row>
    <row r="566">
      <c r="F566" s="74"/>
    </row>
    <row r="567">
      <c r="F567" s="74"/>
    </row>
    <row r="568">
      <c r="F568" s="74"/>
    </row>
    <row r="569">
      <c r="F569" s="74"/>
    </row>
    <row r="570">
      <c r="F570" s="74"/>
    </row>
    <row r="571">
      <c r="F571" s="74"/>
    </row>
    <row r="572">
      <c r="F572" s="74"/>
    </row>
    <row r="573">
      <c r="F573" s="74"/>
    </row>
    <row r="574">
      <c r="F574" s="74"/>
    </row>
    <row r="575">
      <c r="F575" s="74"/>
    </row>
    <row r="576">
      <c r="F576" s="74"/>
    </row>
    <row r="577">
      <c r="F577" s="74"/>
    </row>
    <row r="578">
      <c r="F578" s="74"/>
    </row>
    <row r="579">
      <c r="F579" s="74"/>
    </row>
    <row r="580">
      <c r="F580" s="74"/>
    </row>
    <row r="581">
      <c r="F581" s="74"/>
    </row>
    <row r="582">
      <c r="F582" s="74"/>
    </row>
    <row r="583">
      <c r="F583" s="74"/>
    </row>
    <row r="584">
      <c r="F584" s="74"/>
    </row>
    <row r="585">
      <c r="F585" s="74"/>
    </row>
    <row r="586">
      <c r="F586" s="74"/>
    </row>
    <row r="587">
      <c r="F587" s="74"/>
    </row>
    <row r="588">
      <c r="F588" s="74"/>
    </row>
    <row r="589">
      <c r="F589" s="74"/>
    </row>
    <row r="590">
      <c r="F590" s="74"/>
    </row>
    <row r="591">
      <c r="F591" s="74"/>
    </row>
    <row r="592">
      <c r="F592" s="74"/>
    </row>
    <row r="593">
      <c r="F593" s="74"/>
    </row>
    <row r="594">
      <c r="F594" s="74"/>
    </row>
    <row r="595">
      <c r="F595" s="74"/>
    </row>
    <row r="596">
      <c r="F596" s="74"/>
    </row>
    <row r="597">
      <c r="F597" s="74"/>
    </row>
    <row r="598">
      <c r="F598" s="74"/>
    </row>
    <row r="599">
      <c r="F599" s="74"/>
    </row>
    <row r="600">
      <c r="F600" s="74"/>
    </row>
    <row r="601">
      <c r="F601" s="74"/>
    </row>
    <row r="602">
      <c r="F602" s="74"/>
    </row>
    <row r="603">
      <c r="F603" s="74"/>
    </row>
    <row r="604">
      <c r="F604" s="74"/>
    </row>
    <row r="605">
      <c r="F605" s="74"/>
    </row>
    <row r="606">
      <c r="F606" s="74"/>
    </row>
    <row r="607">
      <c r="F607" s="74"/>
    </row>
    <row r="608">
      <c r="F608" s="74"/>
    </row>
    <row r="609">
      <c r="F609" s="74"/>
    </row>
    <row r="610">
      <c r="F610" s="74"/>
    </row>
    <row r="611">
      <c r="F611" s="74"/>
    </row>
    <row r="612">
      <c r="F612" s="74"/>
    </row>
    <row r="613">
      <c r="F613" s="74"/>
    </row>
    <row r="614">
      <c r="F614" s="74"/>
    </row>
    <row r="615">
      <c r="F615" s="74"/>
    </row>
    <row r="616">
      <c r="F616" s="74"/>
    </row>
    <row r="617">
      <c r="F617" s="74"/>
    </row>
    <row r="618">
      <c r="F618" s="74"/>
    </row>
    <row r="619">
      <c r="F619" s="74"/>
    </row>
    <row r="620">
      <c r="F620" s="74"/>
    </row>
    <row r="621">
      <c r="F621" s="74"/>
    </row>
    <row r="622">
      <c r="F622" s="74"/>
    </row>
    <row r="623">
      <c r="F623" s="74"/>
    </row>
    <row r="624">
      <c r="F624" s="74"/>
    </row>
    <row r="625">
      <c r="F625" s="74"/>
    </row>
    <row r="626">
      <c r="F626" s="74"/>
    </row>
    <row r="627">
      <c r="F627" s="74"/>
    </row>
    <row r="628">
      <c r="F628" s="74"/>
    </row>
    <row r="629">
      <c r="F629" s="74"/>
    </row>
    <row r="630">
      <c r="F630" s="74"/>
    </row>
    <row r="631">
      <c r="F631" s="74"/>
    </row>
    <row r="632">
      <c r="F632" s="74"/>
    </row>
    <row r="633">
      <c r="F633" s="74"/>
    </row>
    <row r="634">
      <c r="F634" s="74"/>
    </row>
    <row r="635">
      <c r="F635" s="74"/>
    </row>
    <row r="636">
      <c r="F636" s="74"/>
    </row>
    <row r="637">
      <c r="F637" s="74"/>
    </row>
    <row r="638">
      <c r="F638" s="74"/>
    </row>
    <row r="639">
      <c r="F639" s="74"/>
    </row>
    <row r="640">
      <c r="F640" s="74"/>
    </row>
    <row r="641">
      <c r="F641" s="74"/>
    </row>
    <row r="642">
      <c r="F642" s="74"/>
    </row>
    <row r="643">
      <c r="F643" s="74"/>
    </row>
    <row r="644">
      <c r="F644" s="74"/>
    </row>
    <row r="645">
      <c r="F645" s="74"/>
    </row>
    <row r="646">
      <c r="F646" s="74"/>
    </row>
    <row r="647">
      <c r="F647" s="74"/>
    </row>
    <row r="648">
      <c r="F648" s="74"/>
    </row>
    <row r="649">
      <c r="F649" s="74"/>
    </row>
    <row r="650">
      <c r="F650" s="74"/>
    </row>
    <row r="651">
      <c r="F651" s="74"/>
    </row>
    <row r="652">
      <c r="F652" s="74"/>
    </row>
    <row r="653">
      <c r="F653" s="74"/>
    </row>
    <row r="654">
      <c r="F654" s="74"/>
    </row>
    <row r="655">
      <c r="F655" s="74"/>
    </row>
    <row r="656">
      <c r="F656" s="74"/>
    </row>
    <row r="657">
      <c r="F657" s="74"/>
    </row>
    <row r="658">
      <c r="F658" s="74"/>
    </row>
    <row r="659">
      <c r="F659" s="74"/>
    </row>
    <row r="660">
      <c r="F660" s="74"/>
    </row>
    <row r="661">
      <c r="F661" s="74"/>
    </row>
    <row r="662">
      <c r="F662" s="74"/>
    </row>
    <row r="663">
      <c r="F663" s="74"/>
    </row>
    <row r="664">
      <c r="F664" s="74"/>
    </row>
    <row r="665">
      <c r="F665" s="74"/>
    </row>
    <row r="666">
      <c r="F666" s="74"/>
    </row>
    <row r="667">
      <c r="F667" s="74"/>
    </row>
    <row r="668">
      <c r="F668" s="74"/>
    </row>
    <row r="669">
      <c r="F669" s="74"/>
    </row>
    <row r="670">
      <c r="F670" s="74"/>
    </row>
    <row r="671">
      <c r="F671" s="74"/>
    </row>
    <row r="672">
      <c r="F672" s="74"/>
    </row>
    <row r="673">
      <c r="F673" s="74"/>
    </row>
    <row r="674">
      <c r="F674" s="74"/>
    </row>
    <row r="675">
      <c r="F675" s="74"/>
    </row>
    <row r="676">
      <c r="F676" s="74"/>
    </row>
    <row r="677">
      <c r="F677" s="74"/>
    </row>
    <row r="678">
      <c r="F678" s="74"/>
    </row>
    <row r="679">
      <c r="F679" s="74"/>
    </row>
    <row r="680">
      <c r="F680" s="74"/>
    </row>
    <row r="681">
      <c r="F681" s="74"/>
    </row>
    <row r="682">
      <c r="F682" s="74"/>
    </row>
    <row r="683">
      <c r="F683" s="74"/>
    </row>
    <row r="684">
      <c r="F684" s="74"/>
    </row>
    <row r="685">
      <c r="F685" s="74"/>
    </row>
    <row r="686">
      <c r="F686" s="74"/>
    </row>
    <row r="687">
      <c r="F687" s="74"/>
    </row>
    <row r="688">
      <c r="F688" s="74"/>
    </row>
    <row r="689">
      <c r="F689" s="74"/>
    </row>
    <row r="690">
      <c r="F690" s="74"/>
    </row>
    <row r="691">
      <c r="F691" s="74"/>
    </row>
    <row r="692">
      <c r="F692" s="74"/>
    </row>
    <row r="693">
      <c r="F693" s="74"/>
    </row>
    <row r="694">
      <c r="F694" s="74"/>
    </row>
    <row r="695">
      <c r="F695" s="74"/>
    </row>
    <row r="696">
      <c r="F696" s="74"/>
    </row>
    <row r="697">
      <c r="F697" s="74"/>
    </row>
    <row r="698">
      <c r="F698" s="74"/>
    </row>
    <row r="699">
      <c r="F699" s="74"/>
    </row>
    <row r="700">
      <c r="F700" s="74"/>
    </row>
    <row r="701">
      <c r="F701" s="74"/>
    </row>
    <row r="702">
      <c r="F702" s="74"/>
    </row>
    <row r="703">
      <c r="F703" s="74"/>
    </row>
    <row r="704">
      <c r="F704" s="74"/>
    </row>
    <row r="705">
      <c r="F705" s="74"/>
    </row>
    <row r="706">
      <c r="F706" s="74"/>
    </row>
    <row r="707">
      <c r="F707" s="74"/>
    </row>
    <row r="708">
      <c r="F708" s="74"/>
    </row>
    <row r="709">
      <c r="F709" s="74"/>
    </row>
    <row r="710">
      <c r="F710" s="74"/>
    </row>
    <row r="711">
      <c r="F711" s="74"/>
    </row>
    <row r="712">
      <c r="F712" s="74"/>
    </row>
    <row r="713">
      <c r="F713" s="74"/>
    </row>
    <row r="714">
      <c r="F714" s="74"/>
    </row>
    <row r="715">
      <c r="F715" s="74"/>
    </row>
    <row r="716">
      <c r="F716" s="74"/>
    </row>
    <row r="717">
      <c r="F717" s="74"/>
    </row>
    <row r="718">
      <c r="F718" s="74"/>
    </row>
    <row r="719">
      <c r="F719" s="74"/>
    </row>
    <row r="720">
      <c r="F720" s="74"/>
    </row>
    <row r="721">
      <c r="F721" s="74"/>
    </row>
    <row r="722">
      <c r="F722" s="74"/>
    </row>
    <row r="723">
      <c r="F723" s="74"/>
    </row>
    <row r="724">
      <c r="F724" s="74"/>
    </row>
    <row r="725">
      <c r="F725" s="74"/>
    </row>
    <row r="726">
      <c r="F726" s="74"/>
    </row>
    <row r="727">
      <c r="F727" s="74"/>
    </row>
    <row r="728">
      <c r="F728" s="74"/>
    </row>
    <row r="729">
      <c r="F729" s="74"/>
    </row>
    <row r="730">
      <c r="F730" s="74"/>
    </row>
    <row r="731">
      <c r="F731" s="74"/>
    </row>
    <row r="732">
      <c r="F732" s="74"/>
    </row>
    <row r="733">
      <c r="F733" s="74"/>
    </row>
    <row r="734">
      <c r="F734" s="74"/>
    </row>
    <row r="735">
      <c r="F735" s="74"/>
    </row>
    <row r="736">
      <c r="F736" s="74"/>
    </row>
    <row r="737">
      <c r="F737" s="74"/>
    </row>
    <row r="738">
      <c r="F738" s="74"/>
    </row>
    <row r="739">
      <c r="F739" s="74"/>
    </row>
    <row r="740">
      <c r="F740" s="74"/>
    </row>
    <row r="741">
      <c r="F741" s="74"/>
    </row>
    <row r="742">
      <c r="F742" s="74"/>
    </row>
    <row r="743">
      <c r="F743" s="74"/>
    </row>
    <row r="744">
      <c r="F744" s="74"/>
    </row>
    <row r="745">
      <c r="F745" s="74"/>
    </row>
    <row r="746">
      <c r="F746" s="74"/>
    </row>
    <row r="747">
      <c r="F747" s="74"/>
    </row>
    <row r="748">
      <c r="F748" s="74"/>
    </row>
    <row r="749">
      <c r="F749" s="74"/>
    </row>
    <row r="750">
      <c r="F750" s="74"/>
    </row>
    <row r="751">
      <c r="F751" s="74"/>
    </row>
    <row r="752">
      <c r="F752" s="74"/>
    </row>
    <row r="753">
      <c r="F753" s="74"/>
    </row>
    <row r="754">
      <c r="F754" s="74"/>
    </row>
    <row r="755">
      <c r="F755" s="74"/>
    </row>
    <row r="756">
      <c r="F756" s="74"/>
    </row>
    <row r="757">
      <c r="F757" s="74"/>
    </row>
    <row r="758">
      <c r="F758" s="74"/>
    </row>
    <row r="759">
      <c r="F759" s="74"/>
    </row>
    <row r="760">
      <c r="F760" s="74"/>
    </row>
    <row r="761">
      <c r="F761" s="74"/>
    </row>
    <row r="762">
      <c r="F762" s="74"/>
    </row>
    <row r="763">
      <c r="F763" s="74"/>
    </row>
    <row r="764">
      <c r="F764" s="74"/>
    </row>
    <row r="765">
      <c r="F765" s="74"/>
    </row>
    <row r="766">
      <c r="F766" s="74"/>
    </row>
    <row r="767">
      <c r="F767" s="74"/>
    </row>
    <row r="768">
      <c r="F768" s="74"/>
    </row>
    <row r="769">
      <c r="F769" s="74"/>
    </row>
    <row r="770">
      <c r="F770" s="74"/>
    </row>
    <row r="771">
      <c r="F771" s="74"/>
    </row>
    <row r="772">
      <c r="F772" s="74"/>
    </row>
    <row r="773">
      <c r="F773" s="74"/>
    </row>
    <row r="774">
      <c r="F774" s="74"/>
    </row>
    <row r="775">
      <c r="F775" s="74"/>
    </row>
    <row r="776">
      <c r="F776" s="74"/>
    </row>
    <row r="777">
      <c r="F777" s="74"/>
    </row>
    <row r="778">
      <c r="F778" s="74"/>
    </row>
    <row r="779">
      <c r="F779" s="74"/>
    </row>
    <row r="780">
      <c r="F780" s="74"/>
    </row>
    <row r="781">
      <c r="F781" s="74"/>
    </row>
    <row r="782">
      <c r="F782" s="74"/>
    </row>
    <row r="783">
      <c r="F783" s="74"/>
    </row>
    <row r="784">
      <c r="F784" s="74"/>
    </row>
    <row r="785">
      <c r="F785" s="74"/>
    </row>
    <row r="786">
      <c r="F786" s="74"/>
    </row>
    <row r="787">
      <c r="F787" s="74"/>
    </row>
    <row r="788">
      <c r="F788" s="74"/>
    </row>
    <row r="789">
      <c r="F789" s="74"/>
    </row>
    <row r="790">
      <c r="F790" s="74"/>
    </row>
    <row r="791">
      <c r="F791" s="74"/>
    </row>
    <row r="792">
      <c r="F792" s="74"/>
    </row>
    <row r="793">
      <c r="F793" s="74"/>
    </row>
    <row r="794">
      <c r="F794" s="74"/>
    </row>
    <row r="795">
      <c r="F795" s="74"/>
    </row>
    <row r="796">
      <c r="F796" s="74"/>
    </row>
    <row r="797">
      <c r="F797" s="74"/>
    </row>
    <row r="798">
      <c r="F798" s="74"/>
    </row>
    <row r="799">
      <c r="F799" s="74"/>
    </row>
    <row r="800">
      <c r="F800" s="74"/>
    </row>
    <row r="801">
      <c r="F801" s="74"/>
    </row>
    <row r="802">
      <c r="F802" s="74"/>
    </row>
    <row r="803">
      <c r="F803" s="74"/>
    </row>
    <row r="804">
      <c r="F804" s="74"/>
    </row>
    <row r="805">
      <c r="F805" s="74"/>
    </row>
    <row r="806">
      <c r="F806" s="74"/>
    </row>
    <row r="807">
      <c r="F807" s="74"/>
    </row>
    <row r="808">
      <c r="F808" s="74"/>
    </row>
    <row r="809">
      <c r="F809" s="74"/>
    </row>
    <row r="810">
      <c r="F810" s="74"/>
    </row>
    <row r="811">
      <c r="F811" s="74"/>
    </row>
    <row r="812">
      <c r="F812" s="74"/>
    </row>
    <row r="813">
      <c r="F813" s="74"/>
    </row>
    <row r="814">
      <c r="F814" s="74"/>
    </row>
    <row r="815">
      <c r="F815" s="74"/>
    </row>
    <row r="816">
      <c r="F816" s="74"/>
    </row>
    <row r="817">
      <c r="F817" s="74"/>
    </row>
    <row r="818">
      <c r="F818" s="74"/>
    </row>
    <row r="819">
      <c r="F819" s="74"/>
    </row>
    <row r="820">
      <c r="F820" s="74"/>
    </row>
    <row r="821">
      <c r="F821" s="74"/>
    </row>
    <row r="822">
      <c r="F822" s="74"/>
    </row>
    <row r="823">
      <c r="F823" s="74"/>
    </row>
    <row r="824">
      <c r="F824" s="74"/>
    </row>
    <row r="825">
      <c r="F825" s="74"/>
    </row>
    <row r="826">
      <c r="F826" s="74"/>
    </row>
    <row r="827">
      <c r="F827" s="74"/>
    </row>
    <row r="828">
      <c r="F828" s="74"/>
    </row>
    <row r="829">
      <c r="F829" s="74"/>
    </row>
    <row r="830">
      <c r="F830" s="74"/>
    </row>
    <row r="831">
      <c r="F831" s="74"/>
    </row>
    <row r="832">
      <c r="F832" s="74"/>
    </row>
    <row r="833">
      <c r="F833" s="74"/>
    </row>
    <row r="834">
      <c r="F834" s="74"/>
    </row>
    <row r="835">
      <c r="F835" s="74"/>
    </row>
    <row r="836">
      <c r="F836" s="74"/>
    </row>
    <row r="837">
      <c r="F837" s="74"/>
    </row>
    <row r="838">
      <c r="F838" s="74"/>
    </row>
    <row r="839">
      <c r="F839" s="74"/>
    </row>
    <row r="840">
      <c r="F840" s="74"/>
    </row>
    <row r="841">
      <c r="F841" s="74"/>
    </row>
    <row r="842">
      <c r="F842" s="74"/>
    </row>
    <row r="843">
      <c r="F843" s="74"/>
    </row>
    <row r="844">
      <c r="F844" s="74"/>
    </row>
    <row r="845">
      <c r="F845" s="74"/>
    </row>
    <row r="846">
      <c r="F846" s="74"/>
    </row>
    <row r="847">
      <c r="F847" s="74"/>
    </row>
    <row r="848">
      <c r="F848" s="74"/>
    </row>
    <row r="849">
      <c r="F849" s="74"/>
    </row>
    <row r="850">
      <c r="F850" s="74"/>
    </row>
    <row r="851">
      <c r="F851" s="74"/>
    </row>
    <row r="852">
      <c r="F852" s="74"/>
    </row>
    <row r="853">
      <c r="F853" s="74"/>
    </row>
    <row r="854">
      <c r="F854" s="74"/>
    </row>
    <row r="855">
      <c r="F855" s="74"/>
    </row>
    <row r="856">
      <c r="F856" s="74"/>
    </row>
    <row r="857">
      <c r="F857" s="74"/>
    </row>
    <row r="858">
      <c r="F858" s="74"/>
    </row>
    <row r="859">
      <c r="F859" s="74"/>
    </row>
    <row r="860">
      <c r="F860" s="74"/>
    </row>
    <row r="861">
      <c r="F861" s="74"/>
    </row>
    <row r="862">
      <c r="F862" s="74"/>
    </row>
    <row r="863">
      <c r="F863" s="74"/>
    </row>
    <row r="864">
      <c r="F864" s="74"/>
    </row>
    <row r="865">
      <c r="F865" s="74"/>
    </row>
    <row r="866">
      <c r="F866" s="74"/>
    </row>
    <row r="867">
      <c r="F867" s="74"/>
    </row>
    <row r="868">
      <c r="F868" s="74"/>
    </row>
    <row r="869">
      <c r="F869" s="74"/>
    </row>
    <row r="870">
      <c r="F870" s="74"/>
    </row>
    <row r="871">
      <c r="F871" s="74"/>
    </row>
    <row r="872">
      <c r="F872" s="74"/>
    </row>
    <row r="873">
      <c r="F873" s="74"/>
    </row>
    <row r="874">
      <c r="F874" s="74"/>
    </row>
    <row r="875">
      <c r="F875" s="74"/>
    </row>
    <row r="876">
      <c r="F876" s="74"/>
    </row>
    <row r="877">
      <c r="F877" s="74"/>
    </row>
    <row r="878">
      <c r="F878" s="74"/>
    </row>
    <row r="879">
      <c r="F879" s="74"/>
    </row>
    <row r="880">
      <c r="F880" s="74"/>
    </row>
    <row r="881">
      <c r="F881" s="74"/>
    </row>
    <row r="882">
      <c r="F882" s="74"/>
    </row>
    <row r="883">
      <c r="F883" s="74"/>
    </row>
    <row r="884">
      <c r="F884" s="74"/>
    </row>
    <row r="885">
      <c r="F885" s="74"/>
    </row>
    <row r="886">
      <c r="F886" s="74"/>
    </row>
    <row r="887">
      <c r="F887" s="74"/>
    </row>
    <row r="888">
      <c r="F888" s="74"/>
    </row>
    <row r="889">
      <c r="F889" s="74"/>
    </row>
    <row r="890">
      <c r="F890" s="74"/>
    </row>
    <row r="891">
      <c r="F891" s="74"/>
    </row>
    <row r="892">
      <c r="F892" s="74"/>
    </row>
    <row r="893">
      <c r="F893" s="74"/>
    </row>
    <row r="894">
      <c r="F894" s="74"/>
    </row>
    <row r="895">
      <c r="F895" s="74"/>
    </row>
    <row r="896">
      <c r="F896" s="74"/>
    </row>
    <row r="897">
      <c r="F897" s="74"/>
    </row>
    <row r="898">
      <c r="F898" s="74"/>
    </row>
    <row r="899">
      <c r="F899" s="74"/>
    </row>
    <row r="900">
      <c r="F900" s="74"/>
    </row>
    <row r="901">
      <c r="F901" s="74"/>
    </row>
    <row r="902">
      <c r="F902" s="74"/>
    </row>
    <row r="903">
      <c r="F903" s="74"/>
    </row>
    <row r="904">
      <c r="F904" s="74"/>
    </row>
    <row r="905">
      <c r="F905" s="74"/>
    </row>
    <row r="906">
      <c r="F906" s="74"/>
    </row>
    <row r="907">
      <c r="F907" s="74"/>
    </row>
    <row r="908">
      <c r="F908" s="74"/>
    </row>
    <row r="909">
      <c r="F909" s="74"/>
    </row>
    <row r="910">
      <c r="F910" s="74"/>
    </row>
    <row r="911">
      <c r="F911" s="74"/>
    </row>
    <row r="912">
      <c r="F912" s="74"/>
    </row>
    <row r="913">
      <c r="F913" s="74"/>
    </row>
    <row r="914">
      <c r="F914" s="74"/>
    </row>
    <row r="915">
      <c r="F915" s="74"/>
    </row>
    <row r="916">
      <c r="F916" s="74"/>
    </row>
    <row r="917">
      <c r="F917" s="74"/>
    </row>
    <row r="918">
      <c r="F918" s="74"/>
    </row>
    <row r="919">
      <c r="F919" s="74"/>
    </row>
    <row r="920">
      <c r="F920" s="74"/>
    </row>
    <row r="921">
      <c r="F921" s="74"/>
    </row>
    <row r="922">
      <c r="F922" s="74"/>
    </row>
    <row r="923">
      <c r="F923" s="74"/>
    </row>
    <row r="924">
      <c r="F924" s="74"/>
    </row>
    <row r="925">
      <c r="F925" s="74"/>
    </row>
    <row r="926">
      <c r="F926" s="74"/>
    </row>
    <row r="927">
      <c r="F927" s="74"/>
    </row>
    <row r="928">
      <c r="F928" s="74"/>
    </row>
    <row r="929">
      <c r="F929" s="74"/>
    </row>
    <row r="930">
      <c r="F930" s="74"/>
    </row>
    <row r="931">
      <c r="F931" s="74"/>
    </row>
    <row r="932">
      <c r="F932" s="74"/>
    </row>
    <row r="933">
      <c r="F933" s="74"/>
    </row>
    <row r="934">
      <c r="F934" s="74"/>
    </row>
    <row r="935">
      <c r="F935" s="74"/>
    </row>
    <row r="936">
      <c r="F936" s="74"/>
    </row>
    <row r="937">
      <c r="F937" s="74"/>
    </row>
    <row r="938">
      <c r="F938" s="74"/>
    </row>
    <row r="939">
      <c r="F939" s="74"/>
    </row>
    <row r="940">
      <c r="F940" s="74"/>
    </row>
    <row r="941">
      <c r="F941" s="74"/>
    </row>
    <row r="942">
      <c r="F942" s="74"/>
    </row>
    <row r="943">
      <c r="F943" s="74"/>
    </row>
    <row r="944">
      <c r="F944" s="74"/>
    </row>
    <row r="945">
      <c r="F945" s="74"/>
    </row>
    <row r="946">
      <c r="F946" s="74"/>
    </row>
    <row r="947">
      <c r="F947" s="74"/>
    </row>
    <row r="948">
      <c r="F948" s="74"/>
    </row>
    <row r="949">
      <c r="F949" s="74"/>
    </row>
    <row r="950">
      <c r="F950" s="74"/>
    </row>
    <row r="951">
      <c r="F951" s="74"/>
    </row>
    <row r="952">
      <c r="F952" s="74"/>
    </row>
    <row r="953">
      <c r="F953" s="74"/>
    </row>
    <row r="954">
      <c r="F954" s="74"/>
    </row>
    <row r="955">
      <c r="F955" s="74"/>
    </row>
    <row r="956">
      <c r="F956" s="74"/>
    </row>
    <row r="957">
      <c r="F957" s="74"/>
    </row>
    <row r="958">
      <c r="F958" s="74"/>
    </row>
    <row r="959">
      <c r="F959" s="74"/>
    </row>
    <row r="960">
      <c r="F960" s="74"/>
    </row>
    <row r="961">
      <c r="F961" s="74"/>
    </row>
    <row r="962">
      <c r="F962" s="74"/>
    </row>
    <row r="963">
      <c r="F963" s="74"/>
    </row>
    <row r="964">
      <c r="F964" s="74"/>
    </row>
    <row r="965">
      <c r="F965" s="74"/>
    </row>
    <row r="966">
      <c r="F966" s="74"/>
    </row>
    <row r="967">
      <c r="F967" s="74"/>
    </row>
    <row r="968">
      <c r="F968" s="74"/>
    </row>
    <row r="969">
      <c r="F969" s="74"/>
    </row>
    <row r="970">
      <c r="F970" s="74"/>
    </row>
    <row r="971">
      <c r="F971" s="74"/>
    </row>
    <row r="972">
      <c r="F972" s="74"/>
    </row>
    <row r="973">
      <c r="F973" s="74"/>
    </row>
    <row r="974">
      <c r="F974" s="74"/>
    </row>
    <row r="975">
      <c r="F975" s="74"/>
    </row>
    <row r="976">
      <c r="F976" s="74"/>
    </row>
    <row r="977">
      <c r="F977" s="74"/>
    </row>
    <row r="978">
      <c r="F978" s="74"/>
    </row>
    <row r="979">
      <c r="F979" s="74"/>
    </row>
  </sheetData>
  <mergeCells count="10">
    <mergeCell ref="A25:A46"/>
    <mergeCell ref="A47:A68"/>
    <mergeCell ref="A69:A86"/>
    <mergeCell ref="A1:F1"/>
    <mergeCell ref="A2:A3"/>
    <mergeCell ref="B2:B3"/>
    <mergeCell ref="C2:C3"/>
    <mergeCell ref="D2:E2"/>
    <mergeCell ref="F2:F3"/>
    <mergeCell ref="A4:A24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7"/>
    <hyperlink r:id="rId9" ref="B19"/>
    <hyperlink r:id="rId10" ref="B21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1.88"/>
    <col customWidth="1" min="3" max="3" width="19.88"/>
    <col customWidth="1" min="4" max="4" width="14.75"/>
    <col customWidth="1" min="5" max="5" width="24.25"/>
  </cols>
  <sheetData>
    <row r="1">
      <c r="A1" s="204" t="s">
        <v>672</v>
      </c>
      <c r="H1" s="205"/>
    </row>
    <row r="2">
      <c r="A2" s="206" t="s">
        <v>374</v>
      </c>
      <c r="B2" s="206" t="s">
        <v>375</v>
      </c>
      <c r="C2" s="207" t="s">
        <v>418</v>
      </c>
      <c r="D2" s="207" t="s">
        <v>376</v>
      </c>
      <c r="E2" s="208" t="s">
        <v>377</v>
      </c>
      <c r="F2" s="23"/>
      <c r="G2" s="209" t="s">
        <v>378</v>
      </c>
      <c r="H2" s="205"/>
    </row>
    <row r="3">
      <c r="A3" s="210"/>
      <c r="B3" s="210"/>
      <c r="C3" s="210"/>
      <c r="D3" s="210"/>
      <c r="E3" s="211" t="s">
        <v>6</v>
      </c>
      <c r="F3" s="212" t="s">
        <v>379</v>
      </c>
      <c r="G3" s="210"/>
      <c r="H3" s="205"/>
    </row>
    <row r="4">
      <c r="A4" s="287" t="s">
        <v>31</v>
      </c>
      <c r="B4" s="292" t="s">
        <v>61</v>
      </c>
      <c r="C4" s="85" t="s">
        <v>28</v>
      </c>
      <c r="D4" s="85" t="s">
        <v>27</v>
      </c>
      <c r="E4" s="25" t="s">
        <v>62</v>
      </c>
      <c r="F4" s="85">
        <v>2023.0</v>
      </c>
      <c r="G4" s="14">
        <v>1.0</v>
      </c>
      <c r="H4" s="205"/>
    </row>
    <row r="5">
      <c r="A5" s="287" t="s">
        <v>31</v>
      </c>
      <c r="B5" s="508" t="s">
        <v>687</v>
      </c>
      <c r="C5" s="85" t="s">
        <v>28</v>
      </c>
      <c r="D5" s="85" t="s">
        <v>27</v>
      </c>
      <c r="E5" s="25" t="s">
        <v>80</v>
      </c>
      <c r="F5" s="85">
        <v>2024.0</v>
      </c>
      <c r="G5" s="14">
        <v>2.0</v>
      </c>
      <c r="H5" s="213"/>
    </row>
    <row r="6">
      <c r="A6" s="287" t="s">
        <v>31</v>
      </c>
      <c r="B6" s="509" t="s">
        <v>73</v>
      </c>
      <c r="C6" s="85" t="s">
        <v>28</v>
      </c>
      <c r="D6" s="85" t="s">
        <v>27</v>
      </c>
      <c r="E6" s="25" t="s">
        <v>72</v>
      </c>
      <c r="F6" s="14">
        <v>2022.0</v>
      </c>
      <c r="G6" s="14">
        <v>3.0</v>
      </c>
      <c r="H6" s="68"/>
    </row>
    <row r="7">
      <c r="A7" s="287" t="s">
        <v>31</v>
      </c>
      <c r="B7" s="510" t="s">
        <v>117</v>
      </c>
      <c r="C7" s="85" t="s">
        <v>28</v>
      </c>
      <c r="D7" s="85" t="s">
        <v>27</v>
      </c>
      <c r="E7" s="70" t="s">
        <v>188</v>
      </c>
      <c r="F7" s="14">
        <v>2024.0</v>
      </c>
      <c r="G7" s="14">
        <v>4.0</v>
      </c>
      <c r="H7" s="68"/>
    </row>
    <row r="8">
      <c r="A8" s="287" t="s">
        <v>31</v>
      </c>
      <c r="B8" s="510" t="s">
        <v>132</v>
      </c>
      <c r="C8" s="85" t="s">
        <v>28</v>
      </c>
      <c r="D8" s="85" t="s">
        <v>27</v>
      </c>
      <c r="E8" s="70" t="s">
        <v>133</v>
      </c>
      <c r="F8" s="14">
        <v>2023.0</v>
      </c>
      <c r="G8" s="14">
        <v>5.0</v>
      </c>
      <c r="H8" s="68"/>
    </row>
    <row r="9">
      <c r="A9" s="287" t="s">
        <v>31</v>
      </c>
      <c r="B9" s="510" t="s">
        <v>130</v>
      </c>
      <c r="C9" s="85" t="s">
        <v>28</v>
      </c>
      <c r="D9" s="85" t="s">
        <v>27</v>
      </c>
      <c r="E9" s="25" t="s">
        <v>198</v>
      </c>
      <c r="F9" s="14">
        <v>2024.0</v>
      </c>
      <c r="G9" s="14">
        <v>6.0</v>
      </c>
      <c r="H9" s="68"/>
    </row>
    <row r="10">
      <c r="A10" s="287" t="s">
        <v>31</v>
      </c>
      <c r="B10" s="510" t="s">
        <v>154</v>
      </c>
      <c r="C10" s="85" t="s">
        <v>28</v>
      </c>
      <c r="D10" s="85" t="s">
        <v>27</v>
      </c>
      <c r="E10" s="70" t="s">
        <v>233</v>
      </c>
      <c r="F10" s="14">
        <v>2024.0</v>
      </c>
      <c r="G10" s="14">
        <v>7.0</v>
      </c>
      <c r="H10" s="68"/>
    </row>
    <row r="11">
      <c r="A11" s="287" t="s">
        <v>31</v>
      </c>
      <c r="B11" s="510" t="s">
        <v>193</v>
      </c>
      <c r="C11" s="85" t="s">
        <v>28</v>
      </c>
      <c r="D11" s="85" t="s">
        <v>27</v>
      </c>
      <c r="E11" s="70" t="s">
        <v>230</v>
      </c>
      <c r="F11" s="14">
        <v>2026.0</v>
      </c>
      <c r="G11" s="14">
        <v>8.0</v>
      </c>
      <c r="H11" s="68"/>
    </row>
    <row r="12">
      <c r="A12" s="287" t="s">
        <v>31</v>
      </c>
      <c r="B12" s="292" t="s">
        <v>217</v>
      </c>
      <c r="C12" s="85" t="s">
        <v>28</v>
      </c>
      <c r="D12" s="85" t="s">
        <v>27</v>
      </c>
      <c r="E12" s="70" t="s">
        <v>218</v>
      </c>
      <c r="F12" s="14">
        <v>2023.0</v>
      </c>
      <c r="G12" s="14">
        <v>9.0</v>
      </c>
      <c r="H12" s="68"/>
    </row>
    <row r="13">
      <c r="A13" s="287" t="s">
        <v>31</v>
      </c>
      <c r="B13" s="292" t="s">
        <v>170</v>
      </c>
      <c r="C13" s="85" t="s">
        <v>28</v>
      </c>
      <c r="D13" s="14" t="s">
        <v>58</v>
      </c>
      <c r="E13" s="70" t="s">
        <v>171</v>
      </c>
      <c r="F13" s="14">
        <v>2025.0</v>
      </c>
      <c r="G13" s="14">
        <v>10.0</v>
      </c>
      <c r="H13" s="68"/>
      <c r="J13" s="14" t="s">
        <v>58</v>
      </c>
    </row>
    <row r="14">
      <c r="A14" s="287" t="s">
        <v>31</v>
      </c>
      <c r="B14" s="292" t="s">
        <v>51</v>
      </c>
      <c r="C14" s="85" t="s">
        <v>28</v>
      </c>
      <c r="D14" s="85" t="s">
        <v>27</v>
      </c>
      <c r="E14" s="25" t="s">
        <v>158</v>
      </c>
      <c r="F14" s="14">
        <v>2023.0</v>
      </c>
      <c r="G14" s="14">
        <v>11.0</v>
      </c>
      <c r="H14" s="68"/>
      <c r="J14" s="85" t="s">
        <v>27</v>
      </c>
    </row>
    <row r="15">
      <c r="A15" s="287" t="s">
        <v>31</v>
      </c>
      <c r="B15" s="292" t="s">
        <v>142</v>
      </c>
      <c r="C15" s="85" t="s">
        <v>28</v>
      </c>
      <c r="D15" s="14" t="s">
        <v>58</v>
      </c>
      <c r="E15" s="25" t="s">
        <v>163</v>
      </c>
      <c r="F15" s="14">
        <v>2025.0</v>
      </c>
      <c r="G15" s="14">
        <v>12.0</v>
      </c>
      <c r="H15" s="68"/>
      <c r="J15" s="14" t="s">
        <v>58</v>
      </c>
    </row>
    <row r="16">
      <c r="A16" s="287" t="s">
        <v>31</v>
      </c>
      <c r="B16" s="292" t="s">
        <v>136</v>
      </c>
      <c r="C16" s="85" t="s">
        <v>28</v>
      </c>
      <c r="D16" s="14" t="s">
        <v>58</v>
      </c>
      <c r="E16" s="25" t="s">
        <v>137</v>
      </c>
      <c r="F16" s="14">
        <v>2025.0</v>
      </c>
      <c r="G16" s="14">
        <v>13.0</v>
      </c>
      <c r="H16" s="68"/>
      <c r="J16" s="85" t="s">
        <v>27</v>
      </c>
    </row>
    <row r="17">
      <c r="A17" s="287" t="s">
        <v>31</v>
      </c>
      <c r="B17" s="510" t="s">
        <v>41</v>
      </c>
      <c r="C17" s="85" t="s">
        <v>28</v>
      </c>
      <c r="D17" s="85" t="s">
        <v>27</v>
      </c>
      <c r="E17" s="25" t="s">
        <v>106</v>
      </c>
      <c r="F17" s="14">
        <v>2023.0</v>
      </c>
      <c r="G17" s="14">
        <v>14.0</v>
      </c>
      <c r="H17" s="68"/>
      <c r="J17" s="14" t="s">
        <v>58</v>
      </c>
    </row>
    <row r="18">
      <c r="A18" s="287" t="s">
        <v>31</v>
      </c>
      <c r="B18" s="292" t="s">
        <v>66</v>
      </c>
      <c r="C18" s="85" t="s">
        <v>28</v>
      </c>
      <c r="D18" s="85" t="s">
        <v>27</v>
      </c>
      <c r="E18" s="25" t="s">
        <v>67</v>
      </c>
      <c r="F18" s="14">
        <v>2023.0</v>
      </c>
      <c r="G18" s="14">
        <v>15.0</v>
      </c>
      <c r="H18" s="68"/>
      <c r="J18" s="42" t="s">
        <v>21</v>
      </c>
    </row>
    <row r="19">
      <c r="A19" s="287" t="s">
        <v>31</v>
      </c>
      <c r="B19" s="510" t="s">
        <v>29</v>
      </c>
      <c r="C19" s="85" t="s">
        <v>28</v>
      </c>
      <c r="D19" s="85" t="s">
        <v>27</v>
      </c>
      <c r="E19" s="25" t="s">
        <v>30</v>
      </c>
      <c r="F19" s="14">
        <v>2025.0</v>
      </c>
      <c r="G19" s="14">
        <v>16.0</v>
      </c>
      <c r="H19" s="68"/>
      <c r="J19" s="42" t="s">
        <v>21</v>
      </c>
    </row>
    <row r="20">
      <c r="A20" s="287" t="s">
        <v>31</v>
      </c>
      <c r="B20" s="292" t="s">
        <v>213</v>
      </c>
      <c r="C20" s="85" t="s">
        <v>28</v>
      </c>
      <c r="D20" s="85" t="s">
        <v>27</v>
      </c>
      <c r="E20" s="25" t="s">
        <v>231</v>
      </c>
      <c r="F20" s="14">
        <v>2024.0</v>
      </c>
      <c r="G20" s="14">
        <v>17.0</v>
      </c>
      <c r="H20" s="68"/>
    </row>
    <row r="21">
      <c r="A21" s="287" t="s">
        <v>31</v>
      </c>
      <c r="B21" s="510" t="s">
        <v>122</v>
      </c>
      <c r="C21" s="85" t="s">
        <v>28</v>
      </c>
      <c r="D21" s="85" t="s">
        <v>27</v>
      </c>
      <c r="E21" s="25" t="s">
        <v>123</v>
      </c>
      <c r="F21" s="14">
        <v>2024.0</v>
      </c>
      <c r="G21" s="14">
        <v>18.0</v>
      </c>
      <c r="H21" s="68"/>
    </row>
    <row r="22">
      <c r="A22" s="287" t="s">
        <v>31</v>
      </c>
      <c r="B22" s="292" t="s">
        <v>115</v>
      </c>
      <c r="C22" s="85" t="s">
        <v>28</v>
      </c>
      <c r="D22" s="42" t="s">
        <v>21</v>
      </c>
      <c r="E22" s="25" t="s">
        <v>169</v>
      </c>
      <c r="F22" s="14">
        <v>2024.0</v>
      </c>
      <c r="G22" s="14">
        <v>10.0</v>
      </c>
    </row>
    <row r="23">
      <c r="A23" s="287" t="s">
        <v>31</v>
      </c>
      <c r="B23" s="292" t="s">
        <v>142</v>
      </c>
      <c r="C23" s="85" t="s">
        <v>28</v>
      </c>
      <c r="D23" s="42" t="s">
        <v>21</v>
      </c>
      <c r="E23" s="25" t="s">
        <v>236</v>
      </c>
      <c r="F23" s="14">
        <v>2024.0</v>
      </c>
      <c r="G23" s="14">
        <v>12.0</v>
      </c>
    </row>
    <row r="24">
      <c r="A24" s="287" t="s">
        <v>31</v>
      </c>
      <c r="B24" s="292" t="s">
        <v>136</v>
      </c>
      <c r="C24" s="85" t="s">
        <v>28</v>
      </c>
      <c r="D24" s="42" t="s">
        <v>21</v>
      </c>
      <c r="E24" s="25" t="s">
        <v>162</v>
      </c>
      <c r="F24" s="14">
        <v>2024.0</v>
      </c>
      <c r="G24" s="14">
        <v>13.0</v>
      </c>
    </row>
    <row r="25">
      <c r="A25" s="287" t="s">
        <v>31</v>
      </c>
      <c r="B25" s="269" t="s">
        <v>115</v>
      </c>
      <c r="C25" s="14" t="s">
        <v>22</v>
      </c>
      <c r="D25" s="85" t="s">
        <v>27</v>
      </c>
      <c r="E25" s="14" t="s">
        <v>126</v>
      </c>
      <c r="F25" s="14">
        <v>2026.0</v>
      </c>
      <c r="G25" s="14">
        <v>1.0</v>
      </c>
    </row>
    <row r="26">
      <c r="A26" s="287" t="s">
        <v>31</v>
      </c>
      <c r="B26" s="269" t="s">
        <v>73</v>
      </c>
      <c r="C26" s="14" t="s">
        <v>22</v>
      </c>
      <c r="D26" s="85" t="s">
        <v>27</v>
      </c>
      <c r="E26" s="14" t="s">
        <v>192</v>
      </c>
      <c r="F26" s="14">
        <v>2025.0</v>
      </c>
      <c r="G26" s="14">
        <v>2.0</v>
      </c>
    </row>
    <row r="27">
      <c r="A27" s="287" t="s">
        <v>31</v>
      </c>
      <c r="B27" s="269" t="s">
        <v>130</v>
      </c>
      <c r="C27" s="14" t="s">
        <v>22</v>
      </c>
      <c r="D27" s="85" t="s">
        <v>27</v>
      </c>
      <c r="E27" s="14" t="s">
        <v>131</v>
      </c>
      <c r="F27" s="14">
        <v>2026.0</v>
      </c>
      <c r="G27" s="14">
        <v>3.0</v>
      </c>
    </row>
    <row r="28">
      <c r="A28" s="287" t="s">
        <v>31</v>
      </c>
      <c r="B28" s="269" t="s">
        <v>136</v>
      </c>
      <c r="C28" s="14" t="s">
        <v>22</v>
      </c>
      <c r="D28" s="85" t="s">
        <v>27</v>
      </c>
      <c r="E28" s="14" t="s">
        <v>140</v>
      </c>
      <c r="F28" s="14">
        <v>2024.0</v>
      </c>
      <c r="G28" s="14">
        <v>4.0</v>
      </c>
    </row>
    <row r="29">
      <c r="A29" s="287" t="s">
        <v>31</v>
      </c>
      <c r="B29" s="269" t="s">
        <v>132</v>
      </c>
      <c r="C29" s="14" t="s">
        <v>22</v>
      </c>
      <c r="D29" s="85" t="s">
        <v>27</v>
      </c>
      <c r="E29" s="14" t="s">
        <v>182</v>
      </c>
      <c r="F29" s="14">
        <v>226.0</v>
      </c>
      <c r="G29" s="14">
        <v>5.0</v>
      </c>
    </row>
    <row r="30">
      <c r="A30" s="287" t="s">
        <v>31</v>
      </c>
      <c r="B30" s="269" t="s">
        <v>154</v>
      </c>
      <c r="C30" s="14" t="s">
        <v>22</v>
      </c>
      <c r="D30" s="85" t="s">
        <v>27</v>
      </c>
      <c r="E30" s="14" t="s">
        <v>155</v>
      </c>
      <c r="F30" s="14">
        <v>2026.0</v>
      </c>
      <c r="G30" s="14">
        <v>6.0</v>
      </c>
    </row>
    <row r="31">
      <c r="A31" s="287" t="s">
        <v>31</v>
      </c>
      <c r="B31" s="269" t="s">
        <v>61</v>
      </c>
      <c r="C31" s="14" t="s">
        <v>22</v>
      </c>
      <c r="D31" s="14" t="s">
        <v>58</v>
      </c>
      <c r="E31" s="14" t="s">
        <v>185</v>
      </c>
      <c r="F31" s="14">
        <v>2023.0</v>
      </c>
      <c r="G31" s="14">
        <v>7.0</v>
      </c>
    </row>
    <row r="32">
      <c r="A32" s="287" t="s">
        <v>31</v>
      </c>
      <c r="B32" s="269" t="s">
        <v>51</v>
      </c>
      <c r="C32" s="14" t="s">
        <v>22</v>
      </c>
      <c r="D32" s="85" t="s">
        <v>27</v>
      </c>
      <c r="E32" s="14" t="s">
        <v>196</v>
      </c>
      <c r="F32" s="14">
        <v>2025.0</v>
      </c>
      <c r="G32" s="14">
        <v>8.0</v>
      </c>
    </row>
    <row r="33">
      <c r="A33" s="287" t="s">
        <v>31</v>
      </c>
      <c r="B33" s="293" t="s">
        <v>142</v>
      </c>
      <c r="C33" s="14" t="s">
        <v>22</v>
      </c>
      <c r="D33" s="85" t="s">
        <v>27</v>
      </c>
      <c r="E33" s="14" t="s">
        <v>143</v>
      </c>
      <c r="F33" s="14">
        <v>2027.0</v>
      </c>
      <c r="G33" s="14">
        <v>9.0</v>
      </c>
    </row>
    <row r="34">
      <c r="A34" s="287" t="s">
        <v>31</v>
      </c>
      <c r="B34" s="293" t="s">
        <v>688</v>
      </c>
      <c r="C34" s="14" t="s">
        <v>22</v>
      </c>
      <c r="D34" s="85" t="s">
        <v>27</v>
      </c>
      <c r="E34" s="14" t="s">
        <v>191</v>
      </c>
      <c r="F34" s="14">
        <v>2024.0</v>
      </c>
      <c r="G34" s="14">
        <v>10.0</v>
      </c>
      <c r="L34" s="287" t="s">
        <v>664</v>
      </c>
      <c r="M34" s="68" t="s">
        <v>74</v>
      </c>
      <c r="N34" s="85" t="s">
        <v>28</v>
      </c>
      <c r="O34" s="85" t="s">
        <v>27</v>
      </c>
      <c r="P34" s="68" t="s">
        <v>88</v>
      </c>
      <c r="Q34" s="38">
        <v>2025.0</v>
      </c>
      <c r="R34" s="68">
        <v>1.0</v>
      </c>
    </row>
    <row r="35">
      <c r="A35" s="287" t="s">
        <v>31</v>
      </c>
      <c r="B35" s="293" t="s">
        <v>689</v>
      </c>
      <c r="C35" s="14" t="s">
        <v>22</v>
      </c>
      <c r="D35" s="85" t="s">
        <v>27</v>
      </c>
      <c r="E35" s="14" t="s">
        <v>118</v>
      </c>
      <c r="F35" s="14">
        <v>2026.0</v>
      </c>
      <c r="G35" s="14">
        <v>11.0</v>
      </c>
      <c r="L35" s="294"/>
      <c r="M35" s="68" t="s">
        <v>85</v>
      </c>
      <c r="N35" s="85" t="s">
        <v>28</v>
      </c>
      <c r="O35" s="85" t="s">
        <v>27</v>
      </c>
      <c r="P35" s="68" t="s">
        <v>161</v>
      </c>
      <c r="Q35" s="38">
        <v>2024.0</v>
      </c>
      <c r="R35" s="68">
        <v>2.0</v>
      </c>
    </row>
    <row r="36">
      <c r="A36" s="287" t="s">
        <v>31</v>
      </c>
      <c r="B36" s="293" t="s">
        <v>113</v>
      </c>
      <c r="C36" s="14" t="s">
        <v>22</v>
      </c>
      <c r="D36" s="85" t="s">
        <v>27</v>
      </c>
      <c r="E36" s="14" t="s">
        <v>114</v>
      </c>
      <c r="F36" s="14">
        <v>2023.0</v>
      </c>
      <c r="G36" s="14">
        <v>12.0</v>
      </c>
      <c r="L36" s="294"/>
      <c r="M36" s="68" t="s">
        <v>675</v>
      </c>
      <c r="N36" s="85" t="s">
        <v>28</v>
      </c>
      <c r="O36" s="85" t="s">
        <v>27</v>
      </c>
      <c r="P36" s="68" t="s">
        <v>203</v>
      </c>
      <c r="Q36" s="38">
        <v>2023.0</v>
      </c>
      <c r="R36" s="68">
        <v>3.0</v>
      </c>
    </row>
    <row r="37">
      <c r="A37" s="287" t="s">
        <v>31</v>
      </c>
      <c r="B37" s="295" t="s">
        <v>81</v>
      </c>
      <c r="C37" s="14" t="s">
        <v>22</v>
      </c>
      <c r="D37" s="85" t="s">
        <v>27</v>
      </c>
      <c r="E37" s="14" t="s">
        <v>86</v>
      </c>
      <c r="F37" s="14">
        <v>2023.0</v>
      </c>
      <c r="G37" s="14">
        <v>13.0</v>
      </c>
      <c r="H37" s="296"/>
      <c r="L37" s="294"/>
      <c r="M37" s="85" t="s">
        <v>103</v>
      </c>
      <c r="N37" s="85" t="s">
        <v>28</v>
      </c>
      <c r="O37" s="85" t="s">
        <v>27</v>
      </c>
      <c r="P37" s="297" t="s">
        <v>102</v>
      </c>
      <c r="Q37" s="38">
        <v>2024.0</v>
      </c>
      <c r="R37" s="68">
        <v>4.0</v>
      </c>
    </row>
    <row r="38">
      <c r="A38" s="287" t="s">
        <v>31</v>
      </c>
      <c r="B38" s="293" t="s">
        <v>149</v>
      </c>
      <c r="C38" s="14" t="s">
        <v>22</v>
      </c>
      <c r="D38" s="85" t="s">
        <v>27</v>
      </c>
      <c r="E38" s="14" t="s">
        <v>150</v>
      </c>
      <c r="F38" s="14">
        <v>2025.0</v>
      </c>
      <c r="G38" s="14">
        <v>14.0</v>
      </c>
      <c r="L38" s="294"/>
      <c r="M38" s="38" t="s">
        <v>25</v>
      </c>
      <c r="N38" s="85" t="s">
        <v>28</v>
      </c>
      <c r="O38" s="85" t="s">
        <v>27</v>
      </c>
      <c r="P38" s="38" t="s">
        <v>26</v>
      </c>
      <c r="Q38" s="38">
        <v>2024.0</v>
      </c>
      <c r="R38" s="68">
        <v>5.0</v>
      </c>
    </row>
    <row r="39">
      <c r="A39" s="287" t="s">
        <v>31</v>
      </c>
      <c r="B39" s="293" t="s">
        <v>41</v>
      </c>
      <c r="C39" s="14" t="s">
        <v>22</v>
      </c>
      <c r="D39" s="14" t="s">
        <v>58</v>
      </c>
      <c r="E39" s="14" t="s">
        <v>144</v>
      </c>
      <c r="F39" s="14">
        <v>2025.0</v>
      </c>
      <c r="G39" s="14">
        <v>15.0</v>
      </c>
      <c r="L39" s="294"/>
      <c r="M39" s="38" t="s">
        <v>127</v>
      </c>
      <c r="N39" s="85" t="s">
        <v>28</v>
      </c>
      <c r="O39" s="85" t="s">
        <v>27</v>
      </c>
      <c r="P39" s="38" t="s">
        <v>159</v>
      </c>
      <c r="Q39" s="38">
        <v>2025.0</v>
      </c>
      <c r="R39" s="68">
        <v>6.0</v>
      </c>
    </row>
    <row r="40">
      <c r="A40" s="287" t="s">
        <v>31</v>
      </c>
      <c r="B40" s="295" t="s">
        <v>213</v>
      </c>
      <c r="C40" s="14" t="s">
        <v>22</v>
      </c>
      <c r="D40" s="14" t="s">
        <v>27</v>
      </c>
      <c r="E40" s="14" t="s">
        <v>214</v>
      </c>
      <c r="F40" s="14">
        <v>2025.0</v>
      </c>
      <c r="G40" s="14">
        <v>16.0</v>
      </c>
      <c r="L40" s="294"/>
      <c r="M40" s="38" t="s">
        <v>676</v>
      </c>
      <c r="N40" s="85" t="s">
        <v>28</v>
      </c>
      <c r="O40" s="85" t="s">
        <v>27</v>
      </c>
      <c r="P40" s="38" t="s">
        <v>208</v>
      </c>
      <c r="Q40" s="38">
        <v>2024.0</v>
      </c>
      <c r="R40" s="68">
        <v>7.0</v>
      </c>
    </row>
    <row r="41">
      <c r="A41" s="287" t="s">
        <v>31</v>
      </c>
      <c r="B41" s="295" t="s">
        <v>29</v>
      </c>
      <c r="C41" s="14" t="s">
        <v>22</v>
      </c>
      <c r="D41" s="14" t="s">
        <v>58</v>
      </c>
      <c r="E41" s="14" t="s">
        <v>173</v>
      </c>
      <c r="F41" s="14">
        <v>2025.0</v>
      </c>
      <c r="G41" s="14">
        <v>17.0</v>
      </c>
      <c r="L41" s="294"/>
      <c r="M41" s="38" t="s">
        <v>178</v>
      </c>
      <c r="N41" s="85" t="s">
        <v>28</v>
      </c>
      <c r="O41" s="85" t="s">
        <v>27</v>
      </c>
      <c r="P41" s="38" t="s">
        <v>229</v>
      </c>
      <c r="Q41" s="38">
        <v>2023.0</v>
      </c>
      <c r="R41" s="68">
        <v>8.0</v>
      </c>
    </row>
    <row r="42">
      <c r="A42" s="287" t="s">
        <v>31</v>
      </c>
      <c r="B42" s="293" t="s">
        <v>122</v>
      </c>
      <c r="C42" s="14" t="s">
        <v>22</v>
      </c>
      <c r="D42" s="14" t="s">
        <v>27</v>
      </c>
      <c r="E42" s="14" t="s">
        <v>156</v>
      </c>
      <c r="F42" s="14">
        <v>2026.0</v>
      </c>
      <c r="G42" s="14">
        <v>18.0</v>
      </c>
      <c r="L42" s="294"/>
      <c r="M42" s="38" t="s">
        <v>124</v>
      </c>
      <c r="N42" s="85" t="s">
        <v>28</v>
      </c>
      <c r="O42" s="85" t="s">
        <v>27</v>
      </c>
      <c r="P42" s="38" t="s">
        <v>186</v>
      </c>
      <c r="Q42" s="38">
        <v>2023.0</v>
      </c>
      <c r="R42" s="68">
        <v>9.0</v>
      </c>
    </row>
    <row r="43">
      <c r="A43" s="287" t="s">
        <v>31</v>
      </c>
      <c r="B43" s="269" t="s">
        <v>61</v>
      </c>
      <c r="C43" s="14" t="s">
        <v>22</v>
      </c>
      <c r="D43" s="42" t="s">
        <v>21</v>
      </c>
      <c r="E43" s="14" t="s">
        <v>212</v>
      </c>
      <c r="F43" s="14">
        <v>2024.0</v>
      </c>
      <c r="G43" s="14">
        <v>7.0</v>
      </c>
      <c r="L43" s="294"/>
      <c r="M43" s="38" t="s">
        <v>82</v>
      </c>
      <c r="N43" s="85" t="s">
        <v>28</v>
      </c>
      <c r="O43" s="14" t="s">
        <v>58</v>
      </c>
      <c r="P43" s="38" t="s">
        <v>83</v>
      </c>
      <c r="Q43" s="38">
        <v>2023.0</v>
      </c>
      <c r="R43" s="68">
        <v>10.0</v>
      </c>
    </row>
    <row r="44">
      <c r="A44" s="287" t="s">
        <v>31</v>
      </c>
      <c r="B44" s="293" t="s">
        <v>41</v>
      </c>
      <c r="C44" s="14" t="s">
        <v>22</v>
      </c>
      <c r="D44" s="42" t="s">
        <v>21</v>
      </c>
      <c r="E44" s="14" t="s">
        <v>42</v>
      </c>
      <c r="F44" s="14">
        <v>2024.0</v>
      </c>
      <c r="G44" s="14">
        <v>15.0</v>
      </c>
      <c r="L44" s="294"/>
      <c r="M44" s="38" t="s">
        <v>95</v>
      </c>
      <c r="N44" s="85" t="s">
        <v>28</v>
      </c>
      <c r="O44" s="14" t="s">
        <v>58</v>
      </c>
      <c r="P44" s="38" t="s">
        <v>141</v>
      </c>
      <c r="Q44" s="38">
        <v>2026.0</v>
      </c>
      <c r="R44" s="68">
        <v>11.0</v>
      </c>
    </row>
    <row r="45">
      <c r="A45" s="287" t="s">
        <v>31</v>
      </c>
      <c r="B45" s="295" t="s">
        <v>29</v>
      </c>
      <c r="C45" s="14" t="s">
        <v>22</v>
      </c>
      <c r="D45" s="42" t="s">
        <v>21</v>
      </c>
      <c r="E45" s="14" t="s">
        <v>104</v>
      </c>
      <c r="F45" s="14">
        <v>2024.0</v>
      </c>
      <c r="G45" s="14">
        <v>17.0</v>
      </c>
      <c r="L45" s="294"/>
      <c r="M45" s="38" t="s">
        <v>56</v>
      </c>
      <c r="N45" s="85" t="s">
        <v>28</v>
      </c>
      <c r="O45" s="85" t="s">
        <v>27</v>
      </c>
      <c r="P45" s="38" t="s">
        <v>226</v>
      </c>
      <c r="Q45" s="38">
        <v>2024.0</v>
      </c>
      <c r="R45" s="68">
        <v>12.0</v>
      </c>
    </row>
    <row r="46">
      <c r="A46" s="287" t="s">
        <v>20</v>
      </c>
      <c r="B46" s="269" t="s">
        <v>74</v>
      </c>
      <c r="C46" s="85" t="s">
        <v>28</v>
      </c>
      <c r="D46" s="85" t="s">
        <v>27</v>
      </c>
      <c r="E46" s="14" t="s">
        <v>88</v>
      </c>
      <c r="F46" s="14">
        <v>2025.0</v>
      </c>
      <c r="G46" s="14">
        <v>1.0</v>
      </c>
      <c r="L46" s="294"/>
      <c r="M46" s="38" t="s">
        <v>89</v>
      </c>
      <c r="N46" s="85" t="s">
        <v>28</v>
      </c>
      <c r="O46" s="14" t="s">
        <v>58</v>
      </c>
      <c r="P46" s="38" t="s">
        <v>232</v>
      </c>
      <c r="Q46" s="38">
        <v>2023.0</v>
      </c>
      <c r="R46" s="68">
        <v>13.0</v>
      </c>
    </row>
    <row r="47">
      <c r="A47" s="287" t="s">
        <v>20</v>
      </c>
      <c r="B47" s="269" t="s">
        <v>85</v>
      </c>
      <c r="C47" s="85" t="s">
        <v>28</v>
      </c>
      <c r="D47" s="85" t="s">
        <v>27</v>
      </c>
      <c r="E47" s="14" t="s">
        <v>161</v>
      </c>
      <c r="F47" s="14">
        <v>2024.0</v>
      </c>
      <c r="G47" s="14">
        <v>2.0</v>
      </c>
      <c r="L47" s="294"/>
      <c r="M47" s="38" t="s">
        <v>98</v>
      </c>
      <c r="N47" s="85" t="s">
        <v>28</v>
      </c>
      <c r="O47" s="14" t="s">
        <v>58</v>
      </c>
      <c r="P47" s="38" t="s">
        <v>112</v>
      </c>
      <c r="Q47" s="38">
        <v>2024.0</v>
      </c>
      <c r="R47" s="68">
        <v>14.0</v>
      </c>
    </row>
    <row r="48">
      <c r="A48" s="287" t="s">
        <v>20</v>
      </c>
      <c r="B48" s="269" t="s">
        <v>77</v>
      </c>
      <c r="C48" s="85" t="s">
        <v>28</v>
      </c>
      <c r="D48" s="85" t="s">
        <v>27</v>
      </c>
      <c r="E48" s="14" t="s">
        <v>203</v>
      </c>
      <c r="F48" s="14">
        <v>2023.0</v>
      </c>
      <c r="G48" s="14">
        <v>3.0</v>
      </c>
      <c r="L48" s="294"/>
      <c r="M48" s="38" t="s">
        <v>677</v>
      </c>
      <c r="N48" s="85" t="s">
        <v>28</v>
      </c>
      <c r="O48" s="85" t="s">
        <v>27</v>
      </c>
      <c r="P48" s="38" t="s">
        <v>101</v>
      </c>
      <c r="Q48" s="38">
        <v>2023.0</v>
      </c>
      <c r="R48" s="68">
        <v>15.0</v>
      </c>
    </row>
    <row r="49">
      <c r="A49" s="287" t="s">
        <v>20</v>
      </c>
      <c r="B49" s="39" t="s">
        <v>103</v>
      </c>
      <c r="C49" s="85" t="s">
        <v>28</v>
      </c>
      <c r="D49" s="85" t="s">
        <v>27</v>
      </c>
      <c r="E49" s="85" t="s">
        <v>102</v>
      </c>
      <c r="F49" s="14">
        <v>2024.0</v>
      </c>
      <c r="G49" s="14">
        <v>4.0</v>
      </c>
      <c r="L49" s="294"/>
      <c r="M49" s="38" t="s">
        <v>18</v>
      </c>
      <c r="N49" s="85" t="s">
        <v>28</v>
      </c>
      <c r="O49" s="85" t="s">
        <v>27</v>
      </c>
      <c r="P49" s="38" t="s">
        <v>234</v>
      </c>
      <c r="Q49" s="38">
        <v>2024.0</v>
      </c>
      <c r="R49" s="68">
        <v>16.0</v>
      </c>
    </row>
    <row r="50">
      <c r="A50" s="287" t="s">
        <v>20</v>
      </c>
      <c r="B50" s="269" t="s">
        <v>25</v>
      </c>
      <c r="C50" s="85" t="s">
        <v>28</v>
      </c>
      <c r="D50" s="85" t="s">
        <v>27</v>
      </c>
      <c r="E50" s="14" t="s">
        <v>26</v>
      </c>
      <c r="F50" s="14">
        <v>2024.0</v>
      </c>
      <c r="G50" s="14">
        <v>5.0</v>
      </c>
      <c r="I50" s="296"/>
      <c r="L50" s="294"/>
      <c r="M50" s="38" t="s">
        <v>678</v>
      </c>
      <c r="N50" s="85" t="s">
        <v>28</v>
      </c>
      <c r="O50" s="85" t="s">
        <v>27</v>
      </c>
      <c r="P50" s="38" t="s">
        <v>326</v>
      </c>
      <c r="Q50" s="38">
        <v>2023.0</v>
      </c>
      <c r="R50" s="68">
        <v>17.0</v>
      </c>
    </row>
    <row r="51">
      <c r="A51" s="287" t="s">
        <v>20</v>
      </c>
      <c r="B51" s="269" t="s">
        <v>127</v>
      </c>
      <c r="C51" s="85" t="s">
        <v>28</v>
      </c>
      <c r="D51" s="85" t="s">
        <v>27</v>
      </c>
      <c r="E51" s="14" t="s">
        <v>159</v>
      </c>
      <c r="F51" s="14">
        <v>2025.0</v>
      </c>
      <c r="G51" s="14">
        <v>6.0</v>
      </c>
      <c r="L51" s="294"/>
      <c r="M51" s="38" t="s">
        <v>138</v>
      </c>
      <c r="N51" s="85" t="s">
        <v>28</v>
      </c>
      <c r="O51" s="85" t="s">
        <v>27</v>
      </c>
      <c r="P51" s="38" t="s">
        <v>181</v>
      </c>
      <c r="Q51" s="38">
        <v>2023.0</v>
      </c>
      <c r="R51" s="68">
        <v>18.0</v>
      </c>
    </row>
    <row r="52">
      <c r="A52" s="287" t="s">
        <v>20</v>
      </c>
      <c r="B52" s="269" t="s">
        <v>207</v>
      </c>
      <c r="C52" s="85" t="s">
        <v>28</v>
      </c>
      <c r="D52" s="85" t="s">
        <v>27</v>
      </c>
      <c r="E52" s="14" t="s">
        <v>208</v>
      </c>
      <c r="F52" s="14">
        <v>2024.0</v>
      </c>
      <c r="G52" s="14">
        <v>7.0</v>
      </c>
      <c r="L52" s="294"/>
      <c r="M52" s="38" t="s">
        <v>82</v>
      </c>
      <c r="N52" s="85" t="s">
        <v>28</v>
      </c>
      <c r="O52" s="42" t="s">
        <v>21</v>
      </c>
      <c r="P52" s="38" t="s">
        <v>220</v>
      </c>
      <c r="Q52" s="38">
        <v>2023.0</v>
      </c>
      <c r="R52" s="68">
        <v>10.0</v>
      </c>
    </row>
    <row r="53">
      <c r="A53" s="287" t="s">
        <v>20</v>
      </c>
      <c r="B53" s="269" t="s">
        <v>178</v>
      </c>
      <c r="C53" s="85" t="s">
        <v>28</v>
      </c>
      <c r="D53" s="85" t="s">
        <v>27</v>
      </c>
      <c r="E53" s="14" t="s">
        <v>229</v>
      </c>
      <c r="F53" s="14">
        <v>2023.0</v>
      </c>
      <c r="G53" s="14">
        <v>8.0</v>
      </c>
      <c r="L53" s="294"/>
      <c r="M53" s="298" t="s">
        <v>95</v>
      </c>
      <c r="N53" s="85" t="s">
        <v>28</v>
      </c>
      <c r="O53" s="42" t="s">
        <v>21</v>
      </c>
      <c r="P53" s="38" t="s">
        <v>176</v>
      </c>
      <c r="Q53" s="38">
        <v>2025.0</v>
      </c>
      <c r="R53" s="68">
        <v>11.0</v>
      </c>
    </row>
    <row r="54">
      <c r="A54" s="287" t="s">
        <v>20</v>
      </c>
      <c r="B54" s="269" t="s">
        <v>124</v>
      </c>
      <c r="C54" s="85" t="s">
        <v>28</v>
      </c>
      <c r="D54" s="85" t="s">
        <v>27</v>
      </c>
      <c r="E54" s="14" t="s">
        <v>186</v>
      </c>
      <c r="F54" s="14">
        <v>2023.0</v>
      </c>
      <c r="G54" s="14">
        <v>9.0</v>
      </c>
      <c r="L54" s="294"/>
      <c r="M54" s="299" t="s">
        <v>89</v>
      </c>
      <c r="N54" s="85" t="s">
        <v>28</v>
      </c>
      <c r="O54" s="42" t="s">
        <v>21</v>
      </c>
      <c r="P54" s="38" t="s">
        <v>90</v>
      </c>
      <c r="Q54" s="38">
        <v>2023.0</v>
      </c>
      <c r="R54" s="68">
        <v>13.0</v>
      </c>
    </row>
    <row r="55">
      <c r="A55" s="287" t="s">
        <v>20</v>
      </c>
      <c r="B55" s="269" t="s">
        <v>82</v>
      </c>
      <c r="C55" s="85" t="s">
        <v>28</v>
      </c>
      <c r="D55" s="14" t="s">
        <v>58</v>
      </c>
      <c r="E55" s="14" t="s">
        <v>83</v>
      </c>
      <c r="F55" s="14">
        <v>2023.0</v>
      </c>
      <c r="G55" s="14">
        <v>10.0</v>
      </c>
      <c r="H55" s="296"/>
      <c r="L55" s="294"/>
      <c r="M55" s="299" t="s">
        <v>98</v>
      </c>
      <c r="N55" s="85" t="s">
        <v>28</v>
      </c>
      <c r="O55" s="42" t="s">
        <v>21</v>
      </c>
      <c r="P55" s="38" t="s">
        <v>172</v>
      </c>
      <c r="Q55" s="38">
        <v>2023.0</v>
      </c>
      <c r="R55" s="68">
        <v>14.0</v>
      </c>
    </row>
    <row r="56">
      <c r="A56" s="287" t="s">
        <v>20</v>
      </c>
      <c r="B56" s="269" t="s">
        <v>95</v>
      </c>
      <c r="C56" s="85" t="s">
        <v>28</v>
      </c>
      <c r="D56" s="14" t="s">
        <v>58</v>
      </c>
      <c r="E56" s="14" t="s">
        <v>141</v>
      </c>
      <c r="F56" s="14">
        <v>2026.0</v>
      </c>
      <c r="G56" s="14">
        <v>11.0</v>
      </c>
    </row>
    <row r="57">
      <c r="A57" s="287" t="s">
        <v>20</v>
      </c>
      <c r="B57" s="269" t="s">
        <v>56</v>
      </c>
      <c r="C57" s="85" t="s">
        <v>28</v>
      </c>
      <c r="D57" s="85" t="s">
        <v>27</v>
      </c>
      <c r="E57" s="14" t="s">
        <v>226</v>
      </c>
      <c r="F57" s="14">
        <v>2024.0</v>
      </c>
      <c r="G57" s="14">
        <v>12.0</v>
      </c>
    </row>
    <row r="58">
      <c r="A58" s="287" t="s">
        <v>20</v>
      </c>
      <c r="B58" s="269" t="s">
        <v>89</v>
      </c>
      <c r="C58" s="85" t="s">
        <v>28</v>
      </c>
      <c r="D58" s="14" t="s">
        <v>58</v>
      </c>
      <c r="E58" s="14" t="s">
        <v>232</v>
      </c>
      <c r="F58" s="14">
        <v>2023.0</v>
      </c>
      <c r="G58" s="14">
        <v>13.0</v>
      </c>
    </row>
    <row r="59">
      <c r="A59" s="287" t="s">
        <v>20</v>
      </c>
      <c r="B59" s="269" t="s">
        <v>98</v>
      </c>
      <c r="C59" s="85" t="s">
        <v>28</v>
      </c>
      <c r="D59" s="14" t="s">
        <v>58</v>
      </c>
      <c r="E59" s="14" t="s">
        <v>112</v>
      </c>
      <c r="F59" s="14">
        <v>2024.0</v>
      </c>
      <c r="G59" s="14">
        <v>14.0</v>
      </c>
    </row>
    <row r="60">
      <c r="A60" s="287" t="s">
        <v>20</v>
      </c>
      <c r="B60" s="269" t="s">
        <v>78</v>
      </c>
      <c r="C60" s="85" t="s">
        <v>28</v>
      </c>
      <c r="D60" s="85" t="s">
        <v>27</v>
      </c>
      <c r="E60" s="14" t="s">
        <v>101</v>
      </c>
      <c r="F60" s="14">
        <v>2023.0</v>
      </c>
      <c r="G60" s="14">
        <v>15.0</v>
      </c>
    </row>
    <row r="61">
      <c r="A61" s="287" t="s">
        <v>20</v>
      </c>
      <c r="B61" s="269" t="s">
        <v>18</v>
      </c>
      <c r="C61" s="85" t="s">
        <v>28</v>
      </c>
      <c r="D61" s="85" t="s">
        <v>27</v>
      </c>
      <c r="E61" s="14" t="s">
        <v>234</v>
      </c>
      <c r="F61" s="14">
        <v>2024.0</v>
      </c>
      <c r="G61" s="14">
        <v>16.0</v>
      </c>
      <c r="I61" s="296"/>
    </row>
    <row r="62">
      <c r="A62" s="287" t="s">
        <v>20</v>
      </c>
      <c r="B62" s="269" t="s">
        <v>678</v>
      </c>
      <c r="C62" s="85" t="s">
        <v>28</v>
      </c>
      <c r="D62" s="85" t="s">
        <v>27</v>
      </c>
      <c r="E62" s="14" t="s">
        <v>326</v>
      </c>
      <c r="F62" s="14">
        <v>2023.0</v>
      </c>
      <c r="G62" s="14">
        <v>17.0</v>
      </c>
      <c r="H62" s="296"/>
    </row>
    <row r="63">
      <c r="A63" s="287" t="s">
        <v>20</v>
      </c>
      <c r="B63" s="269" t="s">
        <v>138</v>
      </c>
      <c r="C63" s="85" t="s">
        <v>28</v>
      </c>
      <c r="D63" s="85" t="s">
        <v>27</v>
      </c>
      <c r="E63" s="14" t="s">
        <v>181</v>
      </c>
      <c r="F63" s="14">
        <v>2023.0</v>
      </c>
      <c r="G63" s="14">
        <v>18.0</v>
      </c>
    </row>
    <row r="64">
      <c r="A64" s="287" t="s">
        <v>20</v>
      </c>
      <c r="B64" s="269" t="s">
        <v>82</v>
      </c>
      <c r="C64" s="85" t="s">
        <v>28</v>
      </c>
      <c r="D64" s="42" t="s">
        <v>21</v>
      </c>
      <c r="E64" s="14" t="s">
        <v>220</v>
      </c>
      <c r="F64" s="14">
        <v>2023.0</v>
      </c>
      <c r="G64" s="14">
        <v>10.0</v>
      </c>
    </row>
    <row r="65">
      <c r="A65" s="287" t="s">
        <v>20</v>
      </c>
      <c r="B65" s="300" t="s">
        <v>95</v>
      </c>
      <c r="C65" s="85" t="s">
        <v>28</v>
      </c>
      <c r="D65" s="42" t="s">
        <v>21</v>
      </c>
      <c r="E65" s="14" t="s">
        <v>176</v>
      </c>
      <c r="F65" s="14">
        <v>2025.0</v>
      </c>
      <c r="G65" s="14">
        <v>11.0</v>
      </c>
    </row>
    <row r="66">
      <c r="A66" s="287" t="s">
        <v>20</v>
      </c>
      <c r="B66" s="301" t="s">
        <v>89</v>
      </c>
      <c r="C66" s="85" t="s">
        <v>28</v>
      </c>
      <c r="D66" s="42" t="s">
        <v>21</v>
      </c>
      <c r="E66" s="14" t="s">
        <v>90</v>
      </c>
      <c r="F66" s="14">
        <v>2023.0</v>
      </c>
      <c r="G66" s="14">
        <v>13.0</v>
      </c>
    </row>
    <row r="67">
      <c r="A67" s="287" t="s">
        <v>20</v>
      </c>
      <c r="B67" s="301" t="s">
        <v>98</v>
      </c>
      <c r="C67" s="85" t="s">
        <v>28</v>
      </c>
      <c r="D67" s="42" t="s">
        <v>21</v>
      </c>
      <c r="E67" s="14" t="s">
        <v>172</v>
      </c>
      <c r="F67" s="14">
        <v>2023.0</v>
      </c>
      <c r="G67" s="14">
        <v>14.0</v>
      </c>
    </row>
    <row r="68">
      <c r="A68" s="287" t="s">
        <v>20</v>
      </c>
      <c r="B68" s="269" t="s">
        <v>98</v>
      </c>
      <c r="C68" s="14" t="s">
        <v>22</v>
      </c>
      <c r="D68" s="85" t="s">
        <v>27</v>
      </c>
      <c r="E68" s="14" t="s">
        <v>99</v>
      </c>
      <c r="F68" s="14">
        <v>2025.0</v>
      </c>
      <c r="G68" s="14">
        <v>1.0</v>
      </c>
    </row>
    <row r="69">
      <c r="A69" s="287" t="s">
        <v>20</v>
      </c>
      <c r="B69" s="269" t="s">
        <v>74</v>
      </c>
      <c r="C69" s="14" t="s">
        <v>22</v>
      </c>
      <c r="D69" s="85" t="s">
        <v>27</v>
      </c>
      <c r="E69" s="14" t="s">
        <v>219</v>
      </c>
      <c r="F69" s="14">
        <v>2024.0</v>
      </c>
      <c r="G69" s="14">
        <v>2.0</v>
      </c>
    </row>
    <row r="70">
      <c r="A70" s="287" t="s">
        <v>20</v>
      </c>
      <c r="B70" s="269" t="s">
        <v>103</v>
      </c>
      <c r="C70" s="14" t="s">
        <v>22</v>
      </c>
      <c r="D70" s="85" t="s">
        <v>27</v>
      </c>
      <c r="E70" s="14" t="s">
        <v>105</v>
      </c>
      <c r="F70" s="14">
        <v>2026.0</v>
      </c>
      <c r="G70" s="14">
        <v>3.0</v>
      </c>
    </row>
    <row r="71">
      <c r="A71" s="287" t="s">
        <v>20</v>
      </c>
      <c r="B71" s="293" t="s">
        <v>77</v>
      </c>
      <c r="C71" s="14" t="s">
        <v>22</v>
      </c>
      <c r="D71" s="85" t="s">
        <v>27</v>
      </c>
      <c r="E71" s="14" t="s">
        <v>235</v>
      </c>
      <c r="F71" s="14">
        <v>2025.0</v>
      </c>
      <c r="G71" s="14">
        <v>4.0</v>
      </c>
    </row>
    <row r="72">
      <c r="A72" s="287" t="s">
        <v>20</v>
      </c>
      <c r="B72" s="293" t="s">
        <v>82</v>
      </c>
      <c r="C72" s="14" t="s">
        <v>22</v>
      </c>
      <c r="D72" s="85" t="s">
        <v>27</v>
      </c>
      <c r="E72" s="14" t="s">
        <v>222</v>
      </c>
      <c r="F72" s="14">
        <v>2025.0</v>
      </c>
      <c r="G72" s="14">
        <v>5.0</v>
      </c>
    </row>
    <row r="73">
      <c r="A73" s="287" t="s">
        <v>20</v>
      </c>
      <c r="B73" s="293" t="s">
        <v>95</v>
      </c>
      <c r="C73" s="14" t="s">
        <v>22</v>
      </c>
      <c r="D73" s="85" t="s">
        <v>27</v>
      </c>
      <c r="E73" s="14" t="s">
        <v>177</v>
      </c>
      <c r="F73" s="14">
        <v>2024.0</v>
      </c>
      <c r="G73" s="14">
        <v>6.0</v>
      </c>
    </row>
    <row r="74">
      <c r="A74" s="287" t="s">
        <v>20</v>
      </c>
      <c r="B74" s="293" t="s">
        <v>56</v>
      </c>
      <c r="C74" s="14" t="s">
        <v>22</v>
      </c>
      <c r="D74" s="14" t="s">
        <v>58</v>
      </c>
      <c r="E74" s="14" t="s">
        <v>57</v>
      </c>
      <c r="F74" s="14">
        <v>2026.0</v>
      </c>
      <c r="G74" s="14">
        <v>7.0</v>
      </c>
    </row>
    <row r="75">
      <c r="A75" s="287" t="s">
        <v>20</v>
      </c>
      <c r="B75" s="293" t="s">
        <v>85</v>
      </c>
      <c r="C75" s="14" t="s">
        <v>22</v>
      </c>
      <c r="D75" s="85" t="s">
        <v>27</v>
      </c>
      <c r="E75" s="96" t="s">
        <v>120</v>
      </c>
      <c r="F75" s="14">
        <v>2024.0</v>
      </c>
      <c r="G75" s="14">
        <v>8.0</v>
      </c>
    </row>
    <row r="76">
      <c r="A76" s="287" t="s">
        <v>20</v>
      </c>
      <c r="B76" s="302" t="s">
        <v>89</v>
      </c>
      <c r="C76" s="14" t="s">
        <v>22</v>
      </c>
      <c r="D76" s="85" t="s">
        <v>27</v>
      </c>
      <c r="E76" s="96" t="s">
        <v>223</v>
      </c>
      <c r="F76" s="14">
        <v>2023.0</v>
      </c>
      <c r="G76" s="14">
        <v>9.0</v>
      </c>
    </row>
    <row r="77">
      <c r="A77" s="287" t="s">
        <v>20</v>
      </c>
      <c r="B77" s="303" t="s">
        <v>167</v>
      </c>
      <c r="C77" s="14" t="s">
        <v>22</v>
      </c>
      <c r="D77" s="85" t="s">
        <v>27</v>
      </c>
      <c r="E77" s="14" t="s">
        <v>168</v>
      </c>
      <c r="F77" s="14">
        <v>2024.0</v>
      </c>
      <c r="G77" s="14">
        <v>10.0</v>
      </c>
    </row>
    <row r="78">
      <c r="A78" s="287" t="s">
        <v>20</v>
      </c>
      <c r="B78" s="304" t="s">
        <v>25</v>
      </c>
      <c r="C78" s="14" t="s">
        <v>22</v>
      </c>
      <c r="D78" s="14" t="s">
        <v>58</v>
      </c>
      <c r="E78" s="14" t="s">
        <v>189</v>
      </c>
      <c r="F78" s="14">
        <v>2026.0</v>
      </c>
      <c r="G78" s="14">
        <v>11.0</v>
      </c>
    </row>
    <row r="79">
      <c r="A79" s="287" t="s">
        <v>20</v>
      </c>
      <c r="B79" s="303" t="s">
        <v>127</v>
      </c>
      <c r="C79" s="14" t="s">
        <v>22</v>
      </c>
      <c r="D79" s="14" t="s">
        <v>58</v>
      </c>
      <c r="E79" s="14" t="s">
        <v>180</v>
      </c>
      <c r="F79" s="14">
        <v>2024.0</v>
      </c>
      <c r="G79" s="14">
        <v>12.0</v>
      </c>
    </row>
    <row r="80">
      <c r="A80" s="287" t="s">
        <v>20</v>
      </c>
      <c r="B80" s="304" t="s">
        <v>178</v>
      </c>
      <c r="C80" s="14" t="s">
        <v>22</v>
      </c>
      <c r="D80" s="14" t="s">
        <v>58</v>
      </c>
      <c r="E80" s="14" t="s">
        <v>179</v>
      </c>
      <c r="F80" s="14">
        <v>2023.0</v>
      </c>
      <c r="G80" s="14">
        <v>13.0</v>
      </c>
    </row>
    <row r="81">
      <c r="A81" s="287" t="s">
        <v>20</v>
      </c>
      <c r="B81" s="303" t="s">
        <v>124</v>
      </c>
      <c r="C81" s="14" t="s">
        <v>22</v>
      </c>
      <c r="D81" s="85" t="s">
        <v>27</v>
      </c>
      <c r="E81" s="14" t="s">
        <v>125</v>
      </c>
      <c r="F81" s="14">
        <v>2025.0</v>
      </c>
      <c r="G81" s="14">
        <v>14.0</v>
      </c>
      <c r="H81" s="296"/>
    </row>
    <row r="82">
      <c r="A82" s="287" t="s">
        <v>20</v>
      </c>
      <c r="B82" s="303" t="s">
        <v>78</v>
      </c>
      <c r="C82" s="14" t="s">
        <v>22</v>
      </c>
      <c r="D82" s="14" t="s">
        <v>58</v>
      </c>
      <c r="E82" s="14" t="s">
        <v>204</v>
      </c>
      <c r="F82" s="14">
        <v>2023.0</v>
      </c>
      <c r="G82" s="14">
        <v>15.0</v>
      </c>
    </row>
    <row r="83">
      <c r="A83" s="287" t="s">
        <v>20</v>
      </c>
      <c r="B83" s="303" t="s">
        <v>138</v>
      </c>
      <c r="C83" s="14" t="s">
        <v>22</v>
      </c>
      <c r="D83" s="85" t="s">
        <v>27</v>
      </c>
      <c r="E83" s="14" t="s">
        <v>139</v>
      </c>
      <c r="F83" s="14">
        <v>2025.0</v>
      </c>
      <c r="G83" s="14">
        <v>16.0</v>
      </c>
    </row>
    <row r="84">
      <c r="A84" s="287" t="s">
        <v>20</v>
      </c>
      <c r="B84" s="303" t="s">
        <v>18</v>
      </c>
      <c r="C84" s="14" t="s">
        <v>22</v>
      </c>
      <c r="D84" s="14" t="s">
        <v>58</v>
      </c>
      <c r="E84" s="14" t="s">
        <v>209</v>
      </c>
      <c r="F84" s="14">
        <v>2024.0</v>
      </c>
      <c r="G84" s="14">
        <v>17.0</v>
      </c>
    </row>
    <row r="85">
      <c r="A85" s="287" t="s">
        <v>20</v>
      </c>
      <c r="B85" s="269" t="s">
        <v>35</v>
      </c>
      <c r="C85" s="14" t="s">
        <v>22</v>
      </c>
      <c r="D85" s="85" t="s">
        <v>27</v>
      </c>
      <c r="E85" s="14" t="s">
        <v>36</v>
      </c>
      <c r="F85" s="14">
        <v>2025.0</v>
      </c>
      <c r="G85" s="14">
        <v>18.0</v>
      </c>
    </row>
    <row r="86">
      <c r="A86" s="287" t="s">
        <v>20</v>
      </c>
      <c r="B86" s="293" t="s">
        <v>56</v>
      </c>
      <c r="C86" s="14" t="s">
        <v>22</v>
      </c>
      <c r="D86" s="42" t="s">
        <v>21</v>
      </c>
      <c r="E86" s="14" t="s">
        <v>197</v>
      </c>
      <c r="F86" s="14">
        <v>2023.0</v>
      </c>
      <c r="G86" s="14">
        <v>7.0</v>
      </c>
    </row>
    <row r="87">
      <c r="A87" s="287" t="s">
        <v>20</v>
      </c>
      <c r="B87" s="304" t="s">
        <v>25</v>
      </c>
      <c r="C87" s="14" t="s">
        <v>22</v>
      </c>
      <c r="D87" s="42" t="s">
        <v>21</v>
      </c>
      <c r="E87" s="14" t="s">
        <v>71</v>
      </c>
      <c r="F87" s="14">
        <v>2023.0</v>
      </c>
      <c r="G87" s="14">
        <v>11.0</v>
      </c>
    </row>
    <row r="88">
      <c r="A88" s="287" t="s">
        <v>20</v>
      </c>
      <c r="B88" s="303" t="s">
        <v>127</v>
      </c>
      <c r="C88" s="14" t="s">
        <v>22</v>
      </c>
      <c r="D88" s="42" t="s">
        <v>21</v>
      </c>
      <c r="E88" s="14" t="s">
        <v>128</v>
      </c>
      <c r="F88" s="14">
        <v>2026.0</v>
      </c>
      <c r="G88" s="14">
        <v>12.0</v>
      </c>
    </row>
    <row r="89">
      <c r="A89" s="287" t="s">
        <v>20</v>
      </c>
      <c r="B89" s="304" t="s">
        <v>178</v>
      </c>
      <c r="C89" s="14" t="s">
        <v>22</v>
      </c>
      <c r="D89" s="42" t="s">
        <v>21</v>
      </c>
      <c r="E89" s="14" t="s">
        <v>187</v>
      </c>
      <c r="F89" s="14">
        <v>2025.0</v>
      </c>
      <c r="G89" s="14">
        <v>13.0</v>
      </c>
    </row>
    <row r="90">
      <c r="A90" s="287" t="s">
        <v>20</v>
      </c>
      <c r="B90" s="303" t="s">
        <v>78</v>
      </c>
      <c r="C90" s="14" t="s">
        <v>22</v>
      </c>
      <c r="D90" s="42" t="s">
        <v>21</v>
      </c>
      <c r="E90" s="14" t="s">
        <v>79</v>
      </c>
      <c r="F90" s="14">
        <v>2025.0</v>
      </c>
      <c r="G90" s="14">
        <v>15.0</v>
      </c>
    </row>
    <row r="91">
      <c r="A91" s="287" t="s">
        <v>20</v>
      </c>
      <c r="B91" s="303" t="s">
        <v>18</v>
      </c>
      <c r="C91" s="14" t="s">
        <v>22</v>
      </c>
      <c r="D91" s="42" t="s">
        <v>21</v>
      </c>
      <c r="E91" s="14" t="s">
        <v>19</v>
      </c>
      <c r="F91" s="14">
        <v>2025.0</v>
      </c>
      <c r="G91" s="14">
        <v>17.0</v>
      </c>
    </row>
    <row r="92">
      <c r="A92" s="287" t="s">
        <v>20</v>
      </c>
      <c r="B92" s="303" t="s">
        <v>18</v>
      </c>
      <c r="C92" s="14" t="s">
        <v>22</v>
      </c>
      <c r="D92" s="42" t="s">
        <v>21</v>
      </c>
      <c r="E92" s="14" t="s">
        <v>153</v>
      </c>
      <c r="F92" s="14">
        <v>2025.0</v>
      </c>
      <c r="G92" s="14">
        <v>17.0</v>
      </c>
    </row>
    <row r="93">
      <c r="B93" s="271"/>
      <c r="F93" s="74"/>
      <c r="G93" s="74"/>
    </row>
    <row r="94">
      <c r="B94" s="271"/>
      <c r="C94" s="296"/>
      <c r="G94" s="74"/>
    </row>
    <row r="95">
      <c r="B95" s="271"/>
      <c r="G95" s="74"/>
    </row>
    <row r="96">
      <c r="B96" s="271"/>
      <c r="G96" s="57"/>
    </row>
    <row r="97">
      <c r="B97" s="271"/>
      <c r="G97" s="74"/>
    </row>
    <row r="98">
      <c r="B98" s="271"/>
      <c r="G98" s="57"/>
    </row>
    <row r="99">
      <c r="B99" s="271"/>
      <c r="G99" s="74"/>
    </row>
    <row r="100">
      <c r="B100" s="271"/>
      <c r="G100" s="57"/>
    </row>
    <row r="101">
      <c r="B101" s="271"/>
      <c r="G101" s="74"/>
    </row>
    <row r="102">
      <c r="B102" s="271"/>
      <c r="G102" s="57"/>
      <c r="I102" s="296"/>
    </row>
    <row r="103">
      <c r="B103" s="271"/>
      <c r="C103" s="296"/>
      <c r="G103" s="74"/>
    </row>
    <row r="104">
      <c r="B104" s="271"/>
      <c r="D104" s="296"/>
      <c r="G104" s="74"/>
    </row>
    <row r="105">
      <c r="B105" s="271"/>
      <c r="C105" s="296"/>
      <c r="G105" s="74"/>
    </row>
    <row r="106">
      <c r="B106" s="271"/>
    </row>
    <row r="107">
      <c r="B107" s="271"/>
      <c r="G107" s="74"/>
    </row>
    <row r="108">
      <c r="B108" s="271"/>
      <c r="G108" s="74"/>
    </row>
    <row r="109">
      <c r="B109" s="271"/>
      <c r="G109" s="74"/>
    </row>
    <row r="110">
      <c r="B110" s="271"/>
      <c r="H110" s="296"/>
    </row>
    <row r="111">
      <c r="B111" s="271"/>
      <c r="C111" s="296"/>
      <c r="G111" s="74"/>
    </row>
    <row r="112">
      <c r="B112" s="271"/>
      <c r="G112" s="74"/>
    </row>
    <row r="113">
      <c r="B113" s="271"/>
    </row>
    <row r="114">
      <c r="B114" s="271"/>
      <c r="G114" s="74"/>
    </row>
    <row r="115">
      <c r="B115" s="271"/>
    </row>
    <row r="116">
      <c r="B116" s="271"/>
      <c r="C116" s="296"/>
      <c r="G116" s="74"/>
    </row>
    <row r="117">
      <c r="B117" s="271"/>
      <c r="G117" s="74"/>
    </row>
    <row r="118">
      <c r="B118" s="271"/>
      <c r="C118" s="296"/>
      <c r="G118" s="74"/>
    </row>
    <row r="119">
      <c r="B119" s="271"/>
    </row>
    <row r="120">
      <c r="B120" s="271"/>
      <c r="G120" s="74"/>
    </row>
    <row r="121">
      <c r="B121" s="271"/>
      <c r="G121" s="57"/>
    </row>
    <row r="122">
      <c r="B122" s="271"/>
      <c r="G122" s="74"/>
    </row>
    <row r="123">
      <c r="B123" s="271"/>
      <c r="G123" s="74"/>
    </row>
    <row r="124">
      <c r="B124" s="271"/>
      <c r="G124" s="74"/>
    </row>
    <row r="125">
      <c r="B125" s="271"/>
      <c r="G125" s="74"/>
    </row>
    <row r="126">
      <c r="B126" s="271"/>
      <c r="G126" s="74"/>
    </row>
    <row r="127">
      <c r="B127" s="271"/>
    </row>
    <row r="128">
      <c r="B128" s="271"/>
      <c r="G128" s="74"/>
    </row>
    <row r="129">
      <c r="B129" s="271"/>
      <c r="G129" s="74"/>
    </row>
    <row r="130">
      <c r="B130" s="271"/>
      <c r="G130" s="74"/>
    </row>
    <row r="131">
      <c r="B131" s="271"/>
      <c r="G131" s="74"/>
    </row>
    <row r="132">
      <c r="B132" s="271"/>
      <c r="G132" s="74"/>
    </row>
    <row r="133">
      <c r="B133" s="271"/>
      <c r="G133" s="74"/>
    </row>
    <row r="134">
      <c r="B134" s="271"/>
      <c r="G134" s="74"/>
    </row>
    <row r="135">
      <c r="B135" s="271"/>
      <c r="G135" s="74"/>
    </row>
    <row r="136">
      <c r="B136" s="271"/>
      <c r="G136" s="74"/>
    </row>
    <row r="137">
      <c r="B137" s="271"/>
      <c r="G137" s="74"/>
    </row>
    <row r="138">
      <c r="B138" s="271"/>
      <c r="G138" s="74"/>
    </row>
    <row r="139">
      <c r="B139" s="271"/>
      <c r="G139" s="74"/>
    </row>
    <row r="140">
      <c r="B140" s="271"/>
      <c r="G140" s="74"/>
    </row>
    <row r="141">
      <c r="B141" s="271"/>
      <c r="G141" s="74"/>
    </row>
    <row r="142">
      <c r="B142" s="271"/>
      <c r="G142" s="74"/>
    </row>
    <row r="143">
      <c r="B143" s="274"/>
      <c r="G143" s="74"/>
    </row>
    <row r="144">
      <c r="B144" s="274"/>
      <c r="G144" s="74"/>
    </row>
    <row r="145">
      <c r="B145" s="274"/>
      <c r="G145" s="74"/>
    </row>
    <row r="146">
      <c r="B146" s="274"/>
      <c r="G146" s="74"/>
    </row>
    <row r="147">
      <c r="B147" s="274"/>
      <c r="G147" s="74"/>
    </row>
    <row r="148">
      <c r="B148" s="274"/>
      <c r="G148" s="74"/>
    </row>
    <row r="149">
      <c r="B149" s="274"/>
      <c r="G149" s="74"/>
    </row>
    <row r="150">
      <c r="B150" s="274"/>
      <c r="G150" s="74"/>
    </row>
    <row r="151">
      <c r="B151" s="274"/>
      <c r="G151" s="74"/>
    </row>
    <row r="152">
      <c r="B152" s="274"/>
      <c r="G152" s="74"/>
    </row>
    <row r="153">
      <c r="B153" s="274"/>
      <c r="G153" s="74"/>
    </row>
    <row r="154">
      <c r="B154" s="274"/>
      <c r="G154" s="74"/>
    </row>
    <row r="155">
      <c r="B155" s="274"/>
      <c r="G155" s="74"/>
    </row>
    <row r="156">
      <c r="B156" s="274"/>
      <c r="G156" s="74"/>
    </row>
    <row r="157">
      <c r="B157" s="274"/>
      <c r="G157" s="74"/>
    </row>
    <row r="158">
      <c r="B158" s="274"/>
      <c r="G158" s="74"/>
    </row>
    <row r="159">
      <c r="B159" s="274"/>
      <c r="G159" s="74"/>
    </row>
    <row r="160">
      <c r="B160" s="274"/>
      <c r="G160" s="74"/>
    </row>
    <row r="161">
      <c r="B161" s="274"/>
      <c r="G161" s="74"/>
    </row>
    <row r="162">
      <c r="B162" s="274"/>
      <c r="G162" s="74"/>
    </row>
    <row r="163">
      <c r="B163" s="274"/>
      <c r="G163" s="74"/>
    </row>
    <row r="164">
      <c r="B164" s="274"/>
      <c r="G164" s="74"/>
    </row>
    <row r="165">
      <c r="B165" s="274"/>
      <c r="G165" s="74"/>
    </row>
    <row r="166">
      <c r="B166" s="274"/>
      <c r="G166" s="74"/>
    </row>
    <row r="167">
      <c r="B167" s="274"/>
      <c r="G167" s="74"/>
    </row>
    <row r="168">
      <c r="B168" s="274"/>
      <c r="G168" s="74"/>
    </row>
    <row r="169">
      <c r="B169" s="274"/>
      <c r="G169" s="74"/>
    </row>
    <row r="170">
      <c r="B170" s="274"/>
      <c r="G170" s="74"/>
    </row>
    <row r="171">
      <c r="B171" s="274"/>
      <c r="G171" s="74"/>
    </row>
    <row r="172">
      <c r="B172" s="274"/>
      <c r="G172" s="74"/>
    </row>
    <row r="173">
      <c r="B173" s="274"/>
      <c r="G173" s="74"/>
    </row>
    <row r="174">
      <c r="B174" s="274"/>
      <c r="G174" s="74"/>
    </row>
    <row r="175">
      <c r="B175" s="274"/>
      <c r="G175" s="74"/>
    </row>
    <row r="176">
      <c r="B176" s="274"/>
      <c r="G176" s="74"/>
    </row>
    <row r="177">
      <c r="B177" s="274"/>
      <c r="G177" s="74"/>
    </row>
    <row r="178">
      <c r="B178" s="274"/>
      <c r="G178" s="74"/>
    </row>
    <row r="179">
      <c r="B179" s="274"/>
      <c r="G179" s="74"/>
    </row>
    <row r="180">
      <c r="B180" s="274"/>
      <c r="G180" s="74"/>
    </row>
    <row r="181">
      <c r="B181" s="274"/>
      <c r="G181" s="74"/>
    </row>
    <row r="182">
      <c r="B182" s="274"/>
      <c r="G182" s="74"/>
    </row>
    <row r="183">
      <c r="B183" s="274"/>
      <c r="G183" s="74"/>
    </row>
    <row r="184">
      <c r="B184" s="274"/>
      <c r="G184" s="74"/>
    </row>
    <row r="185">
      <c r="B185" s="274"/>
      <c r="G185" s="74"/>
    </row>
    <row r="186">
      <c r="B186" s="274"/>
      <c r="G186" s="74"/>
    </row>
    <row r="187">
      <c r="B187" s="274"/>
      <c r="G187" s="74"/>
    </row>
    <row r="188">
      <c r="B188" s="274"/>
      <c r="G188" s="74"/>
    </row>
    <row r="189">
      <c r="B189" s="274"/>
      <c r="G189" s="74"/>
    </row>
    <row r="190">
      <c r="B190" s="274"/>
      <c r="G190" s="74"/>
    </row>
    <row r="191">
      <c r="B191" s="274"/>
      <c r="G191" s="74"/>
    </row>
    <row r="192">
      <c r="B192" s="274"/>
      <c r="G192" s="74"/>
    </row>
    <row r="193">
      <c r="B193" s="274"/>
      <c r="G193" s="74"/>
    </row>
    <row r="194">
      <c r="B194" s="274"/>
      <c r="G194" s="74"/>
    </row>
    <row r="195">
      <c r="B195" s="274"/>
      <c r="G195" s="74"/>
    </row>
    <row r="196">
      <c r="B196" s="274"/>
      <c r="G196" s="74"/>
    </row>
    <row r="197">
      <c r="B197" s="274"/>
      <c r="G197" s="74"/>
    </row>
    <row r="198">
      <c r="B198" s="274"/>
      <c r="G198" s="74"/>
    </row>
    <row r="199">
      <c r="B199" s="274"/>
      <c r="G199" s="74"/>
    </row>
    <row r="200">
      <c r="B200" s="274"/>
      <c r="G200" s="74"/>
    </row>
    <row r="201">
      <c r="B201" s="274"/>
      <c r="G201" s="74"/>
    </row>
    <row r="202">
      <c r="B202" s="274"/>
      <c r="G202" s="74"/>
    </row>
    <row r="203">
      <c r="B203" s="274"/>
      <c r="G203" s="74"/>
    </row>
    <row r="204">
      <c r="B204" s="274"/>
      <c r="G204" s="74"/>
    </row>
    <row r="205">
      <c r="B205" s="274"/>
      <c r="G205" s="74"/>
    </row>
    <row r="206">
      <c r="B206" s="274"/>
      <c r="G206" s="74"/>
    </row>
    <row r="207">
      <c r="B207" s="274"/>
      <c r="G207" s="74"/>
    </row>
    <row r="208">
      <c r="B208" s="274"/>
      <c r="G208" s="74"/>
    </row>
    <row r="209">
      <c r="B209" s="274"/>
      <c r="G209" s="74"/>
    </row>
    <row r="210">
      <c r="B210" s="274"/>
      <c r="G210" s="74"/>
    </row>
    <row r="211">
      <c r="B211" s="274"/>
      <c r="G211" s="74"/>
    </row>
    <row r="212">
      <c r="B212" s="274"/>
      <c r="G212" s="74"/>
    </row>
    <row r="213">
      <c r="B213" s="274"/>
      <c r="G213" s="74"/>
    </row>
    <row r="214">
      <c r="B214" s="274"/>
      <c r="G214" s="74"/>
    </row>
    <row r="215">
      <c r="B215" s="274"/>
      <c r="G215" s="74"/>
    </row>
    <row r="216">
      <c r="B216" s="274"/>
      <c r="G216" s="74"/>
    </row>
    <row r="217">
      <c r="B217" s="274"/>
      <c r="G217" s="74"/>
    </row>
    <row r="218">
      <c r="B218" s="274"/>
      <c r="G218" s="74"/>
    </row>
    <row r="219">
      <c r="B219" s="274"/>
      <c r="G219" s="74"/>
    </row>
    <row r="220">
      <c r="B220" s="274"/>
      <c r="G220" s="74"/>
    </row>
    <row r="221">
      <c r="B221" s="274"/>
      <c r="G221" s="74"/>
    </row>
    <row r="222">
      <c r="B222" s="274"/>
      <c r="G222" s="74"/>
    </row>
    <row r="223">
      <c r="B223" s="274"/>
      <c r="G223" s="74"/>
    </row>
    <row r="224">
      <c r="B224" s="274"/>
      <c r="G224" s="74"/>
    </row>
    <row r="225">
      <c r="B225" s="274"/>
      <c r="G225" s="74"/>
    </row>
    <row r="226">
      <c r="B226" s="274"/>
      <c r="G226" s="74"/>
    </row>
    <row r="227">
      <c r="B227" s="274"/>
      <c r="G227" s="74"/>
    </row>
    <row r="228">
      <c r="B228" s="274"/>
      <c r="G228" s="74"/>
    </row>
    <row r="229">
      <c r="B229" s="274"/>
      <c r="G229" s="74"/>
    </row>
    <row r="230">
      <c r="B230" s="274"/>
      <c r="G230" s="74"/>
    </row>
    <row r="231">
      <c r="B231" s="274"/>
      <c r="G231" s="74"/>
    </row>
    <row r="232">
      <c r="B232" s="274"/>
      <c r="G232" s="74"/>
    </row>
    <row r="233">
      <c r="B233" s="274"/>
      <c r="G233" s="74"/>
    </row>
    <row r="234">
      <c r="B234" s="274"/>
      <c r="G234" s="74"/>
    </row>
    <row r="235">
      <c r="B235" s="274"/>
      <c r="G235" s="74"/>
    </row>
    <row r="236">
      <c r="B236" s="274"/>
      <c r="G236" s="74"/>
    </row>
    <row r="237">
      <c r="B237" s="274"/>
      <c r="G237" s="74"/>
    </row>
    <row r="238">
      <c r="B238" s="274"/>
      <c r="G238" s="74"/>
    </row>
    <row r="239">
      <c r="B239" s="274"/>
      <c r="G239" s="74"/>
    </row>
    <row r="240">
      <c r="B240" s="274"/>
      <c r="G240" s="74"/>
    </row>
    <row r="241">
      <c r="B241" s="274"/>
      <c r="G241" s="74"/>
    </row>
    <row r="242">
      <c r="B242" s="274"/>
      <c r="G242" s="74"/>
    </row>
    <row r="243">
      <c r="B243" s="274"/>
      <c r="G243" s="74"/>
    </row>
    <row r="244">
      <c r="B244" s="274"/>
      <c r="G244" s="74"/>
    </row>
    <row r="245">
      <c r="B245" s="274"/>
      <c r="G245" s="74"/>
    </row>
    <row r="246">
      <c r="B246" s="274"/>
      <c r="G246" s="74"/>
    </row>
    <row r="247">
      <c r="B247" s="274"/>
      <c r="G247" s="74"/>
    </row>
    <row r="248">
      <c r="B248" s="274"/>
      <c r="G248" s="74"/>
    </row>
    <row r="249">
      <c r="B249" s="274"/>
      <c r="G249" s="74"/>
    </row>
    <row r="250">
      <c r="B250" s="274"/>
      <c r="G250" s="74"/>
    </row>
    <row r="251">
      <c r="B251" s="274"/>
      <c r="G251" s="74"/>
    </row>
    <row r="252">
      <c r="B252" s="274"/>
      <c r="G252" s="74"/>
    </row>
    <row r="253">
      <c r="B253" s="274"/>
      <c r="G253" s="74"/>
    </row>
    <row r="254">
      <c r="B254" s="274"/>
      <c r="G254" s="74"/>
    </row>
    <row r="255">
      <c r="B255" s="274"/>
      <c r="G255" s="74"/>
    </row>
    <row r="256">
      <c r="B256" s="274"/>
      <c r="G256" s="74"/>
    </row>
    <row r="257">
      <c r="B257" s="274"/>
      <c r="G257" s="74"/>
    </row>
    <row r="258">
      <c r="B258" s="274"/>
      <c r="G258" s="74"/>
    </row>
    <row r="259">
      <c r="B259" s="274"/>
      <c r="G259" s="74"/>
    </row>
    <row r="260">
      <c r="B260" s="274"/>
      <c r="G260" s="74"/>
    </row>
    <row r="261">
      <c r="B261" s="274"/>
      <c r="G261" s="74"/>
    </row>
    <row r="262">
      <c r="B262" s="274"/>
      <c r="G262" s="74"/>
    </row>
    <row r="263">
      <c r="B263" s="274"/>
      <c r="G263" s="74"/>
    </row>
    <row r="264">
      <c r="B264" s="274"/>
      <c r="G264" s="74"/>
    </row>
    <row r="265">
      <c r="B265" s="274"/>
      <c r="G265" s="74"/>
    </row>
    <row r="266">
      <c r="B266" s="274"/>
      <c r="G266" s="74"/>
    </row>
    <row r="267">
      <c r="B267" s="274"/>
      <c r="G267" s="74"/>
    </row>
    <row r="268">
      <c r="B268" s="274"/>
      <c r="G268" s="74"/>
    </row>
    <row r="269">
      <c r="B269" s="274"/>
      <c r="G269" s="74"/>
    </row>
    <row r="270">
      <c r="B270" s="274"/>
      <c r="G270" s="74"/>
    </row>
    <row r="271">
      <c r="B271" s="274"/>
      <c r="G271" s="74"/>
    </row>
    <row r="272">
      <c r="B272" s="274"/>
      <c r="G272" s="74"/>
    </row>
    <row r="273">
      <c r="B273" s="274"/>
      <c r="G273" s="74"/>
    </row>
    <row r="274">
      <c r="B274" s="274"/>
      <c r="G274" s="74"/>
    </row>
    <row r="275">
      <c r="B275" s="274"/>
      <c r="G275" s="74"/>
    </row>
    <row r="276">
      <c r="B276" s="274"/>
      <c r="G276" s="74"/>
    </row>
    <row r="277">
      <c r="B277" s="274"/>
      <c r="G277" s="74"/>
    </row>
    <row r="278">
      <c r="B278" s="274"/>
      <c r="G278" s="74"/>
    </row>
    <row r="279">
      <c r="B279" s="274"/>
      <c r="G279" s="74"/>
    </row>
    <row r="280">
      <c r="B280" s="274"/>
      <c r="G280" s="74"/>
    </row>
    <row r="281">
      <c r="B281" s="274"/>
      <c r="G281" s="74"/>
    </row>
    <row r="282">
      <c r="B282" s="274"/>
      <c r="G282" s="74"/>
    </row>
    <row r="283">
      <c r="B283" s="274"/>
      <c r="G283" s="74"/>
    </row>
    <row r="284">
      <c r="B284" s="274"/>
      <c r="G284" s="74"/>
    </row>
    <row r="285">
      <c r="B285" s="274"/>
      <c r="G285" s="74"/>
    </row>
    <row r="286">
      <c r="B286" s="274"/>
      <c r="G286" s="74"/>
    </row>
    <row r="287">
      <c r="B287" s="274"/>
      <c r="G287" s="74"/>
    </row>
    <row r="288">
      <c r="B288" s="274"/>
      <c r="G288" s="74"/>
    </row>
    <row r="289">
      <c r="B289" s="274"/>
      <c r="G289" s="74"/>
    </row>
    <row r="290">
      <c r="B290" s="274"/>
      <c r="G290" s="74"/>
    </row>
    <row r="291">
      <c r="B291" s="274"/>
      <c r="G291" s="74"/>
    </row>
    <row r="292">
      <c r="B292" s="274"/>
      <c r="G292" s="74"/>
    </row>
    <row r="293">
      <c r="B293" s="274"/>
      <c r="G293" s="74"/>
    </row>
    <row r="294">
      <c r="B294" s="274"/>
      <c r="G294" s="74"/>
    </row>
    <row r="295">
      <c r="B295" s="274"/>
      <c r="G295" s="74"/>
    </row>
    <row r="296">
      <c r="B296" s="274"/>
      <c r="G296" s="74"/>
    </row>
    <row r="297">
      <c r="B297" s="274"/>
      <c r="G297" s="74"/>
    </row>
    <row r="298">
      <c r="B298" s="274"/>
      <c r="G298" s="74"/>
    </row>
    <row r="299">
      <c r="B299" s="274"/>
      <c r="G299" s="74"/>
    </row>
    <row r="300">
      <c r="B300" s="274"/>
      <c r="G300" s="74"/>
    </row>
    <row r="301">
      <c r="B301" s="274"/>
      <c r="G301" s="74"/>
    </row>
    <row r="302">
      <c r="B302" s="274"/>
      <c r="G302" s="74"/>
    </row>
    <row r="303">
      <c r="B303" s="274"/>
      <c r="G303" s="74"/>
    </row>
    <row r="304">
      <c r="B304" s="274"/>
      <c r="G304" s="74"/>
    </row>
    <row r="305">
      <c r="B305" s="274"/>
      <c r="G305" s="74"/>
    </row>
    <row r="306">
      <c r="B306" s="274"/>
      <c r="G306" s="74"/>
    </row>
    <row r="307">
      <c r="B307" s="274"/>
      <c r="G307" s="74"/>
    </row>
    <row r="308">
      <c r="B308" s="274"/>
      <c r="G308" s="74"/>
    </row>
    <row r="309">
      <c r="B309" s="274"/>
      <c r="G309" s="74"/>
    </row>
    <row r="310">
      <c r="B310" s="274"/>
      <c r="G310" s="74"/>
    </row>
    <row r="311">
      <c r="B311" s="274"/>
      <c r="G311" s="74"/>
    </row>
    <row r="312">
      <c r="B312" s="274"/>
      <c r="G312" s="74"/>
    </row>
    <row r="313">
      <c r="B313" s="274"/>
      <c r="G313" s="74"/>
    </row>
    <row r="314">
      <c r="B314" s="274"/>
      <c r="G314" s="74"/>
    </row>
    <row r="315">
      <c r="B315" s="274"/>
      <c r="G315" s="74"/>
    </row>
    <row r="316">
      <c r="B316" s="274"/>
      <c r="G316" s="74"/>
    </row>
    <row r="317">
      <c r="B317" s="274"/>
      <c r="G317" s="74"/>
    </row>
    <row r="318">
      <c r="B318" s="274"/>
      <c r="G318" s="74"/>
    </row>
    <row r="319">
      <c r="B319" s="274"/>
      <c r="G319" s="74"/>
    </row>
    <row r="320">
      <c r="B320" s="274"/>
      <c r="G320" s="74"/>
    </row>
    <row r="321">
      <c r="B321" s="274"/>
      <c r="G321" s="74"/>
    </row>
    <row r="322">
      <c r="B322" s="274"/>
      <c r="G322" s="74"/>
    </row>
    <row r="323">
      <c r="B323" s="274"/>
      <c r="G323" s="74"/>
    </row>
    <row r="324">
      <c r="B324" s="274"/>
      <c r="G324" s="74"/>
    </row>
    <row r="325">
      <c r="B325" s="274"/>
      <c r="G325" s="74"/>
    </row>
    <row r="326">
      <c r="B326" s="274"/>
      <c r="G326" s="74"/>
    </row>
    <row r="327">
      <c r="B327" s="274"/>
      <c r="G327" s="74"/>
    </row>
    <row r="328">
      <c r="B328" s="274"/>
      <c r="G328" s="74"/>
    </row>
    <row r="329">
      <c r="B329" s="274"/>
      <c r="G329" s="74"/>
    </row>
    <row r="330">
      <c r="B330" s="274"/>
      <c r="G330" s="74"/>
    </row>
    <row r="331">
      <c r="B331" s="274"/>
      <c r="G331" s="74"/>
    </row>
    <row r="332">
      <c r="B332" s="274"/>
      <c r="G332" s="74"/>
    </row>
    <row r="333">
      <c r="B333" s="274"/>
      <c r="G333" s="74"/>
    </row>
    <row r="334">
      <c r="B334" s="274"/>
      <c r="G334" s="74"/>
    </row>
    <row r="335">
      <c r="B335" s="274"/>
      <c r="G335" s="74"/>
    </row>
    <row r="336">
      <c r="B336" s="274"/>
      <c r="G336" s="74"/>
    </row>
    <row r="337">
      <c r="B337" s="274"/>
      <c r="G337" s="74"/>
    </row>
    <row r="338">
      <c r="B338" s="274"/>
      <c r="G338" s="74"/>
    </row>
    <row r="339">
      <c r="B339" s="274"/>
      <c r="G339" s="74"/>
    </row>
    <row r="340">
      <c r="B340" s="274"/>
      <c r="G340" s="74"/>
    </row>
    <row r="341">
      <c r="B341" s="274"/>
      <c r="G341" s="74"/>
    </row>
    <row r="342">
      <c r="B342" s="274"/>
      <c r="G342" s="74"/>
    </row>
    <row r="343">
      <c r="B343" s="274"/>
      <c r="G343" s="74"/>
    </row>
    <row r="344">
      <c r="B344" s="274"/>
      <c r="G344" s="74"/>
    </row>
    <row r="345">
      <c r="B345" s="274"/>
      <c r="G345" s="74"/>
    </row>
    <row r="346">
      <c r="B346" s="274"/>
      <c r="G346" s="74"/>
    </row>
    <row r="347">
      <c r="B347" s="274"/>
      <c r="G347" s="74"/>
    </row>
    <row r="348">
      <c r="B348" s="274"/>
      <c r="G348" s="74"/>
    </row>
    <row r="349">
      <c r="B349" s="274"/>
      <c r="G349" s="74"/>
    </row>
    <row r="350">
      <c r="B350" s="274"/>
      <c r="G350" s="74"/>
    </row>
    <row r="351">
      <c r="B351" s="274"/>
      <c r="G351" s="74"/>
    </row>
    <row r="352">
      <c r="B352" s="274"/>
      <c r="G352" s="74"/>
    </row>
    <row r="353">
      <c r="B353" s="274"/>
      <c r="G353" s="74"/>
    </row>
    <row r="354">
      <c r="B354" s="274"/>
      <c r="G354" s="74"/>
    </row>
    <row r="355">
      <c r="B355" s="274"/>
      <c r="G355" s="74"/>
    </row>
    <row r="356">
      <c r="B356" s="274"/>
      <c r="G356" s="74"/>
    </row>
    <row r="357">
      <c r="B357" s="274"/>
      <c r="G357" s="74"/>
    </row>
    <row r="358">
      <c r="B358" s="274"/>
      <c r="G358" s="74"/>
    </row>
    <row r="359">
      <c r="B359" s="274"/>
      <c r="G359" s="74"/>
    </row>
    <row r="360">
      <c r="B360" s="274"/>
      <c r="G360" s="74"/>
    </row>
    <row r="361">
      <c r="B361" s="274"/>
      <c r="G361" s="74"/>
    </row>
    <row r="362">
      <c r="B362" s="274"/>
      <c r="G362" s="74"/>
    </row>
    <row r="363">
      <c r="B363" s="274"/>
      <c r="G363" s="74"/>
    </row>
    <row r="364">
      <c r="B364" s="274"/>
      <c r="G364" s="74"/>
    </row>
    <row r="365">
      <c r="B365" s="274"/>
      <c r="G365" s="74"/>
    </row>
    <row r="366">
      <c r="B366" s="274"/>
      <c r="G366" s="74"/>
    </row>
    <row r="367">
      <c r="B367" s="274"/>
      <c r="G367" s="74"/>
    </row>
    <row r="368">
      <c r="B368" s="274"/>
      <c r="G368" s="74"/>
    </row>
    <row r="369">
      <c r="B369" s="274"/>
      <c r="G369" s="74"/>
    </row>
    <row r="370">
      <c r="B370" s="274"/>
      <c r="G370" s="74"/>
    </row>
    <row r="371">
      <c r="B371" s="274"/>
      <c r="G371" s="74"/>
    </row>
    <row r="372">
      <c r="B372" s="274"/>
      <c r="G372" s="74"/>
    </row>
    <row r="373">
      <c r="B373" s="274"/>
      <c r="G373" s="74"/>
    </row>
    <row r="374">
      <c r="B374" s="274"/>
      <c r="G374" s="74"/>
    </row>
    <row r="375">
      <c r="B375" s="274"/>
      <c r="G375" s="74"/>
    </row>
    <row r="376">
      <c r="B376" s="274"/>
      <c r="G376" s="74"/>
    </row>
    <row r="377">
      <c r="B377" s="274"/>
      <c r="G377" s="74"/>
    </row>
    <row r="378">
      <c r="B378" s="274"/>
      <c r="G378" s="74"/>
    </row>
    <row r="379">
      <c r="B379" s="274"/>
      <c r="G379" s="74"/>
    </row>
    <row r="380">
      <c r="B380" s="274"/>
      <c r="G380" s="74"/>
    </row>
    <row r="381">
      <c r="B381" s="274"/>
      <c r="G381" s="74"/>
    </row>
    <row r="382">
      <c r="B382" s="274"/>
      <c r="G382" s="74"/>
    </row>
    <row r="383">
      <c r="B383" s="274"/>
      <c r="G383" s="74"/>
    </row>
    <row r="384">
      <c r="B384" s="274"/>
      <c r="G384" s="74"/>
    </row>
    <row r="385">
      <c r="B385" s="274"/>
      <c r="G385" s="74"/>
    </row>
    <row r="386">
      <c r="B386" s="274"/>
      <c r="G386" s="74"/>
    </row>
    <row r="387">
      <c r="B387" s="274"/>
      <c r="G387" s="74"/>
    </row>
    <row r="388">
      <c r="B388" s="274"/>
      <c r="G388" s="74"/>
    </row>
    <row r="389">
      <c r="B389" s="274"/>
      <c r="G389" s="74"/>
    </row>
    <row r="390">
      <c r="B390" s="274"/>
      <c r="G390" s="74"/>
    </row>
    <row r="391">
      <c r="B391" s="274"/>
      <c r="G391" s="74"/>
    </row>
    <row r="392">
      <c r="B392" s="274"/>
      <c r="G392" s="74"/>
    </row>
    <row r="393">
      <c r="B393" s="274"/>
      <c r="G393" s="74"/>
    </row>
    <row r="394">
      <c r="B394" s="274"/>
      <c r="G394" s="74"/>
    </row>
    <row r="395">
      <c r="B395" s="274"/>
      <c r="G395" s="74"/>
    </row>
    <row r="396">
      <c r="B396" s="274"/>
      <c r="G396" s="74"/>
    </row>
    <row r="397">
      <c r="B397" s="274"/>
      <c r="G397" s="74"/>
    </row>
    <row r="398">
      <c r="B398" s="274"/>
      <c r="G398" s="74"/>
    </row>
    <row r="399">
      <c r="B399" s="274"/>
      <c r="G399" s="74"/>
    </row>
    <row r="400">
      <c r="B400" s="274"/>
      <c r="G400" s="74"/>
    </row>
    <row r="401">
      <c r="B401" s="274"/>
      <c r="G401" s="74"/>
    </row>
    <row r="402">
      <c r="B402" s="274"/>
      <c r="G402" s="74"/>
    </row>
    <row r="403">
      <c r="B403" s="274"/>
      <c r="G403" s="74"/>
    </row>
    <row r="404">
      <c r="B404" s="274"/>
      <c r="G404" s="74"/>
    </row>
    <row r="405">
      <c r="B405" s="274"/>
      <c r="G405" s="74"/>
    </row>
    <row r="406">
      <c r="B406" s="274"/>
      <c r="G406" s="74"/>
    </row>
    <row r="407">
      <c r="B407" s="274"/>
      <c r="G407" s="74"/>
    </row>
    <row r="408">
      <c r="B408" s="274"/>
      <c r="G408" s="74"/>
    </row>
    <row r="409">
      <c r="B409" s="274"/>
      <c r="G409" s="74"/>
    </row>
    <row r="410">
      <c r="B410" s="274"/>
      <c r="G410" s="74"/>
    </row>
    <row r="411">
      <c r="B411" s="274"/>
      <c r="G411" s="74"/>
    </row>
    <row r="412">
      <c r="B412" s="274"/>
      <c r="G412" s="74"/>
    </row>
    <row r="413">
      <c r="B413" s="274"/>
      <c r="G413" s="74"/>
    </row>
    <row r="414">
      <c r="B414" s="274"/>
      <c r="G414" s="74"/>
    </row>
    <row r="415">
      <c r="B415" s="274"/>
      <c r="G415" s="74"/>
    </row>
    <row r="416">
      <c r="B416" s="274"/>
      <c r="G416" s="74"/>
    </row>
    <row r="417">
      <c r="B417" s="274"/>
      <c r="G417" s="74"/>
    </row>
    <row r="418">
      <c r="B418" s="274"/>
      <c r="G418" s="74"/>
    </row>
    <row r="419">
      <c r="B419" s="274"/>
      <c r="G419" s="74"/>
    </row>
    <row r="420">
      <c r="B420" s="274"/>
      <c r="G420" s="74"/>
    </row>
    <row r="421">
      <c r="B421" s="274"/>
      <c r="G421" s="74"/>
    </row>
    <row r="422">
      <c r="B422" s="274"/>
      <c r="G422" s="74"/>
    </row>
    <row r="423">
      <c r="B423" s="274"/>
      <c r="G423" s="74"/>
    </row>
    <row r="424">
      <c r="B424" s="274"/>
      <c r="G424" s="74"/>
    </row>
    <row r="425">
      <c r="B425" s="274"/>
      <c r="G425" s="74"/>
    </row>
    <row r="426">
      <c r="B426" s="274"/>
      <c r="G426" s="74"/>
    </row>
    <row r="427">
      <c r="B427" s="274"/>
      <c r="G427" s="74"/>
    </row>
    <row r="428">
      <c r="B428" s="274"/>
      <c r="G428" s="74"/>
    </row>
    <row r="429">
      <c r="B429" s="274"/>
      <c r="G429" s="74"/>
    </row>
    <row r="430">
      <c r="B430" s="274"/>
      <c r="G430" s="74"/>
    </row>
    <row r="431">
      <c r="B431" s="274"/>
      <c r="G431" s="74"/>
    </row>
    <row r="432">
      <c r="B432" s="274"/>
      <c r="G432" s="74"/>
    </row>
    <row r="433">
      <c r="B433" s="274"/>
      <c r="G433" s="74"/>
    </row>
    <row r="434">
      <c r="B434" s="274"/>
      <c r="G434" s="74"/>
    </row>
    <row r="435">
      <c r="B435" s="274"/>
      <c r="G435" s="74"/>
    </row>
    <row r="436">
      <c r="B436" s="274"/>
      <c r="G436" s="74"/>
    </row>
    <row r="437">
      <c r="B437" s="274"/>
      <c r="G437" s="74"/>
    </row>
    <row r="438">
      <c r="B438" s="274"/>
      <c r="G438" s="74"/>
    </row>
    <row r="439">
      <c r="B439" s="274"/>
      <c r="G439" s="74"/>
    </row>
    <row r="440">
      <c r="B440" s="274"/>
      <c r="G440" s="74"/>
    </row>
    <row r="441">
      <c r="B441" s="274"/>
      <c r="G441" s="74"/>
    </row>
    <row r="442">
      <c r="B442" s="274"/>
      <c r="G442" s="74"/>
    </row>
    <row r="443">
      <c r="B443" s="274"/>
      <c r="G443" s="74"/>
    </row>
    <row r="444">
      <c r="B444" s="274"/>
      <c r="G444" s="74"/>
    </row>
    <row r="445">
      <c r="B445" s="274"/>
      <c r="G445" s="74"/>
    </row>
    <row r="446">
      <c r="B446" s="274"/>
      <c r="G446" s="74"/>
    </row>
    <row r="447">
      <c r="B447" s="274"/>
      <c r="G447" s="74"/>
    </row>
    <row r="448">
      <c r="B448" s="274"/>
      <c r="G448" s="74"/>
    </row>
    <row r="449">
      <c r="B449" s="274"/>
      <c r="G449" s="74"/>
    </row>
    <row r="450">
      <c r="B450" s="274"/>
      <c r="G450" s="74"/>
    </row>
    <row r="451">
      <c r="B451" s="274"/>
      <c r="G451" s="74"/>
    </row>
    <row r="452">
      <c r="B452" s="274"/>
      <c r="G452" s="74"/>
    </row>
    <row r="453">
      <c r="B453" s="274"/>
      <c r="G453" s="74"/>
    </row>
    <row r="454">
      <c r="B454" s="274"/>
      <c r="G454" s="74"/>
    </row>
    <row r="455">
      <c r="B455" s="274"/>
      <c r="G455" s="74"/>
    </row>
    <row r="456">
      <c r="B456" s="274"/>
      <c r="G456" s="74"/>
    </row>
    <row r="457">
      <c r="B457" s="274"/>
      <c r="G457" s="74"/>
    </row>
    <row r="458">
      <c r="B458" s="274"/>
      <c r="G458" s="74"/>
    </row>
    <row r="459">
      <c r="B459" s="274"/>
      <c r="G459" s="74"/>
    </row>
    <row r="460">
      <c r="B460" s="274"/>
      <c r="G460" s="74"/>
    </row>
    <row r="461">
      <c r="B461" s="274"/>
      <c r="G461" s="74"/>
    </row>
    <row r="462">
      <c r="B462" s="274"/>
      <c r="G462" s="74"/>
    </row>
    <row r="463">
      <c r="B463" s="274"/>
      <c r="G463" s="74"/>
    </row>
    <row r="464">
      <c r="B464" s="274"/>
      <c r="G464" s="74"/>
    </row>
    <row r="465">
      <c r="B465" s="274"/>
      <c r="G465" s="74"/>
    </row>
    <row r="466">
      <c r="B466" s="274"/>
      <c r="G466" s="74"/>
    </row>
    <row r="467">
      <c r="B467" s="274"/>
      <c r="G467" s="74"/>
    </row>
    <row r="468">
      <c r="B468" s="274"/>
      <c r="G468" s="74"/>
    </row>
    <row r="469">
      <c r="B469" s="274"/>
      <c r="G469" s="74"/>
    </row>
    <row r="470">
      <c r="B470" s="274"/>
      <c r="G470" s="74"/>
    </row>
    <row r="471">
      <c r="B471" s="274"/>
      <c r="G471" s="74"/>
    </row>
    <row r="472">
      <c r="B472" s="274"/>
      <c r="G472" s="74"/>
    </row>
    <row r="473">
      <c r="B473" s="274"/>
      <c r="G473" s="74"/>
    </row>
    <row r="474">
      <c r="B474" s="274"/>
      <c r="G474" s="74"/>
    </row>
    <row r="475">
      <c r="B475" s="274"/>
      <c r="G475" s="74"/>
    </row>
    <row r="476">
      <c r="B476" s="274"/>
      <c r="G476" s="74"/>
    </row>
    <row r="477">
      <c r="B477" s="274"/>
      <c r="G477" s="74"/>
    </row>
    <row r="478">
      <c r="B478" s="274"/>
      <c r="G478" s="74"/>
    </row>
    <row r="479">
      <c r="B479" s="274"/>
      <c r="G479" s="74"/>
    </row>
    <row r="480">
      <c r="B480" s="274"/>
      <c r="G480" s="74"/>
    </row>
    <row r="481">
      <c r="B481" s="274"/>
      <c r="G481" s="74"/>
    </row>
    <row r="482">
      <c r="B482" s="274"/>
      <c r="G482" s="74"/>
    </row>
    <row r="483">
      <c r="B483" s="274"/>
      <c r="G483" s="74"/>
    </row>
    <row r="484">
      <c r="B484" s="274"/>
      <c r="G484" s="74"/>
    </row>
    <row r="485">
      <c r="B485" s="274"/>
      <c r="G485" s="74"/>
    </row>
    <row r="486">
      <c r="B486" s="274"/>
      <c r="G486" s="74"/>
    </row>
    <row r="487">
      <c r="B487" s="274"/>
      <c r="G487" s="74"/>
    </row>
    <row r="488">
      <c r="B488" s="274"/>
      <c r="G488" s="74"/>
    </row>
    <row r="489">
      <c r="B489" s="274"/>
      <c r="G489" s="74"/>
    </row>
    <row r="490">
      <c r="B490" s="274"/>
      <c r="G490" s="74"/>
    </row>
    <row r="491">
      <c r="B491" s="274"/>
      <c r="G491" s="74"/>
    </row>
    <row r="492">
      <c r="B492" s="274"/>
      <c r="G492" s="74"/>
    </row>
    <row r="493">
      <c r="B493" s="274"/>
      <c r="G493" s="74"/>
    </row>
    <row r="494">
      <c r="B494" s="274"/>
      <c r="G494" s="74"/>
    </row>
    <row r="495">
      <c r="B495" s="274"/>
      <c r="G495" s="74"/>
    </row>
    <row r="496">
      <c r="B496" s="274"/>
      <c r="G496" s="74"/>
    </row>
    <row r="497">
      <c r="B497" s="274"/>
      <c r="G497" s="74"/>
    </row>
    <row r="498">
      <c r="B498" s="274"/>
      <c r="G498" s="74"/>
    </row>
    <row r="499">
      <c r="B499" s="274"/>
      <c r="G499" s="74"/>
    </row>
    <row r="500">
      <c r="B500" s="274"/>
      <c r="G500" s="74"/>
    </row>
    <row r="501">
      <c r="B501" s="274"/>
      <c r="G501" s="74"/>
    </row>
    <row r="502">
      <c r="B502" s="274"/>
      <c r="G502" s="74"/>
    </row>
    <row r="503">
      <c r="B503" s="274"/>
      <c r="G503" s="74"/>
    </row>
    <row r="504">
      <c r="B504" s="274"/>
      <c r="G504" s="74"/>
    </row>
    <row r="505">
      <c r="B505" s="274"/>
      <c r="G505" s="74"/>
    </row>
    <row r="506">
      <c r="B506" s="274"/>
      <c r="G506" s="74"/>
    </row>
    <row r="507">
      <c r="B507" s="274"/>
      <c r="G507" s="74"/>
    </row>
    <row r="508">
      <c r="B508" s="274"/>
      <c r="G508" s="74"/>
    </row>
    <row r="509">
      <c r="B509" s="274"/>
      <c r="G509" s="74"/>
    </row>
    <row r="510">
      <c r="B510" s="274"/>
      <c r="G510" s="74"/>
    </row>
    <row r="511">
      <c r="B511" s="274"/>
      <c r="G511" s="74"/>
    </row>
    <row r="512">
      <c r="B512" s="274"/>
      <c r="G512" s="74"/>
    </row>
    <row r="513">
      <c r="B513" s="274"/>
      <c r="G513" s="74"/>
    </row>
    <row r="514">
      <c r="B514" s="274"/>
      <c r="G514" s="74"/>
    </row>
    <row r="515">
      <c r="B515" s="274"/>
      <c r="G515" s="74"/>
    </row>
    <row r="516">
      <c r="B516" s="274"/>
      <c r="G516" s="74"/>
    </row>
    <row r="517">
      <c r="B517" s="274"/>
      <c r="G517" s="74"/>
    </row>
    <row r="518">
      <c r="B518" s="274"/>
      <c r="G518" s="74"/>
    </row>
    <row r="519">
      <c r="B519" s="274"/>
      <c r="G519" s="74"/>
    </row>
    <row r="520">
      <c r="B520" s="274"/>
      <c r="G520" s="74"/>
    </row>
    <row r="521">
      <c r="B521" s="274"/>
      <c r="G521" s="74"/>
    </row>
    <row r="522">
      <c r="B522" s="274"/>
      <c r="G522" s="74"/>
    </row>
    <row r="523">
      <c r="B523" s="274"/>
      <c r="G523" s="74"/>
    </row>
    <row r="524">
      <c r="B524" s="274"/>
      <c r="G524" s="74"/>
    </row>
    <row r="525">
      <c r="B525" s="274"/>
      <c r="G525" s="74"/>
    </row>
    <row r="526">
      <c r="B526" s="274"/>
      <c r="G526" s="74"/>
    </row>
    <row r="527">
      <c r="B527" s="274"/>
      <c r="G527" s="74"/>
    </row>
    <row r="528">
      <c r="B528" s="274"/>
      <c r="G528" s="74"/>
    </row>
    <row r="529">
      <c r="B529" s="274"/>
      <c r="G529" s="74"/>
    </row>
    <row r="530">
      <c r="B530" s="274"/>
      <c r="G530" s="74"/>
    </row>
    <row r="531">
      <c r="B531" s="274"/>
      <c r="G531" s="74"/>
    </row>
    <row r="532">
      <c r="B532" s="274"/>
      <c r="G532" s="74"/>
    </row>
    <row r="533">
      <c r="B533" s="274"/>
      <c r="G533" s="74"/>
    </row>
    <row r="534">
      <c r="B534" s="274"/>
      <c r="G534" s="74"/>
    </row>
    <row r="535">
      <c r="B535" s="274"/>
      <c r="G535" s="74"/>
    </row>
    <row r="536">
      <c r="B536" s="274"/>
      <c r="G536" s="74"/>
    </row>
    <row r="537">
      <c r="B537" s="274"/>
      <c r="G537" s="74"/>
    </row>
    <row r="538">
      <c r="B538" s="274"/>
      <c r="G538" s="74"/>
    </row>
    <row r="539">
      <c r="B539" s="274"/>
      <c r="G539" s="74"/>
    </row>
    <row r="540">
      <c r="B540" s="274"/>
      <c r="G540" s="74"/>
    </row>
    <row r="541">
      <c r="B541" s="274"/>
      <c r="G541" s="74"/>
    </row>
    <row r="542">
      <c r="B542" s="274"/>
      <c r="G542" s="74"/>
    </row>
    <row r="543">
      <c r="B543" s="274"/>
      <c r="G543" s="74"/>
    </row>
    <row r="544">
      <c r="B544" s="274"/>
      <c r="G544" s="74"/>
    </row>
    <row r="545">
      <c r="B545" s="274"/>
      <c r="G545" s="74"/>
    </row>
    <row r="546">
      <c r="B546" s="274"/>
      <c r="G546" s="74"/>
    </row>
    <row r="547">
      <c r="B547" s="274"/>
      <c r="G547" s="74"/>
    </row>
    <row r="548">
      <c r="B548" s="274"/>
      <c r="G548" s="74"/>
    </row>
    <row r="549">
      <c r="B549" s="274"/>
      <c r="G549" s="74"/>
    </row>
    <row r="550">
      <c r="B550" s="274"/>
      <c r="G550" s="74"/>
    </row>
    <row r="551">
      <c r="B551" s="274"/>
      <c r="G551" s="74"/>
    </row>
    <row r="552">
      <c r="B552" s="274"/>
      <c r="G552" s="74"/>
    </row>
    <row r="553">
      <c r="B553" s="274"/>
      <c r="G553" s="74"/>
    </row>
    <row r="554">
      <c r="B554" s="274"/>
      <c r="G554" s="74"/>
    </row>
    <row r="555">
      <c r="B555" s="274"/>
      <c r="G555" s="74"/>
    </row>
    <row r="556">
      <c r="B556" s="274"/>
      <c r="G556" s="74"/>
    </row>
    <row r="557">
      <c r="B557" s="274"/>
      <c r="G557" s="74"/>
    </row>
    <row r="558">
      <c r="B558" s="274"/>
      <c r="G558" s="74"/>
    </row>
    <row r="559">
      <c r="B559" s="274"/>
      <c r="G559" s="74"/>
    </row>
    <row r="560">
      <c r="B560" s="274"/>
      <c r="G560" s="74"/>
    </row>
    <row r="561">
      <c r="B561" s="274"/>
      <c r="G561" s="74"/>
    </row>
    <row r="562">
      <c r="B562" s="274"/>
      <c r="G562" s="74"/>
    </row>
    <row r="563">
      <c r="B563" s="274"/>
      <c r="G563" s="74"/>
    </row>
    <row r="564">
      <c r="B564" s="274"/>
      <c r="G564" s="74"/>
    </row>
    <row r="565">
      <c r="B565" s="274"/>
      <c r="G565" s="74"/>
    </row>
    <row r="566">
      <c r="B566" s="274"/>
      <c r="G566" s="74"/>
    </row>
    <row r="567">
      <c r="B567" s="274"/>
      <c r="G567" s="74"/>
    </row>
    <row r="568">
      <c r="B568" s="274"/>
      <c r="G568" s="74"/>
    </row>
    <row r="569">
      <c r="B569" s="274"/>
      <c r="G569" s="74"/>
    </row>
    <row r="570">
      <c r="B570" s="274"/>
      <c r="G570" s="74"/>
    </row>
    <row r="571">
      <c r="B571" s="274"/>
      <c r="G571" s="74"/>
    </row>
    <row r="572">
      <c r="B572" s="274"/>
      <c r="G572" s="74"/>
    </row>
    <row r="573">
      <c r="B573" s="274"/>
      <c r="G573" s="74"/>
    </row>
    <row r="574">
      <c r="B574" s="274"/>
      <c r="G574" s="74"/>
    </row>
    <row r="575">
      <c r="B575" s="274"/>
      <c r="G575" s="74"/>
    </row>
    <row r="576">
      <c r="B576" s="274"/>
      <c r="G576" s="74"/>
    </row>
    <row r="577">
      <c r="B577" s="274"/>
      <c r="G577" s="74"/>
    </row>
    <row r="578">
      <c r="B578" s="274"/>
      <c r="G578" s="74"/>
    </row>
    <row r="579">
      <c r="B579" s="274"/>
      <c r="G579" s="74"/>
    </row>
    <row r="580">
      <c r="B580" s="274"/>
      <c r="G580" s="74"/>
    </row>
    <row r="581">
      <c r="B581" s="274"/>
      <c r="G581" s="74"/>
    </row>
    <row r="582">
      <c r="B582" s="274"/>
      <c r="G582" s="74"/>
    </row>
    <row r="583">
      <c r="B583" s="274"/>
      <c r="G583" s="74"/>
    </row>
    <row r="584">
      <c r="B584" s="274"/>
      <c r="G584" s="74"/>
    </row>
    <row r="585">
      <c r="B585" s="274"/>
      <c r="G585" s="74"/>
    </row>
    <row r="586">
      <c r="B586" s="274"/>
      <c r="G586" s="74"/>
    </row>
    <row r="587">
      <c r="B587" s="274"/>
      <c r="G587" s="74"/>
    </row>
    <row r="588">
      <c r="B588" s="274"/>
      <c r="G588" s="74"/>
    </row>
    <row r="589">
      <c r="B589" s="274"/>
      <c r="G589" s="74"/>
    </row>
    <row r="590">
      <c r="B590" s="274"/>
      <c r="G590" s="74"/>
    </row>
    <row r="591">
      <c r="B591" s="274"/>
      <c r="G591" s="74"/>
    </row>
    <row r="592">
      <c r="B592" s="274"/>
      <c r="G592" s="74"/>
    </row>
    <row r="593">
      <c r="B593" s="274"/>
      <c r="G593" s="74"/>
    </row>
    <row r="594">
      <c r="B594" s="274"/>
      <c r="G594" s="74"/>
    </row>
    <row r="595">
      <c r="B595" s="274"/>
      <c r="G595" s="74"/>
    </row>
    <row r="596">
      <c r="B596" s="274"/>
      <c r="G596" s="74"/>
    </row>
    <row r="597">
      <c r="B597" s="274"/>
      <c r="G597" s="74"/>
    </row>
    <row r="598">
      <c r="B598" s="274"/>
      <c r="G598" s="74"/>
    </row>
    <row r="599">
      <c r="B599" s="274"/>
      <c r="G599" s="74"/>
    </row>
    <row r="600">
      <c r="B600" s="274"/>
      <c r="G600" s="74"/>
    </row>
    <row r="601">
      <c r="B601" s="274"/>
      <c r="G601" s="74"/>
    </row>
    <row r="602">
      <c r="B602" s="274"/>
      <c r="G602" s="74"/>
    </row>
    <row r="603">
      <c r="B603" s="274"/>
      <c r="G603" s="74"/>
    </row>
    <row r="604">
      <c r="B604" s="274"/>
      <c r="G604" s="74"/>
    </row>
    <row r="605">
      <c r="B605" s="274"/>
      <c r="G605" s="74"/>
    </row>
    <row r="606">
      <c r="B606" s="274"/>
      <c r="G606" s="74"/>
    </row>
    <row r="607">
      <c r="B607" s="274"/>
      <c r="G607" s="74"/>
    </row>
    <row r="608">
      <c r="B608" s="274"/>
      <c r="G608" s="74"/>
    </row>
    <row r="609">
      <c r="B609" s="274"/>
      <c r="G609" s="74"/>
    </row>
    <row r="610">
      <c r="B610" s="274"/>
      <c r="G610" s="74"/>
    </row>
    <row r="611">
      <c r="B611" s="274"/>
      <c r="G611" s="74"/>
    </row>
    <row r="612">
      <c r="B612" s="274"/>
      <c r="G612" s="74"/>
    </row>
    <row r="613">
      <c r="B613" s="274"/>
      <c r="G613" s="74"/>
    </row>
    <row r="614">
      <c r="B614" s="274"/>
      <c r="G614" s="74"/>
    </row>
    <row r="615">
      <c r="B615" s="274"/>
      <c r="G615" s="74"/>
    </row>
    <row r="616">
      <c r="B616" s="274"/>
      <c r="G616" s="74"/>
    </row>
    <row r="617">
      <c r="B617" s="274"/>
      <c r="G617" s="74"/>
    </row>
    <row r="618">
      <c r="B618" s="274"/>
      <c r="G618" s="74"/>
    </row>
    <row r="619">
      <c r="B619" s="274"/>
      <c r="G619" s="74"/>
    </row>
    <row r="620">
      <c r="B620" s="274"/>
      <c r="G620" s="74"/>
    </row>
    <row r="621">
      <c r="B621" s="274"/>
      <c r="G621" s="74"/>
    </row>
    <row r="622">
      <c r="B622" s="274"/>
      <c r="G622" s="74"/>
    </row>
    <row r="623">
      <c r="B623" s="274"/>
      <c r="G623" s="74"/>
    </row>
    <row r="624">
      <c r="B624" s="274"/>
      <c r="G624" s="74"/>
    </row>
    <row r="625">
      <c r="B625" s="274"/>
      <c r="G625" s="74"/>
    </row>
    <row r="626">
      <c r="B626" s="274"/>
      <c r="G626" s="74"/>
    </row>
    <row r="627">
      <c r="B627" s="274"/>
      <c r="G627" s="74"/>
    </row>
    <row r="628">
      <c r="B628" s="274"/>
      <c r="G628" s="74"/>
    </row>
    <row r="629">
      <c r="B629" s="274"/>
      <c r="G629" s="74"/>
    </row>
    <row r="630">
      <c r="B630" s="274"/>
      <c r="G630" s="74"/>
    </row>
    <row r="631">
      <c r="B631" s="274"/>
      <c r="G631" s="74"/>
    </row>
    <row r="632">
      <c r="B632" s="274"/>
      <c r="G632" s="74"/>
    </row>
    <row r="633">
      <c r="B633" s="274"/>
      <c r="G633" s="74"/>
    </row>
    <row r="634">
      <c r="B634" s="274"/>
      <c r="G634" s="74"/>
    </row>
    <row r="635">
      <c r="B635" s="274"/>
      <c r="G635" s="74"/>
    </row>
    <row r="636">
      <c r="B636" s="274"/>
      <c r="G636" s="74"/>
    </row>
    <row r="637">
      <c r="B637" s="274"/>
      <c r="G637" s="74"/>
    </row>
    <row r="638">
      <c r="B638" s="274"/>
      <c r="G638" s="74"/>
    </row>
    <row r="639">
      <c r="B639" s="274"/>
      <c r="G639" s="74"/>
    </row>
    <row r="640">
      <c r="B640" s="274"/>
      <c r="G640" s="74"/>
    </row>
    <row r="641">
      <c r="B641" s="274"/>
      <c r="G641" s="74"/>
    </row>
    <row r="642">
      <c r="B642" s="274"/>
      <c r="G642" s="74"/>
    </row>
    <row r="643">
      <c r="B643" s="274"/>
      <c r="G643" s="74"/>
    </row>
    <row r="644">
      <c r="B644" s="274"/>
      <c r="G644" s="74"/>
    </row>
    <row r="645">
      <c r="B645" s="274"/>
      <c r="G645" s="74"/>
    </row>
    <row r="646">
      <c r="B646" s="274"/>
      <c r="G646" s="74"/>
    </row>
    <row r="647">
      <c r="B647" s="274"/>
      <c r="G647" s="74"/>
    </row>
    <row r="648">
      <c r="B648" s="274"/>
      <c r="G648" s="74"/>
    </row>
    <row r="649">
      <c r="B649" s="274"/>
      <c r="G649" s="74"/>
    </row>
    <row r="650">
      <c r="B650" s="274"/>
      <c r="G650" s="74"/>
    </row>
    <row r="651">
      <c r="B651" s="274"/>
      <c r="G651" s="74"/>
    </row>
    <row r="652">
      <c r="B652" s="274"/>
      <c r="G652" s="74"/>
    </row>
    <row r="653">
      <c r="B653" s="274"/>
      <c r="G653" s="74"/>
    </row>
    <row r="654">
      <c r="B654" s="274"/>
      <c r="G654" s="74"/>
    </row>
    <row r="655">
      <c r="B655" s="274"/>
      <c r="G655" s="74"/>
    </row>
    <row r="656">
      <c r="B656" s="274"/>
      <c r="G656" s="74"/>
    </row>
    <row r="657">
      <c r="B657" s="274"/>
      <c r="G657" s="74"/>
    </row>
    <row r="658">
      <c r="B658" s="274"/>
      <c r="G658" s="74"/>
    </row>
    <row r="659">
      <c r="B659" s="274"/>
      <c r="G659" s="74"/>
    </row>
    <row r="660">
      <c r="B660" s="274"/>
      <c r="G660" s="74"/>
    </row>
    <row r="661">
      <c r="B661" s="274"/>
      <c r="G661" s="74"/>
    </row>
    <row r="662">
      <c r="B662" s="274"/>
      <c r="G662" s="74"/>
    </row>
    <row r="663">
      <c r="B663" s="274"/>
      <c r="G663" s="74"/>
    </row>
    <row r="664">
      <c r="B664" s="274"/>
      <c r="G664" s="74"/>
    </row>
    <row r="665">
      <c r="B665" s="274"/>
      <c r="G665" s="74"/>
    </row>
    <row r="666">
      <c r="B666" s="274"/>
      <c r="G666" s="74"/>
    </row>
    <row r="667">
      <c r="B667" s="274"/>
      <c r="G667" s="74"/>
    </row>
    <row r="668">
      <c r="B668" s="274"/>
      <c r="G668" s="74"/>
    </row>
    <row r="669">
      <c r="B669" s="274"/>
      <c r="G669" s="74"/>
    </row>
    <row r="670">
      <c r="B670" s="274"/>
      <c r="G670" s="74"/>
    </row>
    <row r="671">
      <c r="B671" s="274"/>
      <c r="G671" s="74"/>
    </row>
    <row r="672">
      <c r="B672" s="274"/>
      <c r="G672" s="74"/>
    </row>
    <row r="673">
      <c r="B673" s="274"/>
      <c r="G673" s="74"/>
    </row>
    <row r="674">
      <c r="B674" s="274"/>
      <c r="G674" s="74"/>
    </row>
    <row r="675">
      <c r="B675" s="274"/>
      <c r="G675" s="74"/>
    </row>
    <row r="676">
      <c r="B676" s="274"/>
      <c r="G676" s="74"/>
    </row>
    <row r="677">
      <c r="B677" s="274"/>
      <c r="G677" s="74"/>
    </row>
    <row r="678">
      <c r="B678" s="274"/>
      <c r="G678" s="74"/>
    </row>
    <row r="679">
      <c r="B679" s="274"/>
      <c r="G679" s="74"/>
    </row>
    <row r="680">
      <c r="B680" s="274"/>
      <c r="G680" s="74"/>
    </row>
    <row r="681">
      <c r="B681" s="274"/>
      <c r="G681" s="74"/>
    </row>
    <row r="682">
      <c r="B682" s="274"/>
      <c r="G682" s="74"/>
    </row>
    <row r="683">
      <c r="B683" s="274"/>
      <c r="G683" s="74"/>
    </row>
    <row r="684">
      <c r="B684" s="274"/>
      <c r="G684" s="74"/>
    </row>
    <row r="685">
      <c r="B685" s="274"/>
      <c r="G685" s="74"/>
    </row>
    <row r="686">
      <c r="B686" s="274"/>
      <c r="G686" s="74"/>
    </row>
    <row r="687">
      <c r="B687" s="274"/>
      <c r="G687" s="74"/>
    </row>
    <row r="688">
      <c r="B688" s="274"/>
      <c r="G688" s="74"/>
    </row>
    <row r="689">
      <c r="B689" s="274"/>
      <c r="G689" s="74"/>
    </row>
    <row r="690">
      <c r="B690" s="274"/>
      <c r="G690" s="74"/>
    </row>
    <row r="691">
      <c r="B691" s="274"/>
      <c r="G691" s="74"/>
    </row>
    <row r="692">
      <c r="B692" s="274"/>
      <c r="G692" s="74"/>
    </row>
    <row r="693">
      <c r="B693" s="274"/>
      <c r="G693" s="74"/>
    </row>
    <row r="694">
      <c r="B694" s="274"/>
      <c r="G694" s="74"/>
    </row>
    <row r="695">
      <c r="B695" s="274"/>
      <c r="G695" s="74"/>
    </row>
    <row r="696">
      <c r="B696" s="274"/>
      <c r="G696" s="74"/>
    </row>
    <row r="697">
      <c r="B697" s="274"/>
      <c r="G697" s="74"/>
    </row>
    <row r="698">
      <c r="B698" s="274"/>
      <c r="G698" s="74"/>
    </row>
    <row r="699">
      <c r="B699" s="274"/>
      <c r="G699" s="74"/>
    </row>
    <row r="700">
      <c r="B700" s="274"/>
      <c r="G700" s="74"/>
    </row>
    <row r="701">
      <c r="B701" s="274"/>
      <c r="G701" s="74"/>
    </row>
    <row r="702">
      <c r="B702" s="274"/>
      <c r="G702" s="74"/>
    </row>
    <row r="703">
      <c r="B703" s="274"/>
      <c r="G703" s="74"/>
    </row>
    <row r="704">
      <c r="B704" s="274"/>
      <c r="G704" s="74"/>
    </row>
    <row r="705">
      <c r="B705" s="274"/>
      <c r="G705" s="74"/>
    </row>
    <row r="706">
      <c r="B706" s="274"/>
      <c r="G706" s="74"/>
    </row>
    <row r="707">
      <c r="B707" s="274"/>
      <c r="G707" s="74"/>
    </row>
    <row r="708">
      <c r="B708" s="274"/>
      <c r="G708" s="74"/>
    </row>
    <row r="709">
      <c r="B709" s="274"/>
      <c r="G709" s="74"/>
    </row>
    <row r="710">
      <c r="B710" s="274"/>
      <c r="G710" s="74"/>
    </row>
    <row r="711">
      <c r="B711" s="274"/>
      <c r="G711" s="74"/>
    </row>
    <row r="712">
      <c r="B712" s="274"/>
      <c r="G712" s="74"/>
    </row>
    <row r="713">
      <c r="B713" s="274"/>
      <c r="G713" s="74"/>
    </row>
    <row r="714">
      <c r="B714" s="274"/>
      <c r="G714" s="74"/>
    </row>
    <row r="715">
      <c r="B715" s="274"/>
      <c r="G715" s="74"/>
    </row>
    <row r="716">
      <c r="B716" s="274"/>
      <c r="G716" s="74"/>
    </row>
    <row r="717">
      <c r="B717" s="274"/>
      <c r="G717" s="74"/>
    </row>
    <row r="718">
      <c r="B718" s="274"/>
      <c r="G718" s="74"/>
    </row>
    <row r="719">
      <c r="B719" s="274"/>
      <c r="G719" s="74"/>
    </row>
    <row r="720">
      <c r="B720" s="274"/>
      <c r="G720" s="74"/>
    </row>
    <row r="721">
      <c r="B721" s="274"/>
      <c r="G721" s="74"/>
    </row>
    <row r="722">
      <c r="B722" s="274"/>
      <c r="G722" s="74"/>
    </row>
    <row r="723">
      <c r="B723" s="274"/>
      <c r="G723" s="74"/>
    </row>
    <row r="724">
      <c r="B724" s="274"/>
      <c r="G724" s="74"/>
    </row>
    <row r="725">
      <c r="B725" s="274"/>
      <c r="G725" s="74"/>
    </row>
    <row r="726">
      <c r="B726" s="274"/>
      <c r="G726" s="74"/>
    </row>
    <row r="727">
      <c r="B727" s="274"/>
      <c r="G727" s="74"/>
    </row>
    <row r="728">
      <c r="B728" s="274"/>
      <c r="G728" s="74"/>
    </row>
    <row r="729">
      <c r="B729" s="274"/>
      <c r="G729" s="74"/>
    </row>
    <row r="730">
      <c r="B730" s="274"/>
      <c r="G730" s="74"/>
    </row>
    <row r="731">
      <c r="B731" s="274"/>
      <c r="G731" s="74"/>
    </row>
    <row r="732">
      <c r="B732" s="274"/>
      <c r="G732" s="74"/>
    </row>
    <row r="733">
      <c r="B733" s="274"/>
      <c r="G733" s="74"/>
    </row>
    <row r="734">
      <c r="B734" s="274"/>
      <c r="G734" s="74"/>
    </row>
    <row r="735">
      <c r="B735" s="274"/>
      <c r="G735" s="74"/>
    </row>
    <row r="736">
      <c r="B736" s="274"/>
      <c r="G736" s="74"/>
    </row>
    <row r="737">
      <c r="B737" s="274"/>
      <c r="G737" s="74"/>
    </row>
    <row r="738">
      <c r="B738" s="274"/>
      <c r="G738" s="74"/>
    </row>
    <row r="739">
      <c r="B739" s="274"/>
      <c r="G739" s="74"/>
    </row>
    <row r="740">
      <c r="B740" s="274"/>
      <c r="G740" s="74"/>
    </row>
    <row r="741">
      <c r="B741" s="274"/>
      <c r="G741" s="74"/>
    </row>
    <row r="742">
      <c r="B742" s="274"/>
      <c r="G742" s="74"/>
    </row>
    <row r="743">
      <c r="B743" s="274"/>
      <c r="G743" s="74"/>
    </row>
    <row r="744">
      <c r="B744" s="274"/>
      <c r="G744" s="74"/>
    </row>
    <row r="745">
      <c r="B745" s="274"/>
      <c r="G745" s="74"/>
    </row>
    <row r="746">
      <c r="B746" s="274"/>
      <c r="G746" s="74"/>
    </row>
    <row r="747">
      <c r="B747" s="274"/>
      <c r="G747" s="74"/>
    </row>
    <row r="748">
      <c r="B748" s="274"/>
      <c r="G748" s="74"/>
    </row>
    <row r="749">
      <c r="B749" s="274"/>
      <c r="G749" s="74"/>
    </row>
    <row r="750">
      <c r="B750" s="274"/>
      <c r="G750" s="74"/>
    </row>
    <row r="751">
      <c r="B751" s="274"/>
      <c r="G751" s="74"/>
    </row>
    <row r="752">
      <c r="B752" s="274"/>
      <c r="G752" s="74"/>
    </row>
    <row r="753">
      <c r="B753" s="274"/>
      <c r="G753" s="74"/>
    </row>
    <row r="754">
      <c r="B754" s="274"/>
      <c r="G754" s="74"/>
    </row>
    <row r="755">
      <c r="B755" s="274"/>
      <c r="G755" s="74"/>
    </row>
    <row r="756">
      <c r="B756" s="274"/>
      <c r="G756" s="74"/>
    </row>
    <row r="757">
      <c r="B757" s="274"/>
      <c r="G757" s="74"/>
    </row>
    <row r="758">
      <c r="B758" s="274"/>
      <c r="G758" s="74"/>
    </row>
    <row r="759">
      <c r="B759" s="274"/>
      <c r="G759" s="74"/>
    </row>
    <row r="760">
      <c r="B760" s="274"/>
      <c r="G760" s="74"/>
    </row>
    <row r="761">
      <c r="B761" s="274"/>
      <c r="G761" s="74"/>
    </row>
    <row r="762">
      <c r="B762" s="274"/>
      <c r="G762" s="74"/>
    </row>
    <row r="763">
      <c r="B763" s="274"/>
      <c r="G763" s="74"/>
    </row>
    <row r="764">
      <c r="B764" s="274"/>
      <c r="G764" s="74"/>
    </row>
    <row r="765">
      <c r="B765" s="274"/>
      <c r="G765" s="74"/>
    </row>
    <row r="766">
      <c r="B766" s="274"/>
      <c r="G766" s="74"/>
    </row>
    <row r="767">
      <c r="B767" s="274"/>
      <c r="G767" s="74"/>
    </row>
    <row r="768">
      <c r="B768" s="274"/>
      <c r="G768" s="74"/>
    </row>
    <row r="769">
      <c r="B769" s="274"/>
      <c r="G769" s="74"/>
    </row>
    <row r="770">
      <c r="B770" s="274"/>
      <c r="G770" s="74"/>
    </row>
    <row r="771">
      <c r="B771" s="274"/>
      <c r="G771" s="74"/>
    </row>
    <row r="772">
      <c r="B772" s="274"/>
      <c r="G772" s="74"/>
    </row>
    <row r="773">
      <c r="B773" s="274"/>
      <c r="G773" s="74"/>
    </row>
    <row r="774">
      <c r="B774" s="274"/>
      <c r="G774" s="74"/>
    </row>
    <row r="775">
      <c r="B775" s="274"/>
      <c r="G775" s="74"/>
    </row>
    <row r="776">
      <c r="B776" s="274"/>
      <c r="G776" s="74"/>
    </row>
    <row r="777">
      <c r="B777" s="274"/>
      <c r="G777" s="74"/>
    </row>
    <row r="778">
      <c r="B778" s="274"/>
      <c r="G778" s="74"/>
    </row>
    <row r="779">
      <c r="B779" s="274"/>
      <c r="G779" s="74"/>
    </row>
    <row r="780">
      <c r="B780" s="274"/>
      <c r="G780" s="74"/>
    </row>
    <row r="781">
      <c r="B781" s="274"/>
      <c r="G781" s="74"/>
    </row>
    <row r="782">
      <c r="B782" s="274"/>
      <c r="G782" s="74"/>
    </row>
    <row r="783">
      <c r="B783" s="274"/>
      <c r="G783" s="74"/>
    </row>
    <row r="784">
      <c r="B784" s="274"/>
      <c r="G784" s="74"/>
    </row>
    <row r="785">
      <c r="B785" s="274"/>
      <c r="G785" s="74"/>
    </row>
    <row r="786">
      <c r="B786" s="274"/>
      <c r="G786" s="74"/>
    </row>
    <row r="787">
      <c r="B787" s="274"/>
      <c r="G787" s="74"/>
    </row>
    <row r="788">
      <c r="B788" s="274"/>
      <c r="G788" s="74"/>
    </row>
    <row r="789">
      <c r="B789" s="274"/>
      <c r="G789" s="74"/>
    </row>
    <row r="790">
      <c r="B790" s="274"/>
      <c r="G790" s="74"/>
    </row>
    <row r="791">
      <c r="B791" s="274"/>
      <c r="G791" s="74"/>
    </row>
    <row r="792">
      <c r="B792" s="274"/>
      <c r="G792" s="74"/>
    </row>
    <row r="793">
      <c r="B793" s="274"/>
      <c r="G793" s="74"/>
    </row>
    <row r="794">
      <c r="B794" s="274"/>
      <c r="G794" s="74"/>
    </row>
    <row r="795">
      <c r="B795" s="274"/>
      <c r="G795" s="74"/>
    </row>
    <row r="796">
      <c r="B796" s="274"/>
      <c r="G796" s="74"/>
    </row>
    <row r="797">
      <c r="B797" s="274"/>
      <c r="G797" s="74"/>
    </row>
    <row r="798">
      <c r="B798" s="274"/>
      <c r="G798" s="74"/>
    </row>
    <row r="799">
      <c r="B799" s="274"/>
      <c r="G799" s="74"/>
    </row>
    <row r="800">
      <c r="B800" s="274"/>
      <c r="G800" s="74"/>
    </row>
    <row r="801">
      <c r="B801" s="274"/>
      <c r="G801" s="74"/>
    </row>
    <row r="802">
      <c r="B802" s="274"/>
      <c r="G802" s="74"/>
    </row>
    <row r="803">
      <c r="B803" s="274"/>
      <c r="G803" s="74"/>
    </row>
    <row r="804">
      <c r="B804" s="274"/>
      <c r="G804" s="74"/>
    </row>
    <row r="805">
      <c r="B805" s="274"/>
      <c r="G805" s="74"/>
    </row>
    <row r="806">
      <c r="B806" s="274"/>
      <c r="G806" s="74"/>
    </row>
    <row r="807">
      <c r="B807" s="274"/>
      <c r="G807" s="74"/>
    </row>
    <row r="808">
      <c r="B808" s="274"/>
      <c r="G808" s="74"/>
    </row>
    <row r="809">
      <c r="B809" s="274"/>
      <c r="G809" s="74"/>
    </row>
    <row r="810">
      <c r="B810" s="274"/>
      <c r="G810" s="74"/>
    </row>
    <row r="811">
      <c r="B811" s="274"/>
      <c r="G811" s="74"/>
    </row>
    <row r="812">
      <c r="B812" s="274"/>
      <c r="G812" s="74"/>
    </row>
    <row r="813">
      <c r="B813" s="274"/>
      <c r="G813" s="74"/>
    </row>
    <row r="814">
      <c r="B814" s="274"/>
      <c r="G814" s="74"/>
    </row>
    <row r="815">
      <c r="B815" s="274"/>
      <c r="G815" s="74"/>
    </row>
    <row r="816">
      <c r="B816" s="274"/>
      <c r="G816" s="74"/>
    </row>
    <row r="817">
      <c r="B817" s="274"/>
      <c r="G817" s="74"/>
    </row>
    <row r="818">
      <c r="B818" s="274"/>
      <c r="G818" s="74"/>
    </row>
    <row r="819">
      <c r="B819" s="274"/>
      <c r="G819" s="74"/>
    </row>
    <row r="820">
      <c r="B820" s="274"/>
      <c r="G820" s="74"/>
    </row>
    <row r="821">
      <c r="B821" s="274"/>
      <c r="G821" s="74"/>
    </row>
    <row r="822">
      <c r="B822" s="274"/>
      <c r="G822" s="74"/>
    </row>
    <row r="823">
      <c r="B823" s="274"/>
      <c r="G823" s="74"/>
    </row>
    <row r="824">
      <c r="B824" s="274"/>
      <c r="G824" s="74"/>
    </row>
    <row r="825">
      <c r="B825" s="274"/>
      <c r="G825" s="74"/>
    </row>
    <row r="826">
      <c r="B826" s="274"/>
      <c r="G826" s="74"/>
    </row>
    <row r="827">
      <c r="B827" s="274"/>
      <c r="G827" s="74"/>
    </row>
    <row r="828">
      <c r="B828" s="274"/>
      <c r="G828" s="74"/>
    </row>
    <row r="829">
      <c r="B829" s="274"/>
      <c r="G829" s="74"/>
    </row>
    <row r="830">
      <c r="B830" s="274"/>
      <c r="G830" s="74"/>
    </row>
    <row r="831">
      <c r="B831" s="274"/>
      <c r="G831" s="74"/>
    </row>
    <row r="832">
      <c r="B832" s="274"/>
      <c r="G832" s="74"/>
    </row>
    <row r="833">
      <c r="B833" s="274"/>
      <c r="G833" s="74"/>
    </row>
    <row r="834">
      <c r="B834" s="274"/>
      <c r="G834" s="74"/>
    </row>
    <row r="835">
      <c r="B835" s="274"/>
      <c r="G835" s="74"/>
    </row>
    <row r="836">
      <c r="B836" s="274"/>
      <c r="G836" s="74"/>
    </row>
    <row r="837">
      <c r="B837" s="274"/>
      <c r="G837" s="74"/>
    </row>
    <row r="838">
      <c r="B838" s="274"/>
      <c r="G838" s="74"/>
    </row>
    <row r="839">
      <c r="B839" s="274"/>
      <c r="G839" s="74"/>
    </row>
    <row r="840">
      <c r="B840" s="274"/>
      <c r="G840" s="74"/>
    </row>
    <row r="841">
      <c r="B841" s="274"/>
      <c r="G841" s="74"/>
    </row>
    <row r="842">
      <c r="B842" s="274"/>
      <c r="G842" s="74"/>
    </row>
    <row r="843">
      <c r="B843" s="274"/>
      <c r="G843" s="74"/>
    </row>
    <row r="844">
      <c r="B844" s="274"/>
      <c r="G844" s="74"/>
    </row>
    <row r="845">
      <c r="B845" s="274"/>
      <c r="G845" s="74"/>
    </row>
    <row r="846">
      <c r="B846" s="274"/>
      <c r="G846" s="74"/>
    </row>
    <row r="847">
      <c r="B847" s="274"/>
      <c r="G847" s="74"/>
    </row>
    <row r="848">
      <c r="B848" s="274"/>
      <c r="G848" s="74"/>
    </row>
    <row r="849">
      <c r="B849" s="274"/>
      <c r="G849" s="74"/>
    </row>
    <row r="850">
      <c r="B850" s="274"/>
      <c r="G850" s="74"/>
    </row>
    <row r="851">
      <c r="B851" s="274"/>
      <c r="G851" s="74"/>
    </row>
    <row r="852">
      <c r="B852" s="274"/>
      <c r="G852" s="74"/>
    </row>
    <row r="853">
      <c r="B853" s="274"/>
      <c r="G853" s="74"/>
    </row>
    <row r="854">
      <c r="B854" s="274"/>
      <c r="G854" s="74"/>
    </row>
    <row r="855">
      <c r="B855" s="274"/>
      <c r="G855" s="74"/>
    </row>
    <row r="856">
      <c r="B856" s="274"/>
      <c r="G856" s="74"/>
    </row>
    <row r="857">
      <c r="B857" s="274"/>
      <c r="G857" s="74"/>
    </row>
    <row r="858">
      <c r="B858" s="274"/>
      <c r="G858" s="74"/>
    </row>
    <row r="859">
      <c r="B859" s="274"/>
      <c r="G859" s="74"/>
    </row>
    <row r="860">
      <c r="B860" s="274"/>
      <c r="G860" s="74"/>
    </row>
    <row r="861">
      <c r="B861" s="274"/>
      <c r="G861" s="74"/>
    </row>
    <row r="862">
      <c r="B862" s="274"/>
      <c r="G862" s="74"/>
    </row>
    <row r="863">
      <c r="B863" s="274"/>
      <c r="G863" s="74"/>
    </row>
    <row r="864">
      <c r="B864" s="274"/>
      <c r="G864" s="74"/>
    </row>
    <row r="865">
      <c r="B865" s="274"/>
      <c r="G865" s="74"/>
    </row>
    <row r="866">
      <c r="B866" s="274"/>
      <c r="G866" s="74"/>
    </row>
    <row r="867">
      <c r="B867" s="274"/>
      <c r="G867" s="74"/>
    </row>
    <row r="868">
      <c r="B868" s="274"/>
      <c r="G868" s="74"/>
    </row>
    <row r="869">
      <c r="B869" s="274"/>
      <c r="G869" s="74"/>
    </row>
    <row r="870">
      <c r="B870" s="274"/>
      <c r="G870" s="74"/>
    </row>
    <row r="871">
      <c r="B871" s="274"/>
      <c r="G871" s="74"/>
    </row>
    <row r="872">
      <c r="B872" s="274"/>
      <c r="G872" s="74"/>
    </row>
    <row r="873">
      <c r="B873" s="274"/>
      <c r="G873" s="74"/>
    </row>
    <row r="874">
      <c r="B874" s="274"/>
      <c r="G874" s="74"/>
    </row>
    <row r="875">
      <c r="B875" s="274"/>
      <c r="G875" s="74"/>
    </row>
    <row r="876">
      <c r="B876" s="274"/>
      <c r="G876" s="74"/>
    </row>
    <row r="877">
      <c r="B877" s="274"/>
      <c r="G877" s="74"/>
    </row>
    <row r="878">
      <c r="B878" s="274"/>
      <c r="G878" s="74"/>
    </row>
    <row r="879">
      <c r="B879" s="274"/>
      <c r="G879" s="74"/>
    </row>
    <row r="880">
      <c r="B880" s="274"/>
      <c r="G880" s="74"/>
    </row>
    <row r="881">
      <c r="B881" s="274"/>
      <c r="G881" s="74"/>
    </row>
    <row r="882">
      <c r="B882" s="274"/>
      <c r="G882" s="74"/>
    </row>
    <row r="883">
      <c r="B883" s="274"/>
      <c r="G883" s="74"/>
    </row>
    <row r="884">
      <c r="B884" s="274"/>
      <c r="G884" s="74"/>
    </row>
    <row r="885">
      <c r="B885" s="274"/>
      <c r="G885" s="74"/>
    </row>
    <row r="886">
      <c r="B886" s="274"/>
      <c r="G886" s="74"/>
    </row>
    <row r="887">
      <c r="B887" s="274"/>
      <c r="G887" s="74"/>
    </row>
    <row r="888">
      <c r="B888" s="274"/>
      <c r="G888" s="74"/>
    </row>
    <row r="889">
      <c r="B889" s="274"/>
      <c r="G889" s="74"/>
    </row>
    <row r="890">
      <c r="B890" s="274"/>
      <c r="G890" s="74"/>
    </row>
    <row r="891">
      <c r="B891" s="274"/>
      <c r="G891" s="74"/>
    </row>
    <row r="892">
      <c r="B892" s="274"/>
      <c r="G892" s="74"/>
    </row>
    <row r="893">
      <c r="B893" s="274"/>
      <c r="G893" s="74"/>
    </row>
    <row r="894">
      <c r="B894" s="274"/>
      <c r="G894" s="74"/>
    </row>
    <row r="895">
      <c r="B895" s="274"/>
      <c r="G895" s="74"/>
    </row>
    <row r="896">
      <c r="B896" s="274"/>
      <c r="G896" s="74"/>
    </row>
    <row r="897">
      <c r="B897" s="274"/>
      <c r="G897" s="74"/>
    </row>
    <row r="898">
      <c r="B898" s="274"/>
      <c r="G898" s="74"/>
    </row>
    <row r="899">
      <c r="B899" s="274"/>
      <c r="G899" s="74"/>
    </row>
    <row r="900">
      <c r="B900" s="274"/>
      <c r="G900" s="74"/>
    </row>
    <row r="901">
      <c r="B901" s="274"/>
      <c r="G901" s="74"/>
    </row>
    <row r="902">
      <c r="B902" s="274"/>
      <c r="G902" s="74"/>
    </row>
    <row r="903">
      <c r="B903" s="274"/>
      <c r="G903" s="74"/>
    </row>
    <row r="904">
      <c r="B904" s="274"/>
      <c r="G904" s="74"/>
    </row>
    <row r="905">
      <c r="B905" s="274"/>
      <c r="G905" s="74"/>
    </row>
    <row r="906">
      <c r="B906" s="274"/>
      <c r="G906" s="74"/>
    </row>
    <row r="907">
      <c r="B907" s="274"/>
      <c r="G907" s="74"/>
    </row>
    <row r="908">
      <c r="B908" s="274"/>
      <c r="G908" s="74"/>
    </row>
    <row r="909">
      <c r="B909" s="274"/>
      <c r="G909" s="74"/>
    </row>
    <row r="910">
      <c r="B910" s="274"/>
      <c r="G910" s="74"/>
    </row>
    <row r="911">
      <c r="B911" s="274"/>
      <c r="G911" s="74"/>
    </row>
    <row r="912">
      <c r="B912" s="274"/>
      <c r="G912" s="74"/>
    </row>
    <row r="913">
      <c r="B913" s="274"/>
      <c r="G913" s="74"/>
    </row>
    <row r="914">
      <c r="B914" s="274"/>
      <c r="G914" s="74"/>
    </row>
    <row r="915">
      <c r="B915" s="274"/>
      <c r="G915" s="74"/>
    </row>
    <row r="916">
      <c r="B916" s="274"/>
      <c r="G916" s="74"/>
    </row>
    <row r="917">
      <c r="B917" s="274"/>
      <c r="G917" s="74"/>
    </row>
    <row r="918">
      <c r="B918" s="274"/>
      <c r="G918" s="74"/>
    </row>
    <row r="919">
      <c r="B919" s="274"/>
      <c r="G919" s="74"/>
    </row>
    <row r="920">
      <c r="B920" s="274"/>
      <c r="G920" s="74"/>
    </row>
    <row r="921">
      <c r="B921" s="274"/>
      <c r="G921" s="74"/>
    </row>
    <row r="922">
      <c r="B922" s="274"/>
      <c r="G922" s="74"/>
    </row>
    <row r="923">
      <c r="B923" s="274"/>
      <c r="G923" s="74"/>
    </row>
    <row r="924">
      <c r="B924" s="274"/>
      <c r="G924" s="74"/>
    </row>
    <row r="925">
      <c r="B925" s="274"/>
      <c r="G925" s="74"/>
    </row>
    <row r="926">
      <c r="B926" s="274"/>
      <c r="G926" s="74"/>
    </row>
    <row r="927">
      <c r="B927" s="274"/>
      <c r="G927" s="74"/>
    </row>
    <row r="928">
      <c r="B928" s="274"/>
      <c r="G928" s="74"/>
    </row>
    <row r="929">
      <c r="B929" s="274"/>
      <c r="G929" s="74"/>
    </row>
    <row r="930">
      <c r="B930" s="274"/>
      <c r="G930" s="74"/>
    </row>
    <row r="931">
      <c r="B931" s="274"/>
      <c r="G931" s="74"/>
    </row>
    <row r="932">
      <c r="B932" s="274"/>
      <c r="G932" s="74"/>
    </row>
    <row r="933">
      <c r="B933" s="274"/>
      <c r="G933" s="74"/>
    </row>
    <row r="934">
      <c r="B934" s="274"/>
      <c r="G934" s="74"/>
    </row>
    <row r="935">
      <c r="B935" s="274"/>
      <c r="G935" s="74"/>
    </row>
    <row r="936">
      <c r="B936" s="274"/>
      <c r="G936" s="74"/>
    </row>
    <row r="937">
      <c r="B937" s="274"/>
      <c r="G937" s="74"/>
    </row>
    <row r="938">
      <c r="B938" s="274"/>
      <c r="G938" s="74"/>
    </row>
    <row r="939">
      <c r="B939" s="274"/>
      <c r="G939" s="74"/>
    </row>
    <row r="940">
      <c r="B940" s="274"/>
      <c r="G940" s="74"/>
    </row>
    <row r="941">
      <c r="B941" s="274"/>
      <c r="G941" s="74"/>
    </row>
    <row r="942">
      <c r="B942" s="274"/>
      <c r="G942" s="74"/>
    </row>
    <row r="943">
      <c r="B943" s="274"/>
      <c r="G943" s="74"/>
    </row>
    <row r="944">
      <c r="B944" s="274"/>
      <c r="G944" s="74"/>
    </row>
    <row r="945">
      <c r="B945" s="274"/>
      <c r="G945" s="74"/>
    </row>
    <row r="946">
      <c r="B946" s="274"/>
      <c r="G946" s="74"/>
    </row>
    <row r="947">
      <c r="B947" s="274"/>
      <c r="G947" s="74"/>
    </row>
    <row r="948">
      <c r="B948" s="274"/>
      <c r="G948" s="74"/>
    </row>
    <row r="949">
      <c r="B949" s="274"/>
      <c r="G949" s="74"/>
    </row>
    <row r="950">
      <c r="B950" s="274"/>
      <c r="G950" s="74"/>
    </row>
    <row r="951">
      <c r="B951" s="274"/>
      <c r="G951" s="74"/>
    </row>
    <row r="952">
      <c r="B952" s="274"/>
      <c r="G952" s="74"/>
    </row>
    <row r="953">
      <c r="B953" s="274"/>
      <c r="G953" s="74"/>
    </row>
    <row r="954">
      <c r="B954" s="274"/>
      <c r="G954" s="74"/>
    </row>
    <row r="955">
      <c r="B955" s="274"/>
      <c r="G955" s="74"/>
    </row>
    <row r="956">
      <c r="B956" s="274"/>
      <c r="G956" s="74"/>
    </row>
    <row r="957">
      <c r="B957" s="274"/>
      <c r="G957" s="74"/>
    </row>
    <row r="958">
      <c r="B958" s="274"/>
      <c r="G958" s="74"/>
    </row>
    <row r="959">
      <c r="B959" s="274"/>
      <c r="G959" s="74"/>
    </row>
    <row r="960">
      <c r="B960" s="274"/>
      <c r="G960" s="74"/>
    </row>
    <row r="961">
      <c r="B961" s="274"/>
      <c r="G961" s="74"/>
    </row>
    <row r="962">
      <c r="B962" s="274"/>
      <c r="G962" s="74"/>
    </row>
    <row r="963">
      <c r="B963" s="274"/>
      <c r="G963" s="74"/>
    </row>
    <row r="964">
      <c r="B964" s="274"/>
      <c r="G964" s="74"/>
    </row>
    <row r="965">
      <c r="B965" s="274"/>
      <c r="G965" s="74"/>
    </row>
    <row r="966">
      <c r="B966" s="274"/>
      <c r="G966" s="74"/>
    </row>
    <row r="967">
      <c r="B967" s="274"/>
      <c r="G967" s="74"/>
    </row>
    <row r="968">
      <c r="B968" s="274"/>
      <c r="G968" s="74"/>
    </row>
    <row r="969">
      <c r="B969" s="274"/>
      <c r="G969" s="74"/>
    </row>
    <row r="970">
      <c r="B970" s="274"/>
      <c r="G970" s="74"/>
    </row>
    <row r="971">
      <c r="B971" s="274"/>
      <c r="G971" s="74"/>
    </row>
    <row r="972">
      <c r="B972" s="274"/>
      <c r="G972" s="74"/>
    </row>
    <row r="973">
      <c r="B973" s="274"/>
      <c r="G973" s="74"/>
    </row>
    <row r="974">
      <c r="B974" s="274"/>
      <c r="G974" s="74"/>
    </row>
    <row r="975">
      <c r="B975" s="274"/>
      <c r="G975" s="74"/>
    </row>
    <row r="976">
      <c r="B976" s="274"/>
      <c r="G976" s="74"/>
    </row>
    <row r="977">
      <c r="B977" s="274"/>
      <c r="G977" s="74"/>
    </row>
    <row r="978">
      <c r="B978" s="274"/>
      <c r="G978" s="74"/>
    </row>
    <row r="979">
      <c r="B979" s="274"/>
      <c r="G979" s="74"/>
    </row>
  </sheetData>
  <mergeCells count="8">
    <mergeCell ref="A1:G1"/>
    <mergeCell ref="A2:A3"/>
    <mergeCell ref="B2:B3"/>
    <mergeCell ref="C2:C3"/>
    <mergeCell ref="D2:D3"/>
    <mergeCell ref="E2:F2"/>
    <mergeCell ref="G2:G3"/>
    <mergeCell ref="L34:L55"/>
  </mergeCells>
  <hyperlinks>
    <hyperlink r:id="rId1" ref="B5"/>
    <hyperlink r:id="rId2" ref="B7"/>
    <hyperlink r:id="rId3" ref="B8"/>
    <hyperlink r:id="rId4" ref="B9"/>
    <hyperlink r:id="rId5" ref="B10"/>
    <hyperlink r:id="rId6" ref="B11"/>
    <hyperlink r:id="rId7" ref="B17"/>
    <hyperlink r:id="rId8" ref="B19"/>
    <hyperlink r:id="rId9" ref="B21"/>
  </hyperlinks>
  <drawing r:id="rId10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10.88"/>
    <col customWidth="1" min="3" max="3" width="14.75"/>
    <col customWidth="1" min="4" max="4" width="17.25"/>
  </cols>
  <sheetData>
    <row r="1">
      <c r="A1" s="206" t="s">
        <v>375</v>
      </c>
      <c r="B1" s="207" t="s">
        <v>418</v>
      </c>
      <c r="C1" s="207" t="s">
        <v>376</v>
      </c>
      <c r="D1" s="208" t="s">
        <v>377</v>
      </c>
      <c r="E1" s="23"/>
      <c r="F1" s="209" t="s">
        <v>378</v>
      </c>
      <c r="G1" s="209" t="s">
        <v>70</v>
      </c>
    </row>
    <row r="2">
      <c r="A2" s="210"/>
      <c r="B2" s="210"/>
      <c r="C2" s="210"/>
      <c r="D2" s="211" t="s">
        <v>6</v>
      </c>
      <c r="E2" s="212" t="s">
        <v>379</v>
      </c>
      <c r="F2" s="210"/>
      <c r="G2" s="210"/>
    </row>
    <row r="3">
      <c r="A3" s="146" t="s">
        <v>94</v>
      </c>
      <c r="B3" s="85" t="s">
        <v>28</v>
      </c>
      <c r="C3" s="85" t="s">
        <v>27</v>
      </c>
      <c r="D3" s="38" t="s">
        <v>93</v>
      </c>
      <c r="E3" s="85" t="s">
        <v>674</v>
      </c>
      <c r="F3" s="14">
        <v>1.0</v>
      </c>
      <c r="G3" s="14">
        <v>1.0</v>
      </c>
    </row>
    <row r="4">
      <c r="A4" s="146" t="s">
        <v>85</v>
      </c>
      <c r="B4" s="85" t="s">
        <v>28</v>
      </c>
      <c r="C4" s="85" t="s">
        <v>27</v>
      </c>
      <c r="D4" s="38" t="s">
        <v>161</v>
      </c>
      <c r="E4" s="85" t="s">
        <v>674</v>
      </c>
      <c r="F4" s="14">
        <v>2.0</v>
      </c>
      <c r="G4" s="14">
        <v>1.0</v>
      </c>
    </row>
    <row r="5">
      <c r="A5" s="146" t="s">
        <v>115</v>
      </c>
      <c r="B5" s="85" t="s">
        <v>28</v>
      </c>
      <c r="C5" s="85" t="s">
        <v>27</v>
      </c>
      <c r="D5" s="38" t="s">
        <v>169</v>
      </c>
      <c r="E5" s="85" t="s">
        <v>674</v>
      </c>
      <c r="F5" s="14">
        <v>3.0</v>
      </c>
      <c r="G5" s="14">
        <v>0.0</v>
      </c>
    </row>
    <row r="6">
      <c r="A6" s="146" t="s">
        <v>74</v>
      </c>
      <c r="B6" s="85" t="s">
        <v>28</v>
      </c>
      <c r="C6" s="85" t="s">
        <v>27</v>
      </c>
      <c r="D6" s="38" t="s">
        <v>88</v>
      </c>
      <c r="E6" s="85" t="s">
        <v>674</v>
      </c>
      <c r="F6" s="14">
        <v>4.0</v>
      </c>
      <c r="G6" s="14">
        <v>1.0</v>
      </c>
    </row>
    <row r="7">
      <c r="A7" s="146" t="s">
        <v>166</v>
      </c>
      <c r="B7" s="85" t="s">
        <v>28</v>
      </c>
      <c r="C7" s="85" t="s">
        <v>27</v>
      </c>
      <c r="D7" s="38" t="s">
        <v>203</v>
      </c>
      <c r="E7" s="85" t="s">
        <v>674</v>
      </c>
      <c r="F7" s="14">
        <v>5.0</v>
      </c>
      <c r="G7" s="14">
        <v>1.0</v>
      </c>
    </row>
    <row r="8">
      <c r="A8" s="146" t="s">
        <v>580</v>
      </c>
      <c r="B8" s="85" t="s">
        <v>28</v>
      </c>
      <c r="C8" s="14" t="s">
        <v>58</v>
      </c>
      <c r="D8" s="38" t="s">
        <v>183</v>
      </c>
      <c r="E8" s="85" t="s">
        <v>674</v>
      </c>
      <c r="F8" s="14">
        <v>6.0</v>
      </c>
      <c r="G8" s="14">
        <v>0.0</v>
      </c>
    </row>
    <row r="9">
      <c r="A9" s="146" t="s">
        <v>81</v>
      </c>
      <c r="B9" s="85" t="s">
        <v>28</v>
      </c>
      <c r="C9" s="85" t="s">
        <v>27</v>
      </c>
      <c r="D9" s="38" t="s">
        <v>80</v>
      </c>
      <c r="E9" s="85" t="s">
        <v>674</v>
      </c>
      <c r="F9" s="14">
        <v>7.0</v>
      </c>
      <c r="G9" s="14">
        <v>1.0</v>
      </c>
    </row>
    <row r="10">
      <c r="A10" s="146" t="s">
        <v>127</v>
      </c>
      <c r="B10" s="85" t="s">
        <v>28</v>
      </c>
      <c r="C10" s="85" t="s">
        <v>27</v>
      </c>
      <c r="D10" s="38" t="s">
        <v>159</v>
      </c>
      <c r="E10" s="85" t="s">
        <v>674</v>
      </c>
      <c r="F10" s="14">
        <v>8.0</v>
      </c>
      <c r="G10" s="14">
        <v>0.0</v>
      </c>
    </row>
    <row r="11">
      <c r="A11" s="146" t="s">
        <v>103</v>
      </c>
      <c r="B11" s="85" t="s">
        <v>28</v>
      </c>
      <c r="C11" s="85" t="s">
        <v>27</v>
      </c>
      <c r="D11" s="38" t="s">
        <v>102</v>
      </c>
      <c r="E11" s="85" t="s">
        <v>674</v>
      </c>
      <c r="F11" s="14">
        <v>9.0</v>
      </c>
      <c r="G11" s="14">
        <v>1.0</v>
      </c>
    </row>
    <row r="12">
      <c r="A12" s="146" t="s">
        <v>95</v>
      </c>
      <c r="B12" s="85" t="s">
        <v>28</v>
      </c>
      <c r="C12" s="14" t="s">
        <v>58</v>
      </c>
      <c r="D12" s="38" t="s">
        <v>177</v>
      </c>
      <c r="E12" s="85" t="s">
        <v>674</v>
      </c>
      <c r="F12" s="14">
        <v>10.0</v>
      </c>
      <c r="G12" s="14">
        <v>0.0</v>
      </c>
    </row>
    <row r="13">
      <c r="A13" s="146" t="s">
        <v>68</v>
      </c>
      <c r="B13" s="85" t="s">
        <v>28</v>
      </c>
      <c r="C13" s="85" t="s">
        <v>27</v>
      </c>
      <c r="D13" s="38" t="s">
        <v>69</v>
      </c>
      <c r="E13" s="85" t="s">
        <v>674</v>
      </c>
      <c r="F13" s="14">
        <v>11.0</v>
      </c>
      <c r="G13" s="14">
        <v>0.0</v>
      </c>
    </row>
    <row r="14">
      <c r="A14" s="146" t="s">
        <v>110</v>
      </c>
      <c r="B14" s="85" t="s">
        <v>28</v>
      </c>
      <c r="C14" s="85" t="s">
        <v>27</v>
      </c>
      <c r="D14" s="38" t="s">
        <v>208</v>
      </c>
      <c r="E14" s="85" t="s">
        <v>674</v>
      </c>
      <c r="F14" s="14">
        <v>12.0</v>
      </c>
      <c r="G14" s="14">
        <v>0.0</v>
      </c>
    </row>
    <row r="15">
      <c r="A15" s="146" t="s">
        <v>46</v>
      </c>
      <c r="B15" s="85" t="s">
        <v>28</v>
      </c>
      <c r="C15" s="85" t="s">
        <v>27</v>
      </c>
      <c r="D15" s="38" t="s">
        <v>47</v>
      </c>
      <c r="E15" s="85" t="s">
        <v>674</v>
      </c>
      <c r="F15" s="14">
        <v>13.0</v>
      </c>
      <c r="G15" s="14">
        <v>0.0</v>
      </c>
    </row>
    <row r="16">
      <c r="A16" s="146" t="s">
        <v>56</v>
      </c>
      <c r="B16" s="85" t="s">
        <v>28</v>
      </c>
      <c r="C16" s="85" t="s">
        <v>27</v>
      </c>
      <c r="D16" s="38" t="s">
        <v>226</v>
      </c>
      <c r="E16" s="85" t="s">
        <v>674</v>
      </c>
      <c r="F16" s="14">
        <v>14.0</v>
      </c>
      <c r="G16" s="14">
        <v>0.0</v>
      </c>
    </row>
    <row r="17">
      <c r="A17" s="146" t="s">
        <v>51</v>
      </c>
      <c r="B17" s="85" t="s">
        <v>28</v>
      </c>
      <c r="C17" s="85" t="s">
        <v>27</v>
      </c>
      <c r="D17" s="38" t="s">
        <v>158</v>
      </c>
      <c r="E17" s="85" t="s">
        <v>674</v>
      </c>
      <c r="F17" s="14">
        <v>15.0</v>
      </c>
      <c r="G17" s="14">
        <v>0.0</v>
      </c>
    </row>
    <row r="18">
      <c r="A18" s="146" t="s">
        <v>690</v>
      </c>
      <c r="B18" s="85" t="s">
        <v>28</v>
      </c>
      <c r="C18" s="14" t="s">
        <v>58</v>
      </c>
      <c r="D18" s="38" t="s">
        <v>222</v>
      </c>
      <c r="E18" s="85" t="s">
        <v>674</v>
      </c>
      <c r="F18" s="14">
        <v>16.0</v>
      </c>
      <c r="G18" s="14">
        <v>0.0</v>
      </c>
    </row>
    <row r="19">
      <c r="A19" s="146" t="s">
        <v>73</v>
      </c>
      <c r="B19" s="85" t="s">
        <v>28</v>
      </c>
      <c r="C19" s="85" t="s">
        <v>27</v>
      </c>
      <c r="D19" s="38" t="s">
        <v>72</v>
      </c>
      <c r="E19" s="85" t="s">
        <v>674</v>
      </c>
      <c r="F19" s="14">
        <v>17.0</v>
      </c>
      <c r="G19" s="14">
        <v>1.0</v>
      </c>
    </row>
    <row r="20">
      <c r="A20" s="148" t="s">
        <v>108</v>
      </c>
      <c r="B20" s="85" t="s">
        <v>28</v>
      </c>
      <c r="C20" s="14" t="s">
        <v>58</v>
      </c>
      <c r="D20" s="46" t="s">
        <v>133</v>
      </c>
      <c r="E20" s="85" t="s">
        <v>674</v>
      </c>
      <c r="F20" s="47">
        <v>18.0</v>
      </c>
      <c r="G20" s="47">
        <v>0.0</v>
      </c>
    </row>
    <row r="21">
      <c r="A21" s="146" t="s">
        <v>580</v>
      </c>
      <c r="B21" s="85" t="s">
        <v>28</v>
      </c>
      <c r="C21" s="42" t="s">
        <v>21</v>
      </c>
      <c r="D21" s="278" t="s">
        <v>112</v>
      </c>
      <c r="E21" s="85" t="s">
        <v>674</v>
      </c>
      <c r="F21" s="14">
        <v>6.0</v>
      </c>
      <c r="G21" s="68">
        <v>0.0</v>
      </c>
    </row>
    <row r="22">
      <c r="A22" s="146" t="s">
        <v>95</v>
      </c>
      <c r="B22" s="85" t="s">
        <v>28</v>
      </c>
      <c r="C22" s="42" t="s">
        <v>21</v>
      </c>
      <c r="D22" s="280" t="s">
        <v>176</v>
      </c>
      <c r="E22" s="85" t="s">
        <v>674</v>
      </c>
      <c r="F22" s="14">
        <v>10.0</v>
      </c>
      <c r="G22" s="68">
        <v>0.0</v>
      </c>
    </row>
    <row r="23">
      <c r="A23" s="146" t="s">
        <v>690</v>
      </c>
      <c r="B23" s="85" t="s">
        <v>28</v>
      </c>
      <c r="C23" s="42" t="s">
        <v>21</v>
      </c>
      <c r="D23" s="280" t="s">
        <v>220</v>
      </c>
      <c r="E23" s="85" t="s">
        <v>674</v>
      </c>
      <c r="F23" s="14">
        <v>16.0</v>
      </c>
      <c r="G23" s="68">
        <v>0.0</v>
      </c>
    </row>
    <row r="24">
      <c r="A24" s="148" t="s">
        <v>108</v>
      </c>
      <c r="B24" s="85" t="s">
        <v>28</v>
      </c>
      <c r="C24" s="42" t="s">
        <v>21</v>
      </c>
      <c r="D24" s="285" t="s">
        <v>109</v>
      </c>
      <c r="E24" s="85" t="s">
        <v>674</v>
      </c>
      <c r="F24" s="47">
        <v>18.0</v>
      </c>
      <c r="G24" s="68">
        <v>0.0</v>
      </c>
    </row>
    <row r="25">
      <c r="A25" s="146" t="s">
        <v>74</v>
      </c>
      <c r="B25" s="57" t="s">
        <v>22</v>
      </c>
      <c r="C25" s="85" t="s">
        <v>27</v>
      </c>
      <c r="D25" s="38" t="s">
        <v>75</v>
      </c>
      <c r="E25" s="85" t="s">
        <v>674</v>
      </c>
      <c r="F25" s="14">
        <v>1.0</v>
      </c>
      <c r="G25" s="14">
        <v>1.0</v>
      </c>
    </row>
    <row r="26">
      <c r="A26" s="146" t="s">
        <v>103</v>
      </c>
      <c r="B26" s="57" t="s">
        <v>22</v>
      </c>
      <c r="C26" s="85" t="s">
        <v>27</v>
      </c>
      <c r="D26" s="38" t="s">
        <v>105</v>
      </c>
      <c r="E26" s="85" t="s">
        <v>674</v>
      </c>
      <c r="F26" s="14">
        <v>2.0</v>
      </c>
      <c r="G26" s="14">
        <v>1.0</v>
      </c>
    </row>
    <row r="27">
      <c r="A27" s="146" t="s">
        <v>94</v>
      </c>
      <c r="B27" s="57" t="s">
        <v>22</v>
      </c>
      <c r="C27" s="85" t="s">
        <v>27</v>
      </c>
      <c r="D27" s="38" t="s">
        <v>97</v>
      </c>
      <c r="E27" s="85" t="s">
        <v>674</v>
      </c>
      <c r="F27" s="14">
        <v>3.0</v>
      </c>
      <c r="G27" s="14">
        <v>0.0</v>
      </c>
    </row>
    <row r="28">
      <c r="A28" s="146" t="s">
        <v>580</v>
      </c>
      <c r="B28" s="57" t="s">
        <v>22</v>
      </c>
      <c r="C28" s="85" t="s">
        <v>27</v>
      </c>
      <c r="D28" s="38" t="s">
        <v>99</v>
      </c>
      <c r="E28" s="85" t="s">
        <v>674</v>
      </c>
      <c r="F28" s="14">
        <v>4.0</v>
      </c>
      <c r="G28" s="14">
        <v>0.0</v>
      </c>
    </row>
    <row r="29">
      <c r="A29" s="146" t="s">
        <v>85</v>
      </c>
      <c r="B29" s="57" t="s">
        <v>22</v>
      </c>
      <c r="C29" s="85" t="s">
        <v>27</v>
      </c>
      <c r="D29" s="39" t="s">
        <v>84</v>
      </c>
      <c r="E29" s="85" t="s">
        <v>674</v>
      </c>
      <c r="F29" s="14">
        <v>5.0</v>
      </c>
      <c r="G29" s="85">
        <v>1.0</v>
      </c>
    </row>
    <row r="30">
      <c r="A30" s="146" t="s">
        <v>56</v>
      </c>
      <c r="B30" s="57" t="s">
        <v>22</v>
      </c>
      <c r="C30" s="85" t="s">
        <v>27</v>
      </c>
      <c r="D30" s="38" t="s">
        <v>57</v>
      </c>
      <c r="E30" s="85" t="s">
        <v>674</v>
      </c>
      <c r="F30" s="14">
        <v>6.0</v>
      </c>
      <c r="G30" s="14">
        <v>0.0</v>
      </c>
    </row>
    <row r="31">
      <c r="A31" s="146" t="s">
        <v>166</v>
      </c>
      <c r="B31" s="57" t="s">
        <v>22</v>
      </c>
      <c r="C31" s="85" t="s">
        <v>27</v>
      </c>
      <c r="D31" s="38" t="s">
        <v>91</v>
      </c>
      <c r="E31" s="85" t="s">
        <v>674</v>
      </c>
      <c r="F31" s="14">
        <v>7.0</v>
      </c>
      <c r="G31" s="14">
        <v>1.0</v>
      </c>
    </row>
    <row r="32">
      <c r="A32" s="146" t="s">
        <v>690</v>
      </c>
      <c r="B32" s="57" t="s">
        <v>22</v>
      </c>
      <c r="C32" s="85" t="s">
        <v>27</v>
      </c>
      <c r="D32" s="38" t="s">
        <v>83</v>
      </c>
      <c r="E32" s="85" t="s">
        <v>674</v>
      </c>
      <c r="F32" s="14">
        <v>8.0</v>
      </c>
      <c r="G32" s="14">
        <v>0.0</v>
      </c>
    </row>
    <row r="33">
      <c r="A33" s="146" t="s">
        <v>68</v>
      </c>
      <c r="B33" s="57" t="s">
        <v>22</v>
      </c>
      <c r="C33" s="85" t="s">
        <v>27</v>
      </c>
      <c r="D33" s="38" t="s">
        <v>87</v>
      </c>
      <c r="E33" s="85" t="s">
        <v>674</v>
      </c>
      <c r="F33" s="14">
        <v>9.0</v>
      </c>
      <c r="G33" s="14">
        <v>0.0</v>
      </c>
    </row>
    <row r="34">
      <c r="A34" s="146" t="s">
        <v>115</v>
      </c>
      <c r="B34" s="57" t="s">
        <v>22</v>
      </c>
      <c r="C34" s="85" t="s">
        <v>27</v>
      </c>
      <c r="D34" s="38" t="s">
        <v>211</v>
      </c>
      <c r="E34" s="85" t="s">
        <v>674</v>
      </c>
      <c r="F34" s="14">
        <v>10.0</v>
      </c>
      <c r="G34" s="14">
        <v>0.0</v>
      </c>
    </row>
    <row r="35">
      <c r="A35" s="146" t="s">
        <v>51</v>
      </c>
      <c r="B35" s="57" t="s">
        <v>22</v>
      </c>
      <c r="C35" s="85" t="s">
        <v>27</v>
      </c>
      <c r="D35" s="38" t="s">
        <v>196</v>
      </c>
      <c r="E35" s="85" t="s">
        <v>674</v>
      </c>
      <c r="F35" s="14">
        <v>11.0</v>
      </c>
      <c r="G35" s="14">
        <v>0.0</v>
      </c>
    </row>
    <row r="36">
      <c r="A36" s="146" t="s">
        <v>110</v>
      </c>
      <c r="B36" s="57" t="s">
        <v>22</v>
      </c>
      <c r="C36" s="85" t="s">
        <v>27</v>
      </c>
      <c r="D36" s="38" t="s">
        <v>111</v>
      </c>
      <c r="E36" s="85" t="s">
        <v>674</v>
      </c>
      <c r="F36" s="14">
        <v>12.0</v>
      </c>
      <c r="G36" s="14">
        <v>0.0</v>
      </c>
    </row>
    <row r="37">
      <c r="A37" s="146" t="s">
        <v>95</v>
      </c>
      <c r="B37" s="57" t="s">
        <v>22</v>
      </c>
      <c r="C37" s="14" t="s">
        <v>58</v>
      </c>
      <c r="D37" s="38" t="s">
        <v>96</v>
      </c>
      <c r="E37" s="85" t="s">
        <v>674</v>
      </c>
      <c r="F37" s="14">
        <v>13.0</v>
      </c>
      <c r="G37" s="14">
        <v>0.0</v>
      </c>
    </row>
    <row r="38">
      <c r="A38" s="146" t="s">
        <v>73</v>
      </c>
      <c r="B38" s="57" t="s">
        <v>22</v>
      </c>
      <c r="C38" s="85" t="s">
        <v>27</v>
      </c>
      <c r="D38" s="38" t="s">
        <v>192</v>
      </c>
      <c r="E38" s="85" t="s">
        <v>674</v>
      </c>
      <c r="F38" s="14">
        <v>14.0</v>
      </c>
      <c r="G38" s="14">
        <v>0.0</v>
      </c>
    </row>
    <row r="39">
      <c r="A39" s="146" t="s">
        <v>46</v>
      </c>
      <c r="B39" s="57" t="s">
        <v>22</v>
      </c>
      <c r="C39" s="85" t="s">
        <v>27</v>
      </c>
      <c r="D39" s="38" t="s">
        <v>216</v>
      </c>
      <c r="E39" s="85" t="s">
        <v>674</v>
      </c>
      <c r="F39" s="14">
        <v>15.0</v>
      </c>
      <c r="G39" s="14">
        <v>0.0</v>
      </c>
    </row>
    <row r="40">
      <c r="A40" s="146" t="s">
        <v>108</v>
      </c>
      <c r="B40" s="57" t="s">
        <v>22</v>
      </c>
      <c r="C40" s="85" t="s">
        <v>27</v>
      </c>
      <c r="D40" s="38" t="s">
        <v>182</v>
      </c>
      <c r="E40" s="85" t="s">
        <v>674</v>
      </c>
      <c r="F40" s="14">
        <v>16.0</v>
      </c>
      <c r="G40" s="14">
        <v>0.0</v>
      </c>
    </row>
    <row r="41">
      <c r="A41" s="146" t="s">
        <v>127</v>
      </c>
      <c r="B41" s="57" t="s">
        <v>22</v>
      </c>
      <c r="C41" s="14" t="s">
        <v>58</v>
      </c>
      <c r="D41" s="38" t="s">
        <v>151</v>
      </c>
      <c r="E41" s="85" t="s">
        <v>674</v>
      </c>
      <c r="F41" s="14">
        <v>17.0</v>
      </c>
      <c r="G41" s="14">
        <v>0.0</v>
      </c>
    </row>
    <row r="42">
      <c r="A42" s="148" t="s">
        <v>81</v>
      </c>
      <c r="B42" s="57" t="s">
        <v>22</v>
      </c>
      <c r="C42" s="14" t="s">
        <v>58</v>
      </c>
      <c r="D42" s="46" t="s">
        <v>145</v>
      </c>
      <c r="E42" s="85" t="s">
        <v>674</v>
      </c>
      <c r="F42" s="47">
        <v>18.0</v>
      </c>
      <c r="G42" s="47">
        <v>0.0</v>
      </c>
    </row>
    <row r="43">
      <c r="A43" s="146" t="s">
        <v>95</v>
      </c>
      <c r="B43" s="57" t="s">
        <v>22</v>
      </c>
      <c r="C43" s="42" t="s">
        <v>21</v>
      </c>
      <c r="D43" s="278" t="s">
        <v>141</v>
      </c>
      <c r="E43" s="85" t="s">
        <v>674</v>
      </c>
      <c r="F43" s="68">
        <v>13.0</v>
      </c>
      <c r="G43" s="68">
        <v>0.0</v>
      </c>
    </row>
    <row r="44">
      <c r="A44" s="146" t="s">
        <v>127</v>
      </c>
      <c r="B44" s="57" t="s">
        <v>22</v>
      </c>
      <c r="C44" s="42" t="s">
        <v>21</v>
      </c>
      <c r="D44" s="280" t="s">
        <v>147</v>
      </c>
      <c r="E44" s="85" t="s">
        <v>674</v>
      </c>
      <c r="F44" s="68">
        <v>17.0</v>
      </c>
      <c r="G44" s="68">
        <v>0.0</v>
      </c>
    </row>
    <row r="45">
      <c r="A45" s="148" t="s">
        <v>81</v>
      </c>
      <c r="B45" s="57" t="s">
        <v>22</v>
      </c>
      <c r="C45" s="42" t="s">
        <v>21</v>
      </c>
      <c r="D45" s="285" t="s">
        <v>210</v>
      </c>
      <c r="E45" s="85" t="s">
        <v>674</v>
      </c>
      <c r="F45" s="68">
        <v>18.0</v>
      </c>
      <c r="G45" s="68">
        <v>0.0</v>
      </c>
    </row>
  </sheetData>
  <mergeCells count="6">
    <mergeCell ref="A1:A2"/>
    <mergeCell ref="B1:B2"/>
    <mergeCell ref="C1:C2"/>
    <mergeCell ref="D1:E1"/>
    <mergeCell ref="F1:F2"/>
    <mergeCell ref="G1:G2"/>
  </mergeCells>
  <conditionalFormatting sqref="D30 G30">
    <cfRule type="expression" dxfId="0" priority="1">
      <formula>COUNTIF(#REF!, D30) = 1</formula>
    </cfRule>
  </conditionalFormatting>
  <conditionalFormatting sqref="D32 G32">
    <cfRule type="expression" dxfId="0" priority="2">
      <formula>COUNTIF(#REF!, D32) = 1</formula>
    </cfRule>
  </conditionalFormatting>
  <conditionalFormatting sqref="D33 G33">
    <cfRule type="expression" dxfId="0" priority="3">
      <formula>COUNTIF(#REF!, D33) = 1</formula>
    </cfRule>
  </conditionalFormatting>
  <conditionalFormatting sqref="D35 G35">
    <cfRule type="expression" dxfId="0" priority="4">
      <formula>COUNTIF(#REF!, D35) = 1</formula>
    </cfRule>
  </conditionalFormatting>
  <conditionalFormatting sqref="D36 G36">
    <cfRule type="expression" dxfId="0" priority="5">
      <formula>COUNTIF(#REF!, D36) = 1</formula>
    </cfRule>
  </conditionalFormatting>
  <conditionalFormatting sqref="D37 G37">
    <cfRule type="expression" dxfId="0" priority="6">
      <formula>COUNTIF(#REF!, D37) = 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66.25"/>
    <col customWidth="1" min="3" max="3" width="19.88"/>
    <col customWidth="1" min="5" max="5" width="49.75"/>
    <col customWidth="1" min="6" max="6" width="18.63"/>
    <col customWidth="1" min="8" max="8" width="37.5"/>
  </cols>
  <sheetData>
    <row r="1">
      <c r="A1" s="511" t="s">
        <v>566</v>
      </c>
      <c r="E1" s="411" t="s">
        <v>691</v>
      </c>
      <c r="H1" s="164" t="s">
        <v>692</v>
      </c>
    </row>
    <row r="2">
      <c r="A2" s="511" t="s">
        <v>567</v>
      </c>
      <c r="B2" s="411" t="s">
        <v>568</v>
      </c>
      <c r="C2" s="511" t="s">
        <v>569</v>
      </c>
      <c r="E2" s="68" t="s">
        <v>693</v>
      </c>
      <c r="F2" s="142">
        <f>COUNTA(B3:B20)</f>
        <v>18</v>
      </c>
      <c r="H2" s="512" t="s">
        <v>95</v>
      </c>
    </row>
    <row r="3">
      <c r="A3" s="513">
        <v>1.0</v>
      </c>
      <c r="B3" s="514" t="s">
        <v>56</v>
      </c>
      <c r="C3" s="515">
        <f t="shared" ref="C3:C20" si="1">COUNTIF(H:H, B3)</f>
        <v>1</v>
      </c>
      <c r="E3" s="68" t="s">
        <v>694</v>
      </c>
      <c r="F3" s="142">
        <f>SUM(C3:C20)</f>
        <v>74</v>
      </c>
      <c r="H3" s="516" t="s">
        <v>95</v>
      </c>
    </row>
    <row r="4">
      <c r="A4" s="513">
        <v>1.0</v>
      </c>
      <c r="B4" s="514" t="s">
        <v>68</v>
      </c>
      <c r="C4" s="515">
        <f t="shared" si="1"/>
        <v>1</v>
      </c>
      <c r="E4" s="68" t="s">
        <v>695</v>
      </c>
      <c r="F4" s="68">
        <v>6.0</v>
      </c>
      <c r="H4" s="516" t="s">
        <v>95</v>
      </c>
    </row>
    <row r="5">
      <c r="A5" s="513">
        <v>1.0</v>
      </c>
      <c r="B5" s="514" t="s">
        <v>81</v>
      </c>
      <c r="C5" s="515">
        <f t="shared" si="1"/>
        <v>1</v>
      </c>
      <c r="E5" s="68" t="s">
        <v>338</v>
      </c>
      <c r="F5" s="142">
        <f>STDEV(C3:C20)</f>
        <v>3.065728757</v>
      </c>
      <c r="H5" s="516" t="s">
        <v>95</v>
      </c>
    </row>
    <row r="6">
      <c r="A6" s="513">
        <v>1.0</v>
      </c>
      <c r="B6" s="514" t="s">
        <v>167</v>
      </c>
      <c r="C6" s="515">
        <f t="shared" si="1"/>
        <v>2</v>
      </c>
      <c r="E6" s="68" t="s">
        <v>696</v>
      </c>
      <c r="F6" s="142">
        <f>AVERAGE(C3:C20)</f>
        <v>4.111111111</v>
      </c>
      <c r="H6" s="516" t="s">
        <v>95</v>
      </c>
    </row>
    <row r="7">
      <c r="A7" s="513">
        <v>1.0</v>
      </c>
      <c r="B7" s="514" t="s">
        <v>117</v>
      </c>
      <c r="C7" s="515">
        <f t="shared" si="1"/>
        <v>2</v>
      </c>
      <c r="E7" s="68" t="s">
        <v>697</v>
      </c>
      <c r="F7" s="142">
        <f>F2/3</f>
        <v>6</v>
      </c>
      <c r="H7" s="516" t="s">
        <v>95</v>
      </c>
    </row>
    <row r="8">
      <c r="A8" s="513">
        <v>1.0</v>
      </c>
      <c r="B8" s="514" t="s">
        <v>108</v>
      </c>
      <c r="C8" s="515">
        <f t="shared" si="1"/>
        <v>2</v>
      </c>
      <c r="H8" s="516" t="s">
        <v>95</v>
      </c>
    </row>
    <row r="9">
      <c r="A9" s="517">
        <v>2.0</v>
      </c>
      <c r="B9" s="518" t="s">
        <v>85</v>
      </c>
      <c r="C9" s="519">
        <f t="shared" si="1"/>
        <v>3</v>
      </c>
      <c r="H9" s="516" t="s">
        <v>103</v>
      </c>
    </row>
    <row r="10">
      <c r="A10" s="517">
        <v>2.0</v>
      </c>
      <c r="B10" s="518" t="s">
        <v>154</v>
      </c>
      <c r="C10" s="519">
        <f t="shared" si="1"/>
        <v>3</v>
      </c>
      <c r="H10" s="516" t="s">
        <v>103</v>
      </c>
    </row>
    <row r="11">
      <c r="A11" s="517">
        <v>2.0</v>
      </c>
      <c r="B11" s="518" t="s">
        <v>73</v>
      </c>
      <c r="C11" s="519">
        <f t="shared" si="1"/>
        <v>3</v>
      </c>
      <c r="H11" s="516" t="s">
        <v>103</v>
      </c>
    </row>
    <row r="12">
      <c r="A12" s="517">
        <v>2.0</v>
      </c>
      <c r="B12" s="518" t="s">
        <v>580</v>
      </c>
      <c r="C12" s="519">
        <f t="shared" si="1"/>
        <v>3</v>
      </c>
      <c r="H12" s="516" t="s">
        <v>103</v>
      </c>
    </row>
    <row r="13">
      <c r="A13" s="517">
        <v>2.0</v>
      </c>
      <c r="B13" s="518" t="s">
        <v>103</v>
      </c>
      <c r="C13" s="519">
        <f t="shared" si="1"/>
        <v>4</v>
      </c>
      <c r="H13" s="516" t="s">
        <v>572</v>
      </c>
    </row>
    <row r="14">
      <c r="A14" s="517">
        <v>2.0</v>
      </c>
      <c r="B14" s="518" t="s">
        <v>25</v>
      </c>
      <c r="C14" s="519">
        <f t="shared" si="1"/>
        <v>4</v>
      </c>
      <c r="H14" s="516" t="s">
        <v>572</v>
      </c>
    </row>
    <row r="15">
      <c r="A15" s="520">
        <v>3.0</v>
      </c>
      <c r="B15" s="521" t="s">
        <v>77</v>
      </c>
      <c r="C15" s="522">
        <f t="shared" si="1"/>
        <v>5</v>
      </c>
      <c r="H15" s="516" t="s">
        <v>572</v>
      </c>
    </row>
    <row r="16">
      <c r="A16" s="520">
        <v>3.0</v>
      </c>
      <c r="B16" s="521" t="s">
        <v>115</v>
      </c>
      <c r="C16" s="522">
        <f t="shared" si="1"/>
        <v>5</v>
      </c>
      <c r="H16" s="516" t="s">
        <v>572</v>
      </c>
    </row>
    <row r="17">
      <c r="A17" s="520">
        <v>3.0</v>
      </c>
      <c r="B17" s="521" t="s">
        <v>95</v>
      </c>
      <c r="C17" s="522">
        <f t="shared" si="1"/>
        <v>7</v>
      </c>
      <c r="H17" s="516" t="s">
        <v>572</v>
      </c>
    </row>
    <row r="18">
      <c r="A18" s="520">
        <v>3.0</v>
      </c>
      <c r="B18" s="521" t="s">
        <v>572</v>
      </c>
      <c r="C18" s="522">
        <f t="shared" si="1"/>
        <v>7</v>
      </c>
      <c r="H18" s="516" t="s">
        <v>572</v>
      </c>
    </row>
    <row r="19">
      <c r="A19" s="520">
        <v>3.0</v>
      </c>
      <c r="B19" s="521" t="s">
        <v>94</v>
      </c>
      <c r="C19" s="522">
        <f t="shared" si="1"/>
        <v>8</v>
      </c>
      <c r="H19" s="516" t="s">
        <v>572</v>
      </c>
    </row>
    <row r="20">
      <c r="A20" s="520">
        <v>3.0</v>
      </c>
      <c r="B20" s="521" t="s">
        <v>74</v>
      </c>
      <c r="C20" s="522">
        <f t="shared" si="1"/>
        <v>13</v>
      </c>
      <c r="H20" s="516" t="s">
        <v>77</v>
      </c>
    </row>
    <row r="21">
      <c r="A21" s="523"/>
      <c r="B21" s="523"/>
      <c r="C21" s="523"/>
      <c r="H21" s="516" t="s">
        <v>77</v>
      </c>
    </row>
    <row r="22">
      <c r="A22" s="523"/>
      <c r="B22" s="523"/>
      <c r="C22" s="523"/>
      <c r="H22" s="516" t="s">
        <v>77</v>
      </c>
    </row>
    <row r="23">
      <c r="A23" s="523"/>
      <c r="B23" s="523"/>
      <c r="C23" s="523"/>
      <c r="H23" s="516" t="s">
        <v>77</v>
      </c>
    </row>
    <row r="24">
      <c r="A24" s="523"/>
      <c r="B24" s="523"/>
      <c r="C24" s="523"/>
      <c r="H24" s="516" t="s">
        <v>77</v>
      </c>
    </row>
    <row r="25">
      <c r="A25" s="523"/>
      <c r="B25" s="523"/>
      <c r="C25" s="523"/>
      <c r="H25" s="516" t="s">
        <v>115</v>
      </c>
    </row>
    <row r="26">
      <c r="A26" s="523"/>
      <c r="B26" s="523"/>
      <c r="C26" s="523"/>
      <c r="H26" s="516" t="s">
        <v>115</v>
      </c>
    </row>
    <row r="27">
      <c r="A27" s="523"/>
      <c r="B27" s="523"/>
      <c r="C27" s="523"/>
      <c r="H27" s="516" t="s">
        <v>115</v>
      </c>
    </row>
    <row r="28">
      <c r="A28" s="523"/>
      <c r="B28" s="523"/>
      <c r="C28" s="523"/>
      <c r="H28" s="516" t="s">
        <v>115</v>
      </c>
    </row>
    <row r="29">
      <c r="A29" s="523"/>
      <c r="B29" s="523"/>
      <c r="C29" s="523"/>
      <c r="H29" s="516" t="s">
        <v>115</v>
      </c>
    </row>
    <row r="30">
      <c r="A30" s="523"/>
      <c r="B30" s="523"/>
      <c r="C30" s="523"/>
      <c r="H30" s="516" t="s">
        <v>85</v>
      </c>
    </row>
    <row r="31">
      <c r="A31" s="523"/>
      <c r="B31" s="523"/>
      <c r="C31" s="523"/>
      <c r="H31" s="516" t="s">
        <v>85</v>
      </c>
    </row>
    <row r="32">
      <c r="A32" s="523"/>
      <c r="B32" s="523"/>
      <c r="C32" s="523"/>
      <c r="H32" s="516" t="s">
        <v>85</v>
      </c>
    </row>
    <row r="33">
      <c r="A33" s="523"/>
      <c r="B33" s="523"/>
      <c r="C33" s="523"/>
      <c r="H33" s="516" t="s">
        <v>154</v>
      </c>
    </row>
    <row r="34">
      <c r="A34" s="523"/>
      <c r="B34" s="523"/>
      <c r="C34" s="523"/>
      <c r="H34" s="516" t="s">
        <v>154</v>
      </c>
    </row>
    <row r="35">
      <c r="A35" s="523"/>
      <c r="B35" s="523"/>
      <c r="C35" s="523"/>
      <c r="H35" s="516" t="s">
        <v>154</v>
      </c>
    </row>
    <row r="36">
      <c r="A36" s="523"/>
      <c r="B36" s="523"/>
      <c r="C36" s="523"/>
      <c r="H36" s="516" t="s">
        <v>167</v>
      </c>
    </row>
    <row r="37">
      <c r="A37" s="523"/>
      <c r="B37" s="523"/>
      <c r="C37" s="523"/>
      <c r="H37" s="516" t="s">
        <v>167</v>
      </c>
    </row>
    <row r="38">
      <c r="A38" s="523"/>
      <c r="B38" s="523"/>
      <c r="C38" s="523"/>
      <c r="H38" s="516" t="s">
        <v>117</v>
      </c>
    </row>
    <row r="39">
      <c r="A39" s="523"/>
      <c r="B39" s="523"/>
      <c r="C39" s="523"/>
      <c r="H39" s="516" t="s">
        <v>117</v>
      </c>
    </row>
    <row r="40">
      <c r="A40" s="523"/>
      <c r="B40" s="523"/>
      <c r="C40" s="523"/>
      <c r="H40" s="516" t="s">
        <v>25</v>
      </c>
    </row>
    <row r="41">
      <c r="A41" s="523"/>
      <c r="B41" s="523"/>
      <c r="C41" s="523"/>
      <c r="H41" s="516" t="s">
        <v>25</v>
      </c>
    </row>
    <row r="42">
      <c r="A42" s="523"/>
      <c r="B42" s="523"/>
      <c r="C42" s="523"/>
      <c r="H42" s="516" t="s">
        <v>25</v>
      </c>
    </row>
    <row r="43">
      <c r="A43" s="523"/>
      <c r="B43" s="523"/>
      <c r="C43" s="523"/>
      <c r="H43" s="516" t="s">
        <v>25</v>
      </c>
    </row>
    <row r="44">
      <c r="A44" s="523"/>
      <c r="B44" s="523"/>
      <c r="C44" s="523"/>
      <c r="H44" s="516" t="s">
        <v>73</v>
      </c>
    </row>
    <row r="45">
      <c r="A45" s="523"/>
      <c r="B45" s="523"/>
      <c r="C45" s="523"/>
      <c r="H45" s="516" t="s">
        <v>73</v>
      </c>
    </row>
    <row r="46">
      <c r="A46" s="523"/>
      <c r="B46" s="523"/>
      <c r="C46" s="523"/>
      <c r="H46" s="516" t="s">
        <v>73</v>
      </c>
    </row>
    <row r="47">
      <c r="A47" s="523"/>
      <c r="B47" s="523"/>
      <c r="C47" s="523"/>
      <c r="H47" s="516" t="s">
        <v>94</v>
      </c>
    </row>
    <row r="48">
      <c r="A48" s="523"/>
      <c r="B48" s="523"/>
      <c r="C48" s="523"/>
      <c r="H48" s="516" t="s">
        <v>94</v>
      </c>
    </row>
    <row r="49">
      <c r="A49" s="523"/>
      <c r="B49" s="523"/>
      <c r="C49" s="523"/>
      <c r="H49" s="516" t="s">
        <v>94</v>
      </c>
    </row>
    <row r="50">
      <c r="A50" s="523"/>
      <c r="B50" s="523"/>
      <c r="C50" s="523"/>
      <c r="H50" s="516" t="s">
        <v>94</v>
      </c>
    </row>
    <row r="51">
      <c r="A51" s="523"/>
      <c r="B51" s="523"/>
      <c r="C51" s="523"/>
      <c r="H51" s="516" t="s">
        <v>94</v>
      </c>
    </row>
    <row r="52">
      <c r="A52" s="523"/>
      <c r="B52" s="523"/>
      <c r="C52" s="523"/>
      <c r="H52" s="516" t="s">
        <v>94</v>
      </c>
    </row>
    <row r="53">
      <c r="A53" s="523"/>
      <c r="B53" s="523"/>
      <c r="C53" s="421"/>
      <c r="H53" s="516" t="s">
        <v>94</v>
      </c>
    </row>
    <row r="54">
      <c r="A54" s="523"/>
      <c r="B54" s="523"/>
      <c r="C54" s="421"/>
      <c r="H54" s="516" t="s">
        <v>94</v>
      </c>
    </row>
    <row r="55">
      <c r="A55" s="523"/>
      <c r="B55" s="523"/>
      <c r="C55" s="421"/>
      <c r="H55" s="516" t="s">
        <v>56</v>
      </c>
    </row>
    <row r="56">
      <c r="A56" s="523"/>
      <c r="B56" s="523"/>
      <c r="H56" s="516" t="s">
        <v>68</v>
      </c>
    </row>
    <row r="57">
      <c r="A57" s="523"/>
      <c r="B57" s="523"/>
      <c r="H57" s="516" t="s">
        <v>580</v>
      </c>
    </row>
    <row r="58">
      <c r="A58" s="523"/>
      <c r="B58" s="523"/>
      <c r="H58" s="516" t="s">
        <v>580</v>
      </c>
    </row>
    <row r="59">
      <c r="A59" s="523"/>
      <c r="B59" s="523"/>
      <c r="H59" s="516" t="s">
        <v>580</v>
      </c>
    </row>
    <row r="60">
      <c r="H60" s="516" t="s">
        <v>108</v>
      </c>
    </row>
    <row r="61">
      <c r="H61" s="516" t="s">
        <v>108</v>
      </c>
    </row>
    <row r="62">
      <c r="H62" s="516" t="s">
        <v>81</v>
      </c>
    </row>
    <row r="63">
      <c r="H63" s="516" t="s">
        <v>74</v>
      </c>
    </row>
    <row r="64">
      <c r="H64" s="516" t="s">
        <v>74</v>
      </c>
    </row>
    <row r="65">
      <c r="H65" s="516" t="s">
        <v>74</v>
      </c>
    </row>
    <row r="66">
      <c r="H66" s="516" t="s">
        <v>74</v>
      </c>
    </row>
    <row r="67">
      <c r="H67" s="516" t="s">
        <v>74</v>
      </c>
    </row>
    <row r="68">
      <c r="H68" s="516" t="s">
        <v>74</v>
      </c>
    </row>
    <row r="69">
      <c r="H69" s="516" t="s">
        <v>74</v>
      </c>
    </row>
    <row r="70">
      <c r="H70" s="516" t="s">
        <v>74</v>
      </c>
    </row>
    <row r="71">
      <c r="H71" s="516" t="s">
        <v>74</v>
      </c>
    </row>
    <row r="72">
      <c r="H72" s="516" t="s">
        <v>74</v>
      </c>
    </row>
    <row r="73">
      <c r="H73" s="516" t="s">
        <v>74</v>
      </c>
    </row>
    <row r="74">
      <c r="H74" s="516" t="s">
        <v>74</v>
      </c>
    </row>
    <row r="75">
      <c r="H75" s="524" t="s">
        <v>74</v>
      </c>
    </row>
  </sheetData>
  <mergeCells count="2">
    <mergeCell ref="A1:C1"/>
    <mergeCell ref="E1:F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38"/>
    <col customWidth="1" min="2" max="2" width="21.63"/>
    <col customWidth="1" min="3" max="4" width="13.63"/>
    <col customWidth="1" min="7" max="8" width="13.13"/>
    <col customWidth="1" min="9" max="9" width="13.88"/>
    <col customWidth="1" min="10" max="10" width="14.13"/>
    <col customWidth="1" min="14" max="14" width="12.63"/>
    <col customWidth="1" min="15" max="15" width="14.13"/>
    <col customWidth="1" min="16" max="16" width="12.5"/>
    <col customWidth="1" min="17" max="17" width="13.25"/>
    <col customWidth="1" min="18" max="18" width="12.5"/>
    <col customWidth="1" min="19" max="19" width="20.13"/>
    <col customWidth="1" min="20" max="22" width="14.75"/>
    <col customWidth="1" min="24" max="24" width="15.0"/>
    <col customWidth="1" min="26" max="26" width="17.75"/>
    <col customWidth="1" min="27" max="27" width="23.63"/>
    <col customWidth="1" min="28" max="28" width="25.0"/>
    <col customWidth="1" min="30" max="30" width="38.13"/>
    <col customWidth="1" min="31" max="31" width="5.25"/>
  </cols>
  <sheetData>
    <row r="1">
      <c r="A1" s="1"/>
      <c r="B1" s="1"/>
      <c r="C1" s="2"/>
      <c r="D1" s="3"/>
      <c r="E1" s="2" t="s">
        <v>0</v>
      </c>
      <c r="F1" s="3"/>
      <c r="G1" s="2"/>
      <c r="H1" s="76"/>
      <c r="I1" s="5" t="s">
        <v>1</v>
      </c>
      <c r="J1" s="6" t="s">
        <v>1</v>
      </c>
      <c r="K1" s="6" t="s">
        <v>1</v>
      </c>
      <c r="L1" s="6" t="s">
        <v>1</v>
      </c>
      <c r="M1" s="6" t="s">
        <v>1</v>
      </c>
      <c r="N1" s="5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5" t="s">
        <v>3</v>
      </c>
      <c r="T1" s="6" t="s">
        <v>3</v>
      </c>
      <c r="U1" s="6" t="s">
        <v>3</v>
      </c>
      <c r="V1" s="6" t="s">
        <v>3</v>
      </c>
      <c r="W1" s="6" t="s">
        <v>3</v>
      </c>
      <c r="X1" s="77" t="s">
        <v>4</v>
      </c>
    </row>
    <row r="2">
      <c r="A2" s="1" t="s">
        <v>5</v>
      </c>
      <c r="B2" s="1" t="s">
        <v>6</v>
      </c>
      <c r="C2" s="1" t="s">
        <v>7</v>
      </c>
      <c r="D2" s="1" t="s">
        <v>239</v>
      </c>
      <c r="E2" s="1" t="s">
        <v>6</v>
      </c>
      <c r="F2" s="78" t="s">
        <v>10</v>
      </c>
      <c r="G2" s="2" t="s">
        <v>11</v>
      </c>
      <c r="H2" s="79" t="s">
        <v>12</v>
      </c>
      <c r="I2" s="9" t="s">
        <v>13</v>
      </c>
      <c r="J2" s="80" t="s">
        <v>14</v>
      </c>
      <c r="K2" s="10" t="s">
        <v>15</v>
      </c>
      <c r="L2" s="80" t="s">
        <v>16</v>
      </c>
      <c r="M2" s="10" t="s">
        <v>17</v>
      </c>
      <c r="N2" s="9" t="s">
        <v>13</v>
      </c>
      <c r="O2" s="80" t="s">
        <v>14</v>
      </c>
      <c r="P2" s="10" t="s">
        <v>15</v>
      </c>
      <c r="Q2" s="80" t="s">
        <v>16</v>
      </c>
      <c r="R2" s="10" t="s">
        <v>17</v>
      </c>
      <c r="S2" s="9" t="s">
        <v>13</v>
      </c>
      <c r="T2" s="80" t="s">
        <v>14</v>
      </c>
      <c r="U2" s="10" t="s">
        <v>15</v>
      </c>
      <c r="V2" s="80" t="s">
        <v>16</v>
      </c>
      <c r="W2" s="10" t="s">
        <v>17</v>
      </c>
      <c r="X2" s="81"/>
    </row>
    <row r="3">
      <c r="A3" s="82" t="s">
        <v>18</v>
      </c>
      <c r="B3" s="14" t="s">
        <v>240</v>
      </c>
      <c r="C3" s="14">
        <v>2022.0</v>
      </c>
      <c r="D3" s="14">
        <v>1.0</v>
      </c>
      <c r="E3" s="14" t="s">
        <v>20</v>
      </c>
      <c r="F3" s="14">
        <f t="shared" ref="F3:F131" si="1">IF(E3 = "NEISA", 1, IF(E3 = "MAISA", 2, ))</f>
        <v>1</v>
      </c>
      <c r="G3" s="14">
        <v>2022.0</v>
      </c>
      <c r="H3" s="83">
        <f t="shared" ref="H3:H131" si="2">2022-G3+4</f>
        <v>4</v>
      </c>
      <c r="I3" s="18" t="s">
        <v>27</v>
      </c>
      <c r="J3" s="17">
        <f t="shared" ref="J3:J131" si="3">DURATIONOFSAIILING(I3)</f>
        <v>1</v>
      </c>
      <c r="K3" s="18" t="s">
        <v>22</v>
      </c>
      <c r="L3" s="84">
        <f t="shared" ref="L3:L131" si="4">IF(K3 = "A", 1, IF(K3 = "B", 2, IF(K3 = "C", 3, "Error") ) )</f>
        <v>2</v>
      </c>
      <c r="M3" s="18">
        <v>10.0</v>
      </c>
      <c r="N3" s="85" t="s">
        <v>27</v>
      </c>
      <c r="O3" s="86">
        <f t="shared" ref="O3:O131" si="5">DURATIONOFSAIILING(N3)</f>
        <v>1</v>
      </c>
      <c r="P3" s="85" t="s">
        <v>28</v>
      </c>
      <c r="Q3" s="87">
        <f t="shared" ref="Q3:Q131" si="6">IF(P3 = "A", 1, IF(P3 = "B", 2, IF(P3 = "C", 3, "Error") ) )</f>
        <v>1</v>
      </c>
      <c r="R3" s="85">
        <v>10.0</v>
      </c>
      <c r="S3" s="14" t="s">
        <v>23</v>
      </c>
      <c r="T3" s="19">
        <f t="shared" ref="T3:T131" si="7">DURATIONOFSAIILING(S3)</f>
        <v>4</v>
      </c>
      <c r="U3" s="18" t="s">
        <v>24</v>
      </c>
      <c r="V3" s="18">
        <f t="shared" ref="V3:V131" si="8">IF(U3 = "A", 1, IF(U3 = "B", 2, IF(U3 = "C", 3, "Error") ) )</f>
        <v>3</v>
      </c>
      <c r="W3" s="14">
        <v>19.0</v>
      </c>
      <c r="X3" s="14">
        <f t="shared" ref="X3:X131" si="9">AMERICANONE2022(B3)</f>
        <v>0</v>
      </c>
    </row>
    <row r="4">
      <c r="A4" s="88" t="s">
        <v>25</v>
      </c>
      <c r="B4" s="25" t="s">
        <v>26</v>
      </c>
      <c r="C4" s="14">
        <v>2022.0</v>
      </c>
      <c r="D4" s="14">
        <v>1.0</v>
      </c>
      <c r="E4" s="14" t="s">
        <v>20</v>
      </c>
      <c r="F4" s="14">
        <f t="shared" si="1"/>
        <v>1</v>
      </c>
      <c r="G4" s="14">
        <v>2024.0</v>
      </c>
      <c r="H4" s="83">
        <f t="shared" si="2"/>
        <v>2</v>
      </c>
      <c r="I4" s="14" t="s">
        <v>21</v>
      </c>
      <c r="J4" s="17">
        <f t="shared" si="3"/>
        <v>2</v>
      </c>
      <c r="K4" s="14" t="s">
        <v>22</v>
      </c>
      <c r="L4" s="84">
        <f t="shared" si="4"/>
        <v>2</v>
      </c>
      <c r="M4" s="14">
        <v>3.0</v>
      </c>
      <c r="N4" s="14" t="s">
        <v>27</v>
      </c>
      <c r="O4" s="86">
        <f t="shared" si="5"/>
        <v>1</v>
      </c>
      <c r="P4" s="14" t="s">
        <v>22</v>
      </c>
      <c r="Q4" s="87">
        <f t="shared" si="6"/>
        <v>2</v>
      </c>
      <c r="R4" s="14">
        <v>4.0</v>
      </c>
      <c r="S4" s="14" t="s">
        <v>21</v>
      </c>
      <c r="T4" s="19">
        <f t="shared" si="7"/>
        <v>2</v>
      </c>
      <c r="U4" s="14" t="s">
        <v>28</v>
      </c>
      <c r="V4" s="18">
        <f t="shared" si="8"/>
        <v>1</v>
      </c>
      <c r="W4" s="88">
        <v>14.0</v>
      </c>
      <c r="X4" s="14">
        <f t="shared" si="9"/>
        <v>0</v>
      </c>
      <c r="Z4" s="89" t="s">
        <v>70</v>
      </c>
      <c r="AA4" s="23"/>
    </row>
    <row r="5">
      <c r="A5" s="82" t="s">
        <v>127</v>
      </c>
      <c r="B5" s="14" t="s">
        <v>241</v>
      </c>
      <c r="C5" s="14">
        <v>2022.0</v>
      </c>
      <c r="D5" s="14">
        <v>1.0</v>
      </c>
      <c r="E5" s="14" t="s">
        <v>20</v>
      </c>
      <c r="F5" s="14">
        <f t="shared" si="1"/>
        <v>1</v>
      </c>
      <c r="G5" s="14">
        <v>2022.0</v>
      </c>
      <c r="H5" s="83">
        <f t="shared" si="2"/>
        <v>4</v>
      </c>
      <c r="I5" s="14" t="s">
        <v>27</v>
      </c>
      <c r="J5" s="17">
        <f t="shared" si="3"/>
        <v>1</v>
      </c>
      <c r="K5" s="14" t="s">
        <v>28</v>
      </c>
      <c r="L5" s="84">
        <f t="shared" si="4"/>
        <v>1</v>
      </c>
      <c r="M5" s="14">
        <v>13.0</v>
      </c>
      <c r="N5" s="85" t="s">
        <v>27</v>
      </c>
      <c r="O5" s="86">
        <f t="shared" si="5"/>
        <v>1</v>
      </c>
      <c r="P5" s="85" t="s">
        <v>28</v>
      </c>
      <c r="Q5" s="87">
        <f t="shared" si="6"/>
        <v>1</v>
      </c>
      <c r="R5" s="85">
        <v>4.0</v>
      </c>
      <c r="S5" s="85" t="s">
        <v>58</v>
      </c>
      <c r="T5" s="19">
        <f t="shared" si="7"/>
        <v>3</v>
      </c>
      <c r="U5" s="14" t="s">
        <v>28</v>
      </c>
      <c r="V5" s="18">
        <f t="shared" si="8"/>
        <v>1</v>
      </c>
      <c r="W5" s="14">
        <v>16.0</v>
      </c>
      <c r="X5" s="14">
        <f t="shared" si="9"/>
        <v>0</v>
      </c>
      <c r="Z5" s="90" t="s">
        <v>6</v>
      </c>
      <c r="AA5" s="91" t="s">
        <v>5</v>
      </c>
    </row>
    <row r="6">
      <c r="A6" s="69" t="s">
        <v>242</v>
      </c>
      <c r="B6" s="14" t="s">
        <v>243</v>
      </c>
      <c r="C6" s="14">
        <v>2022.0</v>
      </c>
      <c r="D6" s="14">
        <v>1.0</v>
      </c>
      <c r="E6" s="14" t="s">
        <v>31</v>
      </c>
      <c r="F6" s="14">
        <f t="shared" si="1"/>
        <v>2</v>
      </c>
      <c r="G6" s="14">
        <v>2024.0</v>
      </c>
      <c r="H6" s="83">
        <f t="shared" si="2"/>
        <v>2</v>
      </c>
      <c r="I6" s="20" t="s">
        <v>21</v>
      </c>
      <c r="J6" s="17">
        <f t="shared" si="3"/>
        <v>2</v>
      </c>
      <c r="K6" s="14" t="s">
        <v>28</v>
      </c>
      <c r="L6" s="84">
        <f t="shared" si="4"/>
        <v>1</v>
      </c>
      <c r="M6" s="14">
        <v>16.0</v>
      </c>
      <c r="N6" s="14" t="s">
        <v>23</v>
      </c>
      <c r="O6" s="86">
        <f t="shared" si="5"/>
        <v>4</v>
      </c>
      <c r="P6" s="14" t="s">
        <v>24</v>
      </c>
      <c r="Q6" s="87">
        <f t="shared" si="6"/>
        <v>3</v>
      </c>
      <c r="R6" s="14">
        <v>19.0</v>
      </c>
      <c r="S6" s="14" t="s">
        <v>23</v>
      </c>
      <c r="T6" s="19">
        <f t="shared" si="7"/>
        <v>4</v>
      </c>
      <c r="U6" s="14" t="s">
        <v>24</v>
      </c>
      <c r="V6" s="18">
        <f t="shared" si="8"/>
        <v>3</v>
      </c>
      <c r="W6" s="14">
        <v>19.0</v>
      </c>
      <c r="X6" s="14">
        <f t="shared" si="9"/>
        <v>0</v>
      </c>
      <c r="Z6" s="53" t="s">
        <v>203</v>
      </c>
      <c r="AA6" s="92" t="s">
        <v>77</v>
      </c>
    </row>
    <row r="7">
      <c r="A7" s="93" t="s">
        <v>82</v>
      </c>
      <c r="B7" s="14" t="s">
        <v>244</v>
      </c>
      <c r="C7" s="14">
        <v>2022.0</v>
      </c>
      <c r="D7" s="14">
        <v>1.0</v>
      </c>
      <c r="E7" s="35" t="s">
        <v>20</v>
      </c>
      <c r="F7" s="14">
        <f t="shared" si="1"/>
        <v>1</v>
      </c>
      <c r="G7" s="14">
        <v>2022.0</v>
      </c>
      <c r="H7" s="83">
        <f t="shared" si="2"/>
        <v>4</v>
      </c>
      <c r="I7" s="20" t="s">
        <v>27</v>
      </c>
      <c r="J7" s="17">
        <f t="shared" si="3"/>
        <v>1</v>
      </c>
      <c r="K7" s="14" t="s">
        <v>28</v>
      </c>
      <c r="L7" s="84">
        <f t="shared" si="4"/>
        <v>1</v>
      </c>
      <c r="M7" s="14">
        <v>5.0</v>
      </c>
      <c r="N7" s="14" t="s">
        <v>23</v>
      </c>
      <c r="O7" s="86">
        <f t="shared" si="5"/>
        <v>4</v>
      </c>
      <c r="P7" s="14" t="s">
        <v>24</v>
      </c>
      <c r="Q7" s="87">
        <f t="shared" si="6"/>
        <v>3</v>
      </c>
      <c r="R7" s="14">
        <v>19.0</v>
      </c>
      <c r="S7" s="14" t="s">
        <v>23</v>
      </c>
      <c r="T7" s="19">
        <f t="shared" si="7"/>
        <v>4</v>
      </c>
      <c r="U7" s="14" t="s">
        <v>24</v>
      </c>
      <c r="V7" s="18">
        <f t="shared" si="8"/>
        <v>3</v>
      </c>
      <c r="W7" s="14">
        <v>19.0</v>
      </c>
      <c r="X7" s="14">
        <f t="shared" si="9"/>
        <v>0</v>
      </c>
      <c r="Z7" s="53" t="s">
        <v>245</v>
      </c>
      <c r="AA7" s="92" t="s">
        <v>25</v>
      </c>
    </row>
    <row r="8">
      <c r="A8" s="82" t="s">
        <v>124</v>
      </c>
      <c r="B8" s="14" t="s">
        <v>246</v>
      </c>
      <c r="C8" s="14">
        <v>2022.0</v>
      </c>
      <c r="D8" s="14">
        <v>1.0</v>
      </c>
      <c r="E8" s="14" t="s">
        <v>20</v>
      </c>
      <c r="F8" s="14">
        <f t="shared" si="1"/>
        <v>1</v>
      </c>
      <c r="G8" s="14">
        <v>2022.0</v>
      </c>
      <c r="H8" s="83">
        <f t="shared" si="2"/>
        <v>4</v>
      </c>
      <c r="I8" s="20" t="s">
        <v>27</v>
      </c>
      <c r="J8" s="17">
        <f t="shared" si="3"/>
        <v>1</v>
      </c>
      <c r="K8" s="14" t="s">
        <v>28</v>
      </c>
      <c r="L8" s="84">
        <f t="shared" si="4"/>
        <v>1</v>
      </c>
      <c r="M8" s="14">
        <v>16.0</v>
      </c>
      <c r="N8" s="85" t="s">
        <v>27</v>
      </c>
      <c r="O8" s="86">
        <f t="shared" si="5"/>
        <v>1</v>
      </c>
      <c r="P8" s="85" t="s">
        <v>28</v>
      </c>
      <c r="Q8" s="87">
        <f t="shared" si="6"/>
        <v>1</v>
      </c>
      <c r="R8" s="14">
        <v>12.0</v>
      </c>
      <c r="S8" s="14" t="s">
        <v>23</v>
      </c>
      <c r="T8" s="19">
        <f t="shared" si="7"/>
        <v>4</v>
      </c>
      <c r="U8" s="14" t="s">
        <v>24</v>
      </c>
      <c r="V8" s="18">
        <f t="shared" si="8"/>
        <v>3</v>
      </c>
      <c r="W8" s="14">
        <v>19.0</v>
      </c>
      <c r="X8" s="14">
        <f t="shared" si="9"/>
        <v>0</v>
      </c>
      <c r="Z8" s="53" t="s">
        <v>247</v>
      </c>
      <c r="AA8" s="92" t="s">
        <v>95</v>
      </c>
    </row>
    <row r="9">
      <c r="A9" s="88" t="s">
        <v>56</v>
      </c>
      <c r="B9" s="88" t="s">
        <v>248</v>
      </c>
      <c r="C9" s="14">
        <v>2022.0</v>
      </c>
      <c r="D9" s="14">
        <v>1.0</v>
      </c>
      <c r="E9" s="14" t="s">
        <v>20</v>
      </c>
      <c r="F9" s="14">
        <f t="shared" si="1"/>
        <v>1</v>
      </c>
      <c r="G9" s="14">
        <v>2022.0</v>
      </c>
      <c r="H9" s="83">
        <f t="shared" si="2"/>
        <v>4</v>
      </c>
      <c r="I9" s="14" t="s">
        <v>23</v>
      </c>
      <c r="J9" s="17">
        <f t="shared" si="3"/>
        <v>4</v>
      </c>
      <c r="K9" s="14" t="s">
        <v>24</v>
      </c>
      <c r="L9" s="84">
        <f t="shared" si="4"/>
        <v>3</v>
      </c>
      <c r="M9" s="14">
        <v>19.0</v>
      </c>
      <c r="N9" s="42" t="s">
        <v>21</v>
      </c>
      <c r="O9" s="86">
        <f t="shared" si="5"/>
        <v>2</v>
      </c>
      <c r="P9" s="85" t="s">
        <v>28</v>
      </c>
      <c r="Q9" s="87">
        <f t="shared" si="6"/>
        <v>1</v>
      </c>
      <c r="R9" s="14">
        <v>15.0</v>
      </c>
      <c r="S9" s="14" t="s">
        <v>21</v>
      </c>
      <c r="T9" s="19">
        <f t="shared" si="7"/>
        <v>2</v>
      </c>
      <c r="U9" s="14" t="s">
        <v>28</v>
      </c>
      <c r="V9" s="18">
        <f t="shared" si="8"/>
        <v>1</v>
      </c>
      <c r="W9" s="88">
        <v>13.0</v>
      </c>
      <c r="X9" s="14">
        <f t="shared" si="9"/>
        <v>0</v>
      </c>
      <c r="Z9" s="53" t="s">
        <v>88</v>
      </c>
      <c r="AA9" s="92" t="s">
        <v>74</v>
      </c>
    </row>
    <row r="10">
      <c r="A10" s="94" t="s">
        <v>149</v>
      </c>
      <c r="B10" s="95" t="s">
        <v>249</v>
      </c>
      <c r="C10" s="14">
        <v>2022.0</v>
      </c>
      <c r="D10" s="14">
        <v>1.0</v>
      </c>
      <c r="E10" s="14" t="s">
        <v>31</v>
      </c>
      <c r="F10" s="14">
        <f t="shared" si="1"/>
        <v>2</v>
      </c>
      <c r="G10" s="14">
        <v>2024.0</v>
      </c>
      <c r="H10" s="83">
        <f t="shared" si="2"/>
        <v>2</v>
      </c>
      <c r="I10" s="14" t="s">
        <v>23</v>
      </c>
      <c r="J10" s="17">
        <f t="shared" si="3"/>
        <v>4</v>
      </c>
      <c r="K10" s="14" t="s">
        <v>24</v>
      </c>
      <c r="L10" s="84">
        <f t="shared" si="4"/>
        <v>3</v>
      </c>
      <c r="M10" s="14">
        <v>19.0</v>
      </c>
      <c r="N10" s="42" t="s">
        <v>27</v>
      </c>
      <c r="O10" s="86">
        <f t="shared" si="5"/>
        <v>1</v>
      </c>
      <c r="P10" s="14" t="s">
        <v>22</v>
      </c>
      <c r="Q10" s="87">
        <f t="shared" si="6"/>
        <v>2</v>
      </c>
      <c r="R10" s="14">
        <v>13.0</v>
      </c>
      <c r="S10" s="14" t="s">
        <v>23</v>
      </c>
      <c r="T10" s="19">
        <f t="shared" si="7"/>
        <v>4</v>
      </c>
      <c r="U10" s="14" t="s">
        <v>24</v>
      </c>
      <c r="V10" s="18">
        <f t="shared" si="8"/>
        <v>3</v>
      </c>
      <c r="W10" s="14">
        <v>19.0</v>
      </c>
      <c r="X10" s="14">
        <f t="shared" si="9"/>
        <v>0</v>
      </c>
      <c r="Z10" s="53" t="s">
        <v>69</v>
      </c>
      <c r="AA10" s="92" t="s">
        <v>68</v>
      </c>
    </row>
    <row r="11">
      <c r="A11" s="94" t="s">
        <v>250</v>
      </c>
      <c r="B11" s="96" t="s">
        <v>251</v>
      </c>
      <c r="C11" s="14">
        <v>2022.0</v>
      </c>
      <c r="D11" s="14">
        <v>1.0</v>
      </c>
      <c r="E11" s="14" t="s">
        <v>31</v>
      </c>
      <c r="F11" s="14">
        <f t="shared" si="1"/>
        <v>2</v>
      </c>
      <c r="G11" s="14">
        <v>2025.0</v>
      </c>
      <c r="H11" s="83">
        <f t="shared" si="2"/>
        <v>1</v>
      </c>
      <c r="I11" s="14" t="s">
        <v>23</v>
      </c>
      <c r="J11" s="17">
        <f t="shared" si="3"/>
        <v>4</v>
      </c>
      <c r="K11" s="14" t="s">
        <v>24</v>
      </c>
      <c r="L11" s="84">
        <f t="shared" si="4"/>
        <v>3</v>
      </c>
      <c r="M11" s="14">
        <v>19.0</v>
      </c>
      <c r="N11" s="42" t="s">
        <v>27</v>
      </c>
      <c r="O11" s="86">
        <f t="shared" si="5"/>
        <v>1</v>
      </c>
      <c r="P11" s="14" t="s">
        <v>22</v>
      </c>
      <c r="Q11" s="87">
        <f t="shared" si="6"/>
        <v>2</v>
      </c>
      <c r="R11" s="14">
        <v>18.0</v>
      </c>
      <c r="S11" s="14" t="s">
        <v>23</v>
      </c>
      <c r="T11" s="19">
        <f t="shared" si="7"/>
        <v>4</v>
      </c>
      <c r="U11" s="14" t="s">
        <v>24</v>
      </c>
      <c r="V11" s="18">
        <f t="shared" si="8"/>
        <v>3</v>
      </c>
      <c r="W11" s="14">
        <v>19.0</v>
      </c>
      <c r="X11" s="14">
        <f t="shared" si="9"/>
        <v>0</v>
      </c>
      <c r="Z11" s="53" t="s">
        <v>91</v>
      </c>
      <c r="AA11" s="92" t="s">
        <v>77</v>
      </c>
    </row>
    <row r="12">
      <c r="A12" s="82" t="s">
        <v>227</v>
      </c>
      <c r="B12" s="96" t="s">
        <v>36</v>
      </c>
      <c r="C12" s="14">
        <v>2022.0</v>
      </c>
      <c r="D12" s="14">
        <v>1.0</v>
      </c>
      <c r="E12" s="14" t="s">
        <v>20</v>
      </c>
      <c r="F12" s="14">
        <f t="shared" si="1"/>
        <v>1</v>
      </c>
      <c r="G12" s="14">
        <v>2025.0</v>
      </c>
      <c r="H12" s="83">
        <f t="shared" si="2"/>
        <v>1</v>
      </c>
      <c r="I12" s="14" t="s">
        <v>23</v>
      </c>
      <c r="J12" s="17">
        <f t="shared" si="3"/>
        <v>4</v>
      </c>
      <c r="K12" s="14" t="s">
        <v>24</v>
      </c>
      <c r="L12" s="84">
        <f t="shared" si="4"/>
        <v>3</v>
      </c>
      <c r="M12" s="14">
        <v>19.0</v>
      </c>
      <c r="N12" s="57" t="s">
        <v>27</v>
      </c>
      <c r="O12" s="86">
        <f t="shared" si="5"/>
        <v>1</v>
      </c>
      <c r="P12" s="57" t="s">
        <v>22</v>
      </c>
      <c r="Q12" s="87">
        <f t="shared" si="6"/>
        <v>2</v>
      </c>
      <c r="R12" s="57">
        <v>18.0</v>
      </c>
      <c r="S12" s="14" t="s">
        <v>23</v>
      </c>
      <c r="T12" s="19">
        <f t="shared" si="7"/>
        <v>4</v>
      </c>
      <c r="U12" s="14" t="s">
        <v>24</v>
      </c>
      <c r="V12" s="18">
        <f t="shared" si="8"/>
        <v>3</v>
      </c>
      <c r="W12" s="14">
        <v>19.0</v>
      </c>
      <c r="X12" s="14">
        <f t="shared" si="9"/>
        <v>0</v>
      </c>
      <c r="Z12" s="53" t="s">
        <v>252</v>
      </c>
      <c r="AA12" s="92" t="s">
        <v>108</v>
      </c>
    </row>
    <row r="13">
      <c r="A13" s="14" t="s">
        <v>56</v>
      </c>
      <c r="B13" s="72" t="s">
        <v>253</v>
      </c>
      <c r="C13" s="14">
        <v>2022.0</v>
      </c>
      <c r="D13" s="14">
        <v>1.0</v>
      </c>
      <c r="E13" s="14" t="s">
        <v>20</v>
      </c>
      <c r="F13" s="14">
        <f t="shared" si="1"/>
        <v>1</v>
      </c>
      <c r="G13" s="14">
        <v>2022.0</v>
      </c>
      <c r="H13" s="83">
        <f t="shared" si="2"/>
        <v>4</v>
      </c>
      <c r="I13" s="14" t="s">
        <v>27</v>
      </c>
      <c r="J13" s="17">
        <f t="shared" si="3"/>
        <v>1</v>
      </c>
      <c r="K13" s="14" t="s">
        <v>22</v>
      </c>
      <c r="L13" s="84">
        <f t="shared" si="4"/>
        <v>2</v>
      </c>
      <c r="M13" s="14">
        <v>5.0</v>
      </c>
      <c r="N13" s="14" t="s">
        <v>27</v>
      </c>
      <c r="O13" s="86">
        <f t="shared" si="5"/>
        <v>1</v>
      </c>
      <c r="P13" s="14" t="s">
        <v>22</v>
      </c>
      <c r="Q13" s="87">
        <f t="shared" si="6"/>
        <v>2</v>
      </c>
      <c r="R13" s="14">
        <v>9.0</v>
      </c>
      <c r="S13" s="14" t="s">
        <v>27</v>
      </c>
      <c r="T13" s="19">
        <f t="shared" si="7"/>
        <v>1</v>
      </c>
      <c r="U13" s="14" t="s">
        <v>22</v>
      </c>
      <c r="V13" s="18">
        <f t="shared" si="8"/>
        <v>2</v>
      </c>
      <c r="W13" s="14">
        <v>5.0</v>
      </c>
      <c r="X13" s="14">
        <f t="shared" si="9"/>
        <v>0</v>
      </c>
      <c r="Z13" s="53" t="s">
        <v>93</v>
      </c>
      <c r="AA13" s="92" t="s">
        <v>94</v>
      </c>
    </row>
    <row r="14">
      <c r="A14" s="94" t="s">
        <v>41</v>
      </c>
      <c r="B14" s="95" t="s">
        <v>42</v>
      </c>
      <c r="C14" s="14">
        <v>2022.0</v>
      </c>
      <c r="D14" s="14">
        <v>1.0</v>
      </c>
      <c r="E14" s="14" t="s">
        <v>31</v>
      </c>
      <c r="F14" s="14">
        <f t="shared" si="1"/>
        <v>2</v>
      </c>
      <c r="G14" s="14">
        <v>2024.0</v>
      </c>
      <c r="H14" s="83">
        <f t="shared" si="2"/>
        <v>2</v>
      </c>
      <c r="I14" s="14" t="s">
        <v>23</v>
      </c>
      <c r="J14" s="17">
        <f t="shared" si="3"/>
        <v>4</v>
      </c>
      <c r="K14" s="14" t="s">
        <v>24</v>
      </c>
      <c r="L14" s="84">
        <f t="shared" si="4"/>
        <v>3</v>
      </c>
      <c r="M14" s="14">
        <v>19.0</v>
      </c>
      <c r="N14" s="85" t="s">
        <v>58</v>
      </c>
      <c r="O14" s="86">
        <f t="shared" si="5"/>
        <v>3</v>
      </c>
      <c r="P14" s="14" t="s">
        <v>22</v>
      </c>
      <c r="Q14" s="87">
        <f t="shared" si="6"/>
        <v>2</v>
      </c>
      <c r="R14" s="14">
        <v>16.0</v>
      </c>
      <c r="S14" s="14" t="s">
        <v>23</v>
      </c>
      <c r="T14" s="19">
        <f t="shared" si="7"/>
        <v>4</v>
      </c>
      <c r="U14" s="14" t="s">
        <v>24</v>
      </c>
      <c r="V14" s="18">
        <f t="shared" si="8"/>
        <v>3</v>
      </c>
      <c r="W14" s="14">
        <v>19.0</v>
      </c>
      <c r="X14" s="14">
        <f t="shared" si="9"/>
        <v>0</v>
      </c>
      <c r="Z14" s="53" t="s">
        <v>102</v>
      </c>
      <c r="AA14" s="92" t="s">
        <v>103</v>
      </c>
    </row>
    <row r="15">
      <c r="A15" s="82" t="s">
        <v>61</v>
      </c>
      <c r="B15" s="14" t="s">
        <v>62</v>
      </c>
      <c r="C15" s="14">
        <v>2022.0</v>
      </c>
      <c r="D15" s="14">
        <v>1.0</v>
      </c>
      <c r="E15" s="14" t="s">
        <v>31</v>
      </c>
      <c r="F15" s="14">
        <f t="shared" si="1"/>
        <v>2</v>
      </c>
      <c r="G15" s="14">
        <v>2023.0</v>
      </c>
      <c r="H15" s="83">
        <f t="shared" si="2"/>
        <v>3</v>
      </c>
      <c r="I15" s="14" t="s">
        <v>27</v>
      </c>
      <c r="J15" s="17">
        <f t="shared" si="3"/>
        <v>1</v>
      </c>
      <c r="K15" s="14" t="s">
        <v>28</v>
      </c>
      <c r="L15" s="84">
        <f t="shared" si="4"/>
        <v>1</v>
      </c>
      <c r="M15" s="14">
        <v>1.0</v>
      </c>
      <c r="N15" s="42" t="s">
        <v>27</v>
      </c>
      <c r="O15" s="86">
        <f t="shared" si="5"/>
        <v>1</v>
      </c>
      <c r="P15" s="14" t="s">
        <v>28</v>
      </c>
      <c r="Q15" s="87">
        <f t="shared" si="6"/>
        <v>1</v>
      </c>
      <c r="R15" s="14">
        <v>9.0</v>
      </c>
      <c r="S15" s="14" t="s">
        <v>23</v>
      </c>
      <c r="T15" s="19">
        <f t="shared" si="7"/>
        <v>4</v>
      </c>
      <c r="U15" s="14" t="s">
        <v>24</v>
      </c>
      <c r="V15" s="18">
        <f t="shared" si="8"/>
        <v>3</v>
      </c>
      <c r="W15" s="14">
        <v>19.0</v>
      </c>
      <c r="X15" s="14">
        <f t="shared" si="9"/>
        <v>0</v>
      </c>
      <c r="Z15" s="53" t="s">
        <v>219</v>
      </c>
      <c r="AA15" s="92" t="s">
        <v>74</v>
      </c>
    </row>
    <row r="16">
      <c r="A16" s="82" t="s">
        <v>254</v>
      </c>
      <c r="B16" s="14" t="s">
        <v>67</v>
      </c>
      <c r="C16" s="14">
        <v>2022.0</v>
      </c>
      <c r="D16" s="14">
        <v>1.0</v>
      </c>
      <c r="E16" s="14" t="s">
        <v>31</v>
      </c>
      <c r="F16" s="14">
        <f t="shared" si="1"/>
        <v>2</v>
      </c>
      <c r="G16" s="14">
        <v>2023.0</v>
      </c>
      <c r="H16" s="83">
        <f t="shared" si="2"/>
        <v>3</v>
      </c>
      <c r="I16" s="14" t="s">
        <v>23</v>
      </c>
      <c r="J16" s="17">
        <f t="shared" si="3"/>
        <v>4</v>
      </c>
      <c r="K16" s="14" t="s">
        <v>24</v>
      </c>
      <c r="L16" s="84">
        <f t="shared" si="4"/>
        <v>3</v>
      </c>
      <c r="M16" s="14">
        <v>19.0</v>
      </c>
      <c r="N16" s="42" t="s">
        <v>21</v>
      </c>
      <c r="O16" s="86">
        <f t="shared" si="5"/>
        <v>2</v>
      </c>
      <c r="P16" s="14" t="s">
        <v>28</v>
      </c>
      <c r="Q16" s="87">
        <f t="shared" si="6"/>
        <v>1</v>
      </c>
      <c r="R16" s="85">
        <v>14.0</v>
      </c>
      <c r="S16" s="14" t="s">
        <v>23</v>
      </c>
      <c r="T16" s="19">
        <f t="shared" si="7"/>
        <v>4</v>
      </c>
      <c r="U16" s="14" t="s">
        <v>24</v>
      </c>
      <c r="V16" s="18">
        <f t="shared" si="8"/>
        <v>3</v>
      </c>
      <c r="W16" s="14">
        <v>19.0</v>
      </c>
      <c r="X16" s="14">
        <f t="shared" si="9"/>
        <v>0</v>
      </c>
      <c r="Z16" s="53" t="s">
        <v>255</v>
      </c>
      <c r="AA16" s="92" t="s">
        <v>94</v>
      </c>
    </row>
    <row r="17">
      <c r="A17" s="82" t="s">
        <v>117</v>
      </c>
      <c r="B17" s="95" t="s">
        <v>256</v>
      </c>
      <c r="C17" s="14">
        <v>2022.0</v>
      </c>
      <c r="D17" s="14">
        <v>1.0</v>
      </c>
      <c r="E17" s="14" t="s">
        <v>31</v>
      </c>
      <c r="F17" s="14">
        <f t="shared" si="1"/>
        <v>2</v>
      </c>
      <c r="G17" s="14">
        <v>2022.0</v>
      </c>
      <c r="H17" s="83">
        <f t="shared" si="2"/>
        <v>4</v>
      </c>
      <c r="I17" s="14" t="s">
        <v>23</v>
      </c>
      <c r="J17" s="17">
        <f t="shared" si="3"/>
        <v>4</v>
      </c>
      <c r="K17" s="14" t="s">
        <v>24</v>
      </c>
      <c r="L17" s="84">
        <f t="shared" si="4"/>
        <v>3</v>
      </c>
      <c r="M17" s="14">
        <v>19.0</v>
      </c>
      <c r="N17" s="85" t="s">
        <v>58</v>
      </c>
      <c r="O17" s="86">
        <f t="shared" si="5"/>
        <v>3</v>
      </c>
      <c r="P17" s="14" t="s">
        <v>28</v>
      </c>
      <c r="Q17" s="87">
        <f t="shared" si="6"/>
        <v>1</v>
      </c>
      <c r="R17" s="14">
        <v>13.0</v>
      </c>
      <c r="S17" s="14" t="s">
        <v>23</v>
      </c>
      <c r="T17" s="19">
        <f t="shared" si="7"/>
        <v>4</v>
      </c>
      <c r="U17" s="14" t="s">
        <v>24</v>
      </c>
      <c r="V17" s="18">
        <f t="shared" si="8"/>
        <v>3</v>
      </c>
      <c r="W17" s="14">
        <v>19.0</v>
      </c>
      <c r="X17" s="14">
        <f t="shared" si="9"/>
        <v>0</v>
      </c>
      <c r="Z17" s="61" t="s">
        <v>257</v>
      </c>
      <c r="AA17" s="97" t="s">
        <v>115</v>
      </c>
    </row>
    <row r="18">
      <c r="A18" s="82" t="s">
        <v>136</v>
      </c>
      <c r="B18" s="14" t="s">
        <v>258</v>
      </c>
      <c r="C18" s="14">
        <v>2022.0</v>
      </c>
      <c r="D18" s="14">
        <v>1.0</v>
      </c>
      <c r="E18" s="14" t="s">
        <v>31</v>
      </c>
      <c r="F18" s="14">
        <f t="shared" si="1"/>
        <v>2</v>
      </c>
      <c r="G18" s="14">
        <v>2022.0</v>
      </c>
      <c r="H18" s="83">
        <f t="shared" si="2"/>
        <v>4</v>
      </c>
      <c r="I18" s="20" t="s">
        <v>27</v>
      </c>
      <c r="J18" s="17">
        <f t="shared" si="3"/>
        <v>1</v>
      </c>
      <c r="K18" s="14" t="s">
        <v>28</v>
      </c>
      <c r="L18" s="84">
        <f t="shared" si="4"/>
        <v>1</v>
      </c>
      <c r="M18" s="14">
        <v>11.0</v>
      </c>
      <c r="N18" s="85" t="s">
        <v>58</v>
      </c>
      <c r="O18" s="86">
        <f t="shared" si="5"/>
        <v>3</v>
      </c>
      <c r="P18" s="14" t="s">
        <v>28</v>
      </c>
      <c r="Q18" s="87">
        <f t="shared" si="6"/>
        <v>1</v>
      </c>
      <c r="R18" s="14">
        <v>10.0</v>
      </c>
      <c r="S18" s="14" t="s">
        <v>23</v>
      </c>
      <c r="T18" s="19">
        <f t="shared" si="7"/>
        <v>4</v>
      </c>
      <c r="U18" s="14" t="s">
        <v>24</v>
      </c>
      <c r="V18" s="18">
        <f t="shared" si="8"/>
        <v>3</v>
      </c>
      <c r="W18" s="14">
        <v>19.0</v>
      </c>
      <c r="X18" s="14">
        <f t="shared" si="9"/>
        <v>0</v>
      </c>
    </row>
    <row r="19">
      <c r="A19" s="14" t="s">
        <v>259</v>
      </c>
      <c r="B19" s="14" t="s">
        <v>260</v>
      </c>
      <c r="C19" s="14">
        <v>2022.0</v>
      </c>
      <c r="D19" s="14">
        <v>1.0</v>
      </c>
      <c r="E19" s="14" t="s">
        <v>31</v>
      </c>
      <c r="F19" s="14">
        <f t="shared" si="1"/>
        <v>2</v>
      </c>
      <c r="G19" s="14">
        <v>2024.0</v>
      </c>
      <c r="H19" s="83">
        <f t="shared" si="2"/>
        <v>2</v>
      </c>
      <c r="I19" s="20" t="s">
        <v>21</v>
      </c>
      <c r="J19" s="17">
        <f t="shared" si="3"/>
        <v>2</v>
      </c>
      <c r="K19" s="14" t="s">
        <v>22</v>
      </c>
      <c r="L19" s="84">
        <f t="shared" si="4"/>
        <v>2</v>
      </c>
      <c r="M19" s="14">
        <v>18.0</v>
      </c>
      <c r="N19" s="14" t="s">
        <v>23</v>
      </c>
      <c r="O19" s="86">
        <f t="shared" si="5"/>
        <v>4</v>
      </c>
      <c r="P19" s="14" t="s">
        <v>24</v>
      </c>
      <c r="Q19" s="87">
        <f t="shared" si="6"/>
        <v>3</v>
      </c>
      <c r="R19" s="14">
        <v>19.0</v>
      </c>
      <c r="S19" s="14" t="s">
        <v>23</v>
      </c>
      <c r="T19" s="19">
        <f t="shared" si="7"/>
        <v>4</v>
      </c>
      <c r="U19" s="14" t="s">
        <v>24</v>
      </c>
      <c r="V19" s="18">
        <f t="shared" si="8"/>
        <v>3</v>
      </c>
      <c r="W19" s="14">
        <v>19.0</v>
      </c>
      <c r="X19" s="14">
        <f t="shared" si="9"/>
        <v>0</v>
      </c>
    </row>
    <row r="20">
      <c r="A20" s="98" t="s">
        <v>18</v>
      </c>
      <c r="B20" s="14" t="s">
        <v>261</v>
      </c>
      <c r="C20" s="14">
        <v>2022.0</v>
      </c>
      <c r="D20" s="14">
        <v>1.0</v>
      </c>
      <c r="E20" s="14" t="s">
        <v>20</v>
      </c>
      <c r="F20" s="14">
        <f t="shared" si="1"/>
        <v>1</v>
      </c>
      <c r="G20" s="14">
        <v>2022.0</v>
      </c>
      <c r="H20" s="83">
        <f t="shared" si="2"/>
        <v>4</v>
      </c>
      <c r="I20" s="14" t="s">
        <v>23</v>
      </c>
      <c r="J20" s="17">
        <f t="shared" si="3"/>
        <v>4</v>
      </c>
      <c r="K20" s="14" t="s">
        <v>24</v>
      </c>
      <c r="L20" s="84">
        <f t="shared" si="4"/>
        <v>3</v>
      </c>
      <c r="M20" s="14">
        <v>19.0</v>
      </c>
      <c r="N20" s="42" t="s">
        <v>21</v>
      </c>
      <c r="O20" s="86">
        <f t="shared" si="5"/>
        <v>2</v>
      </c>
      <c r="P20" s="14" t="s">
        <v>22</v>
      </c>
      <c r="Q20" s="87">
        <f t="shared" si="6"/>
        <v>2</v>
      </c>
      <c r="R20" s="14">
        <v>15.0</v>
      </c>
      <c r="S20" s="14" t="s">
        <v>23</v>
      </c>
      <c r="T20" s="19">
        <f t="shared" si="7"/>
        <v>4</v>
      </c>
      <c r="U20" s="14" t="s">
        <v>24</v>
      </c>
      <c r="V20" s="18">
        <f t="shared" si="8"/>
        <v>3</v>
      </c>
      <c r="W20" s="14">
        <v>19.0</v>
      </c>
      <c r="X20" s="14">
        <f t="shared" si="9"/>
        <v>0</v>
      </c>
    </row>
    <row r="21">
      <c r="A21" s="14" t="s">
        <v>149</v>
      </c>
      <c r="B21" s="20" t="s">
        <v>262</v>
      </c>
      <c r="C21" s="14">
        <v>2022.0</v>
      </c>
      <c r="D21" s="14">
        <v>1.0</v>
      </c>
      <c r="E21" s="14" t="s">
        <v>31</v>
      </c>
      <c r="F21" s="14">
        <f t="shared" si="1"/>
        <v>2</v>
      </c>
      <c r="G21" s="14">
        <v>2024.0</v>
      </c>
      <c r="H21" s="83">
        <f t="shared" si="2"/>
        <v>2</v>
      </c>
      <c r="I21" s="14" t="s">
        <v>58</v>
      </c>
      <c r="J21" s="17">
        <f t="shared" si="3"/>
        <v>3</v>
      </c>
      <c r="K21" s="14" t="s">
        <v>22</v>
      </c>
      <c r="L21" s="84">
        <f t="shared" si="4"/>
        <v>2</v>
      </c>
      <c r="M21" s="14">
        <v>15.0</v>
      </c>
      <c r="N21" s="14" t="s">
        <v>23</v>
      </c>
      <c r="O21" s="86">
        <f t="shared" si="5"/>
        <v>4</v>
      </c>
      <c r="P21" s="14" t="s">
        <v>24</v>
      </c>
      <c r="Q21" s="87">
        <f t="shared" si="6"/>
        <v>3</v>
      </c>
      <c r="R21" s="14">
        <v>19.0</v>
      </c>
      <c r="S21" s="14" t="s">
        <v>23</v>
      </c>
      <c r="T21" s="19">
        <f t="shared" si="7"/>
        <v>4</v>
      </c>
      <c r="U21" s="14" t="s">
        <v>24</v>
      </c>
      <c r="V21" s="18">
        <f t="shared" si="8"/>
        <v>3</v>
      </c>
      <c r="W21" s="14">
        <v>19.0</v>
      </c>
      <c r="X21" s="14">
        <f t="shared" si="9"/>
        <v>0</v>
      </c>
    </row>
    <row r="22">
      <c r="A22" s="82" t="s">
        <v>193</v>
      </c>
      <c r="B22" s="70" t="s">
        <v>263</v>
      </c>
      <c r="C22" s="14">
        <v>2022.0</v>
      </c>
      <c r="D22" s="14">
        <v>1.0</v>
      </c>
      <c r="E22" s="14" t="s">
        <v>31</v>
      </c>
      <c r="F22" s="14">
        <f t="shared" si="1"/>
        <v>2</v>
      </c>
      <c r="G22" s="14">
        <v>2022.0</v>
      </c>
      <c r="H22" s="83">
        <f t="shared" si="2"/>
        <v>4</v>
      </c>
      <c r="I22" s="20" t="s">
        <v>27</v>
      </c>
      <c r="J22" s="17">
        <f t="shared" si="3"/>
        <v>1</v>
      </c>
      <c r="K22" s="14" t="s">
        <v>22</v>
      </c>
      <c r="L22" s="84">
        <f t="shared" si="4"/>
        <v>2</v>
      </c>
      <c r="M22" s="14">
        <v>1.0</v>
      </c>
      <c r="N22" s="42" t="s">
        <v>27</v>
      </c>
      <c r="O22" s="86">
        <f t="shared" si="5"/>
        <v>1</v>
      </c>
      <c r="P22" s="14" t="s">
        <v>22</v>
      </c>
      <c r="Q22" s="87">
        <f t="shared" si="6"/>
        <v>2</v>
      </c>
      <c r="R22" s="85">
        <v>2.0</v>
      </c>
      <c r="S22" s="14" t="s">
        <v>23</v>
      </c>
      <c r="T22" s="19">
        <f t="shared" si="7"/>
        <v>4</v>
      </c>
      <c r="U22" s="14" t="s">
        <v>24</v>
      </c>
      <c r="V22" s="18">
        <f t="shared" si="8"/>
        <v>3</v>
      </c>
      <c r="W22" s="14">
        <v>19.0</v>
      </c>
      <c r="X22" s="14">
        <f t="shared" si="9"/>
        <v>0</v>
      </c>
    </row>
    <row r="23">
      <c r="A23" s="14" t="s">
        <v>25</v>
      </c>
      <c r="B23" s="14" t="s">
        <v>71</v>
      </c>
      <c r="C23" s="14">
        <v>2022.0</v>
      </c>
      <c r="D23" s="14">
        <v>1.0</v>
      </c>
      <c r="E23" s="14" t="s">
        <v>31</v>
      </c>
      <c r="F23" s="14">
        <f t="shared" si="1"/>
        <v>2</v>
      </c>
      <c r="G23" s="14">
        <v>2022.0</v>
      </c>
      <c r="H23" s="83">
        <f t="shared" si="2"/>
        <v>4</v>
      </c>
      <c r="I23" s="20" t="s">
        <v>58</v>
      </c>
      <c r="J23" s="17">
        <f t="shared" si="3"/>
        <v>3</v>
      </c>
      <c r="K23" s="14" t="s">
        <v>22</v>
      </c>
      <c r="L23" s="84">
        <f t="shared" si="4"/>
        <v>2</v>
      </c>
      <c r="M23" s="14">
        <v>3.0</v>
      </c>
      <c r="N23" s="14" t="s">
        <v>23</v>
      </c>
      <c r="O23" s="86">
        <f t="shared" si="5"/>
        <v>4</v>
      </c>
      <c r="P23" s="14" t="s">
        <v>24</v>
      </c>
      <c r="Q23" s="87">
        <f t="shared" si="6"/>
        <v>3</v>
      </c>
      <c r="R23" s="14">
        <v>19.0</v>
      </c>
      <c r="S23" s="14" t="s">
        <v>27</v>
      </c>
      <c r="T23" s="19">
        <f t="shared" si="7"/>
        <v>1</v>
      </c>
      <c r="U23" s="14" t="s">
        <v>22</v>
      </c>
      <c r="V23" s="18">
        <f t="shared" si="8"/>
        <v>2</v>
      </c>
      <c r="W23" s="14">
        <v>10.0</v>
      </c>
      <c r="X23" s="14">
        <f t="shared" si="9"/>
        <v>0</v>
      </c>
    </row>
    <row r="24">
      <c r="A24" s="14" t="s">
        <v>154</v>
      </c>
      <c r="B24" s="14" t="s">
        <v>264</v>
      </c>
      <c r="C24" s="14">
        <v>2022.0</v>
      </c>
      <c r="D24" s="14">
        <v>1.0</v>
      </c>
      <c r="E24" s="14" t="s">
        <v>31</v>
      </c>
      <c r="F24" s="14">
        <f t="shared" si="1"/>
        <v>2</v>
      </c>
      <c r="G24" s="14">
        <v>2022.0</v>
      </c>
      <c r="H24" s="83">
        <f t="shared" si="2"/>
        <v>4</v>
      </c>
      <c r="I24" s="14" t="s">
        <v>23</v>
      </c>
      <c r="J24" s="17">
        <f t="shared" si="3"/>
        <v>4</v>
      </c>
      <c r="K24" s="14" t="s">
        <v>24</v>
      </c>
      <c r="L24" s="84">
        <f t="shared" si="4"/>
        <v>3</v>
      </c>
      <c r="M24" s="14">
        <v>19.0</v>
      </c>
      <c r="N24" s="42" t="s">
        <v>27</v>
      </c>
      <c r="O24" s="86">
        <f t="shared" si="5"/>
        <v>1</v>
      </c>
      <c r="P24" s="14" t="s">
        <v>22</v>
      </c>
      <c r="Q24" s="87">
        <f t="shared" si="6"/>
        <v>2</v>
      </c>
      <c r="R24" s="14">
        <v>3.0</v>
      </c>
      <c r="S24" s="14" t="s">
        <v>27</v>
      </c>
      <c r="T24" s="19">
        <f t="shared" si="7"/>
        <v>1</v>
      </c>
      <c r="U24" s="14" t="s">
        <v>22</v>
      </c>
      <c r="V24" s="18">
        <f t="shared" si="8"/>
        <v>2</v>
      </c>
      <c r="W24" s="14">
        <v>13.0</v>
      </c>
      <c r="X24" s="14">
        <f t="shared" si="9"/>
        <v>0</v>
      </c>
    </row>
    <row r="25">
      <c r="A25" s="82" t="s">
        <v>82</v>
      </c>
      <c r="B25" s="14" t="s">
        <v>83</v>
      </c>
      <c r="C25" s="14">
        <v>2022.0</v>
      </c>
      <c r="D25" s="14">
        <v>1.0</v>
      </c>
      <c r="E25" s="14" t="s">
        <v>20</v>
      </c>
      <c r="F25" s="14">
        <f t="shared" si="1"/>
        <v>1</v>
      </c>
      <c r="G25" s="14">
        <v>2023.0</v>
      </c>
      <c r="H25" s="83">
        <f t="shared" si="2"/>
        <v>3</v>
      </c>
      <c r="I25" s="20" t="s">
        <v>58</v>
      </c>
      <c r="J25" s="17">
        <f t="shared" si="3"/>
        <v>3</v>
      </c>
      <c r="K25" s="14" t="s">
        <v>22</v>
      </c>
      <c r="L25" s="84">
        <f t="shared" si="4"/>
        <v>2</v>
      </c>
      <c r="M25" s="14">
        <v>14.0</v>
      </c>
      <c r="N25" s="14" t="s">
        <v>58</v>
      </c>
      <c r="O25" s="86">
        <f t="shared" si="5"/>
        <v>3</v>
      </c>
      <c r="P25" s="14" t="s">
        <v>22</v>
      </c>
      <c r="Q25" s="87">
        <f t="shared" si="6"/>
        <v>2</v>
      </c>
      <c r="R25" s="14">
        <v>11.0</v>
      </c>
      <c r="S25" s="14" t="s">
        <v>23</v>
      </c>
      <c r="T25" s="19">
        <f t="shared" si="7"/>
        <v>4</v>
      </c>
      <c r="U25" s="14" t="s">
        <v>24</v>
      </c>
      <c r="V25" s="18">
        <f t="shared" si="8"/>
        <v>3</v>
      </c>
      <c r="W25" s="14">
        <v>19.0</v>
      </c>
      <c r="X25" s="14">
        <f t="shared" si="9"/>
        <v>0</v>
      </c>
    </row>
    <row r="26">
      <c r="A26" s="69" t="s">
        <v>265</v>
      </c>
      <c r="B26" s="14" t="s">
        <v>266</v>
      </c>
      <c r="C26" s="14">
        <v>2022.0</v>
      </c>
      <c r="D26" s="14">
        <v>1.0</v>
      </c>
      <c r="E26" s="14" t="s">
        <v>31</v>
      </c>
      <c r="F26" s="14">
        <f t="shared" si="1"/>
        <v>2</v>
      </c>
      <c r="G26" s="14">
        <v>2022.0</v>
      </c>
      <c r="H26" s="83">
        <f t="shared" si="2"/>
        <v>4</v>
      </c>
      <c r="I26" s="20" t="s">
        <v>58</v>
      </c>
      <c r="J26" s="17">
        <f t="shared" si="3"/>
        <v>3</v>
      </c>
      <c r="K26" s="14" t="s">
        <v>28</v>
      </c>
      <c r="L26" s="84">
        <f t="shared" si="4"/>
        <v>1</v>
      </c>
      <c r="M26" s="14">
        <v>16.0</v>
      </c>
      <c r="N26" s="14" t="s">
        <v>23</v>
      </c>
      <c r="O26" s="86">
        <f t="shared" si="5"/>
        <v>4</v>
      </c>
      <c r="P26" s="14" t="s">
        <v>24</v>
      </c>
      <c r="Q26" s="87">
        <f t="shared" si="6"/>
        <v>3</v>
      </c>
      <c r="R26" s="14">
        <v>19.0</v>
      </c>
      <c r="S26" s="14" t="s">
        <v>23</v>
      </c>
      <c r="T26" s="19">
        <f t="shared" si="7"/>
        <v>4</v>
      </c>
      <c r="U26" s="14" t="s">
        <v>24</v>
      </c>
      <c r="V26" s="18">
        <f t="shared" si="8"/>
        <v>3</v>
      </c>
      <c r="W26" s="14">
        <v>19.0</v>
      </c>
      <c r="X26" s="14">
        <f t="shared" si="9"/>
        <v>0</v>
      </c>
    </row>
    <row r="27">
      <c r="A27" s="94" t="s">
        <v>81</v>
      </c>
      <c r="B27" s="14" t="s">
        <v>86</v>
      </c>
      <c r="C27" s="14">
        <v>2022.0</v>
      </c>
      <c r="D27" s="14">
        <v>1.0</v>
      </c>
      <c r="E27" s="14" t="s">
        <v>31</v>
      </c>
      <c r="F27" s="14">
        <f t="shared" si="1"/>
        <v>2</v>
      </c>
      <c r="G27" s="14">
        <v>2023.0</v>
      </c>
      <c r="H27" s="83">
        <f t="shared" si="2"/>
        <v>3</v>
      </c>
      <c r="I27" s="14" t="s">
        <v>27</v>
      </c>
      <c r="J27" s="17">
        <f t="shared" si="3"/>
        <v>1</v>
      </c>
      <c r="K27" s="14" t="s">
        <v>28</v>
      </c>
      <c r="L27" s="84">
        <f t="shared" si="4"/>
        <v>1</v>
      </c>
      <c r="M27" s="14">
        <v>9.0</v>
      </c>
      <c r="N27" s="85" t="s">
        <v>58</v>
      </c>
      <c r="O27" s="86">
        <f t="shared" si="5"/>
        <v>3</v>
      </c>
      <c r="P27" s="14" t="s">
        <v>22</v>
      </c>
      <c r="Q27" s="87">
        <f t="shared" si="6"/>
        <v>2</v>
      </c>
      <c r="R27" s="14">
        <v>7.0</v>
      </c>
      <c r="S27" s="14" t="s">
        <v>23</v>
      </c>
      <c r="T27" s="19">
        <f t="shared" si="7"/>
        <v>4</v>
      </c>
      <c r="U27" s="14" t="s">
        <v>24</v>
      </c>
      <c r="V27" s="18">
        <f t="shared" si="8"/>
        <v>3</v>
      </c>
      <c r="W27" s="14">
        <v>19.0</v>
      </c>
      <c r="X27" s="14">
        <f t="shared" si="9"/>
        <v>0</v>
      </c>
    </row>
    <row r="28">
      <c r="A28" s="14" t="s">
        <v>89</v>
      </c>
      <c r="B28" s="14" t="s">
        <v>267</v>
      </c>
      <c r="C28" s="14">
        <v>2022.0</v>
      </c>
      <c r="D28" s="14">
        <v>1.0</v>
      </c>
      <c r="E28" s="14" t="s">
        <v>20</v>
      </c>
      <c r="F28" s="14">
        <f t="shared" si="1"/>
        <v>1</v>
      </c>
      <c r="G28" s="14">
        <v>2023.0</v>
      </c>
      <c r="H28" s="83">
        <f t="shared" si="2"/>
        <v>3</v>
      </c>
      <c r="I28" s="42" t="s">
        <v>21</v>
      </c>
      <c r="J28" s="17">
        <f t="shared" si="3"/>
        <v>2</v>
      </c>
      <c r="K28" s="14" t="s">
        <v>28</v>
      </c>
      <c r="L28" s="84">
        <f t="shared" si="4"/>
        <v>1</v>
      </c>
      <c r="M28" s="14">
        <v>12.0</v>
      </c>
      <c r="N28" s="85" t="s">
        <v>58</v>
      </c>
      <c r="O28" s="86">
        <f t="shared" si="5"/>
        <v>3</v>
      </c>
      <c r="P28" s="85" t="s">
        <v>28</v>
      </c>
      <c r="Q28" s="87">
        <f t="shared" si="6"/>
        <v>1</v>
      </c>
      <c r="R28" s="85">
        <v>16.0</v>
      </c>
      <c r="S28" s="14" t="s">
        <v>58</v>
      </c>
      <c r="T28" s="19">
        <f t="shared" si="7"/>
        <v>3</v>
      </c>
      <c r="U28" s="14" t="s">
        <v>22</v>
      </c>
      <c r="V28" s="18">
        <f t="shared" si="8"/>
        <v>2</v>
      </c>
      <c r="W28" s="14">
        <v>16.0</v>
      </c>
      <c r="X28" s="14">
        <f t="shared" si="9"/>
        <v>0</v>
      </c>
    </row>
    <row r="29">
      <c r="A29" s="14" t="s">
        <v>51</v>
      </c>
      <c r="B29" s="14" t="s">
        <v>268</v>
      </c>
      <c r="C29" s="14">
        <v>2022.0</v>
      </c>
      <c r="D29" s="14">
        <v>1.0</v>
      </c>
      <c r="E29" s="14" t="s">
        <v>31</v>
      </c>
      <c r="F29" s="14">
        <f t="shared" si="1"/>
        <v>2</v>
      </c>
      <c r="G29" s="14">
        <v>2022.0</v>
      </c>
      <c r="H29" s="83">
        <f t="shared" si="2"/>
        <v>4</v>
      </c>
      <c r="I29" s="20" t="s">
        <v>27</v>
      </c>
      <c r="J29" s="17">
        <f t="shared" si="3"/>
        <v>1</v>
      </c>
      <c r="K29" s="14" t="s">
        <v>28</v>
      </c>
      <c r="L29" s="84">
        <f t="shared" si="4"/>
        <v>1</v>
      </c>
      <c r="M29" s="14">
        <v>12.0</v>
      </c>
      <c r="N29" s="42" t="s">
        <v>27</v>
      </c>
      <c r="O29" s="86">
        <f t="shared" si="5"/>
        <v>1</v>
      </c>
      <c r="P29" s="14" t="s">
        <v>22</v>
      </c>
      <c r="Q29" s="87">
        <f t="shared" si="6"/>
        <v>2</v>
      </c>
      <c r="R29" s="14">
        <v>9.0</v>
      </c>
      <c r="S29" s="14" t="s">
        <v>58</v>
      </c>
      <c r="T29" s="19">
        <f t="shared" si="7"/>
        <v>3</v>
      </c>
      <c r="U29" s="14" t="s">
        <v>22</v>
      </c>
      <c r="V29" s="18">
        <f t="shared" si="8"/>
        <v>2</v>
      </c>
      <c r="W29" s="14">
        <v>18.0</v>
      </c>
      <c r="X29" s="14">
        <f t="shared" si="9"/>
        <v>0</v>
      </c>
    </row>
    <row r="30">
      <c r="A30" s="88" t="s">
        <v>95</v>
      </c>
      <c r="B30" s="88" t="s">
        <v>96</v>
      </c>
      <c r="C30" s="14">
        <v>2022.0</v>
      </c>
      <c r="D30" s="14">
        <v>1.0</v>
      </c>
      <c r="E30" s="14" t="s">
        <v>20</v>
      </c>
      <c r="F30" s="14">
        <f t="shared" si="1"/>
        <v>1</v>
      </c>
      <c r="G30" s="14">
        <v>2024.0</v>
      </c>
      <c r="H30" s="83">
        <f t="shared" si="2"/>
        <v>2</v>
      </c>
      <c r="I30" s="14" t="s">
        <v>23</v>
      </c>
      <c r="J30" s="17">
        <f t="shared" si="3"/>
        <v>4</v>
      </c>
      <c r="K30" s="14" t="s">
        <v>24</v>
      </c>
      <c r="L30" s="84">
        <f t="shared" si="4"/>
        <v>3</v>
      </c>
      <c r="M30" s="14">
        <v>19.0</v>
      </c>
      <c r="N30" s="14" t="s">
        <v>23</v>
      </c>
      <c r="O30" s="86">
        <f t="shared" si="5"/>
        <v>4</v>
      </c>
      <c r="P30" s="14" t="s">
        <v>24</v>
      </c>
      <c r="Q30" s="87">
        <f t="shared" si="6"/>
        <v>3</v>
      </c>
      <c r="R30" s="14">
        <v>19.0</v>
      </c>
      <c r="S30" s="14" t="s">
        <v>21</v>
      </c>
      <c r="T30" s="19">
        <f t="shared" si="7"/>
        <v>2</v>
      </c>
      <c r="U30" s="14" t="s">
        <v>22</v>
      </c>
      <c r="V30" s="18">
        <f t="shared" si="8"/>
        <v>2</v>
      </c>
      <c r="W30" s="88">
        <v>4.0</v>
      </c>
      <c r="X30" s="14">
        <f t="shared" si="9"/>
        <v>0</v>
      </c>
    </row>
    <row r="31">
      <c r="A31" s="98" t="s">
        <v>98</v>
      </c>
      <c r="B31" s="70" t="s">
        <v>269</v>
      </c>
      <c r="C31" s="14">
        <v>2022.0</v>
      </c>
      <c r="D31" s="14">
        <v>1.0</v>
      </c>
      <c r="E31" s="14" t="s">
        <v>20</v>
      </c>
      <c r="F31" s="14">
        <f t="shared" si="1"/>
        <v>1</v>
      </c>
      <c r="G31" s="14">
        <v>2025.0</v>
      </c>
      <c r="H31" s="83">
        <f t="shared" si="2"/>
        <v>1</v>
      </c>
      <c r="I31" s="14" t="s">
        <v>27</v>
      </c>
      <c r="J31" s="17">
        <f t="shared" si="3"/>
        <v>1</v>
      </c>
      <c r="K31" s="14" t="s">
        <v>22</v>
      </c>
      <c r="L31" s="84">
        <f t="shared" si="4"/>
        <v>2</v>
      </c>
      <c r="M31" s="14">
        <v>9.0</v>
      </c>
      <c r="N31" s="42" t="s">
        <v>21</v>
      </c>
      <c r="O31" s="86">
        <f t="shared" si="5"/>
        <v>2</v>
      </c>
      <c r="P31" s="85" t="s">
        <v>28</v>
      </c>
      <c r="Q31" s="87">
        <f t="shared" si="6"/>
        <v>1</v>
      </c>
      <c r="R31" s="14">
        <v>9.0</v>
      </c>
      <c r="S31" s="14" t="s">
        <v>27</v>
      </c>
      <c r="T31" s="19">
        <f t="shared" si="7"/>
        <v>1</v>
      </c>
      <c r="U31" s="14" t="s">
        <v>22</v>
      </c>
      <c r="V31" s="18">
        <f t="shared" si="8"/>
        <v>2</v>
      </c>
      <c r="W31" s="14">
        <v>14.0</v>
      </c>
      <c r="X31" s="14">
        <f t="shared" si="9"/>
        <v>0</v>
      </c>
    </row>
    <row r="32">
      <c r="A32" s="82" t="s">
        <v>78</v>
      </c>
      <c r="B32" s="14" t="s">
        <v>101</v>
      </c>
      <c r="C32" s="14">
        <v>2022.0</v>
      </c>
      <c r="D32" s="14">
        <v>1.0</v>
      </c>
      <c r="E32" s="14" t="s">
        <v>20</v>
      </c>
      <c r="F32" s="14">
        <f t="shared" si="1"/>
        <v>1</v>
      </c>
      <c r="G32" s="14">
        <v>2023.0</v>
      </c>
      <c r="H32" s="83">
        <f t="shared" si="2"/>
        <v>3</v>
      </c>
      <c r="I32" s="20" t="s">
        <v>27</v>
      </c>
      <c r="J32" s="17">
        <f t="shared" si="3"/>
        <v>1</v>
      </c>
      <c r="K32" s="14" t="s">
        <v>28</v>
      </c>
      <c r="L32" s="84">
        <f t="shared" si="4"/>
        <v>1</v>
      </c>
      <c r="M32" s="14">
        <v>11.0</v>
      </c>
      <c r="N32" s="85" t="s">
        <v>27</v>
      </c>
      <c r="O32" s="86">
        <f t="shared" si="5"/>
        <v>1</v>
      </c>
      <c r="P32" s="85" t="s">
        <v>28</v>
      </c>
      <c r="Q32" s="87">
        <f t="shared" si="6"/>
        <v>1</v>
      </c>
      <c r="R32" s="85">
        <v>13.0</v>
      </c>
      <c r="S32" s="14" t="s">
        <v>23</v>
      </c>
      <c r="T32" s="19">
        <f t="shared" si="7"/>
        <v>4</v>
      </c>
      <c r="U32" s="14" t="s">
        <v>24</v>
      </c>
      <c r="V32" s="18">
        <f t="shared" si="8"/>
        <v>3</v>
      </c>
      <c r="W32" s="14">
        <v>19.0</v>
      </c>
      <c r="X32" s="14">
        <f t="shared" si="9"/>
        <v>0</v>
      </c>
    </row>
    <row r="33">
      <c r="A33" s="82" t="s">
        <v>41</v>
      </c>
      <c r="B33" s="14" t="s">
        <v>106</v>
      </c>
      <c r="C33" s="14">
        <v>2022.0</v>
      </c>
      <c r="D33" s="14">
        <v>1.0</v>
      </c>
      <c r="E33" s="14" t="s">
        <v>31</v>
      </c>
      <c r="F33" s="14">
        <f t="shared" si="1"/>
        <v>2</v>
      </c>
      <c r="G33" s="14">
        <v>2023.0</v>
      </c>
      <c r="H33" s="83">
        <f t="shared" si="2"/>
        <v>3</v>
      </c>
      <c r="I33" s="20" t="s">
        <v>27</v>
      </c>
      <c r="J33" s="17">
        <f t="shared" si="3"/>
        <v>1</v>
      </c>
      <c r="K33" s="14" t="s">
        <v>28</v>
      </c>
      <c r="L33" s="84">
        <f t="shared" si="4"/>
        <v>1</v>
      </c>
      <c r="M33" s="14">
        <v>14.0</v>
      </c>
      <c r="N33" s="42" t="s">
        <v>27</v>
      </c>
      <c r="O33" s="86">
        <f t="shared" si="5"/>
        <v>1</v>
      </c>
      <c r="P33" s="14" t="s">
        <v>28</v>
      </c>
      <c r="Q33" s="87">
        <f t="shared" si="6"/>
        <v>1</v>
      </c>
      <c r="R33" s="14">
        <v>15.0</v>
      </c>
      <c r="S33" s="14" t="s">
        <v>23</v>
      </c>
      <c r="T33" s="19">
        <f t="shared" si="7"/>
        <v>4</v>
      </c>
      <c r="U33" s="14" t="s">
        <v>24</v>
      </c>
      <c r="V33" s="18">
        <f t="shared" si="8"/>
        <v>3</v>
      </c>
      <c r="W33" s="14">
        <v>19.0</v>
      </c>
      <c r="X33" s="14">
        <f t="shared" si="9"/>
        <v>0</v>
      </c>
    </row>
    <row r="34">
      <c r="A34" s="82" t="s">
        <v>103</v>
      </c>
      <c r="B34" s="14" t="s">
        <v>102</v>
      </c>
      <c r="C34" s="14">
        <v>2022.0</v>
      </c>
      <c r="D34" s="14">
        <v>1.0</v>
      </c>
      <c r="E34" s="14" t="s">
        <v>20</v>
      </c>
      <c r="F34" s="14">
        <f t="shared" si="1"/>
        <v>1</v>
      </c>
      <c r="G34" s="14">
        <v>2024.0</v>
      </c>
      <c r="H34" s="83">
        <f t="shared" si="2"/>
        <v>2</v>
      </c>
      <c r="I34" s="42" t="s">
        <v>27</v>
      </c>
      <c r="J34" s="17">
        <f t="shared" si="3"/>
        <v>1</v>
      </c>
      <c r="K34" s="14" t="s">
        <v>28</v>
      </c>
      <c r="L34" s="84">
        <f t="shared" si="4"/>
        <v>1</v>
      </c>
      <c r="M34" s="14">
        <v>1.0</v>
      </c>
      <c r="N34" s="85" t="s">
        <v>27</v>
      </c>
      <c r="O34" s="86">
        <f t="shared" si="5"/>
        <v>1</v>
      </c>
      <c r="P34" s="85" t="s">
        <v>28</v>
      </c>
      <c r="Q34" s="87">
        <f t="shared" si="6"/>
        <v>1</v>
      </c>
      <c r="R34" s="14">
        <v>3.0</v>
      </c>
      <c r="S34" s="14" t="s">
        <v>27</v>
      </c>
      <c r="T34" s="19">
        <f t="shared" si="7"/>
        <v>1</v>
      </c>
      <c r="U34" s="14" t="s">
        <v>28</v>
      </c>
      <c r="V34" s="18">
        <f t="shared" si="8"/>
        <v>1</v>
      </c>
      <c r="W34" s="14">
        <v>5.0</v>
      </c>
      <c r="X34" s="14">
        <f t="shared" si="9"/>
        <v>1</v>
      </c>
    </row>
    <row r="35">
      <c r="A35" s="82" t="s">
        <v>270</v>
      </c>
      <c r="B35" s="14" t="s">
        <v>271</v>
      </c>
      <c r="C35" s="14">
        <v>2022.0</v>
      </c>
      <c r="D35" s="14">
        <v>1.0</v>
      </c>
      <c r="E35" s="14" t="s">
        <v>31</v>
      </c>
      <c r="F35" s="14">
        <f t="shared" si="1"/>
        <v>2</v>
      </c>
      <c r="G35" s="14">
        <v>2023.0</v>
      </c>
      <c r="H35" s="83">
        <f t="shared" si="2"/>
        <v>3</v>
      </c>
      <c r="I35" s="14" t="s">
        <v>58</v>
      </c>
      <c r="J35" s="17">
        <f t="shared" si="3"/>
        <v>3</v>
      </c>
      <c r="K35" s="14" t="s">
        <v>28</v>
      </c>
      <c r="L35" s="84">
        <f t="shared" si="4"/>
        <v>1</v>
      </c>
      <c r="M35" s="14">
        <v>18.0</v>
      </c>
      <c r="N35" s="42" t="s">
        <v>27</v>
      </c>
      <c r="O35" s="86">
        <f t="shared" si="5"/>
        <v>1</v>
      </c>
      <c r="P35" s="14" t="s">
        <v>28</v>
      </c>
      <c r="Q35" s="87">
        <f t="shared" si="6"/>
        <v>1</v>
      </c>
      <c r="R35" s="14">
        <v>18.0</v>
      </c>
      <c r="S35" s="14" t="s">
        <v>23</v>
      </c>
      <c r="T35" s="19">
        <f t="shared" si="7"/>
        <v>4</v>
      </c>
      <c r="U35" s="14" t="s">
        <v>24</v>
      </c>
      <c r="V35" s="18">
        <f t="shared" si="8"/>
        <v>3</v>
      </c>
      <c r="W35" s="14">
        <v>19.0</v>
      </c>
      <c r="X35" s="14">
        <f t="shared" si="9"/>
        <v>0</v>
      </c>
    </row>
    <row r="36">
      <c r="A36" s="82" t="s">
        <v>167</v>
      </c>
      <c r="B36" s="95" t="s">
        <v>111</v>
      </c>
      <c r="C36" s="14">
        <v>2022.0</v>
      </c>
      <c r="D36" s="14">
        <v>1.0</v>
      </c>
      <c r="E36" s="14" t="s">
        <v>20</v>
      </c>
      <c r="F36" s="14">
        <f t="shared" si="1"/>
        <v>1</v>
      </c>
      <c r="G36" s="14">
        <v>2022.0</v>
      </c>
      <c r="H36" s="83">
        <f t="shared" si="2"/>
        <v>4</v>
      </c>
      <c r="I36" s="14" t="s">
        <v>23</v>
      </c>
      <c r="J36" s="17">
        <f t="shared" si="3"/>
        <v>4</v>
      </c>
      <c r="K36" s="14" t="s">
        <v>24</v>
      </c>
      <c r="L36" s="84">
        <f t="shared" si="4"/>
        <v>3</v>
      </c>
      <c r="M36" s="14">
        <v>19.0</v>
      </c>
      <c r="N36" s="14" t="s">
        <v>58</v>
      </c>
      <c r="O36" s="86">
        <f t="shared" si="5"/>
        <v>3</v>
      </c>
      <c r="P36" s="14" t="s">
        <v>22</v>
      </c>
      <c r="Q36" s="87">
        <f t="shared" si="6"/>
        <v>2</v>
      </c>
      <c r="R36" s="14">
        <v>5.0</v>
      </c>
      <c r="S36" s="14" t="s">
        <v>23</v>
      </c>
      <c r="T36" s="19">
        <f t="shared" si="7"/>
        <v>4</v>
      </c>
      <c r="U36" s="14" t="s">
        <v>24</v>
      </c>
      <c r="V36" s="18">
        <f t="shared" si="8"/>
        <v>3</v>
      </c>
      <c r="W36" s="14">
        <v>19.0</v>
      </c>
      <c r="X36" s="14">
        <f t="shared" si="9"/>
        <v>0</v>
      </c>
    </row>
    <row r="37">
      <c r="A37" s="82" t="s">
        <v>254</v>
      </c>
      <c r="B37" s="14" t="s">
        <v>272</v>
      </c>
      <c r="C37" s="14">
        <v>2022.0</v>
      </c>
      <c r="D37" s="14">
        <v>1.0</v>
      </c>
      <c r="E37" s="14" t="s">
        <v>31</v>
      </c>
      <c r="F37" s="14">
        <f t="shared" si="1"/>
        <v>2</v>
      </c>
      <c r="G37" s="14">
        <v>2022.0</v>
      </c>
      <c r="H37" s="83">
        <f t="shared" si="2"/>
        <v>4</v>
      </c>
      <c r="I37" s="20" t="s">
        <v>58</v>
      </c>
      <c r="J37" s="17">
        <f t="shared" si="3"/>
        <v>3</v>
      </c>
      <c r="K37" s="14" t="s">
        <v>28</v>
      </c>
      <c r="L37" s="84">
        <f t="shared" si="4"/>
        <v>1</v>
      </c>
      <c r="M37" s="14">
        <v>17.0</v>
      </c>
      <c r="N37" s="85" t="s">
        <v>58</v>
      </c>
      <c r="O37" s="86">
        <f t="shared" si="5"/>
        <v>3</v>
      </c>
      <c r="P37" s="14" t="s">
        <v>28</v>
      </c>
      <c r="Q37" s="87">
        <f t="shared" si="6"/>
        <v>1</v>
      </c>
      <c r="R37" s="14">
        <v>14.0</v>
      </c>
      <c r="S37" s="14" t="s">
        <v>23</v>
      </c>
      <c r="T37" s="19">
        <f t="shared" si="7"/>
        <v>4</v>
      </c>
      <c r="U37" s="14" t="s">
        <v>24</v>
      </c>
      <c r="V37" s="18">
        <f t="shared" si="8"/>
        <v>3</v>
      </c>
      <c r="W37" s="14">
        <v>19.0</v>
      </c>
      <c r="X37" s="14">
        <f t="shared" si="9"/>
        <v>0</v>
      </c>
    </row>
    <row r="38">
      <c r="A38" s="14" t="s">
        <v>270</v>
      </c>
      <c r="B38" s="14" t="s">
        <v>270</v>
      </c>
      <c r="C38" s="14">
        <v>2022.0</v>
      </c>
      <c r="D38" s="14">
        <v>1.0</v>
      </c>
      <c r="E38" s="14" t="s">
        <v>31</v>
      </c>
      <c r="F38" s="14">
        <f t="shared" si="1"/>
        <v>2</v>
      </c>
      <c r="G38" s="14">
        <v>2025.0</v>
      </c>
      <c r="H38" s="83">
        <f t="shared" si="2"/>
        <v>1</v>
      </c>
      <c r="I38" s="20" t="s">
        <v>21</v>
      </c>
      <c r="J38" s="17">
        <f t="shared" si="3"/>
        <v>2</v>
      </c>
      <c r="K38" s="14" t="s">
        <v>22</v>
      </c>
      <c r="L38" s="84">
        <f t="shared" si="4"/>
        <v>2</v>
      </c>
      <c r="M38" s="14">
        <v>17.0</v>
      </c>
      <c r="N38" s="14" t="s">
        <v>23</v>
      </c>
      <c r="O38" s="86">
        <f t="shared" si="5"/>
        <v>4</v>
      </c>
      <c r="P38" s="14" t="s">
        <v>24</v>
      </c>
      <c r="Q38" s="87">
        <f t="shared" si="6"/>
        <v>3</v>
      </c>
      <c r="R38" s="14">
        <v>19.0</v>
      </c>
      <c r="S38" s="14" t="s">
        <v>23</v>
      </c>
      <c r="T38" s="19">
        <f t="shared" si="7"/>
        <v>4</v>
      </c>
      <c r="U38" s="14" t="s">
        <v>24</v>
      </c>
      <c r="V38" s="18">
        <f t="shared" si="8"/>
        <v>3</v>
      </c>
      <c r="W38" s="14">
        <v>19.0</v>
      </c>
      <c r="X38" s="14">
        <f t="shared" si="9"/>
        <v>0</v>
      </c>
    </row>
    <row r="39">
      <c r="A39" s="14" t="s">
        <v>98</v>
      </c>
      <c r="B39" s="14" t="s">
        <v>112</v>
      </c>
      <c r="C39" s="14">
        <v>2022.0</v>
      </c>
      <c r="D39" s="14">
        <v>1.0</v>
      </c>
      <c r="E39" s="14" t="s">
        <v>20</v>
      </c>
      <c r="F39" s="14">
        <f t="shared" si="1"/>
        <v>1</v>
      </c>
      <c r="G39" s="14">
        <v>2024.0</v>
      </c>
      <c r="H39" s="83">
        <f t="shared" si="2"/>
        <v>2</v>
      </c>
      <c r="I39" s="14" t="s">
        <v>58</v>
      </c>
      <c r="J39" s="17">
        <f t="shared" si="3"/>
        <v>3</v>
      </c>
      <c r="K39" s="14" t="s">
        <v>28</v>
      </c>
      <c r="L39" s="84">
        <f t="shared" si="4"/>
        <v>1</v>
      </c>
      <c r="M39" s="14">
        <v>9.0</v>
      </c>
      <c r="N39" s="14" t="s">
        <v>27</v>
      </c>
      <c r="O39" s="86">
        <f t="shared" si="5"/>
        <v>1</v>
      </c>
      <c r="P39" s="14" t="s">
        <v>22</v>
      </c>
      <c r="Q39" s="87">
        <f t="shared" si="6"/>
        <v>2</v>
      </c>
      <c r="R39" s="14">
        <v>8.0</v>
      </c>
      <c r="S39" s="85" t="s">
        <v>58</v>
      </c>
      <c r="T39" s="19">
        <f t="shared" si="7"/>
        <v>3</v>
      </c>
      <c r="U39" s="14" t="s">
        <v>28</v>
      </c>
      <c r="V39" s="18">
        <f t="shared" si="8"/>
        <v>1</v>
      </c>
      <c r="W39" s="14">
        <v>15.0</v>
      </c>
      <c r="X39" s="14">
        <f t="shared" si="9"/>
        <v>0</v>
      </c>
    </row>
    <row r="40">
      <c r="A40" s="69" t="s">
        <v>254</v>
      </c>
      <c r="B40" s="14" t="s">
        <v>114</v>
      </c>
      <c r="C40" s="14">
        <v>2022.0</v>
      </c>
      <c r="D40" s="14">
        <v>1.0</v>
      </c>
      <c r="E40" s="14" t="s">
        <v>31</v>
      </c>
      <c r="F40" s="14">
        <f t="shared" si="1"/>
        <v>2</v>
      </c>
      <c r="G40" s="14">
        <v>2023.0</v>
      </c>
      <c r="H40" s="83">
        <f t="shared" si="2"/>
        <v>3</v>
      </c>
      <c r="I40" s="42" t="s">
        <v>21</v>
      </c>
      <c r="J40" s="17">
        <f t="shared" si="3"/>
        <v>2</v>
      </c>
      <c r="K40" s="14" t="s">
        <v>28</v>
      </c>
      <c r="L40" s="84">
        <f t="shared" si="4"/>
        <v>1</v>
      </c>
      <c r="M40" s="14">
        <v>17.0</v>
      </c>
      <c r="N40" s="14" t="s">
        <v>23</v>
      </c>
      <c r="O40" s="86">
        <f t="shared" si="5"/>
        <v>4</v>
      </c>
      <c r="P40" s="14" t="s">
        <v>24</v>
      </c>
      <c r="Q40" s="87">
        <f t="shared" si="6"/>
        <v>3</v>
      </c>
      <c r="R40" s="14">
        <v>19.0</v>
      </c>
      <c r="S40" s="14" t="s">
        <v>23</v>
      </c>
      <c r="T40" s="19">
        <f t="shared" si="7"/>
        <v>4</v>
      </c>
      <c r="U40" s="14" t="s">
        <v>24</v>
      </c>
      <c r="V40" s="18">
        <f t="shared" si="8"/>
        <v>3</v>
      </c>
      <c r="W40" s="14">
        <v>19.0</v>
      </c>
      <c r="X40" s="14">
        <f t="shared" si="9"/>
        <v>0</v>
      </c>
    </row>
    <row r="41">
      <c r="A41" s="20" t="s">
        <v>273</v>
      </c>
      <c r="B41" s="14" t="s">
        <v>116</v>
      </c>
      <c r="C41" s="14">
        <v>2022.0</v>
      </c>
      <c r="D41" s="14">
        <v>1.0</v>
      </c>
      <c r="E41" s="14" t="s">
        <v>31</v>
      </c>
      <c r="F41" s="14">
        <f t="shared" si="1"/>
        <v>2</v>
      </c>
      <c r="G41" s="14">
        <v>2025.0</v>
      </c>
      <c r="H41" s="83">
        <f t="shared" si="2"/>
        <v>1</v>
      </c>
      <c r="I41" s="20" t="s">
        <v>58</v>
      </c>
      <c r="J41" s="17">
        <f t="shared" si="3"/>
        <v>3</v>
      </c>
      <c r="K41" s="14" t="s">
        <v>22</v>
      </c>
      <c r="L41" s="84">
        <f t="shared" si="4"/>
        <v>2</v>
      </c>
      <c r="M41" s="14">
        <v>5.0</v>
      </c>
      <c r="N41" s="14" t="s">
        <v>23</v>
      </c>
      <c r="O41" s="86">
        <f t="shared" si="5"/>
        <v>4</v>
      </c>
      <c r="P41" s="14" t="s">
        <v>24</v>
      </c>
      <c r="Q41" s="87">
        <f t="shared" si="6"/>
        <v>3</v>
      </c>
      <c r="R41" s="14">
        <v>19.0</v>
      </c>
      <c r="S41" s="14" t="s">
        <v>23</v>
      </c>
      <c r="T41" s="19">
        <f t="shared" si="7"/>
        <v>4</v>
      </c>
      <c r="U41" s="14" t="s">
        <v>24</v>
      </c>
      <c r="V41" s="18">
        <f t="shared" si="8"/>
        <v>3</v>
      </c>
      <c r="W41" s="14">
        <v>19.0</v>
      </c>
      <c r="X41" s="14">
        <f t="shared" si="9"/>
        <v>0</v>
      </c>
    </row>
    <row r="42">
      <c r="A42" s="14" t="s">
        <v>85</v>
      </c>
      <c r="B42" s="14" t="s">
        <v>120</v>
      </c>
      <c r="C42" s="14">
        <v>2022.0</v>
      </c>
      <c r="D42" s="14">
        <v>1.0</v>
      </c>
      <c r="E42" s="14" t="s">
        <v>20</v>
      </c>
      <c r="F42" s="14">
        <f t="shared" si="1"/>
        <v>1</v>
      </c>
      <c r="G42" s="14">
        <v>2024.0</v>
      </c>
      <c r="H42" s="83">
        <f t="shared" si="2"/>
        <v>2</v>
      </c>
      <c r="I42" s="14" t="s">
        <v>23</v>
      </c>
      <c r="J42" s="17">
        <f t="shared" si="3"/>
        <v>4</v>
      </c>
      <c r="K42" s="14" t="s">
        <v>24</v>
      </c>
      <c r="L42" s="84">
        <f t="shared" si="4"/>
        <v>3</v>
      </c>
      <c r="M42" s="14">
        <v>19.0</v>
      </c>
      <c r="N42" s="42" t="s">
        <v>21</v>
      </c>
      <c r="O42" s="86">
        <f t="shared" si="5"/>
        <v>2</v>
      </c>
      <c r="P42" s="85" t="s">
        <v>28</v>
      </c>
      <c r="Q42" s="87">
        <f t="shared" si="6"/>
        <v>1</v>
      </c>
      <c r="R42" s="14">
        <v>8.0</v>
      </c>
      <c r="S42" s="85" t="s">
        <v>58</v>
      </c>
      <c r="T42" s="19">
        <f t="shared" si="7"/>
        <v>3</v>
      </c>
      <c r="U42" s="14" t="s">
        <v>28</v>
      </c>
      <c r="V42" s="18">
        <f t="shared" si="8"/>
        <v>1</v>
      </c>
      <c r="W42" s="14">
        <v>17.0</v>
      </c>
      <c r="X42" s="14">
        <f t="shared" si="9"/>
        <v>0</v>
      </c>
    </row>
    <row r="43">
      <c r="A43" s="20" t="s">
        <v>273</v>
      </c>
      <c r="B43" s="20" t="s">
        <v>121</v>
      </c>
      <c r="C43" s="14">
        <v>2022.0</v>
      </c>
      <c r="D43" s="14">
        <v>1.0</v>
      </c>
      <c r="E43" s="14" t="s">
        <v>31</v>
      </c>
      <c r="F43" s="14">
        <f t="shared" si="1"/>
        <v>2</v>
      </c>
      <c r="G43" s="14">
        <v>2023.0</v>
      </c>
      <c r="H43" s="83">
        <f t="shared" si="2"/>
        <v>3</v>
      </c>
      <c r="I43" s="20" t="s">
        <v>27</v>
      </c>
      <c r="J43" s="17">
        <f t="shared" si="3"/>
        <v>1</v>
      </c>
      <c r="K43" s="14" t="s">
        <v>28</v>
      </c>
      <c r="L43" s="84">
        <f t="shared" si="4"/>
        <v>1</v>
      </c>
      <c r="M43" s="14">
        <v>6.0</v>
      </c>
      <c r="N43" s="14" t="s">
        <v>23</v>
      </c>
      <c r="O43" s="86">
        <f t="shared" si="5"/>
        <v>4</v>
      </c>
      <c r="P43" s="14" t="s">
        <v>24</v>
      </c>
      <c r="Q43" s="87">
        <f t="shared" si="6"/>
        <v>3</v>
      </c>
      <c r="R43" s="14">
        <v>19.0</v>
      </c>
      <c r="S43" s="14" t="s">
        <v>23</v>
      </c>
      <c r="T43" s="19">
        <f t="shared" si="7"/>
        <v>4</v>
      </c>
      <c r="U43" s="14" t="s">
        <v>24</v>
      </c>
      <c r="V43" s="18">
        <f t="shared" si="8"/>
        <v>3</v>
      </c>
      <c r="W43" s="14">
        <v>19.0</v>
      </c>
      <c r="X43" s="14">
        <f t="shared" si="9"/>
        <v>0</v>
      </c>
    </row>
    <row r="44">
      <c r="A44" s="88" t="s">
        <v>85</v>
      </c>
      <c r="B44" s="14" t="s">
        <v>274</v>
      </c>
      <c r="C44" s="14">
        <v>2022.0</v>
      </c>
      <c r="D44" s="14">
        <v>1.0</v>
      </c>
      <c r="E44" s="14" t="s">
        <v>20</v>
      </c>
      <c r="F44" s="14">
        <f t="shared" si="1"/>
        <v>1</v>
      </c>
      <c r="G44" s="14">
        <v>2022.0</v>
      </c>
      <c r="H44" s="83">
        <f t="shared" si="2"/>
        <v>4</v>
      </c>
      <c r="I44" s="20" t="s">
        <v>27</v>
      </c>
      <c r="J44" s="17">
        <f t="shared" si="3"/>
        <v>1</v>
      </c>
      <c r="K44" s="14" t="s">
        <v>28</v>
      </c>
      <c r="L44" s="84">
        <f t="shared" si="4"/>
        <v>1</v>
      </c>
      <c r="M44" s="14">
        <v>4.0</v>
      </c>
      <c r="N44" s="14" t="s">
        <v>23</v>
      </c>
      <c r="O44" s="86">
        <f t="shared" si="5"/>
        <v>4</v>
      </c>
      <c r="P44" s="14" t="s">
        <v>24</v>
      </c>
      <c r="Q44" s="87">
        <f t="shared" si="6"/>
        <v>3</v>
      </c>
      <c r="R44" s="14">
        <v>19.0</v>
      </c>
      <c r="S44" s="14" t="s">
        <v>23</v>
      </c>
      <c r="T44" s="19">
        <f t="shared" si="7"/>
        <v>4</v>
      </c>
      <c r="U44" s="14" t="s">
        <v>24</v>
      </c>
      <c r="V44" s="18">
        <f t="shared" si="8"/>
        <v>3</v>
      </c>
      <c r="W44" s="14">
        <v>19.0</v>
      </c>
      <c r="X44" s="14">
        <f t="shared" si="9"/>
        <v>0</v>
      </c>
    </row>
    <row r="45">
      <c r="A45" s="88" t="s">
        <v>85</v>
      </c>
      <c r="B45" s="85" t="s">
        <v>275</v>
      </c>
      <c r="C45" s="14">
        <v>2022.0</v>
      </c>
      <c r="D45" s="14">
        <v>1.0</v>
      </c>
      <c r="E45" s="14" t="s">
        <v>20</v>
      </c>
      <c r="F45" s="14">
        <f t="shared" si="1"/>
        <v>1</v>
      </c>
      <c r="G45" s="14">
        <v>2022.0</v>
      </c>
      <c r="H45" s="83">
        <f t="shared" si="2"/>
        <v>4</v>
      </c>
      <c r="I45" s="14" t="s">
        <v>23</v>
      </c>
      <c r="J45" s="17">
        <f t="shared" si="3"/>
        <v>4</v>
      </c>
      <c r="K45" s="14" t="s">
        <v>24</v>
      </c>
      <c r="L45" s="84">
        <f t="shared" si="4"/>
        <v>3</v>
      </c>
      <c r="M45" s="14">
        <v>19.0</v>
      </c>
      <c r="N45" s="14" t="s">
        <v>23</v>
      </c>
      <c r="O45" s="86">
        <f t="shared" si="5"/>
        <v>4</v>
      </c>
      <c r="P45" s="14" t="s">
        <v>24</v>
      </c>
      <c r="Q45" s="87">
        <f t="shared" si="6"/>
        <v>3</v>
      </c>
      <c r="R45" s="14">
        <v>19.0</v>
      </c>
      <c r="S45" s="14" t="s">
        <v>21</v>
      </c>
      <c r="T45" s="19">
        <f t="shared" si="7"/>
        <v>2</v>
      </c>
      <c r="U45" s="14" t="s">
        <v>28</v>
      </c>
      <c r="V45" s="18">
        <f t="shared" si="8"/>
        <v>1</v>
      </c>
      <c r="W45" s="95">
        <v>17.0</v>
      </c>
      <c r="X45" s="14">
        <f t="shared" si="9"/>
        <v>0</v>
      </c>
    </row>
    <row r="46">
      <c r="A46" s="88" t="s">
        <v>130</v>
      </c>
      <c r="B46" s="95" t="s">
        <v>276</v>
      </c>
      <c r="C46" s="14">
        <v>2022.0</v>
      </c>
      <c r="D46" s="14">
        <v>1.0</v>
      </c>
      <c r="E46" s="14" t="s">
        <v>31</v>
      </c>
      <c r="F46" s="14">
        <f t="shared" si="1"/>
        <v>2</v>
      </c>
      <c r="G46" s="14">
        <v>2024.0</v>
      </c>
      <c r="H46" s="83">
        <f t="shared" si="2"/>
        <v>2</v>
      </c>
      <c r="I46" s="14" t="s">
        <v>23</v>
      </c>
      <c r="J46" s="17">
        <f t="shared" si="3"/>
        <v>4</v>
      </c>
      <c r="K46" s="14" t="s">
        <v>24</v>
      </c>
      <c r="L46" s="84">
        <f t="shared" si="4"/>
        <v>3</v>
      </c>
      <c r="M46" s="14">
        <v>19.0</v>
      </c>
      <c r="N46" s="14" t="s">
        <v>21</v>
      </c>
      <c r="O46" s="86">
        <f t="shared" si="5"/>
        <v>2</v>
      </c>
      <c r="P46" s="14" t="s">
        <v>22</v>
      </c>
      <c r="Q46" s="87">
        <f t="shared" si="6"/>
        <v>2</v>
      </c>
      <c r="R46" s="14">
        <v>10.0</v>
      </c>
      <c r="S46" s="14" t="s">
        <v>23</v>
      </c>
      <c r="T46" s="19">
        <f t="shared" si="7"/>
        <v>4</v>
      </c>
      <c r="U46" s="14" t="s">
        <v>24</v>
      </c>
      <c r="V46" s="18">
        <f t="shared" si="8"/>
        <v>3</v>
      </c>
      <c r="W46" s="14">
        <v>19.0</v>
      </c>
      <c r="X46" s="14">
        <f t="shared" si="9"/>
        <v>0</v>
      </c>
    </row>
    <row r="47">
      <c r="A47" s="94" t="s">
        <v>132</v>
      </c>
      <c r="B47" s="14" t="s">
        <v>133</v>
      </c>
      <c r="C47" s="14">
        <v>2022.0</v>
      </c>
      <c r="D47" s="14">
        <v>1.0</v>
      </c>
      <c r="E47" s="14" t="s">
        <v>31</v>
      </c>
      <c r="F47" s="14">
        <f t="shared" si="1"/>
        <v>2</v>
      </c>
      <c r="G47" s="14">
        <v>2023.0</v>
      </c>
      <c r="H47" s="83">
        <f t="shared" si="2"/>
        <v>3</v>
      </c>
      <c r="I47" s="20" t="s">
        <v>21</v>
      </c>
      <c r="J47" s="17">
        <f t="shared" si="3"/>
        <v>2</v>
      </c>
      <c r="K47" s="14" t="s">
        <v>22</v>
      </c>
      <c r="L47" s="84">
        <f t="shared" si="4"/>
        <v>2</v>
      </c>
      <c r="M47" s="14">
        <v>11.0</v>
      </c>
      <c r="N47" s="14" t="s">
        <v>23</v>
      </c>
      <c r="O47" s="86">
        <f t="shared" si="5"/>
        <v>4</v>
      </c>
      <c r="P47" s="14" t="s">
        <v>24</v>
      </c>
      <c r="Q47" s="87">
        <f t="shared" si="6"/>
        <v>3</v>
      </c>
      <c r="R47" s="14">
        <v>19.0</v>
      </c>
      <c r="S47" s="14" t="s">
        <v>23</v>
      </c>
      <c r="T47" s="19">
        <f t="shared" si="7"/>
        <v>4</v>
      </c>
      <c r="U47" s="14" t="s">
        <v>24</v>
      </c>
      <c r="V47" s="18">
        <f t="shared" si="8"/>
        <v>3</v>
      </c>
      <c r="W47" s="14">
        <v>19.0</v>
      </c>
      <c r="X47" s="14">
        <f t="shared" si="9"/>
        <v>0</v>
      </c>
    </row>
    <row r="48">
      <c r="A48" s="94" t="s">
        <v>132</v>
      </c>
      <c r="B48" s="25" t="s">
        <v>277</v>
      </c>
      <c r="C48" s="14">
        <v>2022.0</v>
      </c>
      <c r="D48" s="14">
        <v>1.0</v>
      </c>
      <c r="E48" s="14" t="s">
        <v>31</v>
      </c>
      <c r="F48" s="14">
        <f t="shared" si="1"/>
        <v>2</v>
      </c>
      <c r="G48" s="20">
        <v>2022.0</v>
      </c>
      <c r="H48" s="83">
        <f t="shared" si="2"/>
        <v>4</v>
      </c>
      <c r="I48" s="20" t="s">
        <v>58</v>
      </c>
      <c r="J48" s="17">
        <f t="shared" si="3"/>
        <v>3</v>
      </c>
      <c r="K48" s="14" t="s">
        <v>22</v>
      </c>
      <c r="L48" s="84">
        <f t="shared" si="4"/>
        <v>2</v>
      </c>
      <c r="M48" s="14">
        <v>11.0</v>
      </c>
      <c r="N48" s="85" t="s">
        <v>58</v>
      </c>
      <c r="O48" s="86">
        <f t="shared" si="5"/>
        <v>3</v>
      </c>
      <c r="P48" s="14" t="s">
        <v>22</v>
      </c>
      <c r="Q48" s="87">
        <f t="shared" si="6"/>
        <v>2</v>
      </c>
      <c r="R48" s="85">
        <v>5.0</v>
      </c>
      <c r="S48" s="14" t="s">
        <v>23</v>
      </c>
      <c r="T48" s="19">
        <f t="shared" si="7"/>
        <v>4</v>
      </c>
      <c r="U48" s="14" t="s">
        <v>24</v>
      </c>
      <c r="V48" s="18">
        <f t="shared" si="8"/>
        <v>3</v>
      </c>
      <c r="W48" s="14">
        <v>19.0</v>
      </c>
      <c r="X48" s="14">
        <f t="shared" si="9"/>
        <v>0</v>
      </c>
    </row>
    <row r="49">
      <c r="A49" s="88" t="s">
        <v>85</v>
      </c>
      <c r="B49" s="14" t="s">
        <v>278</v>
      </c>
      <c r="C49" s="14">
        <v>2022.0</v>
      </c>
      <c r="D49" s="14">
        <v>1.0</v>
      </c>
      <c r="E49" s="14" t="s">
        <v>20</v>
      </c>
      <c r="F49" s="14">
        <f t="shared" si="1"/>
        <v>1</v>
      </c>
      <c r="G49" s="14">
        <v>2022.0</v>
      </c>
      <c r="H49" s="83">
        <f t="shared" si="2"/>
        <v>4</v>
      </c>
      <c r="I49" s="14" t="s">
        <v>27</v>
      </c>
      <c r="J49" s="17">
        <f t="shared" si="3"/>
        <v>1</v>
      </c>
      <c r="K49" s="14" t="s">
        <v>22</v>
      </c>
      <c r="L49" s="84">
        <f t="shared" si="4"/>
        <v>2</v>
      </c>
      <c r="M49" s="14">
        <v>6.0</v>
      </c>
      <c r="N49" s="85" t="s">
        <v>58</v>
      </c>
      <c r="O49" s="86">
        <f t="shared" si="5"/>
        <v>3</v>
      </c>
      <c r="P49" s="85" t="s">
        <v>28</v>
      </c>
      <c r="Q49" s="87">
        <f t="shared" si="6"/>
        <v>1</v>
      </c>
      <c r="R49" s="85">
        <v>8.0</v>
      </c>
      <c r="S49" s="14" t="s">
        <v>21</v>
      </c>
      <c r="T49" s="19">
        <f t="shared" si="7"/>
        <v>2</v>
      </c>
      <c r="U49" s="14" t="s">
        <v>28</v>
      </c>
      <c r="V49" s="18">
        <f t="shared" si="8"/>
        <v>1</v>
      </c>
      <c r="W49" s="88">
        <v>17.0</v>
      </c>
      <c r="X49" s="14">
        <f t="shared" si="9"/>
        <v>0</v>
      </c>
    </row>
    <row r="50">
      <c r="A50" s="98" t="s">
        <v>95</v>
      </c>
      <c r="B50" s="14" t="s">
        <v>279</v>
      </c>
      <c r="C50" s="14">
        <v>2022.0</v>
      </c>
      <c r="D50" s="14">
        <v>1.0</v>
      </c>
      <c r="E50" s="14" t="s">
        <v>20</v>
      </c>
      <c r="F50" s="14">
        <f t="shared" si="1"/>
        <v>1</v>
      </c>
      <c r="G50" s="14">
        <v>2022.0</v>
      </c>
      <c r="H50" s="83">
        <f t="shared" si="2"/>
        <v>4</v>
      </c>
      <c r="I50" s="20" t="s">
        <v>27</v>
      </c>
      <c r="J50" s="17">
        <f t="shared" si="3"/>
        <v>1</v>
      </c>
      <c r="K50" s="14" t="s">
        <v>28</v>
      </c>
      <c r="L50" s="84">
        <f t="shared" si="4"/>
        <v>1</v>
      </c>
      <c r="M50" s="14">
        <v>7.0</v>
      </c>
      <c r="N50" s="85" t="s">
        <v>27</v>
      </c>
      <c r="O50" s="86">
        <f t="shared" si="5"/>
        <v>1</v>
      </c>
      <c r="P50" s="85" t="s">
        <v>28</v>
      </c>
      <c r="Q50" s="87">
        <f t="shared" si="6"/>
        <v>1</v>
      </c>
      <c r="R50" s="85">
        <v>7.0</v>
      </c>
      <c r="S50" s="14" t="s">
        <v>58</v>
      </c>
      <c r="T50" s="19">
        <f t="shared" si="7"/>
        <v>3</v>
      </c>
      <c r="U50" s="14" t="s">
        <v>22</v>
      </c>
      <c r="V50" s="18">
        <f t="shared" si="8"/>
        <v>2</v>
      </c>
      <c r="W50" s="14">
        <v>4.0</v>
      </c>
      <c r="X50" s="14">
        <f t="shared" si="9"/>
        <v>1</v>
      </c>
    </row>
    <row r="51">
      <c r="A51" s="98" t="s">
        <v>74</v>
      </c>
      <c r="B51" s="25" t="s">
        <v>88</v>
      </c>
      <c r="C51" s="14">
        <v>2022.0</v>
      </c>
      <c r="D51" s="14">
        <v>1.0</v>
      </c>
      <c r="E51" s="14" t="s">
        <v>20</v>
      </c>
      <c r="F51" s="14">
        <f t="shared" si="1"/>
        <v>1</v>
      </c>
      <c r="G51" s="14">
        <v>2025.0</v>
      </c>
      <c r="H51" s="83">
        <f t="shared" si="2"/>
        <v>1</v>
      </c>
      <c r="I51" s="42" t="s">
        <v>27</v>
      </c>
      <c r="J51" s="17">
        <f t="shared" si="3"/>
        <v>1</v>
      </c>
      <c r="K51" s="14" t="s">
        <v>22</v>
      </c>
      <c r="L51" s="84">
        <f t="shared" si="4"/>
        <v>2</v>
      </c>
      <c r="M51" s="14">
        <v>1.0</v>
      </c>
      <c r="N51" s="14" t="s">
        <v>27</v>
      </c>
      <c r="O51" s="86">
        <f t="shared" si="5"/>
        <v>1</v>
      </c>
      <c r="P51" s="14" t="s">
        <v>22</v>
      </c>
      <c r="Q51" s="87">
        <f t="shared" si="6"/>
        <v>2</v>
      </c>
      <c r="R51" s="14">
        <v>2.0</v>
      </c>
      <c r="S51" s="14" t="s">
        <v>27</v>
      </c>
      <c r="T51" s="19">
        <f t="shared" si="7"/>
        <v>1</v>
      </c>
      <c r="U51" s="14" t="s">
        <v>22</v>
      </c>
      <c r="V51" s="18">
        <f t="shared" si="8"/>
        <v>2</v>
      </c>
      <c r="W51" s="14">
        <v>2.0</v>
      </c>
      <c r="X51" s="14">
        <f t="shared" si="9"/>
        <v>1</v>
      </c>
    </row>
    <row r="52">
      <c r="A52" s="99" t="s">
        <v>103</v>
      </c>
      <c r="B52" s="14" t="s">
        <v>280</v>
      </c>
      <c r="C52" s="14">
        <v>2022.0</v>
      </c>
      <c r="D52" s="14">
        <v>1.0</v>
      </c>
      <c r="E52" s="14" t="s">
        <v>20</v>
      </c>
      <c r="F52" s="14">
        <f t="shared" si="1"/>
        <v>1</v>
      </c>
      <c r="G52" s="14">
        <v>2022.0</v>
      </c>
      <c r="H52" s="83">
        <f t="shared" si="2"/>
        <v>4</v>
      </c>
      <c r="I52" s="14" t="s">
        <v>27</v>
      </c>
      <c r="J52" s="17">
        <f t="shared" si="3"/>
        <v>1</v>
      </c>
      <c r="K52" s="14" t="s">
        <v>22</v>
      </c>
      <c r="L52" s="84">
        <f t="shared" si="4"/>
        <v>2</v>
      </c>
      <c r="M52" s="14">
        <v>7.0</v>
      </c>
      <c r="N52" s="14" t="s">
        <v>58</v>
      </c>
      <c r="O52" s="86">
        <f t="shared" si="5"/>
        <v>3</v>
      </c>
      <c r="P52" s="14" t="s">
        <v>22</v>
      </c>
      <c r="Q52" s="87">
        <f t="shared" si="6"/>
        <v>2</v>
      </c>
      <c r="R52" s="14">
        <v>10.0</v>
      </c>
      <c r="S52" s="14" t="s">
        <v>58</v>
      </c>
      <c r="T52" s="19">
        <f t="shared" si="7"/>
        <v>3</v>
      </c>
      <c r="U52" s="57" t="s">
        <v>22</v>
      </c>
      <c r="V52" s="18">
        <f t="shared" si="8"/>
        <v>2</v>
      </c>
      <c r="W52" s="14">
        <v>7.0</v>
      </c>
      <c r="X52" s="14">
        <f t="shared" si="9"/>
        <v>0</v>
      </c>
    </row>
    <row r="53">
      <c r="A53" s="65" t="s">
        <v>273</v>
      </c>
      <c r="B53" s="14" t="s">
        <v>257</v>
      </c>
      <c r="C53" s="14">
        <v>2022.0</v>
      </c>
      <c r="D53" s="14">
        <v>1.0</v>
      </c>
      <c r="E53" s="14" t="s">
        <v>31</v>
      </c>
      <c r="F53" s="14">
        <f t="shared" si="1"/>
        <v>2</v>
      </c>
      <c r="G53" s="14">
        <v>2022.0</v>
      </c>
      <c r="H53" s="83">
        <f t="shared" si="2"/>
        <v>4</v>
      </c>
      <c r="I53" s="14" t="s">
        <v>23</v>
      </c>
      <c r="J53" s="17">
        <f t="shared" si="3"/>
        <v>4</v>
      </c>
      <c r="K53" s="14" t="s">
        <v>24</v>
      </c>
      <c r="L53" s="84">
        <f t="shared" si="4"/>
        <v>3</v>
      </c>
      <c r="M53" s="14">
        <v>19.0</v>
      </c>
      <c r="N53" s="42" t="s">
        <v>27</v>
      </c>
      <c r="O53" s="86">
        <f t="shared" si="5"/>
        <v>1</v>
      </c>
      <c r="P53" s="14" t="s">
        <v>28</v>
      </c>
      <c r="Q53" s="87">
        <f t="shared" si="6"/>
        <v>1</v>
      </c>
      <c r="R53" s="14">
        <v>2.0</v>
      </c>
      <c r="S53" s="14" t="s">
        <v>27</v>
      </c>
      <c r="T53" s="19">
        <f t="shared" si="7"/>
        <v>1</v>
      </c>
      <c r="U53" s="57" t="s">
        <v>28</v>
      </c>
      <c r="V53" s="18">
        <f t="shared" si="8"/>
        <v>1</v>
      </c>
      <c r="W53" s="14">
        <v>7.0</v>
      </c>
      <c r="X53" s="14">
        <f t="shared" si="9"/>
        <v>1</v>
      </c>
    </row>
    <row r="54">
      <c r="A54" s="65" t="s">
        <v>154</v>
      </c>
      <c r="B54" s="14" t="s">
        <v>281</v>
      </c>
      <c r="C54" s="14">
        <v>2022.0</v>
      </c>
      <c r="D54" s="14">
        <v>1.0</v>
      </c>
      <c r="E54" s="14" t="s">
        <v>31</v>
      </c>
      <c r="F54" s="14">
        <f t="shared" si="1"/>
        <v>2</v>
      </c>
      <c r="G54" s="14">
        <v>2022.0</v>
      </c>
      <c r="H54" s="83">
        <f t="shared" si="2"/>
        <v>4</v>
      </c>
      <c r="I54" s="20" t="s">
        <v>27</v>
      </c>
      <c r="J54" s="17">
        <f t="shared" si="3"/>
        <v>1</v>
      </c>
      <c r="K54" s="14" t="s">
        <v>28</v>
      </c>
      <c r="L54" s="84">
        <f t="shared" si="4"/>
        <v>1</v>
      </c>
      <c r="M54" s="14">
        <v>3.0</v>
      </c>
      <c r="N54" s="42" t="s">
        <v>27</v>
      </c>
      <c r="O54" s="86">
        <f t="shared" si="5"/>
        <v>1</v>
      </c>
      <c r="P54" s="14" t="s">
        <v>28</v>
      </c>
      <c r="Q54" s="87">
        <f t="shared" si="6"/>
        <v>1</v>
      </c>
      <c r="R54" s="14">
        <v>5.0</v>
      </c>
      <c r="S54" s="14" t="s">
        <v>27</v>
      </c>
      <c r="T54" s="19">
        <f t="shared" si="7"/>
        <v>1</v>
      </c>
      <c r="U54" s="57" t="s">
        <v>28</v>
      </c>
      <c r="V54" s="18">
        <f t="shared" si="8"/>
        <v>1</v>
      </c>
      <c r="W54" s="14">
        <v>11.0</v>
      </c>
      <c r="X54" s="14">
        <f t="shared" si="9"/>
        <v>0</v>
      </c>
    </row>
    <row r="55">
      <c r="A55" s="100" t="s">
        <v>41</v>
      </c>
      <c r="B55" s="14" t="s">
        <v>144</v>
      </c>
      <c r="C55" s="14">
        <v>2022.0</v>
      </c>
      <c r="D55" s="14">
        <v>1.0</v>
      </c>
      <c r="E55" s="14" t="s">
        <v>31</v>
      </c>
      <c r="F55" s="14">
        <f t="shared" si="1"/>
        <v>2</v>
      </c>
      <c r="G55" s="14">
        <v>2025.0</v>
      </c>
      <c r="H55" s="83">
        <f t="shared" si="2"/>
        <v>1</v>
      </c>
      <c r="I55" s="14" t="s">
        <v>58</v>
      </c>
      <c r="J55" s="17">
        <f t="shared" si="3"/>
        <v>3</v>
      </c>
      <c r="K55" s="14" t="s">
        <v>22</v>
      </c>
      <c r="L55" s="84">
        <f t="shared" si="4"/>
        <v>2</v>
      </c>
      <c r="M55" s="14">
        <v>18.0</v>
      </c>
      <c r="N55" s="14" t="s">
        <v>21</v>
      </c>
      <c r="O55" s="86">
        <f t="shared" si="5"/>
        <v>2</v>
      </c>
      <c r="P55" s="14" t="s">
        <v>22</v>
      </c>
      <c r="Q55" s="87">
        <f t="shared" si="6"/>
        <v>2</v>
      </c>
      <c r="R55" s="14">
        <v>16.0</v>
      </c>
      <c r="S55" s="14" t="s">
        <v>23</v>
      </c>
      <c r="T55" s="19">
        <f t="shared" si="7"/>
        <v>4</v>
      </c>
      <c r="U55" s="14" t="s">
        <v>24</v>
      </c>
      <c r="V55" s="18">
        <f t="shared" si="8"/>
        <v>3</v>
      </c>
      <c r="W55" s="14">
        <v>19.0</v>
      </c>
      <c r="X55" s="14">
        <f t="shared" si="9"/>
        <v>0</v>
      </c>
    </row>
    <row r="56">
      <c r="A56" s="100" t="s">
        <v>81</v>
      </c>
      <c r="B56" s="14" t="s">
        <v>145</v>
      </c>
      <c r="C56" s="14">
        <v>2022.0</v>
      </c>
      <c r="D56" s="14">
        <v>1.0</v>
      </c>
      <c r="E56" s="14" t="s">
        <v>31</v>
      </c>
      <c r="F56" s="14">
        <f t="shared" si="1"/>
        <v>2</v>
      </c>
      <c r="G56" s="14">
        <v>2025.0</v>
      </c>
      <c r="H56" s="83">
        <f t="shared" si="2"/>
        <v>1</v>
      </c>
      <c r="I56" s="14" t="s">
        <v>58</v>
      </c>
      <c r="J56" s="17">
        <f t="shared" si="3"/>
        <v>3</v>
      </c>
      <c r="K56" s="14" t="s">
        <v>22</v>
      </c>
      <c r="L56" s="84">
        <f t="shared" si="4"/>
        <v>2</v>
      </c>
      <c r="M56" s="14">
        <v>9.0</v>
      </c>
      <c r="N56" s="14" t="s">
        <v>21</v>
      </c>
      <c r="O56" s="86">
        <f t="shared" si="5"/>
        <v>2</v>
      </c>
      <c r="P56" s="14" t="s">
        <v>22</v>
      </c>
      <c r="Q56" s="87">
        <f t="shared" si="6"/>
        <v>2</v>
      </c>
      <c r="R56" s="14">
        <v>7.0</v>
      </c>
      <c r="S56" s="14" t="s">
        <v>23</v>
      </c>
      <c r="T56" s="19">
        <f t="shared" si="7"/>
        <v>4</v>
      </c>
      <c r="U56" s="14" t="s">
        <v>24</v>
      </c>
      <c r="V56" s="18">
        <f t="shared" si="8"/>
        <v>3</v>
      </c>
      <c r="W56" s="14">
        <v>19.0</v>
      </c>
      <c r="X56" s="14">
        <f t="shared" si="9"/>
        <v>0</v>
      </c>
    </row>
    <row r="57">
      <c r="A57" s="65" t="s">
        <v>282</v>
      </c>
      <c r="B57" s="14" t="s">
        <v>252</v>
      </c>
      <c r="C57" s="14">
        <v>2022.0</v>
      </c>
      <c r="D57" s="14">
        <v>1.0</v>
      </c>
      <c r="E57" s="14" t="s">
        <v>31</v>
      </c>
      <c r="F57" s="14">
        <f t="shared" si="1"/>
        <v>2</v>
      </c>
      <c r="G57" s="14">
        <v>2022.0</v>
      </c>
      <c r="H57" s="83">
        <f t="shared" si="2"/>
        <v>4</v>
      </c>
      <c r="I57" s="14" t="s">
        <v>27</v>
      </c>
      <c r="J57" s="17">
        <f t="shared" si="3"/>
        <v>1</v>
      </c>
      <c r="K57" s="14" t="s">
        <v>28</v>
      </c>
      <c r="L57" s="84">
        <f t="shared" si="4"/>
        <v>1</v>
      </c>
      <c r="M57" s="14">
        <v>2.0</v>
      </c>
      <c r="N57" s="42" t="s">
        <v>27</v>
      </c>
      <c r="O57" s="86">
        <f t="shared" si="5"/>
        <v>1</v>
      </c>
      <c r="P57" s="14" t="s">
        <v>28</v>
      </c>
      <c r="Q57" s="87">
        <f t="shared" si="6"/>
        <v>1</v>
      </c>
      <c r="R57" s="14">
        <v>1.0</v>
      </c>
      <c r="S57" s="57" t="s">
        <v>27</v>
      </c>
      <c r="T57" s="19">
        <f t="shared" si="7"/>
        <v>1</v>
      </c>
      <c r="U57" s="57" t="s">
        <v>28</v>
      </c>
      <c r="V57" s="18">
        <f t="shared" si="8"/>
        <v>1</v>
      </c>
      <c r="W57" s="14">
        <v>4.0</v>
      </c>
      <c r="X57" s="14">
        <f t="shared" si="9"/>
        <v>1</v>
      </c>
    </row>
    <row r="58">
      <c r="A58" s="101"/>
      <c r="B58" s="14" t="s">
        <v>283</v>
      </c>
      <c r="C58" s="14">
        <v>2022.0</v>
      </c>
      <c r="D58" s="14">
        <v>1.0</v>
      </c>
      <c r="E58" s="14" t="s">
        <v>31</v>
      </c>
      <c r="F58" s="14">
        <f t="shared" si="1"/>
        <v>2</v>
      </c>
      <c r="G58" s="14">
        <v>2024.0</v>
      </c>
      <c r="H58" s="83">
        <f t="shared" si="2"/>
        <v>2</v>
      </c>
      <c r="I58" s="14" t="s">
        <v>27</v>
      </c>
      <c r="J58" s="17">
        <f t="shared" si="3"/>
        <v>1</v>
      </c>
      <c r="K58" s="14" t="s">
        <v>22</v>
      </c>
      <c r="L58" s="84">
        <f t="shared" si="4"/>
        <v>2</v>
      </c>
      <c r="M58" s="14">
        <v>8.0</v>
      </c>
      <c r="N58" s="14" t="s">
        <v>23</v>
      </c>
      <c r="O58" s="86">
        <f t="shared" si="5"/>
        <v>4</v>
      </c>
      <c r="P58" s="14" t="s">
        <v>24</v>
      </c>
      <c r="Q58" s="87">
        <f t="shared" si="6"/>
        <v>3</v>
      </c>
      <c r="R58" s="14">
        <v>19.0</v>
      </c>
      <c r="S58" s="14" t="s">
        <v>23</v>
      </c>
      <c r="T58" s="19">
        <f t="shared" si="7"/>
        <v>4</v>
      </c>
      <c r="U58" s="14" t="s">
        <v>24</v>
      </c>
      <c r="V58" s="18">
        <f t="shared" si="8"/>
        <v>3</v>
      </c>
      <c r="W58" s="14">
        <v>19.0</v>
      </c>
      <c r="X58" s="14">
        <f t="shared" si="9"/>
        <v>0</v>
      </c>
    </row>
    <row r="59">
      <c r="A59" s="99" t="s">
        <v>117</v>
      </c>
      <c r="B59" s="14" t="s">
        <v>284</v>
      </c>
      <c r="C59" s="14">
        <v>2022.0</v>
      </c>
      <c r="D59" s="14">
        <v>1.0</v>
      </c>
      <c r="E59" s="14" t="s">
        <v>31</v>
      </c>
      <c r="F59" s="14">
        <f t="shared" si="1"/>
        <v>2</v>
      </c>
      <c r="G59" s="14">
        <v>2022.0</v>
      </c>
      <c r="H59" s="83">
        <f t="shared" si="2"/>
        <v>4</v>
      </c>
      <c r="I59" s="14" t="s">
        <v>23</v>
      </c>
      <c r="J59" s="17">
        <f t="shared" si="3"/>
        <v>4</v>
      </c>
      <c r="K59" s="14" t="s">
        <v>24</v>
      </c>
      <c r="L59" s="84">
        <f t="shared" si="4"/>
        <v>3</v>
      </c>
      <c r="M59" s="14">
        <v>19.0</v>
      </c>
      <c r="N59" s="42" t="s">
        <v>21</v>
      </c>
      <c r="O59" s="86">
        <f t="shared" si="5"/>
        <v>2</v>
      </c>
      <c r="P59" s="14" t="s">
        <v>28</v>
      </c>
      <c r="Q59" s="87">
        <f t="shared" si="6"/>
        <v>1</v>
      </c>
      <c r="R59" s="85">
        <v>13.0</v>
      </c>
      <c r="S59" s="14" t="s">
        <v>23</v>
      </c>
      <c r="T59" s="19">
        <f t="shared" si="7"/>
        <v>4</v>
      </c>
      <c r="U59" s="14" t="s">
        <v>24</v>
      </c>
      <c r="V59" s="18">
        <f t="shared" si="8"/>
        <v>3</v>
      </c>
      <c r="W59" s="14">
        <v>19.0</v>
      </c>
      <c r="X59" s="14">
        <f t="shared" si="9"/>
        <v>0</v>
      </c>
    </row>
    <row r="60">
      <c r="A60" s="100" t="s">
        <v>142</v>
      </c>
      <c r="B60" s="102" t="s">
        <v>285</v>
      </c>
      <c r="C60" s="14">
        <v>2022.0</v>
      </c>
      <c r="D60" s="14">
        <v>1.0</v>
      </c>
      <c r="E60" s="14" t="s">
        <v>31</v>
      </c>
      <c r="F60" s="14">
        <f t="shared" si="1"/>
        <v>2</v>
      </c>
      <c r="G60" s="14">
        <v>2024.0</v>
      </c>
      <c r="H60" s="83">
        <f t="shared" si="2"/>
        <v>2</v>
      </c>
      <c r="I60" s="20" t="s">
        <v>27</v>
      </c>
      <c r="J60" s="17">
        <f t="shared" si="3"/>
        <v>1</v>
      </c>
      <c r="K60" s="14" t="s">
        <v>28</v>
      </c>
      <c r="L60" s="84">
        <f t="shared" si="4"/>
        <v>1</v>
      </c>
      <c r="M60" s="14">
        <v>13.0</v>
      </c>
      <c r="N60" s="14" t="s">
        <v>21</v>
      </c>
      <c r="O60" s="86">
        <f t="shared" si="5"/>
        <v>2</v>
      </c>
      <c r="P60" s="14" t="s">
        <v>22</v>
      </c>
      <c r="Q60" s="87">
        <f t="shared" si="6"/>
        <v>2</v>
      </c>
      <c r="R60" s="14">
        <v>11.0</v>
      </c>
      <c r="S60" s="14" t="s">
        <v>23</v>
      </c>
      <c r="T60" s="19">
        <f t="shared" si="7"/>
        <v>4</v>
      </c>
      <c r="U60" s="14" t="s">
        <v>24</v>
      </c>
      <c r="V60" s="18">
        <f t="shared" si="8"/>
        <v>3</v>
      </c>
      <c r="W60" s="14">
        <v>19.0</v>
      </c>
      <c r="X60" s="14">
        <f t="shared" si="9"/>
        <v>0</v>
      </c>
    </row>
    <row r="61">
      <c r="A61" s="103" t="s">
        <v>167</v>
      </c>
      <c r="B61" s="18" t="s">
        <v>286</v>
      </c>
      <c r="C61" s="14">
        <v>2022.0</v>
      </c>
      <c r="D61" s="14">
        <v>1.0</v>
      </c>
      <c r="E61" s="14" t="s">
        <v>20</v>
      </c>
      <c r="F61" s="14">
        <f t="shared" si="1"/>
        <v>1</v>
      </c>
      <c r="G61" s="14">
        <v>2022.0</v>
      </c>
      <c r="H61" s="83">
        <f t="shared" si="2"/>
        <v>4</v>
      </c>
      <c r="I61" s="42" t="s">
        <v>27</v>
      </c>
      <c r="J61" s="17">
        <f t="shared" si="3"/>
        <v>1</v>
      </c>
      <c r="K61" s="14" t="s">
        <v>28</v>
      </c>
      <c r="L61" s="84">
        <f t="shared" si="4"/>
        <v>1</v>
      </c>
      <c r="M61" s="14">
        <v>14.0</v>
      </c>
      <c r="N61" s="85" t="s">
        <v>27</v>
      </c>
      <c r="O61" s="86">
        <f t="shared" si="5"/>
        <v>1</v>
      </c>
      <c r="P61" s="85" t="s">
        <v>28</v>
      </c>
      <c r="Q61" s="87">
        <f t="shared" si="6"/>
        <v>1</v>
      </c>
      <c r="R61" s="85">
        <v>11.0</v>
      </c>
      <c r="S61" s="14" t="s">
        <v>23</v>
      </c>
      <c r="T61" s="19">
        <f t="shared" si="7"/>
        <v>4</v>
      </c>
      <c r="U61" s="14" t="s">
        <v>24</v>
      </c>
      <c r="V61" s="18">
        <f t="shared" si="8"/>
        <v>3</v>
      </c>
      <c r="W61" s="14">
        <v>19.0</v>
      </c>
      <c r="X61" s="14">
        <f t="shared" si="9"/>
        <v>0</v>
      </c>
    </row>
    <row r="62">
      <c r="A62" s="103" t="s">
        <v>81</v>
      </c>
      <c r="B62" s="104" t="s">
        <v>80</v>
      </c>
      <c r="C62" s="14">
        <v>2022.0</v>
      </c>
      <c r="D62" s="14">
        <v>1.0</v>
      </c>
      <c r="E62" s="14" t="s">
        <v>31</v>
      </c>
      <c r="F62" s="14">
        <f t="shared" si="1"/>
        <v>2</v>
      </c>
      <c r="G62" s="14">
        <v>2024.0</v>
      </c>
      <c r="H62" s="83">
        <f t="shared" si="2"/>
        <v>2</v>
      </c>
      <c r="I62" s="14" t="s">
        <v>21</v>
      </c>
      <c r="J62" s="17">
        <f t="shared" si="3"/>
        <v>2</v>
      </c>
      <c r="K62" s="14" t="s">
        <v>22</v>
      </c>
      <c r="L62" s="84">
        <f t="shared" si="4"/>
        <v>2</v>
      </c>
      <c r="M62" s="14">
        <v>9.0</v>
      </c>
      <c r="N62" s="42" t="s">
        <v>27</v>
      </c>
      <c r="O62" s="86">
        <f t="shared" si="5"/>
        <v>1</v>
      </c>
      <c r="P62" s="14" t="s">
        <v>28</v>
      </c>
      <c r="Q62" s="87">
        <f t="shared" si="6"/>
        <v>1</v>
      </c>
      <c r="R62" s="14">
        <v>3.0</v>
      </c>
      <c r="S62" s="14" t="s">
        <v>23</v>
      </c>
      <c r="T62" s="19">
        <f t="shared" si="7"/>
        <v>4</v>
      </c>
      <c r="U62" s="14" t="s">
        <v>24</v>
      </c>
      <c r="V62" s="18">
        <f t="shared" si="8"/>
        <v>3</v>
      </c>
      <c r="W62" s="14">
        <v>19.0</v>
      </c>
      <c r="X62" s="14">
        <f t="shared" si="9"/>
        <v>0</v>
      </c>
    </row>
    <row r="63">
      <c r="A63" s="105" t="s">
        <v>270</v>
      </c>
      <c r="B63" s="106" t="s">
        <v>287</v>
      </c>
      <c r="C63" s="14">
        <v>2022.0</v>
      </c>
      <c r="D63" s="14">
        <v>1.0</v>
      </c>
      <c r="E63" s="14" t="s">
        <v>31</v>
      </c>
      <c r="F63" s="14">
        <f t="shared" si="1"/>
        <v>2</v>
      </c>
      <c r="G63" s="14">
        <v>2024.0</v>
      </c>
      <c r="H63" s="83">
        <f t="shared" si="2"/>
        <v>2</v>
      </c>
      <c r="I63" s="14" t="s">
        <v>23</v>
      </c>
      <c r="J63" s="17">
        <f t="shared" si="3"/>
        <v>4</v>
      </c>
      <c r="K63" s="14" t="s">
        <v>24</v>
      </c>
      <c r="L63" s="84">
        <f t="shared" si="4"/>
        <v>3</v>
      </c>
      <c r="M63" s="14">
        <v>19.0</v>
      </c>
      <c r="N63" s="14" t="s">
        <v>21</v>
      </c>
      <c r="O63" s="86">
        <f t="shared" si="5"/>
        <v>2</v>
      </c>
      <c r="P63" s="14" t="s">
        <v>22</v>
      </c>
      <c r="Q63" s="87">
        <f t="shared" si="6"/>
        <v>2</v>
      </c>
      <c r="R63" s="14">
        <v>15.0</v>
      </c>
      <c r="S63" s="14" t="s">
        <v>23</v>
      </c>
      <c r="T63" s="19">
        <f t="shared" si="7"/>
        <v>4</v>
      </c>
      <c r="U63" s="14" t="s">
        <v>24</v>
      </c>
      <c r="V63" s="18">
        <f t="shared" si="8"/>
        <v>3</v>
      </c>
      <c r="W63" s="14">
        <v>19.0</v>
      </c>
      <c r="X63" s="14">
        <f t="shared" si="9"/>
        <v>0</v>
      </c>
    </row>
    <row r="64">
      <c r="A64" s="105" t="s">
        <v>167</v>
      </c>
      <c r="B64" s="57" t="s">
        <v>288</v>
      </c>
      <c r="C64" s="14">
        <v>2022.0</v>
      </c>
      <c r="D64" s="14">
        <v>1.0</v>
      </c>
      <c r="E64" s="14" t="s">
        <v>20</v>
      </c>
      <c r="F64" s="14">
        <f t="shared" si="1"/>
        <v>1</v>
      </c>
      <c r="G64" s="14">
        <v>2022.0</v>
      </c>
      <c r="H64" s="83">
        <f t="shared" si="2"/>
        <v>4</v>
      </c>
      <c r="I64" s="14" t="s">
        <v>23</v>
      </c>
      <c r="J64" s="17">
        <f t="shared" si="3"/>
        <v>4</v>
      </c>
      <c r="K64" s="14" t="s">
        <v>24</v>
      </c>
      <c r="L64" s="84">
        <f t="shared" si="4"/>
        <v>3</v>
      </c>
      <c r="M64" s="14">
        <v>19.0</v>
      </c>
      <c r="N64" s="42" t="s">
        <v>21</v>
      </c>
      <c r="O64" s="86">
        <f t="shared" si="5"/>
        <v>2</v>
      </c>
      <c r="P64" s="14" t="s">
        <v>22</v>
      </c>
      <c r="Q64" s="87">
        <f t="shared" si="6"/>
        <v>2</v>
      </c>
      <c r="R64" s="14">
        <v>5.0</v>
      </c>
      <c r="S64" s="14" t="s">
        <v>23</v>
      </c>
      <c r="T64" s="19">
        <f t="shared" si="7"/>
        <v>4</v>
      </c>
      <c r="U64" s="14" t="s">
        <v>24</v>
      </c>
      <c r="V64" s="18">
        <f t="shared" si="8"/>
        <v>3</v>
      </c>
      <c r="W64" s="14">
        <v>19.0</v>
      </c>
      <c r="X64" s="14">
        <f t="shared" si="9"/>
        <v>0</v>
      </c>
    </row>
    <row r="65">
      <c r="A65" s="107" t="s">
        <v>51</v>
      </c>
      <c r="B65" s="108" t="s">
        <v>158</v>
      </c>
      <c r="C65" s="14">
        <v>2022.0</v>
      </c>
      <c r="D65" s="14">
        <v>1.0</v>
      </c>
      <c r="E65" s="14" t="s">
        <v>31</v>
      </c>
      <c r="F65" s="14">
        <f t="shared" si="1"/>
        <v>2</v>
      </c>
      <c r="G65" s="14">
        <v>2023.0</v>
      </c>
      <c r="H65" s="83">
        <f t="shared" si="2"/>
        <v>3</v>
      </c>
      <c r="I65" s="14" t="s">
        <v>58</v>
      </c>
      <c r="J65" s="17">
        <f t="shared" si="3"/>
        <v>3</v>
      </c>
      <c r="K65" s="14" t="s">
        <v>22</v>
      </c>
      <c r="L65" s="84">
        <f t="shared" si="4"/>
        <v>2</v>
      </c>
      <c r="M65" s="14">
        <v>12.0</v>
      </c>
      <c r="N65" s="14" t="s">
        <v>23</v>
      </c>
      <c r="O65" s="86">
        <f t="shared" si="5"/>
        <v>4</v>
      </c>
      <c r="P65" s="14" t="s">
        <v>24</v>
      </c>
      <c r="Q65" s="87">
        <f t="shared" si="6"/>
        <v>3</v>
      </c>
      <c r="R65" s="14">
        <v>19.0</v>
      </c>
      <c r="S65" s="57" t="s">
        <v>21</v>
      </c>
      <c r="T65" s="19">
        <f t="shared" si="7"/>
        <v>2</v>
      </c>
      <c r="U65" s="57" t="s">
        <v>22</v>
      </c>
      <c r="V65" s="18">
        <f t="shared" si="8"/>
        <v>2</v>
      </c>
      <c r="W65" s="109">
        <v>18.0</v>
      </c>
      <c r="X65" s="14">
        <f t="shared" si="9"/>
        <v>0</v>
      </c>
    </row>
    <row r="66">
      <c r="A66" s="110" t="s">
        <v>127</v>
      </c>
      <c r="B66" s="111" t="s">
        <v>159</v>
      </c>
      <c r="C66" s="14">
        <v>2022.0</v>
      </c>
      <c r="D66" s="14">
        <v>1.0</v>
      </c>
      <c r="E66" s="14" t="s">
        <v>20</v>
      </c>
      <c r="F66" s="14">
        <f t="shared" si="1"/>
        <v>1</v>
      </c>
      <c r="G66" s="14">
        <v>2025.0</v>
      </c>
      <c r="H66" s="83">
        <f t="shared" si="2"/>
        <v>1</v>
      </c>
      <c r="I66" s="14" t="s">
        <v>23</v>
      </c>
      <c r="J66" s="17">
        <f t="shared" si="3"/>
        <v>4</v>
      </c>
      <c r="K66" s="14" t="s">
        <v>24</v>
      </c>
      <c r="L66" s="84">
        <f t="shared" si="4"/>
        <v>3</v>
      </c>
      <c r="M66" s="14">
        <v>19.0</v>
      </c>
      <c r="N66" s="14" t="s">
        <v>58</v>
      </c>
      <c r="O66" s="86">
        <f t="shared" si="5"/>
        <v>3</v>
      </c>
      <c r="P66" s="14" t="s">
        <v>22</v>
      </c>
      <c r="Q66" s="87">
        <f t="shared" si="6"/>
        <v>2</v>
      </c>
      <c r="R66" s="14">
        <v>13.0</v>
      </c>
      <c r="S66" s="57" t="s">
        <v>27</v>
      </c>
      <c r="T66" s="19">
        <f t="shared" si="7"/>
        <v>1</v>
      </c>
      <c r="U66" s="57" t="s">
        <v>22</v>
      </c>
      <c r="V66" s="18">
        <f t="shared" si="8"/>
        <v>2</v>
      </c>
      <c r="W66" s="57">
        <v>8.0</v>
      </c>
      <c r="X66" s="14">
        <f t="shared" si="9"/>
        <v>0</v>
      </c>
    </row>
    <row r="67">
      <c r="A67" s="110" t="s">
        <v>85</v>
      </c>
      <c r="B67" s="111" t="s">
        <v>161</v>
      </c>
      <c r="C67" s="14">
        <v>2022.0</v>
      </c>
      <c r="D67" s="14">
        <v>1.0</v>
      </c>
      <c r="E67" s="14" t="s">
        <v>20</v>
      </c>
      <c r="F67" s="14">
        <f t="shared" si="1"/>
        <v>1</v>
      </c>
      <c r="G67" s="14">
        <v>2024.0</v>
      </c>
      <c r="H67" s="83">
        <f t="shared" si="2"/>
        <v>2</v>
      </c>
      <c r="I67" s="14" t="s">
        <v>23</v>
      </c>
      <c r="J67" s="17">
        <f t="shared" si="3"/>
        <v>4</v>
      </c>
      <c r="K67" s="14" t="s">
        <v>24</v>
      </c>
      <c r="L67" s="84">
        <f t="shared" si="4"/>
        <v>3</v>
      </c>
      <c r="M67" s="14">
        <v>19.0</v>
      </c>
      <c r="N67" s="14" t="s">
        <v>27</v>
      </c>
      <c r="O67" s="86">
        <f t="shared" si="5"/>
        <v>1</v>
      </c>
      <c r="P67" s="14" t="s">
        <v>22</v>
      </c>
      <c r="Q67" s="87">
        <f t="shared" si="6"/>
        <v>2</v>
      </c>
      <c r="R67" s="14">
        <v>1.0</v>
      </c>
      <c r="S67" s="57" t="s">
        <v>27</v>
      </c>
      <c r="T67" s="19">
        <f t="shared" si="7"/>
        <v>1</v>
      </c>
      <c r="U67" s="57" t="s">
        <v>22</v>
      </c>
      <c r="V67" s="18">
        <f t="shared" si="8"/>
        <v>2</v>
      </c>
      <c r="W67" s="57">
        <v>1.0</v>
      </c>
      <c r="X67" s="14">
        <f t="shared" si="9"/>
        <v>0</v>
      </c>
    </row>
    <row r="68">
      <c r="A68" s="112" t="s">
        <v>73</v>
      </c>
      <c r="B68" s="113" t="s">
        <v>72</v>
      </c>
      <c r="C68" s="14">
        <v>2022.0</v>
      </c>
      <c r="D68" s="14">
        <v>1.0</v>
      </c>
      <c r="E68" s="14" t="s">
        <v>31</v>
      </c>
      <c r="F68" s="14">
        <f t="shared" si="1"/>
        <v>2</v>
      </c>
      <c r="G68" s="14">
        <v>2022.0</v>
      </c>
      <c r="H68" s="83">
        <f t="shared" si="2"/>
        <v>4</v>
      </c>
      <c r="I68" s="20" t="s">
        <v>27</v>
      </c>
      <c r="J68" s="17">
        <f t="shared" si="3"/>
        <v>1</v>
      </c>
      <c r="K68" s="14" t="s">
        <v>28</v>
      </c>
      <c r="L68" s="84">
        <f t="shared" si="4"/>
        <v>1</v>
      </c>
      <c r="M68" s="14">
        <v>5.0</v>
      </c>
      <c r="N68" s="42" t="s">
        <v>27</v>
      </c>
      <c r="O68" s="86">
        <f t="shared" si="5"/>
        <v>1</v>
      </c>
      <c r="P68" s="14" t="s">
        <v>28</v>
      </c>
      <c r="Q68" s="87">
        <f t="shared" si="6"/>
        <v>1</v>
      </c>
      <c r="R68" s="14">
        <v>4.0</v>
      </c>
      <c r="S68" s="14" t="s">
        <v>23</v>
      </c>
      <c r="T68" s="19">
        <f t="shared" si="7"/>
        <v>4</v>
      </c>
      <c r="U68" s="14" t="s">
        <v>24</v>
      </c>
      <c r="V68" s="18">
        <f t="shared" si="8"/>
        <v>3</v>
      </c>
      <c r="W68" s="14">
        <v>19.0</v>
      </c>
      <c r="X68" s="14">
        <f t="shared" si="9"/>
        <v>0</v>
      </c>
    </row>
    <row r="69">
      <c r="A69" s="112" t="s">
        <v>250</v>
      </c>
      <c r="B69" s="114" t="s">
        <v>289</v>
      </c>
      <c r="C69" s="14">
        <v>2022.0</v>
      </c>
      <c r="D69" s="14">
        <v>1.0</v>
      </c>
      <c r="E69" s="14" t="s">
        <v>31</v>
      </c>
      <c r="F69" s="14">
        <f t="shared" si="1"/>
        <v>2</v>
      </c>
      <c r="G69" s="14">
        <v>2024.0</v>
      </c>
      <c r="H69" s="83">
        <f t="shared" si="2"/>
        <v>2</v>
      </c>
      <c r="I69" s="14" t="s">
        <v>23</v>
      </c>
      <c r="J69" s="17">
        <f t="shared" si="3"/>
        <v>4</v>
      </c>
      <c r="K69" s="14" t="s">
        <v>24</v>
      </c>
      <c r="L69" s="84">
        <f t="shared" si="4"/>
        <v>3</v>
      </c>
      <c r="M69" s="14">
        <v>19.0</v>
      </c>
      <c r="N69" s="42" t="s">
        <v>27</v>
      </c>
      <c r="O69" s="86">
        <f t="shared" si="5"/>
        <v>1</v>
      </c>
      <c r="P69" s="14" t="s">
        <v>28</v>
      </c>
      <c r="Q69" s="87">
        <f t="shared" si="6"/>
        <v>1</v>
      </c>
      <c r="R69" s="14">
        <v>16.0</v>
      </c>
      <c r="S69" s="14" t="s">
        <v>23</v>
      </c>
      <c r="T69" s="19">
        <f t="shared" si="7"/>
        <v>4</v>
      </c>
      <c r="U69" s="14" t="s">
        <v>24</v>
      </c>
      <c r="V69" s="18">
        <f t="shared" si="8"/>
        <v>3</v>
      </c>
      <c r="W69" s="14">
        <v>19.0</v>
      </c>
      <c r="X69" s="14">
        <f t="shared" si="9"/>
        <v>0</v>
      </c>
    </row>
    <row r="70">
      <c r="A70" s="115" t="s">
        <v>136</v>
      </c>
      <c r="B70" s="95" t="s">
        <v>290</v>
      </c>
      <c r="C70" s="14">
        <v>2022.0</v>
      </c>
      <c r="D70" s="14">
        <v>1.0</v>
      </c>
      <c r="E70" s="14" t="s">
        <v>31</v>
      </c>
      <c r="F70" s="14">
        <f t="shared" si="1"/>
        <v>2</v>
      </c>
      <c r="G70" s="14">
        <v>2023.0</v>
      </c>
      <c r="H70" s="83">
        <f t="shared" si="2"/>
        <v>3</v>
      </c>
      <c r="I70" s="14" t="s">
        <v>23</v>
      </c>
      <c r="J70" s="17">
        <f t="shared" si="3"/>
        <v>4</v>
      </c>
      <c r="K70" s="14" t="s">
        <v>24</v>
      </c>
      <c r="L70" s="84">
        <f t="shared" si="4"/>
        <v>3</v>
      </c>
      <c r="M70" s="14">
        <v>19.0</v>
      </c>
      <c r="N70" s="42" t="s">
        <v>27</v>
      </c>
      <c r="O70" s="86">
        <f t="shared" si="5"/>
        <v>1</v>
      </c>
      <c r="P70" s="14" t="s">
        <v>22</v>
      </c>
      <c r="Q70" s="87">
        <f t="shared" si="6"/>
        <v>2</v>
      </c>
      <c r="R70" s="14">
        <v>6.0</v>
      </c>
      <c r="S70" s="14" t="s">
        <v>23</v>
      </c>
      <c r="T70" s="19">
        <f t="shared" si="7"/>
        <v>4</v>
      </c>
      <c r="U70" s="14" t="s">
        <v>24</v>
      </c>
      <c r="V70" s="18">
        <f t="shared" si="8"/>
        <v>3</v>
      </c>
      <c r="W70" s="14">
        <v>19.0</v>
      </c>
      <c r="X70" s="14">
        <f t="shared" si="9"/>
        <v>0</v>
      </c>
    </row>
    <row r="71">
      <c r="A71" s="99" t="s">
        <v>142</v>
      </c>
      <c r="B71" s="69" t="s">
        <v>163</v>
      </c>
      <c r="C71" s="14">
        <v>2022.0</v>
      </c>
      <c r="D71" s="14">
        <v>1.0</v>
      </c>
      <c r="E71" s="14" t="s">
        <v>31</v>
      </c>
      <c r="F71" s="14">
        <f t="shared" si="1"/>
        <v>2</v>
      </c>
      <c r="G71" s="14">
        <v>2025.0</v>
      </c>
      <c r="H71" s="83">
        <f t="shared" si="2"/>
        <v>1</v>
      </c>
      <c r="I71" s="14" t="s">
        <v>27</v>
      </c>
      <c r="J71" s="17">
        <f t="shared" si="3"/>
        <v>1</v>
      </c>
      <c r="K71" s="14" t="s">
        <v>22</v>
      </c>
      <c r="L71" s="84">
        <f t="shared" si="4"/>
        <v>2</v>
      </c>
      <c r="M71" s="14">
        <v>3.0</v>
      </c>
      <c r="N71" s="42" t="s">
        <v>27</v>
      </c>
      <c r="O71" s="86">
        <f t="shared" si="5"/>
        <v>1</v>
      </c>
      <c r="P71" s="14" t="s">
        <v>28</v>
      </c>
      <c r="Q71" s="87">
        <f t="shared" si="6"/>
        <v>1</v>
      </c>
      <c r="R71" s="14">
        <v>11.0</v>
      </c>
      <c r="S71" s="14" t="s">
        <v>23</v>
      </c>
      <c r="T71" s="19">
        <f t="shared" si="7"/>
        <v>4</v>
      </c>
      <c r="U71" s="14" t="s">
        <v>24</v>
      </c>
      <c r="V71" s="18">
        <f t="shared" si="8"/>
        <v>3</v>
      </c>
      <c r="W71" s="14">
        <v>19.0</v>
      </c>
      <c r="X71" s="14">
        <f t="shared" si="9"/>
        <v>0</v>
      </c>
    </row>
    <row r="72">
      <c r="A72" s="115" t="s">
        <v>254</v>
      </c>
      <c r="B72" s="14" t="s">
        <v>291</v>
      </c>
      <c r="C72" s="14">
        <v>2022.0</v>
      </c>
      <c r="D72" s="14">
        <v>1.0</v>
      </c>
      <c r="E72" s="14" t="s">
        <v>31</v>
      </c>
      <c r="F72" s="14">
        <f t="shared" si="1"/>
        <v>2</v>
      </c>
      <c r="G72" s="14">
        <v>2022.0</v>
      </c>
      <c r="H72" s="83">
        <f t="shared" si="2"/>
        <v>4</v>
      </c>
      <c r="I72" s="20" t="s">
        <v>27</v>
      </c>
      <c r="J72" s="17">
        <f t="shared" si="3"/>
        <v>1</v>
      </c>
      <c r="K72" s="14" t="s">
        <v>22</v>
      </c>
      <c r="L72" s="84">
        <f t="shared" si="4"/>
        <v>2</v>
      </c>
      <c r="M72" s="14">
        <v>14.0</v>
      </c>
      <c r="N72" s="42" t="s">
        <v>27</v>
      </c>
      <c r="O72" s="86">
        <f t="shared" si="5"/>
        <v>1</v>
      </c>
      <c r="P72" s="14" t="s">
        <v>22</v>
      </c>
      <c r="Q72" s="87">
        <f t="shared" si="6"/>
        <v>2</v>
      </c>
      <c r="R72" s="85">
        <v>14.0</v>
      </c>
      <c r="S72" s="14" t="s">
        <v>23</v>
      </c>
      <c r="T72" s="19">
        <f t="shared" si="7"/>
        <v>4</v>
      </c>
      <c r="U72" s="14" t="s">
        <v>24</v>
      </c>
      <c r="V72" s="18">
        <f t="shared" si="8"/>
        <v>3</v>
      </c>
      <c r="W72" s="14">
        <v>19.0</v>
      </c>
      <c r="X72" s="14">
        <f t="shared" si="9"/>
        <v>0</v>
      </c>
    </row>
    <row r="73">
      <c r="A73" s="116" t="s">
        <v>292</v>
      </c>
      <c r="B73" s="14" t="s">
        <v>293</v>
      </c>
      <c r="C73" s="14">
        <v>2022.0</v>
      </c>
      <c r="D73" s="14">
        <v>1.0</v>
      </c>
      <c r="E73" s="14" t="s">
        <v>20</v>
      </c>
      <c r="F73" s="14">
        <f t="shared" si="1"/>
        <v>1</v>
      </c>
      <c r="G73" s="14">
        <v>2022.0</v>
      </c>
      <c r="H73" s="83">
        <f t="shared" si="2"/>
        <v>4</v>
      </c>
      <c r="I73" s="42" t="s">
        <v>58</v>
      </c>
      <c r="J73" s="17">
        <f t="shared" si="3"/>
        <v>3</v>
      </c>
      <c r="K73" s="14" t="s">
        <v>28</v>
      </c>
      <c r="L73" s="84">
        <f t="shared" si="4"/>
        <v>1</v>
      </c>
      <c r="M73" s="20">
        <v>18.0</v>
      </c>
      <c r="N73" s="14" t="s">
        <v>23</v>
      </c>
      <c r="O73" s="86">
        <f t="shared" si="5"/>
        <v>4</v>
      </c>
      <c r="P73" s="14" t="s">
        <v>24</v>
      </c>
      <c r="Q73" s="87">
        <f t="shared" si="6"/>
        <v>3</v>
      </c>
      <c r="R73" s="14">
        <v>19.0</v>
      </c>
      <c r="S73" s="14" t="s">
        <v>23</v>
      </c>
      <c r="T73" s="19">
        <f t="shared" si="7"/>
        <v>4</v>
      </c>
      <c r="U73" s="14" t="s">
        <v>24</v>
      </c>
      <c r="V73" s="18">
        <f t="shared" si="8"/>
        <v>3</v>
      </c>
      <c r="W73" s="14">
        <v>19.0</v>
      </c>
      <c r="X73" s="14">
        <f t="shared" si="9"/>
        <v>0</v>
      </c>
    </row>
    <row r="74">
      <c r="A74" s="67" t="s">
        <v>166</v>
      </c>
      <c r="B74" s="117" t="s">
        <v>91</v>
      </c>
      <c r="C74" s="14">
        <v>2022.0</v>
      </c>
      <c r="D74" s="14">
        <v>1.0</v>
      </c>
      <c r="E74" s="14" t="s">
        <v>20</v>
      </c>
      <c r="F74" s="14">
        <f t="shared" si="1"/>
        <v>1</v>
      </c>
      <c r="G74" s="14">
        <v>2024.0</v>
      </c>
      <c r="H74" s="83">
        <f t="shared" si="2"/>
        <v>2</v>
      </c>
      <c r="I74" s="20" t="s">
        <v>27</v>
      </c>
      <c r="J74" s="17">
        <f t="shared" si="3"/>
        <v>1</v>
      </c>
      <c r="K74" s="14" t="s">
        <v>22</v>
      </c>
      <c r="L74" s="84">
        <f t="shared" si="4"/>
        <v>2</v>
      </c>
      <c r="M74" s="14">
        <v>2.0</v>
      </c>
      <c r="N74" s="85" t="s">
        <v>27</v>
      </c>
      <c r="O74" s="86">
        <f t="shared" si="5"/>
        <v>1</v>
      </c>
      <c r="P74" s="85" t="s">
        <v>28</v>
      </c>
      <c r="Q74" s="87">
        <f t="shared" si="6"/>
        <v>1</v>
      </c>
      <c r="R74" s="85">
        <v>5.0</v>
      </c>
      <c r="S74" s="57" t="s">
        <v>27</v>
      </c>
      <c r="T74" s="19">
        <f t="shared" si="7"/>
        <v>1</v>
      </c>
      <c r="U74" s="57" t="s">
        <v>22</v>
      </c>
      <c r="V74" s="18">
        <f t="shared" si="8"/>
        <v>2</v>
      </c>
      <c r="W74" s="57">
        <v>9.0</v>
      </c>
      <c r="X74" s="14">
        <f t="shared" si="9"/>
        <v>1</v>
      </c>
    </row>
    <row r="75">
      <c r="A75" s="118" t="s">
        <v>73</v>
      </c>
      <c r="B75" s="18" t="s">
        <v>294</v>
      </c>
      <c r="C75" s="14">
        <v>2022.0</v>
      </c>
      <c r="D75" s="14">
        <v>1.0</v>
      </c>
      <c r="E75" s="14" t="s">
        <v>31</v>
      </c>
      <c r="F75" s="14">
        <f t="shared" si="1"/>
        <v>2</v>
      </c>
      <c r="G75" s="14">
        <v>2024.0</v>
      </c>
      <c r="H75" s="83">
        <f t="shared" si="2"/>
        <v>2</v>
      </c>
      <c r="I75" s="14" t="s">
        <v>23</v>
      </c>
      <c r="J75" s="17">
        <f t="shared" si="3"/>
        <v>4</v>
      </c>
      <c r="K75" s="14" t="s">
        <v>24</v>
      </c>
      <c r="L75" s="84">
        <f t="shared" si="4"/>
        <v>3</v>
      </c>
      <c r="M75" s="14">
        <v>19.0</v>
      </c>
      <c r="N75" s="14" t="s">
        <v>23</v>
      </c>
      <c r="O75" s="86">
        <f t="shared" si="5"/>
        <v>4</v>
      </c>
      <c r="P75" s="14" t="s">
        <v>24</v>
      </c>
      <c r="Q75" s="87">
        <f t="shared" si="6"/>
        <v>3</v>
      </c>
      <c r="R75" s="14">
        <v>19.0</v>
      </c>
      <c r="S75" s="57" t="s">
        <v>27</v>
      </c>
      <c r="T75" s="19">
        <f t="shared" si="7"/>
        <v>1</v>
      </c>
      <c r="U75" s="57" t="s">
        <v>22</v>
      </c>
      <c r="V75" s="18">
        <f t="shared" si="8"/>
        <v>2</v>
      </c>
      <c r="W75" s="18">
        <v>15.0</v>
      </c>
      <c r="X75" s="14">
        <f t="shared" si="9"/>
        <v>0</v>
      </c>
    </row>
    <row r="76">
      <c r="A76" s="105" t="s">
        <v>115</v>
      </c>
      <c r="B76" s="119" t="s">
        <v>169</v>
      </c>
      <c r="C76" s="14">
        <v>2022.0</v>
      </c>
      <c r="D76" s="14">
        <v>1.0</v>
      </c>
      <c r="E76" s="14" t="s">
        <v>31</v>
      </c>
      <c r="F76" s="14">
        <f t="shared" si="1"/>
        <v>2</v>
      </c>
      <c r="G76" s="14">
        <v>2024.0</v>
      </c>
      <c r="H76" s="83">
        <f t="shared" si="2"/>
        <v>2</v>
      </c>
      <c r="I76" s="14" t="s">
        <v>23</v>
      </c>
      <c r="J76" s="17">
        <f t="shared" si="3"/>
        <v>4</v>
      </c>
      <c r="K76" s="14" t="s">
        <v>24</v>
      </c>
      <c r="L76" s="84">
        <f t="shared" si="4"/>
        <v>3</v>
      </c>
      <c r="M76" s="14">
        <v>19.0</v>
      </c>
      <c r="N76" s="14" t="s">
        <v>21</v>
      </c>
      <c r="O76" s="86">
        <f t="shared" si="5"/>
        <v>2</v>
      </c>
      <c r="P76" s="14" t="s">
        <v>22</v>
      </c>
      <c r="Q76" s="87">
        <f t="shared" si="6"/>
        <v>2</v>
      </c>
      <c r="R76" s="14">
        <v>4.0</v>
      </c>
      <c r="S76" s="57" t="s">
        <v>21</v>
      </c>
      <c r="T76" s="19">
        <f t="shared" si="7"/>
        <v>2</v>
      </c>
      <c r="U76" s="57" t="s">
        <v>22</v>
      </c>
      <c r="V76" s="18">
        <f t="shared" si="8"/>
        <v>2</v>
      </c>
      <c r="W76" s="119">
        <v>6.0</v>
      </c>
      <c r="X76" s="14">
        <f t="shared" si="9"/>
        <v>0</v>
      </c>
    </row>
    <row r="77">
      <c r="A77" s="105" t="s">
        <v>115</v>
      </c>
      <c r="B77" s="120" t="s">
        <v>295</v>
      </c>
      <c r="C77" s="14">
        <v>2022.0</v>
      </c>
      <c r="D77" s="14">
        <v>1.0</v>
      </c>
      <c r="E77" s="14" t="s">
        <v>31</v>
      </c>
      <c r="F77" s="14">
        <f t="shared" si="1"/>
        <v>2</v>
      </c>
      <c r="G77" s="14">
        <v>2025.0</v>
      </c>
      <c r="H77" s="83">
        <f t="shared" si="2"/>
        <v>1</v>
      </c>
      <c r="I77" s="20" t="s">
        <v>21</v>
      </c>
      <c r="J77" s="17">
        <f t="shared" si="3"/>
        <v>2</v>
      </c>
      <c r="K77" s="14" t="s">
        <v>22</v>
      </c>
      <c r="L77" s="84">
        <f t="shared" si="4"/>
        <v>2</v>
      </c>
      <c r="M77" s="14">
        <v>5.0</v>
      </c>
      <c r="N77" s="14" t="s">
        <v>23</v>
      </c>
      <c r="O77" s="86">
        <f t="shared" si="5"/>
        <v>4</v>
      </c>
      <c r="P77" s="14" t="s">
        <v>24</v>
      </c>
      <c r="Q77" s="87">
        <f t="shared" si="6"/>
        <v>3</v>
      </c>
      <c r="R77" s="14">
        <v>19.0</v>
      </c>
      <c r="S77" s="14" t="s">
        <v>23</v>
      </c>
      <c r="T77" s="19">
        <f t="shared" si="7"/>
        <v>4</v>
      </c>
      <c r="U77" s="14" t="s">
        <v>24</v>
      </c>
      <c r="V77" s="18">
        <f t="shared" si="8"/>
        <v>3</v>
      </c>
      <c r="W77" s="14">
        <v>19.0</v>
      </c>
      <c r="X77" s="14">
        <f t="shared" si="9"/>
        <v>0</v>
      </c>
    </row>
    <row r="78">
      <c r="A78" s="118" t="s">
        <v>296</v>
      </c>
      <c r="B78" s="18" t="s">
        <v>297</v>
      </c>
      <c r="C78" s="14">
        <v>2022.0</v>
      </c>
      <c r="D78" s="14">
        <v>1.0</v>
      </c>
      <c r="E78" s="14" t="s">
        <v>20</v>
      </c>
      <c r="F78" s="14">
        <f t="shared" si="1"/>
        <v>1</v>
      </c>
      <c r="G78" s="14">
        <v>2022.0</v>
      </c>
      <c r="H78" s="83">
        <f t="shared" si="2"/>
        <v>4</v>
      </c>
      <c r="I78" s="14" t="s">
        <v>21</v>
      </c>
      <c r="J78" s="17">
        <f t="shared" si="3"/>
        <v>2</v>
      </c>
      <c r="K78" s="14" t="s">
        <v>28</v>
      </c>
      <c r="L78" s="84">
        <f t="shared" si="4"/>
        <v>1</v>
      </c>
      <c r="M78" s="20">
        <v>15.0</v>
      </c>
      <c r="N78" s="14" t="s">
        <v>23</v>
      </c>
      <c r="O78" s="86">
        <f t="shared" si="5"/>
        <v>4</v>
      </c>
      <c r="P78" s="14" t="s">
        <v>24</v>
      </c>
      <c r="Q78" s="87">
        <f t="shared" si="6"/>
        <v>3</v>
      </c>
      <c r="R78" s="14">
        <v>19.0</v>
      </c>
      <c r="S78" s="14" t="s">
        <v>23</v>
      </c>
      <c r="T78" s="19">
        <f t="shared" si="7"/>
        <v>4</v>
      </c>
      <c r="U78" s="14" t="s">
        <v>24</v>
      </c>
      <c r="V78" s="18">
        <f t="shared" si="8"/>
        <v>3</v>
      </c>
      <c r="W78" s="14">
        <v>19.0</v>
      </c>
      <c r="X78" s="14">
        <f t="shared" si="9"/>
        <v>0</v>
      </c>
    </row>
    <row r="79">
      <c r="A79" s="82" t="s">
        <v>193</v>
      </c>
      <c r="B79" s="121" t="s">
        <v>298</v>
      </c>
      <c r="C79" s="14">
        <v>2022.0</v>
      </c>
      <c r="D79" s="14">
        <v>1.0</v>
      </c>
      <c r="E79" s="14" t="s">
        <v>31</v>
      </c>
      <c r="F79" s="14">
        <f t="shared" si="1"/>
        <v>2</v>
      </c>
      <c r="G79" s="14">
        <v>2022.0</v>
      </c>
      <c r="H79" s="83">
        <f t="shared" si="2"/>
        <v>4</v>
      </c>
      <c r="I79" s="20" t="s">
        <v>58</v>
      </c>
      <c r="J79" s="17">
        <f t="shared" si="3"/>
        <v>3</v>
      </c>
      <c r="K79" s="14" t="s">
        <v>28</v>
      </c>
      <c r="L79" s="84">
        <f t="shared" si="4"/>
        <v>1</v>
      </c>
      <c r="M79" s="14">
        <v>4.0</v>
      </c>
      <c r="N79" s="85" t="s">
        <v>58</v>
      </c>
      <c r="O79" s="86">
        <f t="shared" si="5"/>
        <v>3</v>
      </c>
      <c r="P79" s="14" t="s">
        <v>28</v>
      </c>
      <c r="Q79" s="87">
        <f t="shared" si="6"/>
        <v>1</v>
      </c>
      <c r="R79" s="14">
        <v>6.0</v>
      </c>
      <c r="S79" s="14" t="s">
        <v>23</v>
      </c>
      <c r="T79" s="19">
        <f t="shared" si="7"/>
        <v>4</v>
      </c>
      <c r="U79" s="14" t="s">
        <v>24</v>
      </c>
      <c r="V79" s="18">
        <f t="shared" si="8"/>
        <v>3</v>
      </c>
      <c r="W79" s="14">
        <v>19.0</v>
      </c>
      <c r="X79" s="14">
        <f t="shared" si="9"/>
        <v>0</v>
      </c>
    </row>
    <row r="80">
      <c r="A80" s="82" t="s">
        <v>98</v>
      </c>
      <c r="B80" s="25" t="s">
        <v>172</v>
      </c>
      <c r="C80" s="14">
        <v>2022.0</v>
      </c>
      <c r="D80" s="14">
        <v>1.0</v>
      </c>
      <c r="E80" s="14" t="s">
        <v>20</v>
      </c>
      <c r="F80" s="14">
        <f t="shared" si="1"/>
        <v>1</v>
      </c>
      <c r="G80" s="20">
        <v>2023.0</v>
      </c>
      <c r="H80" s="83">
        <f t="shared" si="2"/>
        <v>3</v>
      </c>
      <c r="I80" s="58" t="s">
        <v>21</v>
      </c>
      <c r="J80" s="17">
        <f t="shared" si="3"/>
        <v>2</v>
      </c>
      <c r="K80" s="57" t="s">
        <v>28</v>
      </c>
      <c r="L80" s="84">
        <f t="shared" si="4"/>
        <v>1</v>
      </c>
      <c r="M80" s="58">
        <v>9.0</v>
      </c>
      <c r="N80" s="85" t="s">
        <v>58</v>
      </c>
      <c r="O80" s="86">
        <f t="shared" si="5"/>
        <v>3</v>
      </c>
      <c r="P80" s="85" t="s">
        <v>28</v>
      </c>
      <c r="Q80" s="87">
        <f t="shared" si="6"/>
        <v>1</v>
      </c>
      <c r="R80" s="14">
        <v>9.0</v>
      </c>
      <c r="S80" s="14" t="s">
        <v>23</v>
      </c>
      <c r="T80" s="19">
        <f t="shared" si="7"/>
        <v>4</v>
      </c>
      <c r="U80" s="14" t="s">
        <v>24</v>
      </c>
      <c r="V80" s="18">
        <f t="shared" si="8"/>
        <v>3</v>
      </c>
      <c r="W80" s="14">
        <v>19.0</v>
      </c>
      <c r="X80" s="14">
        <f t="shared" si="9"/>
        <v>0</v>
      </c>
    </row>
    <row r="81">
      <c r="A81" s="59" t="s">
        <v>149</v>
      </c>
      <c r="B81" s="14" t="s">
        <v>299</v>
      </c>
      <c r="C81" s="14">
        <v>2022.0</v>
      </c>
      <c r="D81" s="14">
        <v>1.0</v>
      </c>
      <c r="E81" s="14" t="s">
        <v>31</v>
      </c>
      <c r="F81" s="14">
        <f t="shared" si="1"/>
        <v>2</v>
      </c>
      <c r="G81" s="14">
        <v>2025.0</v>
      </c>
      <c r="H81" s="83">
        <f t="shared" si="2"/>
        <v>1</v>
      </c>
      <c r="I81" s="57" t="s">
        <v>21</v>
      </c>
      <c r="J81" s="17">
        <f t="shared" si="3"/>
        <v>2</v>
      </c>
      <c r="K81" s="57" t="s">
        <v>22</v>
      </c>
      <c r="L81" s="84">
        <f t="shared" si="4"/>
        <v>2</v>
      </c>
      <c r="M81" s="57">
        <v>15.0</v>
      </c>
      <c r="N81" s="14" t="s">
        <v>23</v>
      </c>
      <c r="O81" s="86">
        <f t="shared" si="5"/>
        <v>4</v>
      </c>
      <c r="P81" s="14" t="s">
        <v>24</v>
      </c>
      <c r="Q81" s="87">
        <f t="shared" si="6"/>
        <v>3</v>
      </c>
      <c r="R81" s="14">
        <v>19.0</v>
      </c>
      <c r="S81" s="14" t="s">
        <v>23</v>
      </c>
      <c r="T81" s="19">
        <f t="shared" si="7"/>
        <v>4</v>
      </c>
      <c r="U81" s="14" t="s">
        <v>24</v>
      </c>
      <c r="V81" s="18">
        <f t="shared" si="8"/>
        <v>3</v>
      </c>
      <c r="W81" s="14">
        <v>19.0</v>
      </c>
      <c r="X81" s="14">
        <f t="shared" si="9"/>
        <v>0</v>
      </c>
    </row>
    <row r="82">
      <c r="A82" s="82" t="s">
        <v>136</v>
      </c>
      <c r="B82" s="14" t="s">
        <v>300</v>
      </c>
      <c r="C82" s="14">
        <v>2022.0</v>
      </c>
      <c r="D82" s="14">
        <v>1.0</v>
      </c>
      <c r="E82" s="14" t="s">
        <v>31</v>
      </c>
      <c r="F82" s="14">
        <f t="shared" si="1"/>
        <v>2</v>
      </c>
      <c r="G82" s="14">
        <v>2023.0</v>
      </c>
      <c r="H82" s="83">
        <f t="shared" si="2"/>
        <v>3</v>
      </c>
      <c r="I82" s="14" t="s">
        <v>23</v>
      </c>
      <c r="J82" s="17">
        <f t="shared" si="3"/>
        <v>4</v>
      </c>
      <c r="K82" s="14" t="s">
        <v>24</v>
      </c>
      <c r="L82" s="84">
        <f t="shared" si="4"/>
        <v>3</v>
      </c>
      <c r="M82" s="14">
        <v>19.0</v>
      </c>
      <c r="N82" s="42" t="s">
        <v>21</v>
      </c>
      <c r="O82" s="86">
        <f t="shared" si="5"/>
        <v>2</v>
      </c>
      <c r="P82" s="14" t="s">
        <v>28</v>
      </c>
      <c r="Q82" s="87">
        <f t="shared" si="6"/>
        <v>1</v>
      </c>
      <c r="R82" s="14">
        <v>10.0</v>
      </c>
      <c r="S82" s="14" t="s">
        <v>23</v>
      </c>
      <c r="T82" s="19">
        <f t="shared" si="7"/>
        <v>4</v>
      </c>
      <c r="U82" s="14" t="s">
        <v>24</v>
      </c>
      <c r="V82" s="18">
        <f t="shared" si="8"/>
        <v>3</v>
      </c>
      <c r="W82" s="14">
        <v>19.0</v>
      </c>
      <c r="X82" s="14">
        <f t="shared" si="9"/>
        <v>0</v>
      </c>
    </row>
    <row r="83">
      <c r="A83" s="82" t="s">
        <v>142</v>
      </c>
      <c r="B83" s="95" t="s">
        <v>301</v>
      </c>
      <c r="C83" s="14">
        <v>2022.0</v>
      </c>
      <c r="D83" s="14">
        <v>1.0</v>
      </c>
      <c r="E83" s="14" t="s">
        <v>31</v>
      </c>
      <c r="F83" s="14">
        <f t="shared" si="1"/>
        <v>2</v>
      </c>
      <c r="G83" s="14">
        <v>2025.0</v>
      </c>
      <c r="H83" s="83">
        <f t="shared" si="2"/>
        <v>1</v>
      </c>
      <c r="I83" s="14" t="s">
        <v>23</v>
      </c>
      <c r="J83" s="17">
        <f t="shared" si="3"/>
        <v>4</v>
      </c>
      <c r="K83" s="14" t="s">
        <v>24</v>
      </c>
      <c r="L83" s="84">
        <f t="shared" si="4"/>
        <v>3</v>
      </c>
      <c r="M83" s="14">
        <v>19.0</v>
      </c>
      <c r="N83" s="85" t="s">
        <v>58</v>
      </c>
      <c r="O83" s="86">
        <f t="shared" si="5"/>
        <v>3</v>
      </c>
      <c r="P83" s="14" t="s">
        <v>22</v>
      </c>
      <c r="Q83" s="87">
        <f t="shared" si="6"/>
        <v>2</v>
      </c>
      <c r="R83" s="85">
        <v>11.0</v>
      </c>
      <c r="S83" s="14" t="s">
        <v>23</v>
      </c>
      <c r="T83" s="19">
        <f t="shared" si="7"/>
        <v>4</v>
      </c>
      <c r="U83" s="14" t="s">
        <v>24</v>
      </c>
      <c r="V83" s="18">
        <f t="shared" si="8"/>
        <v>3</v>
      </c>
      <c r="W83" s="14">
        <v>19.0</v>
      </c>
      <c r="X83" s="14">
        <f t="shared" si="9"/>
        <v>0</v>
      </c>
    </row>
    <row r="84">
      <c r="A84" s="82" t="s">
        <v>193</v>
      </c>
      <c r="B84" s="14" t="s">
        <v>302</v>
      </c>
      <c r="C84" s="14">
        <v>2022.0</v>
      </c>
      <c r="D84" s="14">
        <v>1.0</v>
      </c>
      <c r="E84" s="14" t="s">
        <v>31</v>
      </c>
      <c r="F84" s="14">
        <f t="shared" si="1"/>
        <v>2</v>
      </c>
      <c r="G84" s="14">
        <v>2022.0</v>
      </c>
      <c r="H84" s="83">
        <f t="shared" si="2"/>
        <v>4</v>
      </c>
      <c r="I84" s="56" t="s">
        <v>21</v>
      </c>
      <c r="J84" s="17">
        <f t="shared" si="3"/>
        <v>2</v>
      </c>
      <c r="K84" s="57" t="s">
        <v>28</v>
      </c>
      <c r="L84" s="84">
        <f t="shared" si="4"/>
        <v>1</v>
      </c>
      <c r="M84" s="57">
        <v>4.0</v>
      </c>
      <c r="N84" s="42" t="s">
        <v>21</v>
      </c>
      <c r="O84" s="86">
        <f t="shared" si="5"/>
        <v>2</v>
      </c>
      <c r="P84" s="14" t="s">
        <v>28</v>
      </c>
      <c r="Q84" s="87">
        <f t="shared" si="6"/>
        <v>1</v>
      </c>
      <c r="R84" s="14">
        <v>6.0</v>
      </c>
      <c r="S84" s="14" t="s">
        <v>23</v>
      </c>
      <c r="T84" s="19">
        <f t="shared" si="7"/>
        <v>4</v>
      </c>
      <c r="U84" s="14" t="s">
        <v>24</v>
      </c>
      <c r="V84" s="18">
        <f t="shared" si="8"/>
        <v>3</v>
      </c>
      <c r="W84" s="57">
        <v>19.0</v>
      </c>
      <c r="X84" s="14">
        <f t="shared" si="9"/>
        <v>0</v>
      </c>
    </row>
    <row r="85">
      <c r="A85" s="82" t="s">
        <v>178</v>
      </c>
      <c r="B85" s="14" t="s">
        <v>179</v>
      </c>
      <c r="C85" s="14">
        <v>2022.0</v>
      </c>
      <c r="D85" s="14">
        <v>1.0</v>
      </c>
      <c r="E85" s="14" t="s">
        <v>20</v>
      </c>
      <c r="F85" s="14">
        <f t="shared" si="1"/>
        <v>1</v>
      </c>
      <c r="G85" s="14">
        <v>2023.0</v>
      </c>
      <c r="H85" s="83">
        <f t="shared" si="2"/>
        <v>3</v>
      </c>
      <c r="I85" s="57" t="s">
        <v>27</v>
      </c>
      <c r="J85" s="17">
        <f t="shared" si="3"/>
        <v>1</v>
      </c>
      <c r="K85" s="57" t="s">
        <v>22</v>
      </c>
      <c r="L85" s="84">
        <f t="shared" si="4"/>
        <v>2</v>
      </c>
      <c r="M85" s="57">
        <v>12.0</v>
      </c>
      <c r="N85" s="14" t="s">
        <v>58</v>
      </c>
      <c r="O85" s="86">
        <f t="shared" si="5"/>
        <v>3</v>
      </c>
      <c r="P85" s="14" t="s">
        <v>22</v>
      </c>
      <c r="Q85" s="87">
        <f t="shared" si="6"/>
        <v>2</v>
      </c>
      <c r="R85" s="14">
        <v>12.0</v>
      </c>
      <c r="S85" s="57" t="s">
        <v>58</v>
      </c>
      <c r="T85" s="19">
        <f t="shared" si="7"/>
        <v>3</v>
      </c>
      <c r="U85" s="57" t="s">
        <v>22</v>
      </c>
      <c r="V85" s="18">
        <f t="shared" si="8"/>
        <v>2</v>
      </c>
      <c r="W85" s="14">
        <v>17.0</v>
      </c>
      <c r="X85" s="14">
        <f t="shared" si="9"/>
        <v>0</v>
      </c>
    </row>
    <row r="86">
      <c r="A86" s="54" t="s">
        <v>303</v>
      </c>
      <c r="B86" s="14" t="s">
        <v>181</v>
      </c>
      <c r="C86" s="14">
        <v>2022.0</v>
      </c>
      <c r="D86" s="14">
        <v>1.0</v>
      </c>
      <c r="E86" s="14" t="s">
        <v>20</v>
      </c>
      <c r="F86" s="14">
        <f t="shared" si="1"/>
        <v>1</v>
      </c>
      <c r="G86" s="14">
        <v>2024.0</v>
      </c>
      <c r="H86" s="83">
        <f t="shared" si="2"/>
        <v>2</v>
      </c>
      <c r="I86" s="56" t="s">
        <v>304</v>
      </c>
      <c r="J86" s="17">
        <f t="shared" si="3"/>
        <v>2</v>
      </c>
      <c r="K86" s="57" t="s">
        <v>28</v>
      </c>
      <c r="L86" s="84">
        <f t="shared" si="4"/>
        <v>1</v>
      </c>
      <c r="M86" s="57">
        <v>18.0</v>
      </c>
      <c r="N86" s="14" t="s">
        <v>23</v>
      </c>
      <c r="O86" s="86">
        <f t="shared" si="5"/>
        <v>4</v>
      </c>
      <c r="P86" s="14" t="s">
        <v>24</v>
      </c>
      <c r="Q86" s="87">
        <f t="shared" si="6"/>
        <v>3</v>
      </c>
      <c r="R86" s="14">
        <v>19.0</v>
      </c>
      <c r="S86" s="14" t="s">
        <v>23</v>
      </c>
      <c r="T86" s="19">
        <f t="shared" si="7"/>
        <v>4</v>
      </c>
      <c r="U86" s="14" t="s">
        <v>24</v>
      </c>
      <c r="V86" s="18">
        <f t="shared" si="8"/>
        <v>3</v>
      </c>
      <c r="W86" s="57">
        <v>19.0</v>
      </c>
      <c r="X86" s="14">
        <f t="shared" si="9"/>
        <v>0</v>
      </c>
    </row>
    <row r="87">
      <c r="A87" s="94" t="s">
        <v>270</v>
      </c>
      <c r="B87" s="25" t="s">
        <v>305</v>
      </c>
      <c r="C87" s="14">
        <v>2022.0</v>
      </c>
      <c r="D87" s="14">
        <v>1.0</v>
      </c>
      <c r="E87" s="14" t="s">
        <v>31</v>
      </c>
      <c r="F87" s="14">
        <f t="shared" si="1"/>
        <v>2</v>
      </c>
      <c r="G87" s="14">
        <v>2023.0</v>
      </c>
      <c r="H87" s="83">
        <f t="shared" si="2"/>
        <v>3</v>
      </c>
      <c r="I87" s="58" t="s">
        <v>58</v>
      </c>
      <c r="J87" s="17">
        <f t="shared" si="3"/>
        <v>3</v>
      </c>
      <c r="K87" s="57" t="s">
        <v>22</v>
      </c>
      <c r="L87" s="84">
        <f t="shared" si="4"/>
        <v>2</v>
      </c>
      <c r="M87" s="57">
        <v>17.0</v>
      </c>
      <c r="N87" s="85" t="s">
        <v>58</v>
      </c>
      <c r="O87" s="86">
        <f t="shared" si="5"/>
        <v>3</v>
      </c>
      <c r="P87" s="14" t="s">
        <v>22</v>
      </c>
      <c r="Q87" s="87">
        <f t="shared" si="6"/>
        <v>2</v>
      </c>
      <c r="R87" s="14">
        <v>15.0</v>
      </c>
      <c r="S87" s="14" t="s">
        <v>23</v>
      </c>
      <c r="T87" s="19">
        <f t="shared" si="7"/>
        <v>4</v>
      </c>
      <c r="U87" s="14" t="s">
        <v>24</v>
      </c>
      <c r="V87" s="18">
        <f t="shared" si="8"/>
        <v>3</v>
      </c>
      <c r="W87" s="14">
        <v>19.0</v>
      </c>
      <c r="X87" s="14">
        <f t="shared" si="9"/>
        <v>0</v>
      </c>
    </row>
    <row r="88">
      <c r="A88" s="88" t="s">
        <v>98</v>
      </c>
      <c r="B88" s="88" t="s">
        <v>183</v>
      </c>
      <c r="C88" s="14">
        <v>2022.0</v>
      </c>
      <c r="D88" s="14">
        <v>1.0</v>
      </c>
      <c r="E88" s="14" t="s">
        <v>20</v>
      </c>
      <c r="F88" s="14">
        <f t="shared" si="1"/>
        <v>1</v>
      </c>
      <c r="G88" s="14">
        <v>2025.0</v>
      </c>
      <c r="H88" s="83">
        <f t="shared" si="2"/>
        <v>1</v>
      </c>
      <c r="I88" s="14" t="s">
        <v>23</v>
      </c>
      <c r="J88" s="17">
        <f t="shared" si="3"/>
        <v>4</v>
      </c>
      <c r="K88" s="14" t="s">
        <v>24</v>
      </c>
      <c r="L88" s="84">
        <f t="shared" si="4"/>
        <v>3</v>
      </c>
      <c r="M88" s="14">
        <v>19.0</v>
      </c>
      <c r="N88" s="14" t="s">
        <v>23</v>
      </c>
      <c r="O88" s="86">
        <f t="shared" si="5"/>
        <v>4</v>
      </c>
      <c r="P88" s="14" t="s">
        <v>24</v>
      </c>
      <c r="Q88" s="87">
        <f t="shared" si="6"/>
        <v>3</v>
      </c>
      <c r="R88" s="14">
        <v>19.0</v>
      </c>
      <c r="S88" s="57" t="s">
        <v>21</v>
      </c>
      <c r="T88" s="19">
        <f t="shared" si="7"/>
        <v>2</v>
      </c>
      <c r="U88" s="57" t="s">
        <v>28</v>
      </c>
      <c r="V88" s="18">
        <f t="shared" si="8"/>
        <v>1</v>
      </c>
      <c r="W88" s="109">
        <v>15.0</v>
      </c>
      <c r="X88" s="14">
        <f t="shared" si="9"/>
        <v>0</v>
      </c>
    </row>
    <row r="89">
      <c r="A89" s="82" t="s">
        <v>78</v>
      </c>
      <c r="B89" s="14" t="s">
        <v>306</v>
      </c>
      <c r="C89" s="14">
        <v>2022.0</v>
      </c>
      <c r="D89" s="14">
        <v>1.0</v>
      </c>
      <c r="E89" s="14" t="s">
        <v>20</v>
      </c>
      <c r="F89" s="14">
        <f t="shared" si="1"/>
        <v>1</v>
      </c>
      <c r="G89" s="14">
        <v>2022.0</v>
      </c>
      <c r="H89" s="83">
        <f t="shared" si="2"/>
        <v>4</v>
      </c>
      <c r="I89" s="57" t="s">
        <v>58</v>
      </c>
      <c r="J89" s="17">
        <f t="shared" si="3"/>
        <v>3</v>
      </c>
      <c r="K89" s="57" t="s">
        <v>22</v>
      </c>
      <c r="L89" s="84">
        <f t="shared" si="4"/>
        <v>2</v>
      </c>
      <c r="M89" s="57">
        <v>16.0</v>
      </c>
      <c r="N89" s="14" t="s">
        <v>27</v>
      </c>
      <c r="O89" s="86">
        <f t="shared" si="5"/>
        <v>1</v>
      </c>
      <c r="P89" s="14" t="s">
        <v>22</v>
      </c>
      <c r="Q89" s="87">
        <f t="shared" si="6"/>
        <v>2</v>
      </c>
      <c r="R89" s="14">
        <v>16.0</v>
      </c>
      <c r="S89" s="14" t="s">
        <v>23</v>
      </c>
      <c r="T89" s="19">
        <f t="shared" si="7"/>
        <v>4</v>
      </c>
      <c r="U89" s="14" t="s">
        <v>24</v>
      </c>
      <c r="V89" s="18">
        <f t="shared" si="8"/>
        <v>3</v>
      </c>
      <c r="W89" s="14">
        <v>19.0</v>
      </c>
      <c r="X89" s="14">
        <f t="shared" si="9"/>
        <v>0</v>
      </c>
    </row>
    <row r="90">
      <c r="A90" s="14" t="s">
        <v>61</v>
      </c>
      <c r="B90" s="14" t="s">
        <v>185</v>
      </c>
      <c r="C90" s="14">
        <v>2022.0</v>
      </c>
      <c r="D90" s="14">
        <v>1.0</v>
      </c>
      <c r="E90" s="14" t="s">
        <v>31</v>
      </c>
      <c r="F90" s="14">
        <f t="shared" si="1"/>
        <v>2</v>
      </c>
      <c r="G90" s="14">
        <v>2023.0</v>
      </c>
      <c r="H90" s="83">
        <f t="shared" si="2"/>
        <v>3</v>
      </c>
      <c r="I90" s="57" t="s">
        <v>58</v>
      </c>
      <c r="J90" s="17">
        <f t="shared" si="3"/>
        <v>3</v>
      </c>
      <c r="K90" s="57" t="s">
        <v>22</v>
      </c>
      <c r="L90" s="84">
        <f t="shared" si="4"/>
        <v>2</v>
      </c>
      <c r="M90" s="57">
        <v>7.0</v>
      </c>
      <c r="N90" s="14" t="s">
        <v>23</v>
      </c>
      <c r="O90" s="86">
        <f t="shared" si="5"/>
        <v>4</v>
      </c>
      <c r="P90" s="14" t="s">
        <v>24</v>
      </c>
      <c r="Q90" s="87">
        <f t="shared" si="6"/>
        <v>3</v>
      </c>
      <c r="R90" s="14">
        <v>19.0</v>
      </c>
      <c r="S90" s="14" t="s">
        <v>23</v>
      </c>
      <c r="T90" s="19">
        <f t="shared" si="7"/>
        <v>4</v>
      </c>
      <c r="U90" s="14" t="s">
        <v>24</v>
      </c>
      <c r="V90" s="18">
        <f t="shared" si="8"/>
        <v>3</v>
      </c>
      <c r="W90" s="14">
        <v>19.0</v>
      </c>
      <c r="X90" s="14">
        <f t="shared" si="9"/>
        <v>0</v>
      </c>
    </row>
    <row r="91">
      <c r="A91" s="93" t="s">
        <v>124</v>
      </c>
      <c r="B91" s="14" t="s">
        <v>307</v>
      </c>
      <c r="C91" s="14">
        <v>2022.0</v>
      </c>
      <c r="D91" s="14">
        <v>1.0</v>
      </c>
      <c r="E91" s="14" t="s">
        <v>20</v>
      </c>
      <c r="F91" s="14">
        <f t="shared" si="1"/>
        <v>1</v>
      </c>
      <c r="G91" s="14">
        <v>2023.0</v>
      </c>
      <c r="H91" s="83">
        <f t="shared" si="2"/>
        <v>3</v>
      </c>
      <c r="I91" s="57" t="s">
        <v>27</v>
      </c>
      <c r="J91" s="17">
        <f t="shared" si="3"/>
        <v>1</v>
      </c>
      <c r="K91" s="57" t="s">
        <v>22</v>
      </c>
      <c r="L91" s="84">
        <f t="shared" si="4"/>
        <v>2</v>
      </c>
      <c r="M91" s="57">
        <v>15.0</v>
      </c>
      <c r="N91" s="14" t="s">
        <v>23</v>
      </c>
      <c r="O91" s="86">
        <f t="shared" si="5"/>
        <v>4</v>
      </c>
      <c r="P91" s="14" t="s">
        <v>24</v>
      </c>
      <c r="Q91" s="87">
        <f t="shared" si="6"/>
        <v>3</v>
      </c>
      <c r="R91" s="14">
        <v>19.0</v>
      </c>
      <c r="S91" s="14" t="s">
        <v>23</v>
      </c>
      <c r="T91" s="19">
        <f t="shared" si="7"/>
        <v>4</v>
      </c>
      <c r="U91" s="14" t="s">
        <v>24</v>
      </c>
      <c r="V91" s="18">
        <f t="shared" si="8"/>
        <v>3</v>
      </c>
      <c r="W91" s="14">
        <v>19.0</v>
      </c>
      <c r="X91" s="14">
        <f t="shared" si="9"/>
        <v>0</v>
      </c>
    </row>
    <row r="92">
      <c r="A92" s="88" t="s">
        <v>178</v>
      </c>
      <c r="B92" s="88" t="s">
        <v>187</v>
      </c>
      <c r="C92" s="14">
        <v>2022.0</v>
      </c>
      <c r="D92" s="14">
        <v>1.0</v>
      </c>
      <c r="E92" s="35" t="s">
        <v>20</v>
      </c>
      <c r="F92" s="14">
        <f t="shared" si="1"/>
        <v>1</v>
      </c>
      <c r="G92" s="14">
        <v>2025.0</v>
      </c>
      <c r="H92" s="83">
        <f t="shared" si="2"/>
        <v>1</v>
      </c>
      <c r="I92" s="14" t="s">
        <v>23</v>
      </c>
      <c r="J92" s="17">
        <f t="shared" si="3"/>
        <v>4</v>
      </c>
      <c r="K92" s="14" t="s">
        <v>24</v>
      </c>
      <c r="L92" s="84">
        <f t="shared" si="4"/>
        <v>3</v>
      </c>
      <c r="M92" s="14">
        <v>19.0</v>
      </c>
      <c r="N92" s="14" t="s">
        <v>23</v>
      </c>
      <c r="O92" s="86">
        <f t="shared" si="5"/>
        <v>4</v>
      </c>
      <c r="P92" s="14" t="s">
        <v>24</v>
      </c>
      <c r="Q92" s="87">
        <f t="shared" si="6"/>
        <v>3</v>
      </c>
      <c r="R92" s="14">
        <v>19.0</v>
      </c>
      <c r="S92" s="57" t="s">
        <v>21</v>
      </c>
      <c r="T92" s="19">
        <f t="shared" si="7"/>
        <v>2</v>
      </c>
      <c r="U92" s="57" t="s">
        <v>22</v>
      </c>
      <c r="V92" s="18">
        <f t="shared" si="8"/>
        <v>2</v>
      </c>
      <c r="W92" s="109">
        <v>17.0</v>
      </c>
      <c r="X92" s="14">
        <f t="shared" si="9"/>
        <v>0</v>
      </c>
    </row>
    <row r="93">
      <c r="A93" s="82" t="s">
        <v>308</v>
      </c>
      <c r="B93" s="14" t="s">
        <v>309</v>
      </c>
      <c r="C93" s="14">
        <v>2022.0</v>
      </c>
      <c r="D93" s="14">
        <v>1.0</v>
      </c>
      <c r="E93" s="14" t="s">
        <v>20</v>
      </c>
      <c r="F93" s="14">
        <f t="shared" si="1"/>
        <v>1</v>
      </c>
      <c r="G93" s="14">
        <v>2025.0</v>
      </c>
      <c r="H93" s="83">
        <f t="shared" si="2"/>
        <v>1</v>
      </c>
      <c r="I93" s="57" t="s">
        <v>27</v>
      </c>
      <c r="J93" s="17">
        <f t="shared" si="3"/>
        <v>1</v>
      </c>
      <c r="K93" s="57" t="s">
        <v>22</v>
      </c>
      <c r="L93" s="84">
        <f t="shared" si="4"/>
        <v>2</v>
      </c>
      <c r="M93" s="57">
        <v>18.0</v>
      </c>
      <c r="N93" s="14" t="s">
        <v>27</v>
      </c>
      <c r="O93" s="86">
        <f t="shared" si="5"/>
        <v>1</v>
      </c>
      <c r="P93" s="14" t="s">
        <v>22</v>
      </c>
      <c r="Q93" s="87">
        <f t="shared" si="6"/>
        <v>2</v>
      </c>
      <c r="R93" s="14">
        <v>17.0</v>
      </c>
      <c r="S93" s="14" t="s">
        <v>23</v>
      </c>
      <c r="T93" s="19">
        <f t="shared" si="7"/>
        <v>4</v>
      </c>
      <c r="U93" s="14" t="s">
        <v>24</v>
      </c>
      <c r="V93" s="18">
        <f t="shared" si="8"/>
        <v>3</v>
      </c>
      <c r="W93" s="14">
        <v>19.0</v>
      </c>
      <c r="X93" s="14">
        <f t="shared" si="9"/>
        <v>0</v>
      </c>
    </row>
    <row r="94">
      <c r="A94" s="14" t="s">
        <v>117</v>
      </c>
      <c r="B94" s="59" t="s">
        <v>188</v>
      </c>
      <c r="C94" s="14">
        <v>2022.0</v>
      </c>
      <c r="D94" s="14">
        <v>1.0</v>
      </c>
      <c r="E94" s="14" t="s">
        <v>31</v>
      </c>
      <c r="F94" s="14">
        <f t="shared" si="1"/>
        <v>2</v>
      </c>
      <c r="G94" s="14">
        <v>2023.0</v>
      </c>
      <c r="H94" s="83">
        <f t="shared" si="2"/>
        <v>3</v>
      </c>
      <c r="I94" s="57" t="s">
        <v>27</v>
      </c>
      <c r="J94" s="17">
        <f t="shared" si="3"/>
        <v>1</v>
      </c>
      <c r="K94" s="57" t="s">
        <v>28</v>
      </c>
      <c r="L94" s="84">
        <f t="shared" si="4"/>
        <v>1</v>
      </c>
      <c r="M94" s="57">
        <v>7.0</v>
      </c>
      <c r="N94" s="14" t="s">
        <v>23</v>
      </c>
      <c r="O94" s="86">
        <f t="shared" si="5"/>
        <v>4</v>
      </c>
      <c r="P94" s="14" t="s">
        <v>24</v>
      </c>
      <c r="Q94" s="87">
        <f t="shared" si="6"/>
        <v>3</v>
      </c>
      <c r="R94" s="14">
        <v>19.0</v>
      </c>
      <c r="S94" s="14" t="s">
        <v>23</v>
      </c>
      <c r="T94" s="19">
        <f t="shared" si="7"/>
        <v>4</v>
      </c>
      <c r="U94" s="14" t="s">
        <v>24</v>
      </c>
      <c r="V94" s="18">
        <f t="shared" si="8"/>
        <v>3</v>
      </c>
      <c r="W94" s="14">
        <v>19.0</v>
      </c>
      <c r="X94" s="14">
        <f t="shared" si="9"/>
        <v>0</v>
      </c>
    </row>
    <row r="95">
      <c r="A95" s="88" t="s">
        <v>103</v>
      </c>
      <c r="B95" s="88" t="s">
        <v>310</v>
      </c>
      <c r="C95" s="14">
        <v>2022.0</v>
      </c>
      <c r="D95" s="14">
        <v>1.0</v>
      </c>
      <c r="E95" s="14" t="s">
        <v>20</v>
      </c>
      <c r="F95" s="14">
        <f t="shared" si="1"/>
        <v>1</v>
      </c>
      <c r="G95" s="14">
        <v>2022.0</v>
      </c>
      <c r="H95" s="83">
        <f t="shared" si="2"/>
        <v>4</v>
      </c>
      <c r="I95" s="14" t="s">
        <v>23</v>
      </c>
      <c r="J95" s="17">
        <f t="shared" si="3"/>
        <v>4</v>
      </c>
      <c r="K95" s="14" t="s">
        <v>24</v>
      </c>
      <c r="L95" s="84">
        <f t="shared" si="4"/>
        <v>3</v>
      </c>
      <c r="M95" s="14">
        <v>19.0</v>
      </c>
      <c r="N95" s="42" t="s">
        <v>21</v>
      </c>
      <c r="O95" s="86">
        <f t="shared" si="5"/>
        <v>2</v>
      </c>
      <c r="P95" s="14" t="s">
        <v>22</v>
      </c>
      <c r="Q95" s="87">
        <f t="shared" si="6"/>
        <v>2</v>
      </c>
      <c r="R95" s="14">
        <v>10.0</v>
      </c>
      <c r="S95" s="57" t="s">
        <v>21</v>
      </c>
      <c r="T95" s="19">
        <f t="shared" si="7"/>
        <v>2</v>
      </c>
      <c r="U95" s="57" t="s">
        <v>22</v>
      </c>
      <c r="V95" s="18">
        <f t="shared" si="8"/>
        <v>2</v>
      </c>
      <c r="W95" s="109">
        <v>7.0</v>
      </c>
      <c r="X95" s="14">
        <f t="shared" si="9"/>
        <v>0</v>
      </c>
    </row>
    <row r="96">
      <c r="A96" s="88" t="s">
        <v>132</v>
      </c>
      <c r="B96" s="14" t="s">
        <v>311</v>
      </c>
      <c r="C96" s="14">
        <v>2022.0</v>
      </c>
      <c r="D96" s="14">
        <v>1.0</v>
      </c>
      <c r="E96" s="14" t="s">
        <v>31</v>
      </c>
      <c r="F96" s="14">
        <f t="shared" si="1"/>
        <v>2</v>
      </c>
      <c r="G96" s="14">
        <v>2022.0</v>
      </c>
      <c r="H96" s="83">
        <f t="shared" si="2"/>
        <v>4</v>
      </c>
      <c r="I96" s="14" t="s">
        <v>23</v>
      </c>
      <c r="J96" s="17">
        <f t="shared" si="3"/>
        <v>4</v>
      </c>
      <c r="K96" s="14" t="s">
        <v>24</v>
      </c>
      <c r="L96" s="84">
        <f t="shared" si="4"/>
        <v>3</v>
      </c>
      <c r="M96" s="14">
        <v>19.0</v>
      </c>
      <c r="N96" s="14" t="s">
        <v>21</v>
      </c>
      <c r="O96" s="86">
        <f t="shared" si="5"/>
        <v>2</v>
      </c>
      <c r="P96" s="14" t="s">
        <v>22</v>
      </c>
      <c r="Q96" s="87">
        <f t="shared" si="6"/>
        <v>2</v>
      </c>
      <c r="R96" s="14">
        <v>5.0</v>
      </c>
      <c r="S96" s="57" t="s">
        <v>27</v>
      </c>
      <c r="T96" s="19">
        <f t="shared" si="7"/>
        <v>1</v>
      </c>
      <c r="U96" s="57" t="s">
        <v>22</v>
      </c>
      <c r="V96" s="18">
        <f t="shared" si="8"/>
        <v>2</v>
      </c>
      <c r="W96" s="57">
        <v>11.0</v>
      </c>
      <c r="X96" s="14">
        <f t="shared" si="9"/>
        <v>0</v>
      </c>
    </row>
    <row r="97">
      <c r="A97" s="82" t="s">
        <v>73</v>
      </c>
      <c r="B97" s="14" t="s">
        <v>192</v>
      </c>
      <c r="C97" s="14">
        <v>2022.0</v>
      </c>
      <c r="D97" s="14">
        <v>1.0</v>
      </c>
      <c r="E97" s="14" t="s">
        <v>31</v>
      </c>
      <c r="F97" s="14">
        <f t="shared" si="1"/>
        <v>2</v>
      </c>
      <c r="G97" s="14">
        <v>2025.0</v>
      </c>
      <c r="H97" s="83">
        <f t="shared" si="2"/>
        <v>1</v>
      </c>
      <c r="I97" s="57" t="s">
        <v>27</v>
      </c>
      <c r="J97" s="17">
        <f t="shared" si="3"/>
        <v>1</v>
      </c>
      <c r="K97" s="57" t="s">
        <v>22</v>
      </c>
      <c r="L97" s="84">
        <f t="shared" si="4"/>
        <v>2</v>
      </c>
      <c r="M97" s="57">
        <v>2.0</v>
      </c>
      <c r="N97" s="42" t="s">
        <v>27</v>
      </c>
      <c r="O97" s="86">
        <f t="shared" si="5"/>
        <v>1</v>
      </c>
      <c r="P97" s="14" t="s">
        <v>22</v>
      </c>
      <c r="Q97" s="87">
        <f t="shared" si="6"/>
        <v>2</v>
      </c>
      <c r="R97" s="14">
        <v>1.0</v>
      </c>
      <c r="S97" s="57" t="s">
        <v>27</v>
      </c>
      <c r="T97" s="19">
        <f t="shared" si="7"/>
        <v>1</v>
      </c>
      <c r="U97" s="57" t="s">
        <v>28</v>
      </c>
      <c r="V97" s="18">
        <f t="shared" si="8"/>
        <v>1</v>
      </c>
      <c r="W97" s="57">
        <v>18.0</v>
      </c>
      <c r="X97" s="14">
        <f t="shared" si="9"/>
        <v>0</v>
      </c>
    </row>
    <row r="98">
      <c r="A98" s="88" t="s">
        <v>127</v>
      </c>
      <c r="B98" s="14" t="s">
        <v>312</v>
      </c>
      <c r="C98" s="14">
        <v>2022.0</v>
      </c>
      <c r="D98" s="14">
        <v>1.0</v>
      </c>
      <c r="E98" s="14" t="s">
        <v>20</v>
      </c>
      <c r="F98" s="14">
        <f t="shared" si="1"/>
        <v>1</v>
      </c>
      <c r="G98" s="14">
        <v>2022.0</v>
      </c>
      <c r="H98" s="83">
        <f t="shared" si="2"/>
        <v>4</v>
      </c>
      <c r="I98" s="57" t="s">
        <v>27</v>
      </c>
      <c r="J98" s="17">
        <f t="shared" si="3"/>
        <v>1</v>
      </c>
      <c r="K98" s="57" t="s">
        <v>22</v>
      </c>
      <c r="L98" s="84">
        <f t="shared" si="4"/>
        <v>2</v>
      </c>
      <c r="M98" s="57">
        <v>13.0</v>
      </c>
      <c r="N98" s="42" t="s">
        <v>21</v>
      </c>
      <c r="O98" s="86">
        <f t="shared" si="5"/>
        <v>2</v>
      </c>
      <c r="P98" s="14" t="s">
        <v>22</v>
      </c>
      <c r="Q98" s="87">
        <f t="shared" si="6"/>
        <v>2</v>
      </c>
      <c r="R98" s="14">
        <v>13.0</v>
      </c>
      <c r="S98" s="57" t="s">
        <v>21</v>
      </c>
      <c r="T98" s="19">
        <f t="shared" si="7"/>
        <v>2</v>
      </c>
      <c r="U98" s="57" t="s">
        <v>28</v>
      </c>
      <c r="V98" s="18">
        <f t="shared" si="8"/>
        <v>1</v>
      </c>
      <c r="W98" s="109">
        <v>16.0</v>
      </c>
      <c r="X98" s="14">
        <f t="shared" si="9"/>
        <v>0</v>
      </c>
    </row>
    <row r="99">
      <c r="A99" s="94" t="s">
        <v>117</v>
      </c>
      <c r="B99" s="59" t="s">
        <v>195</v>
      </c>
      <c r="C99" s="14">
        <v>2022.0</v>
      </c>
      <c r="D99" s="14">
        <v>1.0</v>
      </c>
      <c r="E99" s="14" t="s">
        <v>31</v>
      </c>
      <c r="F99" s="14">
        <f t="shared" si="1"/>
        <v>2</v>
      </c>
      <c r="G99" s="14">
        <v>2023.0</v>
      </c>
      <c r="H99" s="83">
        <f t="shared" si="2"/>
        <v>3</v>
      </c>
      <c r="I99" s="57" t="s">
        <v>27</v>
      </c>
      <c r="J99" s="17">
        <f t="shared" si="3"/>
        <v>1</v>
      </c>
      <c r="K99" s="57" t="s">
        <v>22</v>
      </c>
      <c r="L99" s="84">
        <f t="shared" si="4"/>
        <v>2</v>
      </c>
      <c r="M99" s="57">
        <v>10.0</v>
      </c>
      <c r="N99" s="42" t="s">
        <v>27</v>
      </c>
      <c r="O99" s="86">
        <f t="shared" si="5"/>
        <v>1</v>
      </c>
      <c r="P99" s="14" t="s">
        <v>22</v>
      </c>
      <c r="Q99" s="87">
        <f t="shared" si="6"/>
        <v>2</v>
      </c>
      <c r="R99" s="85">
        <v>8.0</v>
      </c>
      <c r="S99" s="14" t="s">
        <v>23</v>
      </c>
      <c r="T99" s="19">
        <f t="shared" si="7"/>
        <v>4</v>
      </c>
      <c r="U99" s="14" t="s">
        <v>24</v>
      </c>
      <c r="V99" s="18">
        <f t="shared" si="8"/>
        <v>3</v>
      </c>
      <c r="W99" s="14">
        <v>19.0</v>
      </c>
      <c r="X99" s="14">
        <f t="shared" si="9"/>
        <v>0</v>
      </c>
    </row>
    <row r="100">
      <c r="A100" s="88" t="s">
        <v>130</v>
      </c>
      <c r="B100" s="25" t="s">
        <v>198</v>
      </c>
      <c r="C100" s="14">
        <v>2022.0</v>
      </c>
      <c r="D100" s="14">
        <v>1.0</v>
      </c>
      <c r="E100" s="14" t="s">
        <v>31</v>
      </c>
      <c r="F100" s="14">
        <f t="shared" si="1"/>
        <v>2</v>
      </c>
      <c r="G100" s="14">
        <v>2024.0</v>
      </c>
      <c r="H100" s="83">
        <f t="shared" si="2"/>
        <v>2</v>
      </c>
      <c r="I100" s="57" t="s">
        <v>27</v>
      </c>
      <c r="J100" s="17">
        <f t="shared" si="3"/>
        <v>1</v>
      </c>
      <c r="K100" s="57" t="s">
        <v>22</v>
      </c>
      <c r="L100" s="84">
        <f t="shared" si="4"/>
        <v>2</v>
      </c>
      <c r="M100" s="57">
        <v>4.0</v>
      </c>
      <c r="N100" s="85" t="s">
        <v>58</v>
      </c>
      <c r="O100" s="86">
        <f t="shared" si="5"/>
        <v>3</v>
      </c>
      <c r="P100" s="14" t="s">
        <v>22</v>
      </c>
      <c r="Q100" s="87">
        <f t="shared" si="6"/>
        <v>2</v>
      </c>
      <c r="R100" s="14">
        <v>10.0</v>
      </c>
      <c r="S100" s="14" t="s">
        <v>23</v>
      </c>
      <c r="T100" s="19">
        <f t="shared" si="7"/>
        <v>4</v>
      </c>
      <c r="U100" s="14" t="s">
        <v>24</v>
      </c>
      <c r="V100" s="18">
        <f t="shared" si="8"/>
        <v>3</v>
      </c>
      <c r="W100" s="14">
        <v>19.0</v>
      </c>
      <c r="X100" s="14">
        <f t="shared" si="9"/>
        <v>0</v>
      </c>
    </row>
    <row r="101">
      <c r="A101" s="82" t="s">
        <v>124</v>
      </c>
      <c r="B101" s="95" t="s">
        <v>313</v>
      </c>
      <c r="C101" s="14">
        <v>2022.0</v>
      </c>
      <c r="D101" s="14">
        <v>1.0</v>
      </c>
      <c r="E101" s="14" t="s">
        <v>20</v>
      </c>
      <c r="F101" s="14">
        <f t="shared" si="1"/>
        <v>1</v>
      </c>
      <c r="G101" s="14">
        <v>2022.0</v>
      </c>
      <c r="H101" s="83">
        <f t="shared" si="2"/>
        <v>4</v>
      </c>
      <c r="I101" s="14" t="s">
        <v>23</v>
      </c>
      <c r="J101" s="17">
        <f t="shared" si="3"/>
        <v>4</v>
      </c>
      <c r="K101" s="14" t="s">
        <v>24</v>
      </c>
      <c r="L101" s="84">
        <f t="shared" si="4"/>
        <v>3</v>
      </c>
      <c r="M101" s="14">
        <v>19.0</v>
      </c>
      <c r="N101" s="14" t="s">
        <v>27</v>
      </c>
      <c r="O101" s="86">
        <f t="shared" si="5"/>
        <v>1</v>
      </c>
      <c r="P101" s="14" t="s">
        <v>22</v>
      </c>
      <c r="Q101" s="87">
        <f t="shared" si="6"/>
        <v>2</v>
      </c>
      <c r="R101" s="14">
        <v>14.0</v>
      </c>
      <c r="S101" s="14" t="s">
        <v>23</v>
      </c>
      <c r="T101" s="19">
        <f t="shared" si="7"/>
        <v>4</v>
      </c>
      <c r="U101" s="14" t="s">
        <v>24</v>
      </c>
      <c r="V101" s="18">
        <f t="shared" si="8"/>
        <v>3</v>
      </c>
      <c r="W101" s="14">
        <v>19.0</v>
      </c>
      <c r="X101" s="14">
        <f t="shared" si="9"/>
        <v>0</v>
      </c>
    </row>
    <row r="102">
      <c r="A102" s="82" t="s">
        <v>51</v>
      </c>
      <c r="B102" s="14" t="s">
        <v>314</v>
      </c>
      <c r="C102" s="14">
        <v>2022.0</v>
      </c>
      <c r="D102" s="14">
        <v>1.0</v>
      </c>
      <c r="E102" s="35" t="s">
        <v>31</v>
      </c>
      <c r="F102" s="14">
        <f t="shared" si="1"/>
        <v>2</v>
      </c>
      <c r="G102" s="14">
        <v>2022.0</v>
      </c>
      <c r="H102" s="83">
        <f t="shared" si="2"/>
        <v>4</v>
      </c>
      <c r="I102" s="57" t="s">
        <v>21</v>
      </c>
      <c r="J102" s="17">
        <f t="shared" si="3"/>
        <v>2</v>
      </c>
      <c r="K102" s="57" t="s">
        <v>22</v>
      </c>
      <c r="L102" s="84">
        <f t="shared" si="4"/>
        <v>2</v>
      </c>
      <c r="M102" s="57">
        <v>12.0</v>
      </c>
      <c r="N102" s="42" t="s">
        <v>27</v>
      </c>
      <c r="O102" s="86">
        <f t="shared" si="5"/>
        <v>1</v>
      </c>
      <c r="P102" s="14" t="s">
        <v>28</v>
      </c>
      <c r="Q102" s="87">
        <f t="shared" si="6"/>
        <v>1</v>
      </c>
      <c r="R102" s="14">
        <v>8.0</v>
      </c>
      <c r="S102" s="57" t="s">
        <v>27</v>
      </c>
      <c r="T102" s="19">
        <f t="shared" si="7"/>
        <v>1</v>
      </c>
      <c r="U102" s="57" t="s">
        <v>28</v>
      </c>
      <c r="V102" s="18">
        <f t="shared" si="8"/>
        <v>1</v>
      </c>
      <c r="W102" s="57">
        <v>12.0</v>
      </c>
      <c r="X102" s="14">
        <f t="shared" si="9"/>
        <v>0</v>
      </c>
    </row>
    <row r="103">
      <c r="A103" s="98" t="s">
        <v>130</v>
      </c>
      <c r="B103" s="14" t="s">
        <v>202</v>
      </c>
      <c r="C103" s="14">
        <v>2022.0</v>
      </c>
      <c r="D103" s="14">
        <v>1.0</v>
      </c>
      <c r="E103" s="14" t="s">
        <v>31</v>
      </c>
      <c r="F103" s="14">
        <f t="shared" si="1"/>
        <v>2</v>
      </c>
      <c r="G103" s="14">
        <v>2025.0</v>
      </c>
      <c r="H103" s="83">
        <f t="shared" si="2"/>
        <v>1</v>
      </c>
      <c r="I103" s="57" t="s">
        <v>27</v>
      </c>
      <c r="J103" s="17">
        <f t="shared" si="3"/>
        <v>1</v>
      </c>
      <c r="K103" s="57" t="s">
        <v>28</v>
      </c>
      <c r="L103" s="84">
        <f t="shared" si="4"/>
        <v>1</v>
      </c>
      <c r="M103" s="57">
        <v>8.0</v>
      </c>
      <c r="N103" s="42" t="s">
        <v>27</v>
      </c>
      <c r="O103" s="86">
        <f t="shared" si="5"/>
        <v>1</v>
      </c>
      <c r="P103" s="14" t="s">
        <v>28</v>
      </c>
      <c r="Q103" s="87">
        <f t="shared" si="6"/>
        <v>1</v>
      </c>
      <c r="R103" s="14">
        <v>7.0</v>
      </c>
      <c r="S103" s="14" t="s">
        <v>23</v>
      </c>
      <c r="T103" s="19">
        <f t="shared" si="7"/>
        <v>4</v>
      </c>
      <c r="U103" s="14" t="s">
        <v>24</v>
      </c>
      <c r="V103" s="18">
        <f t="shared" si="8"/>
        <v>3</v>
      </c>
      <c r="W103" s="14">
        <v>19.0</v>
      </c>
      <c r="X103" s="14">
        <f t="shared" si="9"/>
        <v>0</v>
      </c>
    </row>
    <row r="104">
      <c r="A104" s="69" t="s">
        <v>315</v>
      </c>
      <c r="B104" s="14" t="s">
        <v>316</v>
      </c>
      <c r="C104" s="14">
        <v>2022.0</v>
      </c>
      <c r="D104" s="14">
        <v>1.0</v>
      </c>
      <c r="E104" s="14" t="s">
        <v>31</v>
      </c>
      <c r="F104" s="14">
        <f t="shared" si="1"/>
        <v>2</v>
      </c>
      <c r="G104" s="14">
        <v>2022.0</v>
      </c>
      <c r="H104" s="83">
        <f t="shared" si="2"/>
        <v>4</v>
      </c>
      <c r="I104" s="56" t="s">
        <v>27</v>
      </c>
      <c r="J104" s="17">
        <f t="shared" si="3"/>
        <v>1</v>
      </c>
      <c r="K104" s="57" t="s">
        <v>22</v>
      </c>
      <c r="L104" s="84">
        <f t="shared" si="4"/>
        <v>2</v>
      </c>
      <c r="M104" s="57">
        <v>13.0</v>
      </c>
      <c r="N104" s="14" t="s">
        <v>23</v>
      </c>
      <c r="O104" s="86">
        <f t="shared" si="5"/>
        <v>4</v>
      </c>
      <c r="P104" s="14" t="s">
        <v>24</v>
      </c>
      <c r="Q104" s="87">
        <f t="shared" si="6"/>
        <v>3</v>
      </c>
      <c r="R104" s="14">
        <v>19.0</v>
      </c>
      <c r="S104" s="14" t="s">
        <v>23</v>
      </c>
      <c r="T104" s="19">
        <f t="shared" si="7"/>
        <v>4</v>
      </c>
      <c r="U104" s="14" t="s">
        <v>24</v>
      </c>
      <c r="V104" s="18">
        <f t="shared" si="8"/>
        <v>3</v>
      </c>
      <c r="W104" s="14">
        <v>19.0</v>
      </c>
      <c r="X104" s="14">
        <f t="shared" si="9"/>
        <v>0</v>
      </c>
    </row>
    <row r="105">
      <c r="A105" s="14" t="s">
        <v>166</v>
      </c>
      <c r="B105" s="25" t="s">
        <v>203</v>
      </c>
      <c r="C105" s="14">
        <v>2022.0</v>
      </c>
      <c r="D105" s="14">
        <v>1.0</v>
      </c>
      <c r="E105" s="14" t="s">
        <v>20</v>
      </c>
      <c r="F105" s="14">
        <f t="shared" si="1"/>
        <v>1</v>
      </c>
      <c r="G105" s="14">
        <v>2023.0</v>
      </c>
      <c r="H105" s="83">
        <f t="shared" si="2"/>
        <v>3</v>
      </c>
      <c r="I105" s="58" t="s">
        <v>27</v>
      </c>
      <c r="J105" s="17">
        <f t="shared" si="3"/>
        <v>1</v>
      </c>
      <c r="K105" s="58" t="s">
        <v>28</v>
      </c>
      <c r="L105" s="84">
        <f t="shared" si="4"/>
        <v>1</v>
      </c>
      <c r="M105" s="58">
        <v>3.0</v>
      </c>
      <c r="N105" s="14" t="s">
        <v>23</v>
      </c>
      <c r="O105" s="86">
        <f t="shared" si="5"/>
        <v>4</v>
      </c>
      <c r="P105" s="14" t="s">
        <v>24</v>
      </c>
      <c r="Q105" s="87">
        <f t="shared" si="6"/>
        <v>3</v>
      </c>
      <c r="R105" s="14">
        <v>19.0</v>
      </c>
      <c r="S105" s="57" t="s">
        <v>58</v>
      </c>
      <c r="T105" s="19">
        <f t="shared" si="7"/>
        <v>3</v>
      </c>
      <c r="U105" s="57" t="s">
        <v>28</v>
      </c>
      <c r="V105" s="18">
        <f t="shared" si="8"/>
        <v>1</v>
      </c>
      <c r="W105" s="57">
        <v>6.0</v>
      </c>
      <c r="X105" s="14">
        <f t="shared" si="9"/>
        <v>1</v>
      </c>
    </row>
    <row r="106">
      <c r="A106" s="25" t="s">
        <v>317</v>
      </c>
      <c r="B106" s="25" t="s">
        <v>317</v>
      </c>
      <c r="C106" s="14">
        <v>2022.0</v>
      </c>
      <c r="D106" s="14">
        <v>1.0</v>
      </c>
      <c r="E106" s="14" t="s">
        <v>20</v>
      </c>
      <c r="F106" s="14">
        <f t="shared" si="1"/>
        <v>1</v>
      </c>
      <c r="G106" s="14">
        <v>2022.0</v>
      </c>
      <c r="H106" s="83">
        <f t="shared" si="2"/>
        <v>4</v>
      </c>
      <c r="I106" s="57" t="s">
        <v>27</v>
      </c>
      <c r="J106" s="17">
        <f t="shared" si="3"/>
        <v>1</v>
      </c>
      <c r="K106" s="57" t="s">
        <v>22</v>
      </c>
      <c r="L106" s="84">
        <f t="shared" si="4"/>
        <v>2</v>
      </c>
      <c r="M106" s="57">
        <v>8.0</v>
      </c>
      <c r="N106" s="14" t="s">
        <v>23</v>
      </c>
      <c r="O106" s="86">
        <f t="shared" si="5"/>
        <v>4</v>
      </c>
      <c r="P106" s="14" t="s">
        <v>24</v>
      </c>
      <c r="Q106" s="87">
        <f t="shared" si="6"/>
        <v>3</v>
      </c>
      <c r="R106" s="14">
        <v>19.0</v>
      </c>
      <c r="S106" s="14" t="s">
        <v>23</v>
      </c>
      <c r="T106" s="19">
        <f t="shared" si="7"/>
        <v>4</v>
      </c>
      <c r="U106" s="14" t="s">
        <v>24</v>
      </c>
      <c r="V106" s="18">
        <f t="shared" si="8"/>
        <v>3</v>
      </c>
      <c r="W106" s="14">
        <v>19.0</v>
      </c>
      <c r="X106" s="14">
        <f t="shared" si="9"/>
        <v>0</v>
      </c>
    </row>
    <row r="107">
      <c r="A107" s="14" t="s">
        <v>318</v>
      </c>
      <c r="B107" s="14" t="s">
        <v>318</v>
      </c>
      <c r="C107" s="14">
        <v>2022.0</v>
      </c>
      <c r="D107" s="14">
        <v>1.0</v>
      </c>
      <c r="E107" s="14" t="s">
        <v>20</v>
      </c>
      <c r="F107" s="14">
        <f t="shared" si="1"/>
        <v>1</v>
      </c>
      <c r="G107" s="14">
        <v>2023.0</v>
      </c>
      <c r="H107" s="83">
        <f t="shared" si="2"/>
        <v>3</v>
      </c>
      <c r="I107" s="58" t="s">
        <v>21</v>
      </c>
      <c r="J107" s="17">
        <f t="shared" si="3"/>
        <v>2</v>
      </c>
      <c r="K107" s="57" t="s">
        <v>22</v>
      </c>
      <c r="L107" s="84">
        <f t="shared" si="4"/>
        <v>2</v>
      </c>
      <c r="M107" s="57">
        <v>16.0</v>
      </c>
      <c r="N107" s="14" t="s">
        <v>23</v>
      </c>
      <c r="O107" s="86">
        <f t="shared" si="5"/>
        <v>4</v>
      </c>
      <c r="P107" s="14" t="s">
        <v>24</v>
      </c>
      <c r="Q107" s="87">
        <f t="shared" si="6"/>
        <v>3</v>
      </c>
      <c r="R107" s="14">
        <v>19.0</v>
      </c>
      <c r="S107" s="14" t="s">
        <v>23</v>
      </c>
      <c r="T107" s="19">
        <f t="shared" si="7"/>
        <v>4</v>
      </c>
      <c r="U107" s="14" t="s">
        <v>24</v>
      </c>
      <c r="V107" s="18">
        <f t="shared" si="8"/>
        <v>3</v>
      </c>
      <c r="W107" s="14">
        <v>19.0</v>
      </c>
      <c r="X107" s="14">
        <f t="shared" si="9"/>
        <v>0</v>
      </c>
    </row>
    <row r="108">
      <c r="A108" s="88" t="s">
        <v>82</v>
      </c>
      <c r="B108" s="14" t="s">
        <v>319</v>
      </c>
      <c r="C108" s="14">
        <v>2022.0</v>
      </c>
      <c r="D108" s="14">
        <v>1.0</v>
      </c>
      <c r="E108" s="14" t="s">
        <v>20</v>
      </c>
      <c r="F108" s="14">
        <f t="shared" si="1"/>
        <v>1</v>
      </c>
      <c r="G108" s="14">
        <v>2025.0</v>
      </c>
      <c r="H108" s="83">
        <f t="shared" si="2"/>
        <v>1</v>
      </c>
      <c r="I108" s="14" t="s">
        <v>23</v>
      </c>
      <c r="J108" s="17">
        <f t="shared" si="3"/>
        <v>4</v>
      </c>
      <c r="K108" s="14" t="s">
        <v>24</v>
      </c>
      <c r="L108" s="84">
        <f t="shared" si="4"/>
        <v>3</v>
      </c>
      <c r="M108" s="14">
        <v>19.0</v>
      </c>
      <c r="N108" s="42" t="s">
        <v>21</v>
      </c>
      <c r="O108" s="86">
        <f t="shared" si="5"/>
        <v>2</v>
      </c>
      <c r="P108" s="14" t="s">
        <v>22</v>
      </c>
      <c r="Q108" s="87">
        <f t="shared" si="6"/>
        <v>2</v>
      </c>
      <c r="R108" s="14">
        <v>11.0</v>
      </c>
      <c r="S108" s="14" t="s">
        <v>23</v>
      </c>
      <c r="T108" s="19">
        <f t="shared" si="7"/>
        <v>4</v>
      </c>
      <c r="U108" s="14" t="s">
        <v>24</v>
      </c>
      <c r="V108" s="18">
        <f t="shared" si="8"/>
        <v>3</v>
      </c>
      <c r="W108" s="14">
        <v>19.0</v>
      </c>
      <c r="X108" s="14">
        <f t="shared" si="9"/>
        <v>0</v>
      </c>
    </row>
    <row r="109">
      <c r="A109" s="93" t="s">
        <v>167</v>
      </c>
      <c r="B109" s="69" t="s">
        <v>208</v>
      </c>
      <c r="C109" s="14">
        <v>2022.0</v>
      </c>
      <c r="D109" s="14">
        <v>1.0</v>
      </c>
      <c r="E109" s="14" t="s">
        <v>20</v>
      </c>
      <c r="F109" s="14">
        <f t="shared" si="1"/>
        <v>1</v>
      </c>
      <c r="G109" s="14">
        <v>2024.0</v>
      </c>
      <c r="H109" s="83">
        <f t="shared" si="2"/>
        <v>2</v>
      </c>
      <c r="I109" s="57" t="s">
        <v>27</v>
      </c>
      <c r="J109" s="17">
        <f t="shared" si="3"/>
        <v>1</v>
      </c>
      <c r="K109" s="57" t="s">
        <v>22</v>
      </c>
      <c r="L109" s="84">
        <f t="shared" si="4"/>
        <v>2</v>
      </c>
      <c r="M109" s="57">
        <v>4.0</v>
      </c>
      <c r="N109" s="14" t="s">
        <v>23</v>
      </c>
      <c r="O109" s="86">
        <f t="shared" si="5"/>
        <v>4</v>
      </c>
      <c r="P109" s="14" t="s">
        <v>24</v>
      </c>
      <c r="Q109" s="87">
        <f t="shared" si="6"/>
        <v>3</v>
      </c>
      <c r="R109" s="14">
        <v>19.0</v>
      </c>
      <c r="S109" s="14" t="s">
        <v>23</v>
      </c>
      <c r="T109" s="19">
        <f t="shared" si="7"/>
        <v>4</v>
      </c>
      <c r="U109" s="14" t="s">
        <v>24</v>
      </c>
      <c r="V109" s="18">
        <f t="shared" si="8"/>
        <v>3</v>
      </c>
      <c r="W109" s="14">
        <v>19.0</v>
      </c>
      <c r="X109" s="14">
        <f t="shared" si="9"/>
        <v>0</v>
      </c>
    </row>
    <row r="110">
      <c r="A110" s="122" t="s">
        <v>270</v>
      </c>
      <c r="B110" s="14" t="s">
        <v>320</v>
      </c>
      <c r="C110" s="14">
        <v>2022.0</v>
      </c>
      <c r="D110" s="14">
        <v>1.0</v>
      </c>
      <c r="E110" s="14" t="s">
        <v>31</v>
      </c>
      <c r="F110" s="14">
        <f t="shared" si="1"/>
        <v>2</v>
      </c>
      <c r="G110" s="14">
        <v>2024.0</v>
      </c>
      <c r="H110" s="83">
        <f t="shared" si="2"/>
        <v>2</v>
      </c>
      <c r="I110" s="58" t="s">
        <v>21</v>
      </c>
      <c r="J110" s="17">
        <f t="shared" si="3"/>
        <v>2</v>
      </c>
      <c r="K110" s="57" t="s">
        <v>28</v>
      </c>
      <c r="L110" s="84">
        <f t="shared" si="4"/>
        <v>1</v>
      </c>
      <c r="M110" s="57">
        <v>18.0</v>
      </c>
      <c r="N110" s="14" t="s">
        <v>23</v>
      </c>
      <c r="O110" s="86">
        <f t="shared" si="5"/>
        <v>4</v>
      </c>
      <c r="P110" s="14" t="s">
        <v>24</v>
      </c>
      <c r="Q110" s="87">
        <f t="shared" si="6"/>
        <v>3</v>
      </c>
      <c r="R110" s="14">
        <v>19.0</v>
      </c>
      <c r="S110" s="14" t="s">
        <v>23</v>
      </c>
      <c r="T110" s="19">
        <f t="shared" si="7"/>
        <v>4</v>
      </c>
      <c r="U110" s="14" t="s">
        <v>24</v>
      </c>
      <c r="V110" s="18">
        <f t="shared" si="8"/>
        <v>3</v>
      </c>
      <c r="W110" s="14">
        <v>19.0</v>
      </c>
      <c r="X110" s="14">
        <f t="shared" si="9"/>
        <v>0</v>
      </c>
    </row>
    <row r="111">
      <c r="A111" s="14" t="s">
        <v>56</v>
      </c>
      <c r="B111" s="25" t="s">
        <v>321</v>
      </c>
      <c r="C111" s="14">
        <v>2022.0</v>
      </c>
      <c r="D111" s="14">
        <v>1.0</v>
      </c>
      <c r="E111" s="14" t="s">
        <v>20</v>
      </c>
      <c r="F111" s="14">
        <f t="shared" si="1"/>
        <v>1</v>
      </c>
      <c r="G111" s="14">
        <v>2022.0</v>
      </c>
      <c r="H111" s="83">
        <f t="shared" si="2"/>
        <v>4</v>
      </c>
      <c r="I111" s="58" t="s">
        <v>27</v>
      </c>
      <c r="J111" s="17">
        <f t="shared" si="3"/>
        <v>1</v>
      </c>
      <c r="K111" s="57" t="s">
        <v>28</v>
      </c>
      <c r="L111" s="84">
        <f t="shared" si="4"/>
        <v>1</v>
      </c>
      <c r="M111" s="58">
        <v>10.0</v>
      </c>
      <c r="N111" s="85" t="s">
        <v>58</v>
      </c>
      <c r="O111" s="86">
        <f t="shared" si="5"/>
        <v>3</v>
      </c>
      <c r="P111" s="85" t="s">
        <v>28</v>
      </c>
      <c r="Q111" s="87">
        <f t="shared" si="6"/>
        <v>1</v>
      </c>
      <c r="R111" s="14">
        <v>15.0</v>
      </c>
      <c r="S111" s="93" t="s">
        <v>58</v>
      </c>
      <c r="T111" s="19">
        <f t="shared" si="7"/>
        <v>3</v>
      </c>
      <c r="U111" s="57" t="s">
        <v>28</v>
      </c>
      <c r="V111" s="18">
        <f t="shared" si="8"/>
        <v>1</v>
      </c>
      <c r="W111" s="57">
        <v>13.0</v>
      </c>
      <c r="X111" s="14">
        <f t="shared" si="9"/>
        <v>0</v>
      </c>
    </row>
    <row r="112">
      <c r="A112" s="14" t="s">
        <v>115</v>
      </c>
      <c r="B112" s="14" t="s">
        <v>211</v>
      </c>
      <c r="C112" s="14">
        <v>2022.0</v>
      </c>
      <c r="D112" s="14">
        <v>1.0</v>
      </c>
      <c r="E112" s="14" t="s">
        <v>31</v>
      </c>
      <c r="F112" s="14">
        <f t="shared" si="1"/>
        <v>2</v>
      </c>
      <c r="G112" s="14">
        <v>2023.0</v>
      </c>
      <c r="H112" s="83">
        <f t="shared" si="2"/>
        <v>3</v>
      </c>
      <c r="I112" s="14" t="s">
        <v>23</v>
      </c>
      <c r="J112" s="17">
        <f t="shared" si="3"/>
        <v>4</v>
      </c>
      <c r="K112" s="14" t="s">
        <v>24</v>
      </c>
      <c r="L112" s="84">
        <f t="shared" si="4"/>
        <v>3</v>
      </c>
      <c r="M112" s="14">
        <v>19.0</v>
      </c>
      <c r="N112" s="85" t="s">
        <v>58</v>
      </c>
      <c r="O112" s="86">
        <f t="shared" si="5"/>
        <v>3</v>
      </c>
      <c r="P112" s="14" t="s">
        <v>22</v>
      </c>
      <c r="Q112" s="87">
        <f t="shared" si="6"/>
        <v>2</v>
      </c>
      <c r="R112" s="14">
        <v>4.0</v>
      </c>
      <c r="S112" s="57" t="s">
        <v>58</v>
      </c>
      <c r="T112" s="19">
        <f t="shared" si="7"/>
        <v>3</v>
      </c>
      <c r="U112" s="57" t="s">
        <v>22</v>
      </c>
      <c r="V112" s="18">
        <f t="shared" si="8"/>
        <v>2</v>
      </c>
      <c r="W112" s="57">
        <v>6.0</v>
      </c>
      <c r="X112" s="14">
        <f t="shared" si="9"/>
        <v>0</v>
      </c>
    </row>
    <row r="113">
      <c r="A113" s="123" t="s">
        <v>74</v>
      </c>
      <c r="B113" s="14" t="s">
        <v>322</v>
      </c>
      <c r="C113" s="14">
        <v>2022.0</v>
      </c>
      <c r="D113" s="14">
        <v>1.0</v>
      </c>
      <c r="E113" s="14" t="s">
        <v>20</v>
      </c>
      <c r="F113" s="14">
        <f t="shared" si="1"/>
        <v>1</v>
      </c>
      <c r="G113" s="14">
        <v>2022.0</v>
      </c>
      <c r="H113" s="83">
        <f t="shared" si="2"/>
        <v>4</v>
      </c>
      <c r="I113" s="58" t="s">
        <v>27</v>
      </c>
      <c r="J113" s="17">
        <f t="shared" si="3"/>
        <v>1</v>
      </c>
      <c r="K113" s="58" t="s">
        <v>28</v>
      </c>
      <c r="L113" s="84">
        <f t="shared" si="4"/>
        <v>1</v>
      </c>
      <c r="M113" s="58">
        <v>2.0</v>
      </c>
      <c r="N113" s="85" t="s">
        <v>27</v>
      </c>
      <c r="O113" s="86">
        <f t="shared" si="5"/>
        <v>1</v>
      </c>
      <c r="P113" s="124" t="s">
        <v>28</v>
      </c>
      <c r="Q113" s="87">
        <f t="shared" si="6"/>
        <v>1</v>
      </c>
      <c r="R113" s="85">
        <v>1.0</v>
      </c>
      <c r="S113" s="57" t="s">
        <v>27</v>
      </c>
      <c r="T113" s="19">
        <f t="shared" si="7"/>
        <v>1</v>
      </c>
      <c r="U113" s="57" t="s">
        <v>28</v>
      </c>
      <c r="V113" s="18">
        <f t="shared" si="8"/>
        <v>1</v>
      </c>
      <c r="W113" s="57">
        <v>3.0</v>
      </c>
      <c r="X113" s="14">
        <f t="shared" si="9"/>
        <v>0</v>
      </c>
    </row>
    <row r="114">
      <c r="A114" s="14" t="s">
        <v>95</v>
      </c>
      <c r="B114" s="14" t="s">
        <v>323</v>
      </c>
      <c r="C114" s="14">
        <v>2022.0</v>
      </c>
      <c r="D114" s="14">
        <v>1.0</v>
      </c>
      <c r="E114" s="14" t="s">
        <v>20</v>
      </c>
      <c r="F114" s="14">
        <f t="shared" si="1"/>
        <v>1</v>
      </c>
      <c r="G114" s="14">
        <v>2022.0</v>
      </c>
      <c r="H114" s="83">
        <f t="shared" si="2"/>
        <v>4</v>
      </c>
      <c r="I114" s="14" t="s">
        <v>23</v>
      </c>
      <c r="J114" s="17">
        <f t="shared" si="3"/>
        <v>4</v>
      </c>
      <c r="K114" s="14" t="s">
        <v>24</v>
      </c>
      <c r="L114" s="84">
        <f t="shared" si="4"/>
        <v>3</v>
      </c>
      <c r="M114" s="14">
        <v>19.0</v>
      </c>
      <c r="N114" s="14" t="s">
        <v>27</v>
      </c>
      <c r="O114" s="86">
        <f t="shared" si="5"/>
        <v>1</v>
      </c>
      <c r="P114" s="14" t="s">
        <v>22</v>
      </c>
      <c r="Q114" s="87">
        <f t="shared" si="6"/>
        <v>2</v>
      </c>
      <c r="R114" s="14">
        <v>3.0</v>
      </c>
      <c r="S114" s="57" t="s">
        <v>27</v>
      </c>
      <c r="T114" s="19">
        <f t="shared" si="7"/>
        <v>1</v>
      </c>
      <c r="U114" s="57" t="s">
        <v>28</v>
      </c>
      <c r="V114" s="18">
        <f t="shared" si="8"/>
        <v>1</v>
      </c>
      <c r="W114" s="57">
        <v>9.0</v>
      </c>
      <c r="X114" s="14">
        <f t="shared" si="9"/>
        <v>0</v>
      </c>
    </row>
    <row r="115">
      <c r="A115" s="94" t="s">
        <v>61</v>
      </c>
      <c r="B115" s="14" t="s">
        <v>212</v>
      </c>
      <c r="C115" s="14">
        <v>2022.0</v>
      </c>
      <c r="D115" s="14">
        <v>1.0</v>
      </c>
      <c r="E115" s="14" t="s">
        <v>31</v>
      </c>
      <c r="F115" s="14">
        <f t="shared" si="1"/>
        <v>2</v>
      </c>
      <c r="G115" s="14">
        <v>2024.0</v>
      </c>
      <c r="H115" s="83">
        <f t="shared" si="2"/>
        <v>2</v>
      </c>
      <c r="I115" s="58" t="s">
        <v>21</v>
      </c>
      <c r="J115" s="17">
        <f t="shared" si="3"/>
        <v>2</v>
      </c>
      <c r="K115" s="57" t="s">
        <v>22</v>
      </c>
      <c r="L115" s="84">
        <f t="shared" si="4"/>
        <v>2</v>
      </c>
      <c r="M115" s="57">
        <v>7.0</v>
      </c>
      <c r="N115" s="42" t="s">
        <v>27</v>
      </c>
      <c r="O115" s="86">
        <f t="shared" si="5"/>
        <v>1</v>
      </c>
      <c r="P115" s="14" t="s">
        <v>22</v>
      </c>
      <c r="Q115" s="87">
        <f t="shared" si="6"/>
        <v>2</v>
      </c>
      <c r="R115" s="14">
        <v>12.0</v>
      </c>
      <c r="S115" s="14" t="s">
        <v>23</v>
      </c>
      <c r="T115" s="19">
        <f t="shared" si="7"/>
        <v>4</v>
      </c>
      <c r="U115" s="14" t="s">
        <v>24</v>
      </c>
      <c r="V115" s="18">
        <f t="shared" si="8"/>
        <v>3</v>
      </c>
      <c r="W115" s="14">
        <v>19.0</v>
      </c>
      <c r="X115" s="14">
        <f t="shared" si="9"/>
        <v>0</v>
      </c>
    </row>
    <row r="116">
      <c r="A116" s="14" t="s">
        <v>25</v>
      </c>
      <c r="B116" s="14" t="s">
        <v>245</v>
      </c>
      <c r="C116" s="14">
        <v>2022.0</v>
      </c>
      <c r="D116" s="14">
        <v>1.0</v>
      </c>
      <c r="E116" s="14" t="s">
        <v>20</v>
      </c>
      <c r="F116" s="14">
        <f t="shared" si="1"/>
        <v>1</v>
      </c>
      <c r="G116" s="14">
        <v>2022.0</v>
      </c>
      <c r="H116" s="83">
        <f t="shared" si="2"/>
        <v>4</v>
      </c>
      <c r="I116" s="58" t="s">
        <v>27</v>
      </c>
      <c r="J116" s="17">
        <f t="shared" si="3"/>
        <v>1</v>
      </c>
      <c r="K116" s="57" t="s">
        <v>28</v>
      </c>
      <c r="L116" s="84">
        <f t="shared" si="4"/>
        <v>1</v>
      </c>
      <c r="M116" s="57">
        <v>6.0</v>
      </c>
      <c r="N116" s="85" t="s">
        <v>27</v>
      </c>
      <c r="O116" s="86">
        <f t="shared" si="5"/>
        <v>1</v>
      </c>
      <c r="P116" s="85" t="s">
        <v>28</v>
      </c>
      <c r="Q116" s="87">
        <f t="shared" si="6"/>
        <v>1</v>
      </c>
      <c r="R116" s="14">
        <v>6.0</v>
      </c>
      <c r="S116" s="93" t="s">
        <v>58</v>
      </c>
      <c r="T116" s="19">
        <f t="shared" si="7"/>
        <v>3</v>
      </c>
      <c r="U116" s="57" t="s">
        <v>28</v>
      </c>
      <c r="V116" s="18">
        <f t="shared" si="8"/>
        <v>1</v>
      </c>
      <c r="W116" s="57">
        <v>14.0</v>
      </c>
      <c r="X116" s="14">
        <f t="shared" si="9"/>
        <v>1</v>
      </c>
    </row>
    <row r="117">
      <c r="A117" s="94" t="s">
        <v>213</v>
      </c>
      <c r="B117" s="14" t="s">
        <v>214</v>
      </c>
      <c r="C117" s="14">
        <v>2022.0</v>
      </c>
      <c r="D117" s="14">
        <v>1.0</v>
      </c>
      <c r="E117" s="14" t="s">
        <v>31</v>
      </c>
      <c r="F117" s="14">
        <f t="shared" si="1"/>
        <v>2</v>
      </c>
      <c r="G117" s="14">
        <v>2025.0</v>
      </c>
      <c r="H117" s="83">
        <f t="shared" si="2"/>
        <v>1</v>
      </c>
      <c r="I117" s="57" t="s">
        <v>27</v>
      </c>
      <c r="J117" s="17">
        <f t="shared" si="3"/>
        <v>1</v>
      </c>
      <c r="K117" s="57" t="s">
        <v>22</v>
      </c>
      <c r="L117" s="84">
        <f t="shared" si="4"/>
        <v>2</v>
      </c>
      <c r="M117" s="57">
        <v>16.0</v>
      </c>
      <c r="N117" s="42" t="s">
        <v>27</v>
      </c>
      <c r="O117" s="86">
        <f t="shared" si="5"/>
        <v>1</v>
      </c>
      <c r="P117" s="14" t="s">
        <v>22</v>
      </c>
      <c r="Q117" s="87">
        <f t="shared" si="6"/>
        <v>2</v>
      </c>
      <c r="R117" s="85">
        <v>17.0</v>
      </c>
      <c r="S117" s="14" t="s">
        <v>23</v>
      </c>
      <c r="T117" s="19">
        <f t="shared" si="7"/>
        <v>4</v>
      </c>
      <c r="U117" s="14" t="s">
        <v>24</v>
      </c>
      <c r="V117" s="18">
        <f t="shared" si="8"/>
        <v>3</v>
      </c>
      <c r="W117" s="14">
        <v>19.0</v>
      </c>
      <c r="X117" s="14">
        <f t="shared" si="9"/>
        <v>0</v>
      </c>
    </row>
    <row r="118">
      <c r="A118" s="82" t="s">
        <v>149</v>
      </c>
      <c r="B118" s="14" t="s">
        <v>218</v>
      </c>
      <c r="C118" s="14">
        <v>2022.0</v>
      </c>
      <c r="D118" s="14">
        <v>1.0</v>
      </c>
      <c r="E118" s="14" t="s">
        <v>31</v>
      </c>
      <c r="F118" s="14">
        <f t="shared" si="1"/>
        <v>2</v>
      </c>
      <c r="G118" s="14">
        <v>2023.0</v>
      </c>
      <c r="H118" s="83">
        <f t="shared" si="2"/>
        <v>3</v>
      </c>
      <c r="I118" s="58" t="s">
        <v>27</v>
      </c>
      <c r="J118" s="17">
        <f t="shared" si="3"/>
        <v>1</v>
      </c>
      <c r="K118" s="57" t="s">
        <v>28</v>
      </c>
      <c r="L118" s="84">
        <f t="shared" si="4"/>
        <v>1</v>
      </c>
      <c r="M118" s="57">
        <v>10.0</v>
      </c>
      <c r="N118" s="42" t="s">
        <v>27</v>
      </c>
      <c r="O118" s="86">
        <f t="shared" si="5"/>
        <v>1</v>
      </c>
      <c r="P118" s="14" t="s">
        <v>28</v>
      </c>
      <c r="Q118" s="87">
        <f t="shared" si="6"/>
        <v>1</v>
      </c>
      <c r="R118" s="14">
        <v>12.0</v>
      </c>
      <c r="S118" s="14" t="s">
        <v>23</v>
      </c>
      <c r="T118" s="19">
        <f t="shared" si="7"/>
        <v>4</v>
      </c>
      <c r="U118" s="14" t="s">
        <v>24</v>
      </c>
      <c r="V118" s="18">
        <f t="shared" si="8"/>
        <v>3</v>
      </c>
      <c r="W118" s="14">
        <v>19.0</v>
      </c>
      <c r="X118" s="14">
        <f t="shared" si="9"/>
        <v>0</v>
      </c>
    </row>
    <row r="119">
      <c r="A119" s="82" t="s">
        <v>18</v>
      </c>
      <c r="B119" s="14" t="s">
        <v>324</v>
      </c>
      <c r="C119" s="14">
        <v>2022.0</v>
      </c>
      <c r="D119" s="14">
        <v>1.0</v>
      </c>
      <c r="E119" s="14" t="s">
        <v>20</v>
      </c>
      <c r="F119" s="14">
        <f t="shared" si="1"/>
        <v>1</v>
      </c>
      <c r="G119" s="14">
        <v>2023.0</v>
      </c>
      <c r="H119" s="83">
        <f t="shared" si="2"/>
        <v>3</v>
      </c>
      <c r="I119" s="57" t="s">
        <v>58</v>
      </c>
      <c r="J119" s="17">
        <f t="shared" si="3"/>
        <v>3</v>
      </c>
      <c r="K119" s="57" t="s">
        <v>28</v>
      </c>
      <c r="L119" s="84">
        <f t="shared" si="4"/>
        <v>1</v>
      </c>
      <c r="M119" s="58">
        <v>15.0</v>
      </c>
      <c r="N119" s="14" t="s">
        <v>58</v>
      </c>
      <c r="O119" s="86">
        <f t="shared" si="5"/>
        <v>3</v>
      </c>
      <c r="P119" s="14" t="s">
        <v>22</v>
      </c>
      <c r="Q119" s="87">
        <f t="shared" si="6"/>
        <v>2</v>
      </c>
      <c r="R119" s="14">
        <v>15.0</v>
      </c>
      <c r="S119" s="14" t="s">
        <v>23</v>
      </c>
      <c r="T119" s="19">
        <f t="shared" si="7"/>
        <v>4</v>
      </c>
      <c r="U119" s="14" t="s">
        <v>24</v>
      </c>
      <c r="V119" s="18">
        <f t="shared" si="8"/>
        <v>3</v>
      </c>
      <c r="W119" s="14">
        <v>19.0</v>
      </c>
      <c r="X119" s="14">
        <f t="shared" si="9"/>
        <v>0</v>
      </c>
    </row>
    <row r="120">
      <c r="A120" s="98" t="s">
        <v>82</v>
      </c>
      <c r="B120" s="14" t="s">
        <v>220</v>
      </c>
      <c r="C120" s="14">
        <v>2022.0</v>
      </c>
      <c r="D120" s="14">
        <v>1.0</v>
      </c>
      <c r="E120" s="14" t="s">
        <v>20</v>
      </c>
      <c r="F120" s="14">
        <f t="shared" si="1"/>
        <v>1</v>
      </c>
      <c r="G120" s="14">
        <v>2024.0</v>
      </c>
      <c r="H120" s="83">
        <f t="shared" si="2"/>
        <v>2</v>
      </c>
      <c r="I120" s="57" t="s">
        <v>21</v>
      </c>
      <c r="J120" s="17">
        <f t="shared" si="3"/>
        <v>2</v>
      </c>
      <c r="K120" s="57" t="s">
        <v>22</v>
      </c>
      <c r="L120" s="84">
        <f t="shared" si="4"/>
        <v>2</v>
      </c>
      <c r="M120" s="57">
        <v>14.0</v>
      </c>
      <c r="N120" s="85" t="s">
        <v>58</v>
      </c>
      <c r="O120" s="86">
        <f t="shared" si="5"/>
        <v>3</v>
      </c>
      <c r="P120" s="85" t="s">
        <v>28</v>
      </c>
      <c r="Q120" s="87">
        <f t="shared" si="6"/>
        <v>1</v>
      </c>
      <c r="R120" s="85">
        <v>14.0</v>
      </c>
      <c r="S120" s="14" t="s">
        <v>23</v>
      </c>
      <c r="T120" s="19">
        <f t="shared" si="7"/>
        <v>4</v>
      </c>
      <c r="U120" s="14" t="s">
        <v>24</v>
      </c>
      <c r="V120" s="18">
        <f t="shared" si="8"/>
        <v>3</v>
      </c>
      <c r="W120" s="14">
        <v>19.0</v>
      </c>
      <c r="X120" s="14">
        <f t="shared" si="9"/>
        <v>0</v>
      </c>
    </row>
    <row r="121">
      <c r="A121" s="98" t="s">
        <v>82</v>
      </c>
      <c r="B121" s="14" t="s">
        <v>222</v>
      </c>
      <c r="C121" s="14">
        <v>2022.0</v>
      </c>
      <c r="D121" s="14">
        <v>1.0</v>
      </c>
      <c r="E121" s="14" t="s">
        <v>20</v>
      </c>
      <c r="F121" s="14">
        <f t="shared" si="1"/>
        <v>1</v>
      </c>
      <c r="G121" s="14">
        <v>2025.0</v>
      </c>
      <c r="H121" s="83">
        <f t="shared" si="2"/>
        <v>1</v>
      </c>
      <c r="I121" s="14" t="s">
        <v>23</v>
      </c>
      <c r="J121" s="17">
        <f t="shared" si="3"/>
        <v>4</v>
      </c>
      <c r="K121" s="14" t="s">
        <v>24</v>
      </c>
      <c r="L121" s="84">
        <f t="shared" si="4"/>
        <v>3</v>
      </c>
      <c r="M121" s="14">
        <v>19.0</v>
      </c>
      <c r="N121" s="42" t="s">
        <v>21</v>
      </c>
      <c r="O121" s="86">
        <f t="shared" si="5"/>
        <v>2</v>
      </c>
      <c r="P121" s="85" t="s">
        <v>28</v>
      </c>
      <c r="Q121" s="87">
        <f t="shared" si="6"/>
        <v>1</v>
      </c>
      <c r="R121" s="14">
        <v>14.0</v>
      </c>
      <c r="S121" s="14" t="s">
        <v>23</v>
      </c>
      <c r="T121" s="19">
        <f t="shared" si="7"/>
        <v>4</v>
      </c>
      <c r="U121" s="14" t="s">
        <v>24</v>
      </c>
      <c r="V121" s="18">
        <f t="shared" si="8"/>
        <v>3</v>
      </c>
      <c r="W121" s="14">
        <v>19.0</v>
      </c>
      <c r="X121" s="14">
        <f t="shared" si="9"/>
        <v>0</v>
      </c>
    </row>
    <row r="122">
      <c r="A122" s="98" t="s">
        <v>89</v>
      </c>
      <c r="B122" s="14" t="s">
        <v>223</v>
      </c>
      <c r="C122" s="14">
        <v>2022.0</v>
      </c>
      <c r="D122" s="14">
        <v>1.0</v>
      </c>
      <c r="E122" s="14" t="s">
        <v>20</v>
      </c>
      <c r="F122" s="14">
        <f t="shared" si="1"/>
        <v>1</v>
      </c>
      <c r="G122" s="14">
        <v>2023.0</v>
      </c>
      <c r="H122" s="83">
        <f t="shared" si="2"/>
        <v>3</v>
      </c>
      <c r="I122" s="56" t="s">
        <v>58</v>
      </c>
      <c r="J122" s="17">
        <f t="shared" si="3"/>
        <v>3</v>
      </c>
      <c r="K122" s="57" t="s">
        <v>28</v>
      </c>
      <c r="L122" s="84">
        <f t="shared" si="4"/>
        <v>1</v>
      </c>
      <c r="M122" s="57">
        <v>12.0</v>
      </c>
      <c r="N122" s="14" t="s">
        <v>27</v>
      </c>
      <c r="O122" s="86">
        <f t="shared" si="5"/>
        <v>1</v>
      </c>
      <c r="P122" s="14" t="s">
        <v>22</v>
      </c>
      <c r="Q122" s="87">
        <f t="shared" si="6"/>
        <v>2</v>
      </c>
      <c r="R122" s="14">
        <v>7.0</v>
      </c>
      <c r="S122" s="57" t="s">
        <v>27</v>
      </c>
      <c r="T122" s="19">
        <f t="shared" si="7"/>
        <v>1</v>
      </c>
      <c r="U122" s="57" t="s">
        <v>28</v>
      </c>
      <c r="V122" s="18">
        <f t="shared" si="8"/>
        <v>1</v>
      </c>
      <c r="W122" s="57">
        <v>8.0</v>
      </c>
      <c r="X122" s="14">
        <f t="shared" si="9"/>
        <v>0</v>
      </c>
    </row>
    <row r="123">
      <c r="A123" s="88" t="s">
        <v>178</v>
      </c>
      <c r="B123" s="14" t="s">
        <v>325</v>
      </c>
      <c r="C123" s="14">
        <v>2022.0</v>
      </c>
      <c r="D123" s="14">
        <v>1.0</v>
      </c>
      <c r="E123" s="14" t="s">
        <v>20</v>
      </c>
      <c r="F123" s="14">
        <f t="shared" si="1"/>
        <v>1</v>
      </c>
      <c r="G123" s="14">
        <v>2025.0</v>
      </c>
      <c r="H123" s="83">
        <f t="shared" si="2"/>
        <v>1</v>
      </c>
      <c r="I123" s="14" t="s">
        <v>23</v>
      </c>
      <c r="J123" s="17">
        <f t="shared" si="3"/>
        <v>4</v>
      </c>
      <c r="K123" s="14" t="s">
        <v>24</v>
      </c>
      <c r="L123" s="84">
        <f t="shared" si="4"/>
        <v>3</v>
      </c>
      <c r="M123" s="14">
        <v>19.0</v>
      </c>
      <c r="N123" s="42" t="s">
        <v>21</v>
      </c>
      <c r="O123" s="86">
        <f t="shared" si="5"/>
        <v>2</v>
      </c>
      <c r="P123" s="14" t="s">
        <v>22</v>
      </c>
      <c r="Q123" s="87">
        <f t="shared" si="6"/>
        <v>2</v>
      </c>
      <c r="R123" s="14">
        <v>12.0</v>
      </c>
      <c r="S123" s="14" t="s">
        <v>23</v>
      </c>
      <c r="T123" s="19">
        <f t="shared" si="7"/>
        <v>4</v>
      </c>
      <c r="U123" s="14" t="s">
        <v>24</v>
      </c>
      <c r="V123" s="18">
        <f t="shared" si="8"/>
        <v>3</v>
      </c>
      <c r="W123" s="14">
        <v>19.0</v>
      </c>
      <c r="X123" s="14">
        <f t="shared" si="9"/>
        <v>0</v>
      </c>
    </row>
    <row r="124">
      <c r="A124" s="82" t="s">
        <v>227</v>
      </c>
      <c r="B124" s="125" t="s">
        <v>326</v>
      </c>
      <c r="C124" s="14">
        <v>2022.0</v>
      </c>
      <c r="D124" s="14">
        <v>1.0</v>
      </c>
      <c r="E124" s="14" t="s">
        <v>20</v>
      </c>
      <c r="F124" s="14">
        <f t="shared" si="1"/>
        <v>1</v>
      </c>
      <c r="G124" s="14">
        <v>2024.0</v>
      </c>
      <c r="H124" s="83">
        <f t="shared" si="2"/>
        <v>2</v>
      </c>
      <c r="I124" s="14" t="s">
        <v>23</v>
      </c>
      <c r="J124" s="17">
        <f t="shared" si="3"/>
        <v>4</v>
      </c>
      <c r="K124" s="14" t="s">
        <v>24</v>
      </c>
      <c r="L124" s="84">
        <f t="shared" si="4"/>
        <v>3</v>
      </c>
      <c r="M124" s="14">
        <v>19.0</v>
      </c>
      <c r="N124" s="85" t="s">
        <v>27</v>
      </c>
      <c r="O124" s="86">
        <f t="shared" si="5"/>
        <v>1</v>
      </c>
      <c r="P124" s="85" t="s">
        <v>28</v>
      </c>
      <c r="Q124" s="87">
        <f t="shared" si="6"/>
        <v>1</v>
      </c>
      <c r="R124" s="14">
        <v>18.0</v>
      </c>
      <c r="S124" s="14" t="s">
        <v>23</v>
      </c>
      <c r="T124" s="19">
        <f t="shared" si="7"/>
        <v>4</v>
      </c>
      <c r="U124" s="14" t="s">
        <v>24</v>
      </c>
      <c r="V124" s="18">
        <f t="shared" si="8"/>
        <v>3</v>
      </c>
      <c r="W124" s="14">
        <v>19.0</v>
      </c>
      <c r="X124" s="14">
        <f t="shared" si="9"/>
        <v>0</v>
      </c>
    </row>
    <row r="125">
      <c r="A125" s="82" t="s">
        <v>178</v>
      </c>
      <c r="B125" s="14" t="s">
        <v>229</v>
      </c>
      <c r="C125" s="14">
        <v>2022.0</v>
      </c>
      <c r="D125" s="14">
        <v>1.0</v>
      </c>
      <c r="E125" s="14" t="s">
        <v>20</v>
      </c>
      <c r="F125" s="14">
        <f t="shared" si="1"/>
        <v>1</v>
      </c>
      <c r="G125" s="14">
        <v>2023.0</v>
      </c>
      <c r="H125" s="83">
        <f t="shared" si="2"/>
        <v>3</v>
      </c>
      <c r="I125" s="58" t="s">
        <v>27</v>
      </c>
      <c r="J125" s="17">
        <f t="shared" si="3"/>
        <v>1</v>
      </c>
      <c r="K125" s="57" t="s">
        <v>28</v>
      </c>
      <c r="L125" s="84">
        <f t="shared" si="4"/>
        <v>1</v>
      </c>
      <c r="M125" s="57">
        <v>8.0</v>
      </c>
      <c r="N125" s="85" t="s">
        <v>27</v>
      </c>
      <c r="O125" s="86">
        <f t="shared" si="5"/>
        <v>1</v>
      </c>
      <c r="P125" s="85" t="s">
        <v>28</v>
      </c>
      <c r="Q125" s="87">
        <f t="shared" si="6"/>
        <v>1</v>
      </c>
      <c r="R125" s="85">
        <v>2.0</v>
      </c>
      <c r="S125" s="57" t="s">
        <v>27</v>
      </c>
      <c r="T125" s="19">
        <f t="shared" si="7"/>
        <v>1</v>
      </c>
      <c r="U125" s="57" t="s">
        <v>28</v>
      </c>
      <c r="V125" s="18">
        <f t="shared" si="8"/>
        <v>1</v>
      </c>
      <c r="W125" s="57">
        <v>10.0</v>
      </c>
      <c r="X125" s="14">
        <f t="shared" si="9"/>
        <v>0</v>
      </c>
    </row>
    <row r="126">
      <c r="A126" s="82" t="s">
        <v>213</v>
      </c>
      <c r="B126" s="25" t="s">
        <v>231</v>
      </c>
      <c r="C126" s="14">
        <v>2022.0</v>
      </c>
      <c r="D126" s="14">
        <v>1.0</v>
      </c>
      <c r="E126" s="14" t="s">
        <v>31</v>
      </c>
      <c r="F126" s="14">
        <f t="shared" si="1"/>
        <v>2</v>
      </c>
      <c r="G126" s="14">
        <v>2024.0</v>
      </c>
      <c r="H126" s="83">
        <f t="shared" si="2"/>
        <v>2</v>
      </c>
      <c r="I126" s="58" t="s">
        <v>27</v>
      </c>
      <c r="J126" s="17">
        <f t="shared" si="3"/>
        <v>1</v>
      </c>
      <c r="K126" s="57" t="s">
        <v>28</v>
      </c>
      <c r="L126" s="84">
        <f t="shared" si="4"/>
        <v>1</v>
      </c>
      <c r="M126" s="57">
        <v>15.0</v>
      </c>
      <c r="N126" s="42" t="s">
        <v>27</v>
      </c>
      <c r="O126" s="86">
        <f t="shared" si="5"/>
        <v>1</v>
      </c>
      <c r="P126" s="14" t="s">
        <v>28</v>
      </c>
      <c r="Q126" s="87">
        <f t="shared" si="6"/>
        <v>1</v>
      </c>
      <c r="R126" s="14">
        <v>17.0</v>
      </c>
      <c r="S126" s="14" t="s">
        <v>23</v>
      </c>
      <c r="T126" s="19">
        <f t="shared" si="7"/>
        <v>4</v>
      </c>
      <c r="U126" s="14" t="s">
        <v>24</v>
      </c>
      <c r="V126" s="18">
        <f t="shared" si="8"/>
        <v>3</v>
      </c>
      <c r="W126" s="14">
        <v>19.0</v>
      </c>
      <c r="X126" s="14">
        <f t="shared" si="9"/>
        <v>0</v>
      </c>
    </row>
    <row r="127">
      <c r="A127" s="98" t="s">
        <v>89</v>
      </c>
      <c r="B127" s="14" t="s">
        <v>232</v>
      </c>
      <c r="C127" s="14">
        <v>2022.0</v>
      </c>
      <c r="D127" s="14">
        <v>1.0</v>
      </c>
      <c r="E127" s="14" t="s">
        <v>20</v>
      </c>
      <c r="F127" s="14">
        <f t="shared" si="1"/>
        <v>1</v>
      </c>
      <c r="G127" s="14">
        <v>2023.0</v>
      </c>
      <c r="H127" s="83">
        <f t="shared" si="2"/>
        <v>3</v>
      </c>
      <c r="I127" s="57" t="s">
        <v>27</v>
      </c>
      <c r="J127" s="17">
        <f t="shared" si="3"/>
        <v>1</v>
      </c>
      <c r="K127" s="57" t="s">
        <v>22</v>
      </c>
      <c r="L127" s="84">
        <f t="shared" si="4"/>
        <v>2</v>
      </c>
      <c r="M127" s="57">
        <v>11.0</v>
      </c>
      <c r="N127" s="42" t="s">
        <v>21</v>
      </c>
      <c r="O127" s="86">
        <f t="shared" si="5"/>
        <v>2</v>
      </c>
      <c r="P127" s="85" t="s">
        <v>28</v>
      </c>
      <c r="Q127" s="87">
        <f t="shared" si="6"/>
        <v>1</v>
      </c>
      <c r="R127" s="14">
        <v>16.0</v>
      </c>
      <c r="S127" s="57" t="s">
        <v>21</v>
      </c>
      <c r="T127" s="19">
        <f t="shared" si="7"/>
        <v>2</v>
      </c>
      <c r="U127" s="57" t="s">
        <v>22</v>
      </c>
      <c r="V127" s="18">
        <f t="shared" si="8"/>
        <v>2</v>
      </c>
      <c r="W127" s="109">
        <v>16.0</v>
      </c>
      <c r="X127" s="14">
        <f t="shared" si="9"/>
        <v>0</v>
      </c>
    </row>
    <row r="128">
      <c r="A128" s="93" t="s">
        <v>154</v>
      </c>
      <c r="B128" s="14" t="s">
        <v>233</v>
      </c>
      <c r="C128" s="14">
        <v>2022.0</v>
      </c>
      <c r="D128" s="14">
        <v>1.0</v>
      </c>
      <c r="E128" s="14" t="s">
        <v>31</v>
      </c>
      <c r="F128" s="14">
        <f t="shared" si="1"/>
        <v>2</v>
      </c>
      <c r="G128" s="14">
        <v>2024.0</v>
      </c>
      <c r="H128" s="83">
        <f t="shared" si="2"/>
        <v>2</v>
      </c>
      <c r="I128" s="58" t="s">
        <v>27</v>
      </c>
      <c r="J128" s="17">
        <f t="shared" si="3"/>
        <v>1</v>
      </c>
      <c r="K128" s="57" t="s">
        <v>22</v>
      </c>
      <c r="L128" s="84">
        <f t="shared" si="4"/>
        <v>2</v>
      </c>
      <c r="M128" s="57">
        <v>6.0</v>
      </c>
      <c r="N128" s="14" t="s">
        <v>23</v>
      </c>
      <c r="O128" s="86">
        <f t="shared" si="5"/>
        <v>4</v>
      </c>
      <c r="P128" s="14" t="s">
        <v>24</v>
      </c>
      <c r="Q128" s="87">
        <f t="shared" si="6"/>
        <v>3</v>
      </c>
      <c r="R128" s="14">
        <v>19.0</v>
      </c>
      <c r="S128" s="14" t="s">
        <v>23</v>
      </c>
      <c r="T128" s="19">
        <f t="shared" si="7"/>
        <v>4</v>
      </c>
      <c r="U128" s="14" t="s">
        <v>24</v>
      </c>
      <c r="V128" s="18">
        <f t="shared" si="8"/>
        <v>3</v>
      </c>
      <c r="W128" s="14">
        <v>19.0</v>
      </c>
      <c r="X128" s="14">
        <f t="shared" si="9"/>
        <v>0</v>
      </c>
    </row>
    <row r="129">
      <c r="A129" s="82" t="s">
        <v>77</v>
      </c>
      <c r="B129" s="96" t="s">
        <v>235</v>
      </c>
      <c r="C129" s="14">
        <v>2022.0</v>
      </c>
      <c r="D129" s="14">
        <v>1.0</v>
      </c>
      <c r="E129" s="14" t="s">
        <v>20</v>
      </c>
      <c r="F129" s="14">
        <f t="shared" si="1"/>
        <v>1</v>
      </c>
      <c r="G129" s="14">
        <v>2025.0</v>
      </c>
      <c r="H129" s="83">
        <f t="shared" si="2"/>
        <v>1</v>
      </c>
      <c r="I129" s="14" t="s">
        <v>23</v>
      </c>
      <c r="J129" s="17">
        <f t="shared" si="3"/>
        <v>4</v>
      </c>
      <c r="K129" s="14" t="s">
        <v>24</v>
      </c>
      <c r="L129" s="84">
        <f t="shared" si="4"/>
        <v>3</v>
      </c>
      <c r="M129" s="14">
        <v>19.0</v>
      </c>
      <c r="N129" s="14" t="s">
        <v>27</v>
      </c>
      <c r="O129" s="86">
        <f t="shared" si="5"/>
        <v>1</v>
      </c>
      <c r="P129" s="14" t="s">
        <v>22</v>
      </c>
      <c r="Q129" s="87">
        <f t="shared" si="6"/>
        <v>2</v>
      </c>
      <c r="R129" s="14">
        <v>6.0</v>
      </c>
      <c r="S129" s="57" t="s">
        <v>21</v>
      </c>
      <c r="T129" s="19">
        <f t="shared" si="7"/>
        <v>2</v>
      </c>
      <c r="U129" s="57" t="s">
        <v>28</v>
      </c>
      <c r="V129" s="18">
        <f t="shared" si="8"/>
        <v>1</v>
      </c>
      <c r="W129" s="109">
        <v>6.0</v>
      </c>
      <c r="X129" s="14">
        <f t="shared" si="9"/>
        <v>0</v>
      </c>
    </row>
    <row r="130">
      <c r="A130" s="82" t="s">
        <v>308</v>
      </c>
      <c r="B130" s="126" t="s">
        <v>327</v>
      </c>
      <c r="C130" s="14">
        <v>2022.0</v>
      </c>
      <c r="D130" s="14">
        <v>1.0</v>
      </c>
      <c r="E130" s="14" t="s">
        <v>20</v>
      </c>
      <c r="F130" s="14">
        <f t="shared" si="1"/>
        <v>1</v>
      </c>
      <c r="G130" s="14">
        <v>2024.0</v>
      </c>
      <c r="H130" s="83">
        <f t="shared" si="2"/>
        <v>2</v>
      </c>
      <c r="I130" s="57" t="s">
        <v>27</v>
      </c>
      <c r="J130" s="17">
        <f t="shared" si="3"/>
        <v>1</v>
      </c>
      <c r="K130" s="57" t="s">
        <v>28</v>
      </c>
      <c r="L130" s="84">
        <f t="shared" si="4"/>
        <v>1</v>
      </c>
      <c r="M130" s="57">
        <v>17.0</v>
      </c>
      <c r="N130" s="85" t="s">
        <v>27</v>
      </c>
      <c r="O130" s="86">
        <f t="shared" si="5"/>
        <v>1</v>
      </c>
      <c r="P130" s="85" t="s">
        <v>28</v>
      </c>
      <c r="Q130" s="87">
        <f t="shared" si="6"/>
        <v>1</v>
      </c>
      <c r="R130" s="85">
        <v>17.0</v>
      </c>
      <c r="S130" s="14" t="s">
        <v>23</v>
      </c>
      <c r="T130" s="19">
        <f t="shared" si="7"/>
        <v>4</v>
      </c>
      <c r="U130" s="14" t="s">
        <v>24</v>
      </c>
      <c r="V130" s="18">
        <f t="shared" si="8"/>
        <v>3</v>
      </c>
      <c r="W130" s="14">
        <v>19.0</v>
      </c>
      <c r="X130" s="14">
        <f t="shared" si="9"/>
        <v>0</v>
      </c>
    </row>
    <row r="131">
      <c r="A131" s="14" t="s">
        <v>303</v>
      </c>
      <c r="B131" s="14" t="s">
        <v>328</v>
      </c>
      <c r="C131" s="14">
        <v>2022.0</v>
      </c>
      <c r="D131" s="14">
        <v>1.0</v>
      </c>
      <c r="E131" s="14" t="s">
        <v>20</v>
      </c>
      <c r="F131" s="14">
        <f t="shared" si="1"/>
        <v>1</v>
      </c>
      <c r="G131" s="14">
        <v>2024.0</v>
      </c>
      <c r="H131" s="83">
        <f t="shared" si="2"/>
        <v>2</v>
      </c>
      <c r="I131" s="58" t="s">
        <v>27</v>
      </c>
      <c r="J131" s="17">
        <f t="shared" si="3"/>
        <v>1</v>
      </c>
      <c r="K131" s="57" t="s">
        <v>22</v>
      </c>
      <c r="L131" s="84">
        <f t="shared" si="4"/>
        <v>2</v>
      </c>
      <c r="M131" s="57">
        <v>17.0</v>
      </c>
      <c r="N131" s="14" t="s">
        <v>23</v>
      </c>
      <c r="O131" s="86">
        <f t="shared" si="5"/>
        <v>4</v>
      </c>
      <c r="P131" s="14" t="s">
        <v>24</v>
      </c>
      <c r="Q131" s="87">
        <f t="shared" si="6"/>
        <v>3</v>
      </c>
      <c r="R131" s="14">
        <v>19.0</v>
      </c>
      <c r="S131" s="14" t="s">
        <v>23</v>
      </c>
      <c r="T131" s="19">
        <f t="shared" si="7"/>
        <v>4</v>
      </c>
      <c r="U131" s="14" t="s">
        <v>24</v>
      </c>
      <c r="V131" s="18">
        <f t="shared" si="8"/>
        <v>3</v>
      </c>
      <c r="W131" s="14">
        <v>19.0</v>
      </c>
      <c r="X131" s="14">
        <f t="shared" si="9"/>
        <v>0</v>
      </c>
    </row>
    <row r="132">
      <c r="A132" s="74"/>
      <c r="B132" s="74"/>
      <c r="C132" s="74"/>
      <c r="D132" s="74"/>
      <c r="E132" s="57"/>
      <c r="F132" s="74"/>
      <c r="H132" s="75"/>
      <c r="I132" s="74"/>
      <c r="J132" s="74"/>
      <c r="K132" s="74"/>
      <c r="L132" s="74"/>
      <c r="M132" s="74"/>
      <c r="O132" s="74"/>
      <c r="P132" s="74"/>
      <c r="Q132" s="74"/>
      <c r="R132" s="74"/>
      <c r="S132" s="74"/>
      <c r="T132" s="74"/>
      <c r="U132" s="74"/>
      <c r="V132" s="74"/>
      <c r="W132" s="74"/>
      <c r="X132" s="15"/>
    </row>
    <row r="133">
      <c r="A133" s="74"/>
      <c r="B133" s="74"/>
      <c r="C133" s="74"/>
      <c r="D133" s="74"/>
      <c r="E133" s="57"/>
      <c r="F133" s="74"/>
      <c r="H133" s="75"/>
      <c r="I133" s="74"/>
      <c r="J133" s="74"/>
      <c r="K133" s="74"/>
      <c r="L133" s="74"/>
      <c r="M133" s="74"/>
      <c r="O133" s="74"/>
      <c r="P133" s="74"/>
      <c r="Q133" s="74"/>
      <c r="R133" s="74"/>
      <c r="S133" s="74"/>
      <c r="T133" s="74"/>
      <c r="U133" s="74"/>
      <c r="V133" s="74"/>
      <c r="W133" s="74"/>
      <c r="X133" s="15"/>
    </row>
    <row r="134">
      <c r="A134" s="74"/>
      <c r="B134" s="74"/>
      <c r="C134" s="74"/>
      <c r="D134" s="74"/>
      <c r="E134" s="57"/>
      <c r="F134" s="74"/>
      <c r="H134" s="75"/>
      <c r="I134" s="74"/>
      <c r="J134" s="74"/>
      <c r="K134" s="74"/>
      <c r="L134" s="74"/>
      <c r="M134" s="74"/>
      <c r="O134" s="74"/>
      <c r="P134" s="74"/>
      <c r="Q134" s="74"/>
      <c r="R134" s="74"/>
      <c r="S134" s="74"/>
      <c r="T134" s="74"/>
      <c r="U134" s="74"/>
      <c r="V134" s="74"/>
      <c r="W134" s="74"/>
      <c r="X134" s="15"/>
    </row>
    <row r="135">
      <c r="A135" s="74"/>
      <c r="B135" s="74"/>
      <c r="C135" s="74"/>
      <c r="D135" s="74"/>
      <c r="E135" s="57"/>
      <c r="F135" s="74"/>
      <c r="H135" s="75"/>
      <c r="I135" s="74"/>
      <c r="J135" s="74"/>
      <c r="K135" s="74"/>
      <c r="L135" s="74"/>
      <c r="M135" s="74"/>
      <c r="O135" s="74"/>
      <c r="P135" s="74"/>
      <c r="Q135" s="74"/>
      <c r="R135" s="74"/>
      <c r="S135" s="74"/>
      <c r="T135" s="74"/>
      <c r="U135" s="74"/>
      <c r="V135" s="74"/>
      <c r="W135" s="74"/>
      <c r="X135" s="15"/>
    </row>
    <row r="136">
      <c r="A136" s="74"/>
      <c r="B136" s="74"/>
      <c r="C136" s="74"/>
      <c r="D136" s="74"/>
      <c r="E136" s="57"/>
      <c r="F136" s="74"/>
      <c r="H136" s="75"/>
      <c r="I136" s="74"/>
      <c r="J136" s="74"/>
      <c r="K136" s="74"/>
      <c r="L136" s="74"/>
      <c r="M136" s="74"/>
      <c r="O136" s="74"/>
      <c r="P136" s="74"/>
      <c r="Q136" s="74"/>
      <c r="R136" s="74"/>
      <c r="S136" s="74"/>
      <c r="T136" s="74"/>
      <c r="U136" s="74"/>
      <c r="V136" s="74"/>
      <c r="W136" s="74"/>
      <c r="X136" s="15"/>
    </row>
    <row r="137">
      <c r="A137" s="74"/>
      <c r="B137" s="74"/>
      <c r="C137" s="74"/>
      <c r="D137" s="74"/>
      <c r="F137" s="74"/>
      <c r="H137" s="75"/>
      <c r="I137" s="74"/>
      <c r="J137" s="74"/>
      <c r="K137" s="74"/>
      <c r="L137" s="74"/>
      <c r="M137" s="74"/>
      <c r="O137" s="74"/>
      <c r="P137" s="74"/>
      <c r="Q137" s="74"/>
      <c r="R137" s="74"/>
      <c r="S137" s="74"/>
      <c r="T137" s="74"/>
      <c r="U137" s="74"/>
      <c r="V137" s="74"/>
      <c r="W137" s="74"/>
      <c r="X137" s="15"/>
    </row>
    <row r="138">
      <c r="A138" s="74"/>
      <c r="B138" s="74"/>
      <c r="C138" s="74"/>
      <c r="D138" s="74"/>
      <c r="F138" s="74"/>
      <c r="H138" s="75"/>
      <c r="I138" s="74"/>
      <c r="J138" s="74"/>
      <c r="K138" s="74"/>
      <c r="L138" s="74"/>
      <c r="M138" s="74"/>
      <c r="O138" s="74"/>
      <c r="P138" s="74"/>
      <c r="Q138" s="74"/>
      <c r="R138" s="74"/>
      <c r="S138" s="74"/>
      <c r="T138" s="74"/>
      <c r="U138" s="74"/>
      <c r="V138" s="74"/>
      <c r="W138" s="74"/>
      <c r="X138" s="15"/>
    </row>
    <row r="139">
      <c r="A139" s="74"/>
      <c r="B139" s="74"/>
      <c r="C139" s="74"/>
      <c r="D139" s="74"/>
      <c r="F139" s="74"/>
      <c r="H139" s="75"/>
      <c r="I139" s="74"/>
      <c r="J139" s="74"/>
      <c r="K139" s="74"/>
      <c r="L139" s="74"/>
      <c r="M139" s="74"/>
      <c r="O139" s="74"/>
      <c r="P139" s="74"/>
      <c r="Q139" s="74"/>
      <c r="R139" s="74"/>
      <c r="S139" s="74"/>
      <c r="T139" s="74"/>
      <c r="U139" s="74"/>
      <c r="V139" s="74"/>
      <c r="W139" s="74"/>
      <c r="X139" s="15"/>
    </row>
    <row r="140">
      <c r="A140" s="74"/>
      <c r="B140" s="74"/>
      <c r="C140" s="74"/>
      <c r="D140" s="74"/>
      <c r="F140" s="74"/>
      <c r="H140" s="75"/>
      <c r="I140" s="74"/>
      <c r="J140" s="74"/>
      <c r="K140" s="74"/>
      <c r="L140" s="74"/>
      <c r="M140" s="74"/>
      <c r="O140" s="74"/>
      <c r="P140" s="74"/>
      <c r="Q140" s="74"/>
      <c r="R140" s="74"/>
      <c r="S140" s="74"/>
      <c r="T140" s="74"/>
      <c r="U140" s="74"/>
      <c r="V140" s="74"/>
      <c r="W140" s="74"/>
      <c r="X140" s="15"/>
    </row>
    <row r="141">
      <c r="A141" s="74"/>
      <c r="B141" s="74"/>
      <c r="C141" s="74"/>
      <c r="D141" s="74"/>
      <c r="F141" s="74"/>
      <c r="H141" s="75"/>
      <c r="I141" s="74"/>
      <c r="J141" s="74"/>
      <c r="K141" s="74"/>
      <c r="L141" s="74"/>
      <c r="M141" s="74"/>
      <c r="O141" s="74"/>
      <c r="P141" s="74"/>
      <c r="Q141" s="74"/>
      <c r="R141" s="74"/>
      <c r="S141" s="74"/>
      <c r="T141" s="74"/>
      <c r="U141" s="74"/>
      <c r="V141" s="74"/>
      <c r="W141" s="74"/>
      <c r="X141" s="15"/>
    </row>
    <row r="142">
      <c r="A142" s="74"/>
      <c r="B142" s="74"/>
      <c r="C142" s="74"/>
      <c r="D142" s="74"/>
      <c r="F142" s="74"/>
      <c r="H142" s="75"/>
      <c r="I142" s="74"/>
      <c r="J142" s="74"/>
      <c r="K142" s="74"/>
      <c r="L142" s="74"/>
      <c r="M142" s="74"/>
      <c r="O142" s="74"/>
      <c r="P142" s="74"/>
      <c r="Q142" s="74"/>
      <c r="R142" s="74"/>
      <c r="S142" s="74"/>
      <c r="T142" s="74"/>
      <c r="U142" s="74"/>
      <c r="V142" s="74"/>
      <c r="W142" s="74"/>
      <c r="X142" s="15"/>
    </row>
    <row r="143">
      <c r="A143" s="74"/>
      <c r="B143" s="74"/>
      <c r="C143" s="74"/>
      <c r="D143" s="74"/>
      <c r="F143" s="74"/>
      <c r="H143" s="75"/>
      <c r="I143" s="74"/>
      <c r="J143" s="74"/>
      <c r="K143" s="74"/>
      <c r="L143" s="74"/>
      <c r="M143" s="74"/>
      <c r="O143" s="74"/>
      <c r="P143" s="74"/>
      <c r="Q143" s="74"/>
      <c r="R143" s="74"/>
      <c r="S143" s="74"/>
      <c r="T143" s="74"/>
      <c r="U143" s="74"/>
      <c r="V143" s="74"/>
      <c r="W143" s="74"/>
      <c r="X143" s="15"/>
    </row>
    <row r="144">
      <c r="A144" s="74"/>
      <c r="B144" s="74"/>
      <c r="C144" s="74"/>
      <c r="D144" s="74"/>
      <c r="F144" s="74"/>
      <c r="H144" s="75"/>
      <c r="I144" s="74"/>
      <c r="J144" s="74"/>
      <c r="K144" s="74"/>
      <c r="L144" s="74"/>
      <c r="M144" s="74"/>
      <c r="O144" s="74"/>
      <c r="P144" s="74"/>
      <c r="Q144" s="74"/>
      <c r="R144" s="74"/>
      <c r="S144" s="74"/>
      <c r="T144" s="74"/>
      <c r="U144" s="74"/>
      <c r="V144" s="74"/>
      <c r="W144" s="74"/>
      <c r="X144" s="15"/>
    </row>
    <row r="145">
      <c r="A145" s="74"/>
      <c r="B145" s="74"/>
      <c r="C145" s="74"/>
      <c r="D145" s="74"/>
      <c r="F145" s="74"/>
      <c r="H145" s="75"/>
      <c r="I145" s="74"/>
      <c r="J145" s="74"/>
      <c r="K145" s="74"/>
      <c r="L145" s="74"/>
      <c r="M145" s="74"/>
      <c r="O145" s="74"/>
      <c r="P145" s="74"/>
      <c r="Q145" s="74"/>
      <c r="R145" s="74"/>
      <c r="S145" s="74"/>
      <c r="T145" s="74"/>
      <c r="U145" s="74"/>
      <c r="V145" s="74"/>
      <c r="W145" s="74"/>
      <c r="X145" s="15"/>
    </row>
    <row r="146">
      <c r="A146" s="74"/>
      <c r="B146" s="74"/>
      <c r="C146" s="74"/>
      <c r="D146" s="74"/>
      <c r="E146" s="74"/>
      <c r="F146" s="74"/>
      <c r="H146" s="75"/>
      <c r="I146" s="74"/>
      <c r="J146" s="74"/>
      <c r="K146" s="74"/>
      <c r="L146" s="74"/>
      <c r="M146" s="74"/>
      <c r="O146" s="74"/>
      <c r="P146" s="74"/>
      <c r="Q146" s="74"/>
      <c r="R146" s="74"/>
      <c r="S146" s="74"/>
      <c r="T146" s="74"/>
      <c r="U146" s="74"/>
      <c r="V146" s="74"/>
      <c r="W146" s="74"/>
      <c r="X146" s="15"/>
    </row>
    <row r="147">
      <c r="A147" s="74"/>
      <c r="B147" s="74"/>
      <c r="C147" s="74"/>
      <c r="D147" s="74"/>
      <c r="E147" s="74"/>
      <c r="F147" s="74"/>
      <c r="H147" s="75"/>
      <c r="I147" s="74"/>
      <c r="J147" s="74"/>
      <c r="K147" s="74"/>
      <c r="L147" s="74"/>
      <c r="M147" s="74"/>
      <c r="O147" s="74"/>
      <c r="P147" s="74"/>
      <c r="Q147" s="74"/>
      <c r="R147" s="74"/>
      <c r="S147" s="74"/>
      <c r="T147" s="74"/>
      <c r="U147" s="74"/>
      <c r="V147" s="74"/>
      <c r="W147" s="74"/>
      <c r="X147" s="15"/>
    </row>
    <row r="148">
      <c r="A148" s="74"/>
      <c r="B148" s="74"/>
      <c r="C148" s="74"/>
      <c r="D148" s="74"/>
      <c r="E148" s="74"/>
      <c r="F148" s="74"/>
      <c r="H148" s="75"/>
      <c r="I148" s="74"/>
      <c r="J148" s="74"/>
      <c r="K148" s="74"/>
      <c r="L148" s="74"/>
      <c r="M148" s="74"/>
      <c r="O148" s="74"/>
      <c r="P148" s="74"/>
      <c r="Q148" s="74"/>
      <c r="R148" s="74"/>
      <c r="S148" s="74"/>
      <c r="T148" s="74"/>
      <c r="U148" s="74"/>
      <c r="V148" s="74"/>
      <c r="W148" s="74"/>
      <c r="X148" s="15"/>
    </row>
    <row r="149">
      <c r="A149" s="74"/>
      <c r="B149" s="74"/>
      <c r="C149" s="74"/>
      <c r="D149" s="74"/>
      <c r="E149" s="74"/>
      <c r="F149" s="74"/>
      <c r="H149" s="75"/>
      <c r="I149" s="74"/>
      <c r="J149" s="74"/>
      <c r="K149" s="74"/>
      <c r="L149" s="74"/>
      <c r="M149" s="74"/>
      <c r="O149" s="74"/>
      <c r="P149" s="74"/>
      <c r="Q149" s="74"/>
      <c r="R149" s="74"/>
      <c r="S149" s="74"/>
      <c r="T149" s="74"/>
      <c r="U149" s="74"/>
      <c r="V149" s="74"/>
      <c r="W149" s="74"/>
      <c r="X149" s="15"/>
    </row>
    <row r="150">
      <c r="A150" s="74"/>
      <c r="B150" s="74"/>
      <c r="C150" s="74"/>
      <c r="D150" s="74"/>
      <c r="E150" s="74"/>
      <c r="F150" s="74"/>
      <c r="H150" s="75"/>
      <c r="I150" s="74"/>
      <c r="J150" s="74"/>
      <c r="K150" s="74"/>
      <c r="L150" s="74"/>
      <c r="M150" s="74"/>
      <c r="O150" s="74"/>
      <c r="P150" s="74"/>
      <c r="Q150" s="74"/>
      <c r="R150" s="74"/>
      <c r="S150" s="74"/>
      <c r="T150" s="74"/>
      <c r="U150" s="74"/>
      <c r="V150" s="74"/>
      <c r="W150" s="74"/>
      <c r="X150" s="15"/>
    </row>
    <row r="151">
      <c r="A151" s="74"/>
      <c r="B151" s="74"/>
      <c r="C151" s="74"/>
      <c r="D151" s="74"/>
      <c r="E151" s="74"/>
      <c r="F151" s="74"/>
      <c r="H151" s="75"/>
      <c r="I151" s="74"/>
      <c r="J151" s="74"/>
      <c r="K151" s="74"/>
      <c r="L151" s="74"/>
      <c r="M151" s="74"/>
      <c r="O151" s="74"/>
      <c r="P151" s="74"/>
      <c r="Q151" s="74"/>
      <c r="R151" s="74"/>
      <c r="S151" s="74"/>
      <c r="T151" s="74"/>
      <c r="U151" s="74"/>
      <c r="V151" s="74"/>
      <c r="W151" s="74"/>
      <c r="X151" s="15"/>
    </row>
    <row r="152">
      <c r="A152" s="74"/>
      <c r="B152" s="74"/>
      <c r="C152" s="74"/>
      <c r="D152" s="74"/>
      <c r="E152" s="74"/>
      <c r="F152" s="74"/>
      <c r="H152" s="75"/>
      <c r="I152" s="74"/>
      <c r="J152" s="74"/>
      <c r="K152" s="74"/>
      <c r="L152" s="74"/>
      <c r="M152" s="74"/>
      <c r="O152" s="74"/>
      <c r="P152" s="74"/>
      <c r="Q152" s="74"/>
      <c r="R152" s="74"/>
      <c r="S152" s="74"/>
      <c r="T152" s="74"/>
      <c r="U152" s="74"/>
      <c r="V152" s="74"/>
      <c r="W152" s="74"/>
      <c r="X152" s="15"/>
    </row>
    <row r="153">
      <c r="A153" s="74"/>
      <c r="B153" s="74"/>
      <c r="C153" s="74"/>
      <c r="D153" s="74"/>
      <c r="E153" s="74"/>
      <c r="F153" s="74"/>
      <c r="H153" s="75"/>
      <c r="I153" s="74"/>
      <c r="J153" s="74"/>
      <c r="K153" s="74"/>
      <c r="L153" s="74"/>
      <c r="M153" s="74"/>
      <c r="O153" s="74"/>
      <c r="P153" s="74"/>
      <c r="Q153" s="74"/>
      <c r="R153" s="74"/>
      <c r="S153" s="74"/>
      <c r="T153" s="74"/>
      <c r="U153" s="74"/>
      <c r="V153" s="74"/>
      <c r="W153" s="74"/>
      <c r="X153" s="15"/>
    </row>
    <row r="154">
      <c r="A154" s="74"/>
      <c r="B154" s="74"/>
      <c r="C154" s="74"/>
      <c r="D154" s="74"/>
      <c r="E154" s="74"/>
      <c r="F154" s="74"/>
      <c r="H154" s="75"/>
      <c r="I154" s="74"/>
      <c r="J154" s="74"/>
      <c r="K154" s="74"/>
      <c r="L154" s="74"/>
      <c r="M154" s="74"/>
      <c r="O154" s="74"/>
      <c r="P154" s="74"/>
      <c r="Q154" s="74"/>
      <c r="R154" s="74"/>
      <c r="S154" s="74"/>
      <c r="T154" s="74"/>
      <c r="U154" s="74"/>
      <c r="V154" s="74"/>
      <c r="W154" s="74"/>
      <c r="X154" s="15"/>
    </row>
    <row r="155">
      <c r="A155" s="74"/>
      <c r="B155" s="74"/>
      <c r="C155" s="74"/>
      <c r="D155" s="74"/>
      <c r="E155" s="74"/>
      <c r="F155" s="74"/>
      <c r="H155" s="75"/>
      <c r="I155" s="74"/>
      <c r="J155" s="74"/>
      <c r="K155" s="74"/>
      <c r="L155" s="74"/>
      <c r="M155" s="74"/>
      <c r="O155" s="74"/>
      <c r="P155" s="74"/>
      <c r="Q155" s="74"/>
      <c r="R155" s="74"/>
      <c r="S155" s="74"/>
      <c r="T155" s="74"/>
      <c r="U155" s="74"/>
      <c r="V155" s="74"/>
      <c r="W155" s="74"/>
      <c r="X155" s="15"/>
    </row>
    <row r="156">
      <c r="A156" s="74"/>
      <c r="B156" s="74"/>
      <c r="C156" s="74"/>
      <c r="D156" s="74"/>
      <c r="E156" s="74"/>
      <c r="F156" s="74"/>
      <c r="H156" s="75"/>
      <c r="I156" s="74"/>
      <c r="J156" s="74"/>
      <c r="K156" s="74"/>
      <c r="L156" s="74"/>
      <c r="M156" s="74"/>
      <c r="O156" s="74"/>
      <c r="P156" s="74"/>
      <c r="Q156" s="74"/>
      <c r="R156" s="74"/>
      <c r="S156" s="74"/>
      <c r="T156" s="74"/>
      <c r="U156" s="74"/>
      <c r="V156" s="74"/>
      <c r="W156" s="74"/>
      <c r="X156" s="15"/>
    </row>
    <row r="157">
      <c r="A157" s="74"/>
      <c r="B157" s="74"/>
      <c r="C157" s="74"/>
      <c r="D157" s="74"/>
      <c r="E157" s="74"/>
      <c r="F157" s="74"/>
      <c r="H157" s="75"/>
      <c r="I157" s="74"/>
      <c r="J157" s="74"/>
      <c r="K157" s="74"/>
      <c r="L157" s="74"/>
      <c r="M157" s="74"/>
      <c r="O157" s="74"/>
      <c r="P157" s="74"/>
      <c r="Q157" s="74"/>
      <c r="R157" s="74"/>
      <c r="S157" s="74"/>
      <c r="T157" s="74"/>
      <c r="U157" s="74"/>
      <c r="V157" s="74"/>
      <c r="W157" s="74"/>
      <c r="X157" s="15"/>
    </row>
    <row r="158">
      <c r="A158" s="74"/>
      <c r="B158" s="74"/>
      <c r="C158" s="74"/>
      <c r="D158" s="74"/>
      <c r="E158" s="74"/>
      <c r="F158" s="74"/>
      <c r="H158" s="75"/>
      <c r="I158" s="74"/>
      <c r="J158" s="74"/>
      <c r="K158" s="74"/>
      <c r="L158" s="74"/>
      <c r="M158" s="74"/>
      <c r="O158" s="74"/>
      <c r="P158" s="74"/>
      <c r="Q158" s="74"/>
      <c r="R158" s="74"/>
      <c r="S158" s="74"/>
      <c r="T158" s="74"/>
      <c r="U158" s="74"/>
      <c r="V158" s="74"/>
      <c r="W158" s="74"/>
      <c r="X158" s="15"/>
    </row>
    <row r="159">
      <c r="A159" s="74"/>
      <c r="B159" s="74"/>
      <c r="C159" s="74"/>
      <c r="D159" s="74"/>
      <c r="E159" s="74"/>
      <c r="F159" s="74"/>
      <c r="H159" s="75"/>
      <c r="I159" s="74"/>
      <c r="J159" s="74"/>
      <c r="K159" s="74"/>
      <c r="L159" s="74"/>
      <c r="M159" s="74"/>
      <c r="O159" s="74"/>
      <c r="P159" s="74"/>
      <c r="Q159" s="74"/>
      <c r="R159" s="74"/>
      <c r="S159" s="74"/>
      <c r="T159" s="74"/>
      <c r="U159" s="74"/>
      <c r="V159" s="74"/>
      <c r="W159" s="74"/>
      <c r="X159" s="15"/>
    </row>
    <row r="160">
      <c r="A160" s="74"/>
      <c r="B160" s="74"/>
      <c r="C160" s="74"/>
      <c r="D160" s="74"/>
      <c r="E160" s="74"/>
      <c r="F160" s="74"/>
      <c r="H160" s="75"/>
      <c r="I160" s="74"/>
      <c r="J160" s="74"/>
      <c r="K160" s="74"/>
      <c r="L160" s="74"/>
      <c r="M160" s="74"/>
      <c r="O160" s="74"/>
      <c r="P160" s="74"/>
      <c r="Q160" s="74"/>
      <c r="R160" s="74"/>
      <c r="S160" s="74"/>
      <c r="T160" s="74"/>
      <c r="U160" s="74"/>
      <c r="V160" s="74"/>
      <c r="W160" s="74"/>
      <c r="X160" s="15"/>
    </row>
    <row r="161">
      <c r="A161" s="74"/>
      <c r="B161" s="74"/>
      <c r="C161" s="74"/>
      <c r="D161" s="74"/>
      <c r="E161" s="74"/>
      <c r="F161" s="74"/>
      <c r="H161" s="75"/>
      <c r="I161" s="74"/>
      <c r="J161" s="74"/>
      <c r="K161" s="74"/>
      <c r="L161" s="74"/>
      <c r="M161" s="74"/>
      <c r="O161" s="74"/>
      <c r="P161" s="74"/>
      <c r="Q161" s="74"/>
      <c r="R161" s="74"/>
      <c r="S161" s="74"/>
      <c r="T161" s="74"/>
      <c r="U161" s="74"/>
      <c r="V161" s="74"/>
      <c r="W161" s="74"/>
      <c r="X161" s="15"/>
    </row>
    <row r="162">
      <c r="A162" s="74"/>
      <c r="B162" s="74"/>
      <c r="C162" s="74"/>
      <c r="D162" s="74"/>
      <c r="E162" s="74"/>
      <c r="F162" s="74"/>
      <c r="H162" s="75"/>
      <c r="I162" s="74"/>
      <c r="J162" s="74"/>
      <c r="K162" s="74"/>
      <c r="L162" s="74"/>
      <c r="M162" s="74"/>
      <c r="O162" s="74"/>
      <c r="P162" s="74"/>
      <c r="Q162" s="74"/>
      <c r="R162" s="74"/>
      <c r="S162" s="74"/>
      <c r="T162" s="74"/>
      <c r="U162" s="74"/>
      <c r="V162" s="74"/>
      <c r="W162" s="74"/>
      <c r="X162" s="15"/>
    </row>
    <row r="163">
      <c r="A163" s="74"/>
      <c r="B163" s="74"/>
      <c r="C163" s="74"/>
      <c r="D163" s="74"/>
      <c r="E163" s="74"/>
      <c r="F163" s="74"/>
      <c r="H163" s="75"/>
      <c r="I163" s="74"/>
      <c r="J163" s="74"/>
      <c r="K163" s="74"/>
      <c r="L163" s="74"/>
      <c r="M163" s="74"/>
      <c r="O163" s="74"/>
      <c r="P163" s="74"/>
      <c r="Q163" s="74"/>
      <c r="R163" s="74"/>
      <c r="S163" s="74"/>
      <c r="T163" s="74"/>
      <c r="U163" s="74"/>
      <c r="V163" s="74"/>
      <c r="W163" s="74"/>
      <c r="X163" s="15"/>
    </row>
    <row r="164">
      <c r="A164" s="74"/>
      <c r="B164" s="74"/>
      <c r="C164" s="74"/>
      <c r="D164" s="74"/>
      <c r="E164" s="74"/>
      <c r="F164" s="74"/>
      <c r="H164" s="75"/>
      <c r="I164" s="74"/>
      <c r="J164" s="74"/>
      <c r="K164" s="74"/>
      <c r="L164" s="74"/>
      <c r="M164" s="74"/>
      <c r="O164" s="74"/>
      <c r="P164" s="74"/>
      <c r="Q164" s="74"/>
      <c r="R164" s="74"/>
      <c r="S164" s="74"/>
      <c r="T164" s="74"/>
      <c r="U164" s="74"/>
      <c r="V164" s="74"/>
      <c r="W164" s="74"/>
      <c r="X164" s="15"/>
    </row>
    <row r="165">
      <c r="A165" s="74"/>
      <c r="B165" s="74"/>
      <c r="C165" s="74"/>
      <c r="D165" s="74"/>
      <c r="E165" s="74"/>
      <c r="F165" s="74"/>
      <c r="H165" s="75"/>
      <c r="I165" s="74"/>
      <c r="J165" s="74"/>
      <c r="K165" s="74"/>
      <c r="L165" s="74"/>
      <c r="M165" s="74"/>
      <c r="O165" s="74"/>
      <c r="P165" s="74"/>
      <c r="Q165" s="74"/>
      <c r="R165" s="74"/>
      <c r="S165" s="74"/>
      <c r="T165" s="74"/>
      <c r="U165" s="74"/>
      <c r="V165" s="74"/>
      <c r="W165" s="74"/>
      <c r="X165" s="15"/>
    </row>
    <row r="166">
      <c r="A166" s="74"/>
      <c r="B166" s="74"/>
      <c r="C166" s="74"/>
      <c r="D166" s="74"/>
      <c r="E166" s="74"/>
      <c r="F166" s="74"/>
      <c r="G166" s="74"/>
      <c r="H166" s="75"/>
      <c r="I166" s="74"/>
      <c r="J166" s="74"/>
      <c r="K166" s="74"/>
      <c r="L166" s="74"/>
      <c r="M166" s="74"/>
      <c r="O166" s="74"/>
      <c r="P166" s="74"/>
      <c r="Q166" s="74"/>
      <c r="R166" s="74"/>
      <c r="S166" s="74"/>
      <c r="T166" s="74"/>
      <c r="U166" s="74"/>
      <c r="V166" s="74"/>
      <c r="W166" s="74"/>
      <c r="X166" s="15"/>
    </row>
    <row r="167">
      <c r="A167" s="74"/>
      <c r="B167" s="74"/>
      <c r="C167" s="74"/>
      <c r="D167" s="74"/>
      <c r="E167" s="74"/>
      <c r="F167" s="74"/>
      <c r="G167" s="74"/>
      <c r="H167" s="75"/>
      <c r="I167" s="74"/>
      <c r="J167" s="74"/>
      <c r="K167" s="74"/>
      <c r="L167" s="74"/>
      <c r="M167" s="74"/>
      <c r="O167" s="74"/>
      <c r="P167" s="74"/>
      <c r="Q167" s="74"/>
      <c r="R167" s="74"/>
      <c r="S167" s="74"/>
      <c r="T167" s="74"/>
      <c r="U167" s="74"/>
      <c r="V167" s="74"/>
      <c r="W167" s="74"/>
      <c r="X167" s="15"/>
    </row>
    <row r="168">
      <c r="A168" s="74"/>
      <c r="B168" s="74"/>
      <c r="C168" s="74"/>
      <c r="D168" s="74"/>
      <c r="E168" s="74"/>
      <c r="F168" s="74"/>
      <c r="G168" s="74"/>
      <c r="H168" s="75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15"/>
    </row>
    <row r="169">
      <c r="A169" s="74"/>
      <c r="B169" s="74"/>
      <c r="C169" s="74"/>
      <c r="D169" s="74"/>
      <c r="E169" s="74"/>
      <c r="F169" s="74"/>
      <c r="G169" s="74"/>
      <c r="H169" s="75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15"/>
    </row>
    <row r="170">
      <c r="A170" s="74"/>
      <c r="B170" s="74"/>
      <c r="C170" s="74"/>
      <c r="D170" s="74"/>
      <c r="E170" s="74"/>
      <c r="F170" s="74"/>
      <c r="G170" s="74"/>
      <c r="H170" s="75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15"/>
    </row>
    <row r="171">
      <c r="A171" s="74"/>
      <c r="B171" s="74"/>
      <c r="C171" s="74"/>
      <c r="D171" s="74"/>
      <c r="E171" s="74"/>
      <c r="F171" s="74"/>
      <c r="G171" s="74"/>
      <c r="H171" s="75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15"/>
    </row>
    <row r="172">
      <c r="A172" s="74"/>
      <c r="B172" s="74"/>
      <c r="C172" s="74"/>
      <c r="D172" s="74"/>
      <c r="E172" s="74"/>
      <c r="F172" s="74"/>
      <c r="G172" s="74"/>
      <c r="H172" s="75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15"/>
    </row>
    <row r="173">
      <c r="A173" s="74"/>
      <c r="B173" s="74"/>
      <c r="C173" s="74"/>
      <c r="D173" s="74"/>
      <c r="E173" s="74"/>
      <c r="F173" s="74"/>
      <c r="G173" s="74"/>
      <c r="H173" s="75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15"/>
    </row>
    <row r="174">
      <c r="A174" s="74"/>
      <c r="B174" s="74"/>
      <c r="C174" s="74"/>
      <c r="D174" s="74"/>
      <c r="E174" s="74"/>
      <c r="F174" s="74"/>
      <c r="G174" s="74"/>
      <c r="H174" s="75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15"/>
    </row>
    <row r="175">
      <c r="A175" s="74"/>
      <c r="B175" s="74"/>
      <c r="C175" s="74"/>
      <c r="D175" s="74"/>
      <c r="E175" s="74"/>
      <c r="F175" s="74"/>
      <c r="G175" s="74"/>
      <c r="H175" s="75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15"/>
    </row>
    <row r="176">
      <c r="A176" s="74"/>
      <c r="B176" s="74"/>
      <c r="C176" s="74"/>
      <c r="D176" s="74"/>
      <c r="E176" s="74"/>
      <c r="F176" s="74"/>
      <c r="G176" s="74"/>
      <c r="H176" s="75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15"/>
    </row>
    <row r="177">
      <c r="A177" s="74"/>
      <c r="B177" s="74"/>
      <c r="C177" s="74"/>
      <c r="D177" s="74"/>
      <c r="E177" s="74"/>
      <c r="F177" s="74"/>
      <c r="G177" s="74"/>
      <c r="H177" s="75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15"/>
    </row>
    <row r="178">
      <c r="A178" s="74"/>
      <c r="B178" s="74"/>
      <c r="C178" s="74"/>
      <c r="D178" s="74"/>
      <c r="E178" s="74"/>
      <c r="F178" s="74"/>
      <c r="G178" s="74"/>
      <c r="H178" s="75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15"/>
    </row>
    <row r="179">
      <c r="A179" s="74"/>
      <c r="B179" s="74"/>
      <c r="C179" s="74"/>
      <c r="D179" s="74"/>
      <c r="E179" s="74"/>
      <c r="F179" s="74"/>
      <c r="G179" s="74"/>
      <c r="H179" s="75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15"/>
    </row>
    <row r="180">
      <c r="A180" s="74"/>
      <c r="B180" s="74"/>
      <c r="C180" s="74"/>
      <c r="D180" s="74"/>
      <c r="E180" s="74"/>
      <c r="F180" s="74"/>
      <c r="G180" s="74"/>
      <c r="H180" s="75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15"/>
    </row>
    <row r="181">
      <c r="A181" s="74"/>
      <c r="B181" s="74"/>
      <c r="C181" s="74"/>
      <c r="D181" s="74"/>
      <c r="E181" s="74"/>
      <c r="F181" s="74"/>
      <c r="G181" s="74"/>
      <c r="H181" s="75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15"/>
    </row>
    <row r="182">
      <c r="A182" s="74"/>
      <c r="B182" s="74"/>
      <c r="C182" s="74"/>
      <c r="D182" s="74"/>
      <c r="E182" s="74"/>
      <c r="F182" s="74"/>
      <c r="G182" s="74"/>
      <c r="H182" s="75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15"/>
    </row>
    <row r="183">
      <c r="A183" s="74"/>
      <c r="B183" s="74"/>
      <c r="C183" s="74"/>
      <c r="D183" s="74"/>
      <c r="E183" s="74"/>
      <c r="F183" s="74"/>
      <c r="G183" s="74"/>
      <c r="H183" s="75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15"/>
    </row>
    <row r="184">
      <c r="A184" s="74"/>
      <c r="B184" s="74"/>
      <c r="C184" s="74"/>
      <c r="D184" s="74"/>
      <c r="E184" s="74"/>
      <c r="F184" s="74"/>
      <c r="G184" s="74"/>
      <c r="H184" s="75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15"/>
    </row>
    <row r="185">
      <c r="A185" s="74"/>
      <c r="B185" s="74"/>
      <c r="C185" s="74"/>
      <c r="D185" s="74"/>
      <c r="E185" s="74"/>
      <c r="F185" s="74"/>
      <c r="G185" s="74"/>
      <c r="H185" s="75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15"/>
    </row>
    <row r="186">
      <c r="A186" s="74"/>
      <c r="B186" s="74"/>
      <c r="C186" s="74"/>
      <c r="D186" s="74"/>
      <c r="E186" s="74"/>
      <c r="F186" s="74"/>
      <c r="G186" s="74"/>
      <c r="H186" s="75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15"/>
    </row>
    <row r="187">
      <c r="A187" s="74"/>
      <c r="B187" s="74"/>
      <c r="C187" s="74"/>
      <c r="D187" s="74"/>
      <c r="E187" s="74"/>
      <c r="F187" s="74"/>
      <c r="G187" s="74"/>
      <c r="H187" s="75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15"/>
    </row>
    <row r="188">
      <c r="A188" s="74"/>
      <c r="B188" s="74"/>
      <c r="C188" s="74"/>
      <c r="D188" s="74"/>
      <c r="E188" s="74"/>
      <c r="F188" s="74"/>
      <c r="G188" s="74"/>
      <c r="H188" s="75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15"/>
    </row>
    <row r="189">
      <c r="A189" s="74"/>
      <c r="B189" s="74"/>
      <c r="C189" s="74"/>
      <c r="D189" s="74"/>
      <c r="E189" s="74"/>
      <c r="F189" s="74"/>
      <c r="G189" s="74"/>
      <c r="H189" s="75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15"/>
    </row>
    <row r="190">
      <c r="A190" s="74"/>
      <c r="B190" s="74"/>
      <c r="C190" s="74"/>
      <c r="D190" s="74"/>
      <c r="E190" s="74"/>
      <c r="F190" s="74"/>
      <c r="G190" s="74"/>
      <c r="H190" s="75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15"/>
    </row>
    <row r="191">
      <c r="A191" s="74"/>
      <c r="B191" s="74"/>
      <c r="C191" s="74"/>
      <c r="D191" s="74"/>
      <c r="E191" s="74"/>
      <c r="F191" s="74"/>
      <c r="G191" s="74"/>
      <c r="H191" s="75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15"/>
    </row>
    <row r="192">
      <c r="A192" s="74"/>
      <c r="B192" s="74"/>
      <c r="C192" s="74"/>
      <c r="D192" s="74"/>
      <c r="E192" s="74"/>
      <c r="F192" s="74"/>
      <c r="G192" s="74"/>
      <c r="H192" s="75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15"/>
    </row>
    <row r="193">
      <c r="A193" s="74"/>
      <c r="B193" s="74"/>
      <c r="C193" s="74"/>
      <c r="D193" s="74"/>
      <c r="E193" s="74"/>
      <c r="F193" s="74"/>
      <c r="G193" s="74"/>
      <c r="H193" s="75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15"/>
    </row>
    <row r="194">
      <c r="A194" s="74"/>
      <c r="B194" s="74"/>
      <c r="C194" s="74"/>
      <c r="D194" s="74"/>
      <c r="E194" s="74"/>
      <c r="F194" s="74"/>
      <c r="G194" s="74"/>
      <c r="H194" s="75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15"/>
    </row>
    <row r="195">
      <c r="A195" s="74"/>
      <c r="B195" s="74"/>
      <c r="C195" s="74"/>
      <c r="D195" s="74"/>
      <c r="E195" s="74"/>
      <c r="F195" s="74"/>
      <c r="G195" s="74"/>
      <c r="H195" s="75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15"/>
    </row>
    <row r="196">
      <c r="A196" s="74"/>
      <c r="B196" s="74"/>
      <c r="C196" s="74"/>
      <c r="D196" s="74"/>
      <c r="E196" s="74"/>
      <c r="F196" s="74"/>
      <c r="G196" s="74"/>
      <c r="H196" s="75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15"/>
    </row>
    <row r="197">
      <c r="A197" s="74"/>
      <c r="B197" s="74"/>
      <c r="C197" s="74"/>
      <c r="D197" s="74"/>
      <c r="E197" s="74"/>
      <c r="F197" s="74"/>
      <c r="G197" s="74"/>
      <c r="H197" s="75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15"/>
    </row>
    <row r="198">
      <c r="A198" s="74"/>
      <c r="B198" s="74"/>
      <c r="C198" s="74"/>
      <c r="D198" s="74"/>
      <c r="E198" s="74"/>
      <c r="F198" s="74"/>
      <c r="G198" s="74"/>
      <c r="H198" s="75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15"/>
    </row>
    <row r="199">
      <c r="A199" s="74"/>
      <c r="B199" s="74"/>
      <c r="C199" s="74"/>
      <c r="D199" s="74"/>
      <c r="E199" s="74"/>
      <c r="F199" s="74"/>
      <c r="G199" s="74"/>
      <c r="H199" s="75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15"/>
    </row>
    <row r="200">
      <c r="A200" s="74"/>
      <c r="B200" s="74"/>
      <c r="C200" s="74"/>
      <c r="D200" s="74"/>
      <c r="E200" s="74"/>
      <c r="F200" s="74"/>
      <c r="G200" s="74"/>
      <c r="H200" s="75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15"/>
    </row>
    <row r="201">
      <c r="A201" s="74"/>
      <c r="B201" s="74"/>
      <c r="C201" s="74"/>
      <c r="D201" s="74"/>
      <c r="E201" s="74"/>
      <c r="F201" s="74"/>
      <c r="G201" s="74"/>
      <c r="H201" s="75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15"/>
    </row>
    <row r="202">
      <c r="A202" s="74"/>
      <c r="B202" s="74"/>
      <c r="C202" s="74"/>
      <c r="D202" s="74"/>
      <c r="E202" s="74"/>
      <c r="F202" s="74"/>
      <c r="G202" s="74"/>
      <c r="H202" s="75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15"/>
    </row>
    <row r="203">
      <c r="A203" s="74"/>
      <c r="B203" s="74"/>
      <c r="C203" s="74"/>
      <c r="D203" s="74"/>
      <c r="E203" s="74"/>
      <c r="F203" s="74"/>
      <c r="G203" s="74"/>
      <c r="H203" s="75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15"/>
    </row>
    <row r="204">
      <c r="A204" s="74"/>
      <c r="B204" s="74"/>
      <c r="C204" s="74"/>
      <c r="D204" s="74"/>
      <c r="E204" s="74"/>
      <c r="F204" s="74"/>
      <c r="G204" s="74"/>
      <c r="H204" s="75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15"/>
    </row>
    <row r="205">
      <c r="A205" s="74"/>
      <c r="B205" s="74"/>
      <c r="C205" s="74"/>
      <c r="D205" s="74"/>
      <c r="E205" s="74"/>
      <c r="F205" s="74"/>
      <c r="G205" s="74"/>
      <c r="H205" s="75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15"/>
    </row>
    <row r="206">
      <c r="A206" s="74"/>
      <c r="B206" s="74"/>
      <c r="C206" s="74"/>
      <c r="D206" s="74"/>
      <c r="E206" s="74"/>
      <c r="F206" s="74"/>
      <c r="G206" s="74"/>
      <c r="H206" s="75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15"/>
    </row>
    <row r="207">
      <c r="A207" s="74"/>
      <c r="B207" s="74"/>
      <c r="C207" s="74"/>
      <c r="D207" s="74"/>
      <c r="E207" s="74"/>
      <c r="F207" s="74"/>
      <c r="G207" s="74"/>
      <c r="H207" s="75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15"/>
    </row>
    <row r="208">
      <c r="A208" s="74"/>
      <c r="B208" s="74"/>
      <c r="C208" s="74"/>
      <c r="D208" s="74"/>
      <c r="E208" s="74"/>
      <c r="F208" s="74"/>
      <c r="G208" s="74"/>
      <c r="H208" s="75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15"/>
    </row>
    <row r="209">
      <c r="A209" s="74"/>
      <c r="B209" s="74"/>
      <c r="C209" s="74"/>
      <c r="D209" s="74"/>
      <c r="E209" s="74"/>
      <c r="F209" s="74"/>
      <c r="G209" s="74"/>
      <c r="H209" s="75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15"/>
    </row>
    <row r="210">
      <c r="A210" s="74"/>
      <c r="B210" s="74"/>
      <c r="C210" s="74"/>
      <c r="D210" s="74"/>
      <c r="E210" s="74"/>
      <c r="F210" s="74"/>
      <c r="G210" s="74"/>
      <c r="H210" s="75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15"/>
    </row>
    <row r="211">
      <c r="A211" s="74"/>
      <c r="B211" s="74"/>
      <c r="C211" s="74"/>
      <c r="D211" s="74"/>
      <c r="E211" s="74"/>
      <c r="F211" s="74"/>
      <c r="G211" s="74"/>
      <c r="H211" s="75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15"/>
    </row>
    <row r="212">
      <c r="A212" s="74"/>
      <c r="B212" s="74"/>
      <c r="C212" s="74"/>
      <c r="D212" s="74"/>
      <c r="E212" s="74"/>
      <c r="F212" s="74"/>
      <c r="G212" s="74"/>
      <c r="H212" s="75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15"/>
    </row>
    <row r="213">
      <c r="A213" s="74"/>
      <c r="B213" s="74"/>
      <c r="C213" s="74"/>
      <c r="D213" s="74"/>
      <c r="E213" s="74"/>
      <c r="F213" s="74"/>
      <c r="G213" s="74"/>
      <c r="H213" s="75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15"/>
    </row>
    <row r="214">
      <c r="A214" s="74"/>
      <c r="B214" s="74"/>
      <c r="C214" s="74"/>
      <c r="D214" s="74"/>
      <c r="E214" s="74"/>
      <c r="F214" s="74"/>
      <c r="G214" s="74"/>
      <c r="H214" s="75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15"/>
    </row>
    <row r="215">
      <c r="A215" s="74"/>
      <c r="B215" s="74"/>
      <c r="C215" s="74"/>
      <c r="D215" s="74"/>
      <c r="E215" s="74"/>
      <c r="F215" s="74"/>
      <c r="G215" s="74"/>
      <c r="H215" s="75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15"/>
    </row>
    <row r="216">
      <c r="A216" s="74"/>
      <c r="B216" s="74"/>
      <c r="C216" s="74"/>
      <c r="D216" s="74"/>
      <c r="E216" s="74"/>
      <c r="F216" s="74"/>
      <c r="G216" s="74"/>
      <c r="H216" s="75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15"/>
    </row>
    <row r="217">
      <c r="A217" s="74"/>
      <c r="B217" s="74"/>
      <c r="C217" s="74"/>
      <c r="D217" s="74"/>
      <c r="E217" s="74"/>
      <c r="F217" s="74"/>
      <c r="G217" s="74"/>
      <c r="H217" s="75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15"/>
    </row>
    <row r="218">
      <c r="A218" s="74"/>
      <c r="B218" s="74"/>
      <c r="C218" s="74"/>
      <c r="D218" s="74"/>
      <c r="E218" s="74"/>
      <c r="F218" s="74"/>
      <c r="G218" s="74"/>
      <c r="H218" s="75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15"/>
    </row>
    <row r="219">
      <c r="A219" s="74"/>
      <c r="B219" s="74"/>
      <c r="C219" s="74"/>
      <c r="D219" s="74"/>
      <c r="E219" s="74"/>
      <c r="F219" s="74"/>
      <c r="G219" s="74"/>
      <c r="H219" s="75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15"/>
    </row>
    <row r="220">
      <c r="A220" s="74"/>
      <c r="B220" s="74"/>
      <c r="C220" s="74"/>
      <c r="D220" s="74"/>
      <c r="E220" s="74"/>
      <c r="F220" s="74"/>
      <c r="G220" s="74"/>
      <c r="H220" s="75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15"/>
    </row>
    <row r="221">
      <c r="A221" s="74"/>
      <c r="B221" s="74"/>
      <c r="C221" s="74"/>
      <c r="D221" s="74"/>
      <c r="E221" s="74"/>
      <c r="F221" s="74"/>
      <c r="G221" s="74"/>
      <c r="H221" s="75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15"/>
    </row>
    <row r="222">
      <c r="A222" s="74"/>
      <c r="B222" s="74"/>
      <c r="C222" s="74"/>
      <c r="D222" s="74"/>
      <c r="E222" s="74"/>
      <c r="F222" s="74"/>
      <c r="G222" s="74"/>
      <c r="H222" s="75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15"/>
    </row>
    <row r="223">
      <c r="A223" s="74"/>
      <c r="B223" s="74"/>
      <c r="C223" s="74"/>
      <c r="D223" s="74"/>
      <c r="E223" s="74"/>
      <c r="F223" s="74"/>
      <c r="G223" s="74"/>
      <c r="H223" s="75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15"/>
    </row>
    <row r="224">
      <c r="A224" s="74"/>
      <c r="B224" s="74"/>
      <c r="C224" s="74"/>
      <c r="D224" s="74"/>
      <c r="E224" s="74"/>
      <c r="F224" s="74"/>
      <c r="G224" s="74"/>
      <c r="H224" s="75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15"/>
    </row>
    <row r="225">
      <c r="A225" s="74"/>
      <c r="B225" s="74"/>
      <c r="C225" s="74"/>
      <c r="D225" s="74"/>
      <c r="E225" s="74"/>
      <c r="F225" s="74"/>
      <c r="G225" s="74"/>
      <c r="H225" s="75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15"/>
    </row>
    <row r="226">
      <c r="A226" s="74"/>
      <c r="B226" s="74"/>
      <c r="C226" s="74"/>
      <c r="D226" s="74"/>
      <c r="E226" s="74"/>
      <c r="F226" s="74"/>
      <c r="G226" s="74"/>
      <c r="H226" s="75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15"/>
    </row>
    <row r="227">
      <c r="A227" s="74"/>
      <c r="B227" s="74"/>
      <c r="C227" s="74"/>
      <c r="D227" s="74"/>
      <c r="E227" s="74"/>
      <c r="F227" s="74"/>
      <c r="G227" s="74"/>
      <c r="H227" s="75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15"/>
    </row>
    <row r="228">
      <c r="A228" s="74"/>
      <c r="B228" s="74"/>
      <c r="C228" s="74"/>
      <c r="D228" s="74"/>
      <c r="E228" s="74"/>
      <c r="F228" s="74"/>
      <c r="G228" s="74"/>
      <c r="H228" s="75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15"/>
    </row>
    <row r="229">
      <c r="A229" s="74"/>
      <c r="B229" s="74"/>
      <c r="C229" s="74"/>
      <c r="D229" s="74"/>
      <c r="E229" s="74"/>
      <c r="F229" s="74"/>
      <c r="G229" s="74"/>
      <c r="H229" s="75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15"/>
    </row>
    <row r="230">
      <c r="A230" s="74"/>
      <c r="B230" s="74"/>
      <c r="C230" s="74"/>
      <c r="D230" s="74"/>
      <c r="E230" s="74"/>
      <c r="F230" s="74"/>
      <c r="G230" s="74"/>
      <c r="H230" s="75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15"/>
    </row>
    <row r="231">
      <c r="A231" s="74"/>
      <c r="B231" s="74"/>
      <c r="C231" s="74"/>
      <c r="D231" s="74"/>
      <c r="E231" s="74"/>
      <c r="F231" s="74"/>
      <c r="G231" s="74"/>
      <c r="H231" s="75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15"/>
    </row>
    <row r="232">
      <c r="A232" s="74"/>
      <c r="B232" s="74"/>
      <c r="C232" s="74"/>
      <c r="D232" s="74"/>
      <c r="E232" s="74"/>
      <c r="F232" s="74"/>
      <c r="G232" s="74"/>
      <c r="H232" s="75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15"/>
    </row>
    <row r="233">
      <c r="A233" s="74"/>
      <c r="B233" s="74"/>
      <c r="C233" s="74"/>
      <c r="D233" s="74"/>
      <c r="E233" s="74"/>
      <c r="F233" s="74"/>
      <c r="G233" s="74"/>
      <c r="H233" s="75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15"/>
    </row>
    <row r="234">
      <c r="A234" s="74"/>
      <c r="B234" s="74"/>
      <c r="C234" s="74"/>
      <c r="D234" s="74"/>
      <c r="E234" s="74"/>
      <c r="F234" s="74"/>
      <c r="G234" s="74"/>
      <c r="H234" s="75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15"/>
    </row>
    <row r="235">
      <c r="A235" s="74"/>
      <c r="B235" s="74"/>
      <c r="C235" s="74"/>
      <c r="D235" s="74"/>
      <c r="E235" s="74"/>
      <c r="F235" s="74"/>
      <c r="G235" s="74"/>
      <c r="H235" s="75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15"/>
    </row>
    <row r="236">
      <c r="A236" s="74"/>
      <c r="B236" s="74"/>
      <c r="C236" s="74"/>
      <c r="D236" s="74"/>
      <c r="E236" s="74"/>
      <c r="F236" s="74"/>
      <c r="G236" s="74"/>
      <c r="H236" s="75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15"/>
    </row>
    <row r="237">
      <c r="A237" s="74"/>
      <c r="B237" s="74"/>
      <c r="C237" s="74"/>
      <c r="D237" s="74"/>
      <c r="E237" s="74"/>
      <c r="F237" s="74"/>
      <c r="G237" s="74"/>
      <c r="H237" s="75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15"/>
    </row>
    <row r="238">
      <c r="A238" s="74"/>
      <c r="B238" s="74"/>
      <c r="C238" s="74"/>
      <c r="D238" s="74"/>
      <c r="E238" s="74"/>
      <c r="F238" s="74"/>
      <c r="G238" s="74"/>
      <c r="H238" s="75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15"/>
    </row>
    <row r="239">
      <c r="A239" s="74"/>
      <c r="B239" s="74"/>
      <c r="C239" s="74"/>
      <c r="D239" s="74"/>
      <c r="E239" s="74"/>
      <c r="F239" s="74"/>
      <c r="G239" s="74"/>
      <c r="H239" s="75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15"/>
    </row>
    <row r="240">
      <c r="A240" s="74"/>
      <c r="B240" s="74"/>
      <c r="C240" s="74"/>
      <c r="D240" s="74"/>
      <c r="E240" s="74"/>
      <c r="F240" s="74"/>
      <c r="G240" s="74"/>
      <c r="H240" s="75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15"/>
    </row>
    <row r="241">
      <c r="A241" s="74"/>
      <c r="B241" s="74"/>
      <c r="C241" s="74"/>
      <c r="D241" s="74"/>
      <c r="E241" s="74"/>
      <c r="F241" s="74"/>
      <c r="G241" s="74"/>
      <c r="H241" s="75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15"/>
    </row>
    <row r="242">
      <c r="A242" s="74"/>
      <c r="B242" s="74"/>
      <c r="C242" s="74"/>
      <c r="D242" s="74"/>
      <c r="E242" s="74"/>
      <c r="F242" s="74"/>
      <c r="G242" s="74"/>
      <c r="H242" s="75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15"/>
    </row>
    <row r="243">
      <c r="A243" s="74"/>
      <c r="B243" s="74"/>
      <c r="C243" s="74"/>
      <c r="D243" s="74"/>
      <c r="E243" s="74"/>
      <c r="F243" s="74"/>
      <c r="G243" s="74"/>
      <c r="H243" s="75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15"/>
    </row>
    <row r="244">
      <c r="A244" s="74"/>
      <c r="B244" s="74"/>
      <c r="C244" s="74"/>
      <c r="D244" s="74"/>
      <c r="E244" s="74"/>
      <c r="F244" s="74"/>
      <c r="G244" s="74"/>
      <c r="H244" s="75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15"/>
    </row>
    <row r="245">
      <c r="A245" s="74"/>
      <c r="B245" s="74"/>
      <c r="C245" s="74"/>
      <c r="D245" s="74"/>
      <c r="E245" s="74"/>
      <c r="F245" s="74"/>
      <c r="G245" s="74"/>
      <c r="H245" s="75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15"/>
    </row>
    <row r="246">
      <c r="A246" s="74"/>
      <c r="B246" s="74"/>
      <c r="C246" s="74"/>
      <c r="D246" s="74"/>
      <c r="E246" s="74"/>
      <c r="F246" s="74"/>
      <c r="G246" s="74"/>
      <c r="H246" s="75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15"/>
    </row>
    <row r="247">
      <c r="A247" s="74"/>
      <c r="B247" s="74"/>
      <c r="C247" s="74"/>
      <c r="D247" s="74"/>
      <c r="E247" s="74"/>
      <c r="F247" s="74"/>
      <c r="G247" s="74"/>
      <c r="H247" s="75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15"/>
    </row>
    <row r="248">
      <c r="A248" s="74"/>
      <c r="B248" s="74"/>
      <c r="C248" s="74"/>
      <c r="D248" s="74"/>
      <c r="E248" s="74"/>
      <c r="F248" s="74"/>
      <c r="G248" s="74"/>
      <c r="H248" s="75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15"/>
    </row>
    <row r="249">
      <c r="A249" s="74"/>
      <c r="B249" s="74"/>
      <c r="C249" s="74"/>
      <c r="D249" s="74"/>
      <c r="E249" s="74"/>
      <c r="F249" s="74"/>
      <c r="G249" s="74"/>
      <c r="H249" s="75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15"/>
    </row>
    <row r="250">
      <c r="A250" s="74"/>
      <c r="B250" s="74"/>
      <c r="C250" s="74"/>
      <c r="D250" s="74"/>
      <c r="E250" s="74"/>
      <c r="F250" s="74"/>
      <c r="G250" s="74"/>
      <c r="H250" s="75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15"/>
    </row>
    <row r="251">
      <c r="A251" s="74"/>
      <c r="B251" s="74"/>
      <c r="C251" s="74"/>
      <c r="D251" s="74"/>
      <c r="E251" s="74"/>
      <c r="F251" s="74"/>
      <c r="G251" s="74"/>
      <c r="H251" s="75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15"/>
    </row>
    <row r="252">
      <c r="A252" s="74"/>
      <c r="B252" s="74"/>
      <c r="C252" s="74"/>
      <c r="D252" s="74"/>
      <c r="E252" s="74"/>
      <c r="F252" s="74"/>
      <c r="G252" s="74"/>
      <c r="H252" s="75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15"/>
    </row>
    <row r="253">
      <c r="A253" s="74"/>
      <c r="B253" s="74"/>
      <c r="C253" s="74"/>
      <c r="D253" s="74"/>
      <c r="E253" s="74"/>
      <c r="F253" s="74"/>
      <c r="G253" s="74"/>
      <c r="H253" s="75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15"/>
    </row>
    <row r="254">
      <c r="A254" s="74"/>
      <c r="B254" s="74"/>
      <c r="C254" s="74"/>
      <c r="D254" s="74"/>
      <c r="E254" s="74"/>
      <c r="F254" s="74"/>
      <c r="G254" s="74"/>
      <c r="H254" s="75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15"/>
    </row>
    <row r="255">
      <c r="A255" s="74"/>
      <c r="B255" s="74"/>
      <c r="C255" s="74"/>
      <c r="D255" s="74"/>
      <c r="E255" s="74"/>
      <c r="F255" s="74"/>
      <c r="G255" s="74"/>
      <c r="H255" s="75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15"/>
    </row>
    <row r="256">
      <c r="A256" s="74"/>
      <c r="B256" s="74"/>
      <c r="C256" s="74"/>
      <c r="D256" s="74"/>
      <c r="E256" s="74"/>
      <c r="F256" s="74"/>
      <c r="G256" s="74"/>
      <c r="H256" s="75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15"/>
    </row>
    <row r="257">
      <c r="A257" s="74"/>
      <c r="B257" s="74"/>
      <c r="C257" s="74"/>
      <c r="D257" s="74"/>
      <c r="E257" s="74"/>
      <c r="F257" s="74"/>
      <c r="G257" s="74"/>
      <c r="H257" s="75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15"/>
    </row>
    <row r="258">
      <c r="A258" s="74"/>
      <c r="B258" s="74"/>
      <c r="C258" s="74"/>
      <c r="D258" s="74"/>
      <c r="E258" s="74"/>
      <c r="F258" s="74"/>
      <c r="G258" s="74"/>
      <c r="H258" s="75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15"/>
    </row>
    <row r="259">
      <c r="A259" s="74"/>
      <c r="B259" s="74"/>
      <c r="C259" s="74"/>
      <c r="D259" s="74"/>
      <c r="E259" s="74"/>
      <c r="F259" s="74"/>
      <c r="G259" s="74"/>
      <c r="H259" s="75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15"/>
    </row>
    <row r="260">
      <c r="A260" s="74"/>
      <c r="B260" s="74"/>
      <c r="C260" s="74"/>
      <c r="D260" s="74"/>
      <c r="E260" s="74"/>
      <c r="F260" s="74"/>
      <c r="G260" s="74"/>
      <c r="H260" s="75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15"/>
    </row>
    <row r="261">
      <c r="A261" s="74"/>
      <c r="B261" s="74"/>
      <c r="C261" s="74"/>
      <c r="D261" s="74"/>
      <c r="E261" s="74"/>
      <c r="F261" s="74"/>
      <c r="G261" s="74"/>
      <c r="H261" s="75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15"/>
    </row>
    <row r="262">
      <c r="A262" s="74"/>
      <c r="B262" s="74"/>
      <c r="C262" s="74"/>
      <c r="D262" s="74"/>
      <c r="E262" s="74"/>
      <c r="F262" s="74"/>
      <c r="G262" s="74"/>
      <c r="H262" s="75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15"/>
    </row>
    <row r="263">
      <c r="A263" s="74"/>
      <c r="B263" s="74"/>
      <c r="C263" s="74"/>
      <c r="D263" s="74"/>
      <c r="E263" s="74"/>
      <c r="F263" s="74"/>
      <c r="G263" s="74"/>
      <c r="H263" s="75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15"/>
    </row>
    <row r="264">
      <c r="A264" s="74"/>
      <c r="B264" s="74"/>
      <c r="C264" s="74"/>
      <c r="D264" s="74"/>
      <c r="E264" s="74"/>
      <c r="F264" s="74"/>
      <c r="G264" s="74"/>
      <c r="H264" s="75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15"/>
    </row>
    <row r="265">
      <c r="A265" s="74"/>
      <c r="B265" s="74"/>
      <c r="C265" s="74"/>
      <c r="D265" s="74"/>
      <c r="E265" s="74"/>
      <c r="F265" s="74"/>
      <c r="G265" s="74"/>
      <c r="H265" s="75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15"/>
    </row>
    <row r="266">
      <c r="A266" s="74"/>
      <c r="B266" s="74"/>
      <c r="C266" s="74"/>
      <c r="D266" s="74"/>
      <c r="E266" s="74"/>
      <c r="F266" s="74"/>
      <c r="G266" s="74"/>
      <c r="H266" s="75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15"/>
    </row>
    <row r="267">
      <c r="A267" s="74"/>
      <c r="B267" s="74"/>
      <c r="C267" s="74"/>
      <c r="D267" s="74"/>
      <c r="E267" s="74"/>
      <c r="F267" s="74"/>
      <c r="G267" s="74"/>
      <c r="H267" s="75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15"/>
    </row>
    <row r="268">
      <c r="A268" s="74"/>
      <c r="B268" s="74"/>
      <c r="C268" s="74"/>
      <c r="D268" s="74"/>
      <c r="E268" s="74"/>
      <c r="F268" s="74"/>
      <c r="G268" s="74"/>
      <c r="H268" s="75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15"/>
    </row>
    <row r="269">
      <c r="A269" s="74"/>
      <c r="B269" s="74"/>
      <c r="C269" s="74"/>
      <c r="D269" s="74"/>
      <c r="E269" s="74"/>
      <c r="F269" s="74"/>
      <c r="G269" s="74"/>
      <c r="H269" s="75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15"/>
    </row>
    <row r="270">
      <c r="A270" s="74"/>
      <c r="B270" s="74"/>
      <c r="C270" s="74"/>
      <c r="D270" s="74"/>
      <c r="E270" s="74"/>
      <c r="F270" s="74"/>
      <c r="G270" s="74"/>
      <c r="H270" s="75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15"/>
    </row>
    <row r="271">
      <c r="A271" s="74"/>
      <c r="B271" s="74"/>
      <c r="C271" s="74"/>
      <c r="D271" s="74"/>
      <c r="E271" s="74"/>
      <c r="F271" s="74"/>
      <c r="G271" s="74"/>
      <c r="H271" s="75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15"/>
    </row>
    <row r="272">
      <c r="A272" s="74"/>
      <c r="B272" s="74"/>
      <c r="C272" s="74"/>
      <c r="D272" s="74"/>
      <c r="E272" s="74"/>
      <c r="F272" s="74"/>
      <c r="G272" s="74"/>
      <c r="H272" s="75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15"/>
    </row>
    <row r="273">
      <c r="A273" s="74"/>
      <c r="B273" s="74"/>
      <c r="C273" s="74"/>
      <c r="D273" s="74"/>
      <c r="E273" s="74"/>
      <c r="F273" s="74"/>
      <c r="G273" s="74"/>
      <c r="H273" s="75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15"/>
    </row>
    <row r="274">
      <c r="A274" s="74"/>
      <c r="B274" s="74"/>
      <c r="C274" s="74"/>
      <c r="D274" s="74"/>
      <c r="E274" s="74"/>
      <c r="F274" s="74"/>
      <c r="G274" s="74"/>
      <c r="H274" s="75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15"/>
    </row>
    <row r="275">
      <c r="A275" s="74"/>
      <c r="B275" s="74"/>
      <c r="C275" s="74"/>
      <c r="D275" s="74"/>
      <c r="E275" s="74"/>
      <c r="F275" s="74"/>
      <c r="G275" s="74"/>
      <c r="H275" s="75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15"/>
    </row>
    <row r="276">
      <c r="A276" s="74"/>
      <c r="B276" s="74"/>
      <c r="C276" s="74"/>
      <c r="D276" s="74"/>
      <c r="E276" s="74"/>
      <c r="F276" s="74"/>
      <c r="G276" s="74"/>
      <c r="H276" s="75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15"/>
    </row>
    <row r="277">
      <c r="A277" s="74"/>
      <c r="B277" s="74"/>
      <c r="C277" s="74"/>
      <c r="D277" s="74"/>
      <c r="E277" s="74"/>
      <c r="F277" s="74"/>
      <c r="G277" s="74"/>
      <c r="H277" s="75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15"/>
    </row>
    <row r="278">
      <c r="A278" s="74"/>
      <c r="B278" s="74"/>
      <c r="C278" s="74"/>
      <c r="D278" s="74"/>
      <c r="E278" s="74"/>
      <c r="F278" s="74"/>
      <c r="G278" s="74"/>
      <c r="H278" s="75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15"/>
    </row>
    <row r="279">
      <c r="A279" s="74"/>
      <c r="B279" s="74"/>
      <c r="C279" s="74"/>
      <c r="D279" s="74"/>
      <c r="E279" s="74"/>
      <c r="F279" s="74"/>
      <c r="G279" s="74"/>
      <c r="H279" s="75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15"/>
    </row>
    <row r="280">
      <c r="A280" s="74"/>
      <c r="B280" s="74"/>
      <c r="C280" s="74"/>
      <c r="D280" s="74"/>
      <c r="E280" s="74"/>
      <c r="F280" s="74"/>
      <c r="G280" s="74"/>
      <c r="H280" s="75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15"/>
    </row>
    <row r="281">
      <c r="A281" s="74"/>
      <c r="B281" s="74"/>
      <c r="C281" s="74"/>
      <c r="D281" s="74"/>
      <c r="E281" s="74"/>
      <c r="F281" s="74"/>
      <c r="G281" s="74"/>
      <c r="H281" s="75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15"/>
    </row>
    <row r="282">
      <c r="A282" s="74"/>
      <c r="B282" s="74"/>
      <c r="C282" s="74"/>
      <c r="D282" s="74"/>
      <c r="E282" s="74"/>
      <c r="F282" s="74"/>
      <c r="G282" s="74"/>
      <c r="H282" s="75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15"/>
    </row>
    <row r="283">
      <c r="A283" s="74"/>
      <c r="B283" s="74"/>
      <c r="C283" s="74"/>
      <c r="D283" s="74"/>
      <c r="E283" s="74"/>
      <c r="F283" s="74"/>
      <c r="G283" s="74"/>
      <c r="H283" s="75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15"/>
    </row>
    <row r="284">
      <c r="A284" s="74"/>
      <c r="B284" s="74"/>
      <c r="C284" s="74"/>
      <c r="D284" s="74"/>
      <c r="E284" s="74"/>
      <c r="F284" s="74"/>
      <c r="G284" s="74"/>
      <c r="H284" s="75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15"/>
    </row>
    <row r="285">
      <c r="A285" s="74"/>
      <c r="B285" s="74"/>
      <c r="C285" s="74"/>
      <c r="D285" s="74"/>
      <c r="E285" s="74"/>
      <c r="F285" s="74"/>
      <c r="G285" s="74"/>
      <c r="H285" s="75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15"/>
    </row>
    <row r="286">
      <c r="A286" s="74"/>
      <c r="B286" s="74"/>
      <c r="C286" s="74"/>
      <c r="D286" s="74"/>
      <c r="E286" s="74"/>
      <c r="F286" s="74"/>
      <c r="G286" s="74"/>
      <c r="H286" s="75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15"/>
    </row>
    <row r="287">
      <c r="A287" s="74"/>
      <c r="B287" s="74"/>
      <c r="C287" s="74"/>
      <c r="D287" s="74"/>
      <c r="E287" s="74"/>
      <c r="F287" s="74"/>
      <c r="G287" s="74"/>
      <c r="H287" s="75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15"/>
    </row>
    <row r="288">
      <c r="A288" s="74"/>
      <c r="B288" s="74"/>
      <c r="C288" s="74"/>
      <c r="D288" s="74"/>
      <c r="E288" s="74"/>
      <c r="F288" s="74"/>
      <c r="G288" s="74"/>
      <c r="H288" s="75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15"/>
    </row>
    <row r="289">
      <c r="A289" s="74"/>
      <c r="B289" s="74"/>
      <c r="C289" s="74"/>
      <c r="D289" s="74"/>
      <c r="E289" s="74"/>
      <c r="F289" s="74"/>
      <c r="G289" s="74"/>
      <c r="H289" s="75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15"/>
    </row>
    <row r="290">
      <c r="A290" s="74"/>
      <c r="B290" s="74"/>
      <c r="C290" s="74"/>
      <c r="D290" s="74"/>
      <c r="E290" s="74"/>
      <c r="F290" s="74"/>
      <c r="G290" s="74"/>
      <c r="H290" s="75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15"/>
    </row>
    <row r="291">
      <c r="A291" s="74"/>
      <c r="B291" s="74"/>
      <c r="C291" s="74"/>
      <c r="D291" s="74"/>
      <c r="E291" s="74"/>
      <c r="F291" s="74"/>
      <c r="G291" s="74"/>
      <c r="H291" s="75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15"/>
    </row>
    <row r="292">
      <c r="A292" s="74"/>
      <c r="B292" s="74"/>
      <c r="C292" s="74"/>
      <c r="D292" s="74"/>
      <c r="E292" s="74"/>
      <c r="F292" s="74"/>
      <c r="G292" s="74"/>
      <c r="H292" s="75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15"/>
    </row>
    <row r="293">
      <c r="A293" s="74"/>
      <c r="B293" s="74"/>
      <c r="C293" s="74"/>
      <c r="D293" s="74"/>
      <c r="E293" s="74"/>
      <c r="F293" s="74"/>
      <c r="G293" s="74"/>
      <c r="H293" s="75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15"/>
    </row>
    <row r="294">
      <c r="A294" s="74"/>
      <c r="B294" s="74"/>
      <c r="C294" s="74"/>
      <c r="D294" s="74"/>
      <c r="E294" s="74"/>
      <c r="F294" s="74"/>
      <c r="G294" s="74"/>
      <c r="H294" s="75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15"/>
    </row>
    <row r="295">
      <c r="A295" s="74"/>
      <c r="B295" s="74"/>
      <c r="C295" s="74"/>
      <c r="D295" s="74"/>
      <c r="E295" s="74"/>
      <c r="F295" s="74"/>
      <c r="G295" s="74"/>
      <c r="H295" s="75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15"/>
    </row>
    <row r="296">
      <c r="A296" s="74"/>
      <c r="B296" s="74"/>
      <c r="C296" s="74"/>
      <c r="D296" s="74"/>
      <c r="E296" s="74"/>
      <c r="F296" s="74"/>
      <c r="G296" s="74"/>
      <c r="H296" s="75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15"/>
    </row>
    <row r="297">
      <c r="A297" s="74"/>
      <c r="B297" s="74"/>
      <c r="C297" s="74"/>
      <c r="D297" s="74"/>
      <c r="E297" s="74"/>
      <c r="F297" s="74"/>
      <c r="G297" s="74"/>
      <c r="H297" s="75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15"/>
    </row>
    <row r="298">
      <c r="A298" s="74"/>
      <c r="B298" s="74"/>
      <c r="C298" s="74"/>
      <c r="D298" s="74"/>
      <c r="E298" s="74"/>
      <c r="F298" s="74"/>
      <c r="G298" s="74"/>
      <c r="H298" s="75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15"/>
    </row>
    <row r="299">
      <c r="A299" s="74"/>
      <c r="B299" s="74"/>
      <c r="C299" s="74"/>
      <c r="D299" s="74"/>
      <c r="E299" s="74"/>
      <c r="F299" s="74"/>
      <c r="G299" s="74"/>
      <c r="H299" s="75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15"/>
    </row>
    <row r="300">
      <c r="A300" s="74"/>
      <c r="B300" s="74"/>
      <c r="C300" s="74"/>
      <c r="D300" s="74"/>
      <c r="E300" s="74"/>
      <c r="F300" s="74"/>
      <c r="G300" s="74"/>
      <c r="H300" s="75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15"/>
    </row>
    <row r="301">
      <c r="A301" s="74"/>
      <c r="B301" s="74"/>
      <c r="C301" s="74"/>
      <c r="D301" s="74"/>
      <c r="E301" s="74"/>
      <c r="F301" s="74"/>
      <c r="G301" s="74"/>
      <c r="H301" s="75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15"/>
    </row>
    <row r="302">
      <c r="A302" s="74"/>
      <c r="B302" s="74"/>
      <c r="C302" s="74"/>
      <c r="D302" s="74"/>
      <c r="E302" s="74"/>
      <c r="F302" s="74"/>
      <c r="G302" s="74"/>
      <c r="H302" s="75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15"/>
    </row>
    <row r="303">
      <c r="A303" s="74"/>
      <c r="B303" s="74"/>
      <c r="C303" s="74"/>
      <c r="D303" s="74"/>
      <c r="E303" s="74"/>
      <c r="F303" s="74"/>
      <c r="G303" s="74"/>
      <c r="H303" s="75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15"/>
    </row>
    <row r="304">
      <c r="A304" s="74"/>
      <c r="B304" s="74"/>
      <c r="C304" s="74"/>
      <c r="D304" s="74"/>
      <c r="E304" s="74"/>
      <c r="F304" s="74"/>
      <c r="G304" s="74"/>
      <c r="H304" s="75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15"/>
    </row>
    <row r="305">
      <c r="A305" s="74"/>
      <c r="B305" s="74"/>
      <c r="C305" s="74"/>
      <c r="D305" s="74"/>
      <c r="E305" s="74"/>
      <c r="F305" s="74"/>
      <c r="G305" s="74"/>
      <c r="H305" s="75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15"/>
    </row>
    <row r="306">
      <c r="A306" s="74"/>
      <c r="B306" s="74"/>
      <c r="C306" s="74"/>
      <c r="D306" s="74"/>
      <c r="E306" s="74"/>
      <c r="F306" s="74"/>
      <c r="G306" s="74"/>
      <c r="H306" s="75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15"/>
    </row>
    <row r="307">
      <c r="A307" s="74"/>
      <c r="B307" s="74"/>
      <c r="C307" s="74"/>
      <c r="D307" s="74"/>
      <c r="E307" s="74"/>
      <c r="F307" s="74"/>
      <c r="G307" s="74"/>
      <c r="H307" s="75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15"/>
    </row>
    <row r="308">
      <c r="A308" s="74"/>
      <c r="B308" s="74"/>
      <c r="C308" s="74"/>
      <c r="D308" s="74"/>
      <c r="E308" s="74"/>
      <c r="F308" s="74"/>
      <c r="G308" s="74"/>
      <c r="H308" s="75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15"/>
    </row>
    <row r="309">
      <c r="A309" s="74"/>
      <c r="B309" s="74"/>
      <c r="C309" s="74"/>
      <c r="D309" s="74"/>
      <c r="E309" s="74"/>
      <c r="F309" s="74"/>
      <c r="G309" s="74"/>
      <c r="H309" s="75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15"/>
    </row>
    <row r="310">
      <c r="A310" s="74"/>
      <c r="B310" s="74"/>
      <c r="C310" s="74"/>
      <c r="D310" s="74"/>
      <c r="E310" s="74"/>
      <c r="F310" s="74"/>
      <c r="G310" s="74"/>
      <c r="H310" s="75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15"/>
    </row>
    <row r="311">
      <c r="A311" s="74"/>
      <c r="B311" s="74"/>
      <c r="C311" s="74"/>
      <c r="D311" s="74"/>
      <c r="E311" s="74"/>
      <c r="F311" s="74"/>
      <c r="G311" s="74"/>
      <c r="H311" s="75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15"/>
    </row>
    <row r="312">
      <c r="A312" s="74"/>
      <c r="B312" s="74"/>
      <c r="C312" s="74"/>
      <c r="D312" s="74"/>
      <c r="E312" s="74"/>
      <c r="F312" s="74"/>
      <c r="G312" s="74"/>
      <c r="H312" s="75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15"/>
    </row>
    <row r="313">
      <c r="A313" s="74"/>
      <c r="B313" s="74"/>
      <c r="C313" s="74"/>
      <c r="D313" s="74"/>
      <c r="E313" s="74"/>
      <c r="F313" s="74"/>
      <c r="G313" s="74"/>
      <c r="H313" s="75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15"/>
    </row>
    <row r="314">
      <c r="A314" s="74"/>
      <c r="B314" s="74"/>
      <c r="C314" s="74"/>
      <c r="D314" s="74"/>
      <c r="E314" s="74"/>
      <c r="F314" s="74"/>
      <c r="G314" s="74"/>
      <c r="H314" s="75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15"/>
    </row>
    <row r="315">
      <c r="A315" s="74"/>
      <c r="B315" s="74"/>
      <c r="C315" s="74"/>
      <c r="D315" s="74"/>
      <c r="E315" s="74"/>
      <c r="F315" s="74"/>
      <c r="G315" s="74"/>
      <c r="H315" s="75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15"/>
    </row>
    <row r="316">
      <c r="A316" s="74"/>
      <c r="B316" s="74"/>
      <c r="C316" s="74"/>
      <c r="D316" s="74"/>
      <c r="E316" s="74"/>
      <c r="F316" s="74"/>
      <c r="G316" s="74"/>
      <c r="H316" s="75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15"/>
    </row>
    <row r="317">
      <c r="A317" s="74"/>
      <c r="B317" s="74"/>
      <c r="C317" s="74"/>
      <c r="D317" s="74"/>
      <c r="E317" s="74"/>
      <c r="F317" s="74"/>
      <c r="G317" s="74"/>
      <c r="H317" s="75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15"/>
    </row>
    <row r="318">
      <c r="A318" s="74"/>
      <c r="B318" s="74"/>
      <c r="C318" s="74"/>
      <c r="D318" s="74"/>
      <c r="E318" s="74"/>
      <c r="F318" s="74"/>
      <c r="G318" s="74"/>
      <c r="H318" s="75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15"/>
    </row>
    <row r="319">
      <c r="A319" s="74"/>
      <c r="B319" s="74"/>
      <c r="C319" s="74"/>
      <c r="D319" s="74"/>
      <c r="E319" s="74"/>
      <c r="F319" s="74"/>
      <c r="G319" s="74"/>
      <c r="H319" s="75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15"/>
    </row>
    <row r="320">
      <c r="A320" s="74"/>
      <c r="B320" s="74"/>
      <c r="C320" s="74"/>
      <c r="D320" s="74"/>
      <c r="E320" s="74"/>
      <c r="F320" s="74"/>
      <c r="G320" s="74"/>
      <c r="H320" s="75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15"/>
    </row>
    <row r="321">
      <c r="A321" s="74"/>
      <c r="B321" s="74"/>
      <c r="C321" s="74"/>
      <c r="D321" s="74"/>
      <c r="E321" s="74"/>
      <c r="F321" s="74"/>
      <c r="G321" s="74"/>
      <c r="H321" s="75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15"/>
    </row>
    <row r="322">
      <c r="A322" s="74"/>
      <c r="B322" s="74"/>
      <c r="C322" s="74"/>
      <c r="D322" s="74"/>
      <c r="E322" s="74"/>
      <c r="F322" s="74"/>
      <c r="G322" s="74"/>
      <c r="H322" s="75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15"/>
    </row>
    <row r="323">
      <c r="A323" s="74"/>
      <c r="B323" s="74"/>
      <c r="C323" s="74"/>
      <c r="D323" s="74"/>
      <c r="E323" s="74"/>
      <c r="F323" s="74"/>
      <c r="G323" s="74"/>
      <c r="H323" s="75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15"/>
    </row>
    <row r="324">
      <c r="A324" s="74"/>
      <c r="B324" s="74"/>
      <c r="C324" s="74"/>
      <c r="D324" s="74"/>
      <c r="E324" s="74"/>
      <c r="F324" s="74"/>
      <c r="G324" s="74"/>
      <c r="H324" s="75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15"/>
    </row>
    <row r="325">
      <c r="A325" s="74"/>
      <c r="B325" s="74"/>
      <c r="C325" s="74"/>
      <c r="D325" s="74"/>
      <c r="E325" s="74"/>
      <c r="F325" s="74"/>
      <c r="G325" s="74"/>
      <c r="H325" s="75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15"/>
    </row>
    <row r="326">
      <c r="A326" s="74"/>
      <c r="B326" s="74"/>
      <c r="C326" s="74"/>
      <c r="D326" s="74"/>
      <c r="E326" s="74"/>
      <c r="F326" s="74"/>
      <c r="G326" s="74"/>
      <c r="H326" s="75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15"/>
    </row>
    <row r="327">
      <c r="A327" s="74"/>
      <c r="B327" s="74"/>
      <c r="C327" s="74"/>
      <c r="D327" s="74"/>
      <c r="E327" s="74"/>
      <c r="F327" s="74"/>
      <c r="G327" s="74"/>
      <c r="H327" s="75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15"/>
    </row>
    <row r="328">
      <c r="A328" s="74"/>
      <c r="B328" s="74"/>
      <c r="C328" s="74"/>
      <c r="D328" s="74"/>
      <c r="E328" s="74"/>
      <c r="F328" s="74"/>
      <c r="G328" s="74"/>
      <c r="H328" s="75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15"/>
    </row>
    <row r="329">
      <c r="A329" s="74"/>
      <c r="B329" s="74"/>
      <c r="C329" s="74"/>
      <c r="D329" s="74"/>
      <c r="E329" s="74"/>
      <c r="F329" s="74"/>
      <c r="G329" s="74"/>
      <c r="H329" s="75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15"/>
    </row>
    <row r="330">
      <c r="A330" s="74"/>
      <c r="B330" s="74"/>
      <c r="C330" s="74"/>
      <c r="D330" s="74"/>
      <c r="E330" s="74"/>
      <c r="F330" s="74"/>
      <c r="G330" s="74"/>
      <c r="H330" s="75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15"/>
    </row>
    <row r="331">
      <c r="A331" s="74"/>
      <c r="B331" s="74"/>
      <c r="C331" s="74"/>
      <c r="D331" s="74"/>
      <c r="E331" s="74"/>
      <c r="F331" s="74"/>
      <c r="G331" s="74"/>
      <c r="H331" s="75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15"/>
    </row>
    <row r="332">
      <c r="A332" s="74"/>
      <c r="B332" s="74"/>
      <c r="C332" s="74"/>
      <c r="D332" s="74"/>
      <c r="E332" s="74"/>
      <c r="F332" s="74"/>
      <c r="G332" s="74"/>
      <c r="H332" s="75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15"/>
    </row>
    <row r="333">
      <c r="A333" s="74"/>
      <c r="B333" s="74"/>
      <c r="C333" s="74"/>
      <c r="D333" s="74"/>
      <c r="E333" s="74"/>
      <c r="F333" s="74"/>
      <c r="G333" s="74"/>
      <c r="H333" s="75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15"/>
    </row>
    <row r="334">
      <c r="A334" s="74"/>
      <c r="B334" s="74"/>
      <c r="C334" s="74"/>
      <c r="D334" s="74"/>
      <c r="E334" s="74"/>
      <c r="F334" s="74"/>
      <c r="G334" s="74"/>
      <c r="H334" s="75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15"/>
    </row>
    <row r="335">
      <c r="A335" s="74"/>
      <c r="B335" s="74"/>
      <c r="C335" s="74"/>
      <c r="D335" s="74"/>
      <c r="E335" s="74"/>
      <c r="F335" s="74"/>
      <c r="G335" s="74"/>
      <c r="H335" s="75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15"/>
    </row>
    <row r="336">
      <c r="A336" s="74"/>
      <c r="B336" s="74"/>
      <c r="C336" s="74"/>
      <c r="D336" s="74"/>
      <c r="E336" s="74"/>
      <c r="F336" s="74"/>
      <c r="G336" s="74"/>
      <c r="H336" s="75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15"/>
    </row>
    <row r="337">
      <c r="A337" s="74"/>
      <c r="B337" s="74"/>
      <c r="C337" s="74"/>
      <c r="D337" s="74"/>
      <c r="E337" s="74"/>
      <c r="F337" s="74"/>
      <c r="G337" s="74"/>
      <c r="H337" s="75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15"/>
    </row>
    <row r="338">
      <c r="A338" s="74"/>
      <c r="B338" s="74"/>
      <c r="C338" s="74"/>
      <c r="D338" s="74"/>
      <c r="E338" s="74"/>
      <c r="F338" s="74"/>
      <c r="G338" s="74"/>
      <c r="H338" s="75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15"/>
    </row>
    <row r="339">
      <c r="A339" s="74"/>
      <c r="B339" s="74"/>
      <c r="C339" s="74"/>
      <c r="D339" s="74"/>
      <c r="E339" s="74"/>
      <c r="F339" s="74"/>
      <c r="G339" s="74"/>
      <c r="H339" s="75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15"/>
    </row>
    <row r="340">
      <c r="A340" s="74"/>
      <c r="B340" s="74"/>
      <c r="C340" s="74"/>
      <c r="D340" s="74"/>
      <c r="E340" s="74"/>
      <c r="F340" s="74"/>
      <c r="G340" s="74"/>
      <c r="H340" s="75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15"/>
    </row>
    <row r="341">
      <c r="A341" s="74"/>
      <c r="B341" s="74"/>
      <c r="C341" s="74"/>
      <c r="D341" s="74"/>
      <c r="E341" s="74"/>
      <c r="F341" s="74"/>
      <c r="G341" s="74"/>
      <c r="H341" s="75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15"/>
    </row>
    <row r="342">
      <c r="A342" s="74"/>
      <c r="B342" s="74"/>
      <c r="C342" s="74"/>
      <c r="D342" s="74"/>
      <c r="E342" s="74"/>
      <c r="F342" s="74"/>
      <c r="G342" s="74"/>
      <c r="H342" s="75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15"/>
    </row>
    <row r="343">
      <c r="A343" s="74"/>
      <c r="B343" s="74"/>
      <c r="C343" s="74"/>
      <c r="D343" s="74"/>
      <c r="E343" s="74"/>
      <c r="F343" s="74"/>
      <c r="G343" s="74"/>
      <c r="H343" s="75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15"/>
    </row>
    <row r="344">
      <c r="A344" s="74"/>
      <c r="B344" s="74"/>
      <c r="C344" s="74"/>
      <c r="D344" s="74"/>
      <c r="E344" s="74"/>
      <c r="F344" s="74"/>
      <c r="G344" s="74"/>
      <c r="H344" s="75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15"/>
    </row>
    <row r="345">
      <c r="A345" s="74"/>
      <c r="B345" s="74"/>
      <c r="C345" s="74"/>
      <c r="D345" s="74"/>
      <c r="E345" s="74"/>
      <c r="F345" s="74"/>
      <c r="G345" s="74"/>
      <c r="H345" s="75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15"/>
    </row>
    <row r="346">
      <c r="A346" s="74"/>
      <c r="B346" s="74"/>
      <c r="C346" s="74"/>
      <c r="D346" s="74"/>
      <c r="E346" s="74"/>
      <c r="F346" s="74"/>
      <c r="G346" s="74"/>
      <c r="H346" s="75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15"/>
    </row>
    <row r="347">
      <c r="A347" s="74"/>
      <c r="B347" s="74"/>
      <c r="C347" s="74"/>
      <c r="D347" s="74"/>
      <c r="E347" s="74"/>
      <c r="F347" s="74"/>
      <c r="G347" s="74"/>
      <c r="H347" s="75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15"/>
    </row>
    <row r="348">
      <c r="A348" s="74"/>
      <c r="B348" s="74"/>
      <c r="C348" s="74"/>
      <c r="D348" s="74"/>
      <c r="E348" s="74"/>
      <c r="F348" s="74"/>
      <c r="G348" s="74"/>
      <c r="H348" s="75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15"/>
    </row>
    <row r="349">
      <c r="A349" s="74"/>
      <c r="B349" s="74"/>
      <c r="C349" s="74"/>
      <c r="D349" s="74"/>
      <c r="E349" s="74"/>
      <c r="F349" s="74"/>
      <c r="G349" s="74"/>
      <c r="H349" s="75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15"/>
    </row>
    <row r="350">
      <c r="A350" s="74"/>
      <c r="B350" s="74"/>
      <c r="C350" s="74"/>
      <c r="D350" s="74"/>
      <c r="E350" s="74"/>
      <c r="F350" s="74"/>
      <c r="G350" s="74"/>
      <c r="H350" s="75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15"/>
    </row>
    <row r="351">
      <c r="A351" s="74"/>
      <c r="B351" s="74"/>
      <c r="C351" s="74"/>
      <c r="D351" s="74"/>
      <c r="E351" s="74"/>
      <c r="F351" s="74"/>
      <c r="G351" s="74"/>
      <c r="H351" s="75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15"/>
    </row>
    <row r="352">
      <c r="A352" s="74"/>
      <c r="B352" s="74"/>
      <c r="C352" s="74"/>
      <c r="D352" s="74"/>
      <c r="E352" s="74"/>
      <c r="F352" s="74"/>
      <c r="G352" s="74"/>
      <c r="H352" s="75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15"/>
    </row>
    <row r="353">
      <c r="A353" s="74"/>
      <c r="B353" s="74"/>
      <c r="C353" s="74"/>
      <c r="D353" s="74"/>
      <c r="E353" s="74"/>
      <c r="F353" s="74"/>
      <c r="G353" s="74"/>
      <c r="H353" s="75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15"/>
    </row>
    <row r="354">
      <c r="A354" s="74"/>
      <c r="B354" s="74"/>
      <c r="C354" s="74"/>
      <c r="D354" s="74"/>
      <c r="E354" s="74"/>
      <c r="F354" s="74"/>
      <c r="G354" s="74"/>
      <c r="H354" s="75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15"/>
    </row>
    <row r="355">
      <c r="A355" s="74"/>
      <c r="B355" s="74"/>
      <c r="C355" s="74"/>
      <c r="D355" s="74"/>
      <c r="E355" s="74"/>
      <c r="F355" s="74"/>
      <c r="G355" s="74"/>
      <c r="H355" s="75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15"/>
    </row>
    <row r="356">
      <c r="A356" s="74"/>
      <c r="B356" s="74"/>
      <c r="C356" s="74"/>
      <c r="D356" s="74"/>
      <c r="E356" s="74"/>
      <c r="F356" s="74"/>
      <c r="G356" s="74"/>
      <c r="H356" s="75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15"/>
    </row>
    <row r="357">
      <c r="A357" s="74"/>
      <c r="B357" s="74"/>
      <c r="C357" s="74"/>
      <c r="D357" s="74"/>
      <c r="E357" s="74"/>
      <c r="F357" s="74"/>
      <c r="G357" s="74"/>
      <c r="H357" s="75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15"/>
    </row>
    <row r="358">
      <c r="A358" s="74"/>
      <c r="B358" s="74"/>
      <c r="C358" s="74"/>
      <c r="D358" s="74"/>
      <c r="E358" s="74"/>
      <c r="F358" s="74"/>
      <c r="G358" s="74"/>
      <c r="H358" s="75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15"/>
    </row>
    <row r="359">
      <c r="A359" s="74"/>
      <c r="B359" s="74"/>
      <c r="C359" s="74"/>
      <c r="D359" s="74"/>
      <c r="E359" s="74"/>
      <c r="F359" s="74"/>
      <c r="G359" s="74"/>
      <c r="H359" s="75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15"/>
    </row>
    <row r="360">
      <c r="A360" s="74"/>
      <c r="B360" s="74"/>
      <c r="C360" s="74"/>
      <c r="D360" s="74"/>
      <c r="E360" s="74"/>
      <c r="F360" s="74"/>
      <c r="G360" s="74"/>
      <c r="H360" s="75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15"/>
    </row>
    <row r="361">
      <c r="A361" s="74"/>
      <c r="B361" s="74"/>
      <c r="C361" s="74"/>
      <c r="D361" s="74"/>
      <c r="E361" s="74"/>
      <c r="F361" s="74"/>
      <c r="G361" s="74"/>
      <c r="H361" s="75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15"/>
    </row>
    <row r="362">
      <c r="A362" s="74"/>
      <c r="B362" s="74"/>
      <c r="C362" s="74"/>
      <c r="D362" s="74"/>
      <c r="E362" s="74"/>
      <c r="F362" s="74"/>
      <c r="G362" s="74"/>
      <c r="H362" s="75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15"/>
    </row>
    <row r="363">
      <c r="A363" s="74"/>
      <c r="B363" s="74"/>
      <c r="C363" s="74"/>
      <c r="D363" s="74"/>
      <c r="E363" s="74"/>
      <c r="F363" s="74"/>
      <c r="G363" s="74"/>
      <c r="H363" s="75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15"/>
    </row>
    <row r="364">
      <c r="A364" s="74"/>
      <c r="B364" s="74"/>
      <c r="C364" s="74"/>
      <c r="D364" s="74"/>
      <c r="E364" s="74"/>
      <c r="F364" s="74"/>
      <c r="G364" s="74"/>
      <c r="H364" s="75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15"/>
    </row>
    <row r="365">
      <c r="A365" s="74"/>
      <c r="B365" s="74"/>
      <c r="C365" s="74"/>
      <c r="D365" s="74"/>
      <c r="E365" s="74"/>
      <c r="F365" s="74"/>
      <c r="G365" s="74"/>
      <c r="H365" s="75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15"/>
    </row>
    <row r="366">
      <c r="A366" s="74"/>
      <c r="B366" s="74"/>
      <c r="C366" s="74"/>
      <c r="D366" s="74"/>
      <c r="E366" s="74"/>
      <c r="F366" s="74"/>
      <c r="G366" s="74"/>
      <c r="H366" s="75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15"/>
    </row>
    <row r="367">
      <c r="A367" s="74"/>
      <c r="B367" s="74"/>
      <c r="C367" s="74"/>
      <c r="D367" s="74"/>
      <c r="E367" s="74"/>
      <c r="F367" s="74"/>
      <c r="G367" s="74"/>
      <c r="H367" s="75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15"/>
    </row>
    <row r="368">
      <c r="A368" s="74"/>
      <c r="B368" s="74"/>
      <c r="C368" s="74"/>
      <c r="D368" s="74"/>
      <c r="E368" s="74"/>
      <c r="F368" s="74"/>
      <c r="G368" s="74"/>
      <c r="H368" s="75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15"/>
    </row>
    <row r="369">
      <c r="A369" s="74"/>
      <c r="B369" s="74"/>
      <c r="C369" s="74"/>
      <c r="D369" s="74"/>
      <c r="E369" s="74"/>
      <c r="F369" s="74"/>
      <c r="G369" s="74"/>
      <c r="H369" s="75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15"/>
    </row>
    <row r="370">
      <c r="A370" s="74"/>
      <c r="B370" s="74"/>
      <c r="C370" s="74"/>
      <c r="D370" s="74"/>
      <c r="E370" s="74"/>
      <c r="F370" s="74"/>
      <c r="G370" s="74"/>
      <c r="H370" s="75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15"/>
    </row>
    <row r="371">
      <c r="A371" s="74"/>
      <c r="B371" s="74"/>
      <c r="C371" s="74"/>
      <c r="D371" s="74"/>
      <c r="E371" s="74"/>
      <c r="F371" s="74"/>
      <c r="G371" s="74"/>
      <c r="H371" s="75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15"/>
    </row>
    <row r="372">
      <c r="A372" s="74"/>
      <c r="B372" s="74"/>
      <c r="C372" s="74"/>
      <c r="D372" s="74"/>
      <c r="E372" s="74"/>
      <c r="F372" s="74"/>
      <c r="G372" s="74"/>
      <c r="H372" s="75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15"/>
    </row>
    <row r="373">
      <c r="A373" s="74"/>
      <c r="B373" s="74"/>
      <c r="C373" s="74"/>
      <c r="D373" s="74"/>
      <c r="E373" s="74"/>
      <c r="F373" s="74"/>
      <c r="G373" s="74"/>
      <c r="H373" s="75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15"/>
    </row>
    <row r="374">
      <c r="A374" s="74"/>
      <c r="B374" s="74"/>
      <c r="C374" s="74"/>
      <c r="D374" s="74"/>
      <c r="E374" s="74"/>
      <c r="F374" s="74"/>
      <c r="G374" s="74"/>
      <c r="H374" s="75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15"/>
    </row>
    <row r="375">
      <c r="A375" s="74"/>
      <c r="B375" s="74"/>
      <c r="C375" s="74"/>
      <c r="D375" s="74"/>
      <c r="E375" s="74"/>
      <c r="F375" s="74"/>
      <c r="G375" s="74"/>
      <c r="H375" s="75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15"/>
    </row>
    <row r="376">
      <c r="A376" s="74"/>
      <c r="B376" s="74"/>
      <c r="C376" s="74"/>
      <c r="D376" s="74"/>
      <c r="E376" s="74"/>
      <c r="F376" s="74"/>
      <c r="G376" s="74"/>
      <c r="H376" s="75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15"/>
    </row>
    <row r="377">
      <c r="A377" s="74"/>
      <c r="B377" s="74"/>
      <c r="C377" s="74"/>
      <c r="D377" s="74"/>
      <c r="E377" s="74"/>
      <c r="F377" s="74"/>
      <c r="G377" s="74"/>
      <c r="H377" s="75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15"/>
    </row>
    <row r="378">
      <c r="A378" s="74"/>
      <c r="B378" s="74"/>
      <c r="C378" s="74"/>
      <c r="D378" s="74"/>
      <c r="E378" s="74"/>
      <c r="F378" s="74"/>
      <c r="G378" s="74"/>
      <c r="H378" s="75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15"/>
    </row>
    <row r="379">
      <c r="A379" s="74"/>
      <c r="B379" s="74"/>
      <c r="C379" s="74"/>
      <c r="D379" s="74"/>
      <c r="E379" s="74"/>
      <c r="F379" s="74"/>
      <c r="G379" s="74"/>
      <c r="H379" s="75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15"/>
    </row>
    <row r="380">
      <c r="A380" s="74"/>
      <c r="B380" s="74"/>
      <c r="C380" s="74"/>
      <c r="D380" s="74"/>
      <c r="E380" s="74"/>
      <c r="F380" s="74"/>
      <c r="G380" s="74"/>
      <c r="H380" s="75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15"/>
    </row>
    <row r="381">
      <c r="A381" s="74"/>
      <c r="B381" s="74"/>
      <c r="C381" s="74"/>
      <c r="D381" s="74"/>
      <c r="E381" s="74"/>
      <c r="F381" s="74"/>
      <c r="G381" s="74"/>
      <c r="H381" s="75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15"/>
    </row>
    <row r="382">
      <c r="A382" s="74"/>
      <c r="B382" s="74"/>
      <c r="C382" s="74"/>
      <c r="D382" s="74"/>
      <c r="E382" s="74"/>
      <c r="F382" s="74"/>
      <c r="G382" s="74"/>
      <c r="H382" s="75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15"/>
    </row>
    <row r="383">
      <c r="A383" s="74"/>
      <c r="B383" s="74"/>
      <c r="C383" s="74"/>
      <c r="D383" s="74"/>
      <c r="E383" s="74"/>
      <c r="F383" s="74"/>
      <c r="G383" s="74"/>
      <c r="H383" s="75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15"/>
    </row>
    <row r="384">
      <c r="A384" s="74"/>
      <c r="B384" s="74"/>
      <c r="C384" s="74"/>
      <c r="D384" s="74"/>
      <c r="E384" s="74"/>
      <c r="F384" s="74"/>
      <c r="G384" s="74"/>
      <c r="H384" s="75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15"/>
    </row>
    <row r="385">
      <c r="A385" s="74"/>
      <c r="B385" s="74"/>
      <c r="C385" s="74"/>
      <c r="D385" s="74"/>
      <c r="E385" s="74"/>
      <c r="F385" s="74"/>
      <c r="G385" s="74"/>
      <c r="H385" s="75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15"/>
    </row>
    <row r="386">
      <c r="A386" s="74"/>
      <c r="B386" s="74"/>
      <c r="C386" s="74"/>
      <c r="D386" s="74"/>
      <c r="E386" s="74"/>
      <c r="F386" s="74"/>
      <c r="G386" s="74"/>
      <c r="H386" s="75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15"/>
    </row>
    <row r="387">
      <c r="A387" s="74"/>
      <c r="B387" s="74"/>
      <c r="C387" s="74"/>
      <c r="D387" s="74"/>
      <c r="E387" s="74"/>
      <c r="F387" s="74"/>
      <c r="G387" s="74"/>
      <c r="H387" s="75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15"/>
    </row>
    <row r="388">
      <c r="A388" s="74"/>
      <c r="B388" s="74"/>
      <c r="C388" s="74"/>
      <c r="D388" s="74"/>
      <c r="E388" s="74"/>
      <c r="F388" s="74"/>
      <c r="G388" s="74"/>
      <c r="H388" s="75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15"/>
    </row>
    <row r="389">
      <c r="A389" s="74"/>
      <c r="B389" s="74"/>
      <c r="C389" s="74"/>
      <c r="D389" s="74"/>
      <c r="E389" s="74"/>
      <c r="F389" s="74"/>
      <c r="G389" s="74"/>
      <c r="H389" s="75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15"/>
    </row>
    <row r="390">
      <c r="A390" s="74"/>
      <c r="B390" s="74"/>
      <c r="C390" s="74"/>
      <c r="D390" s="74"/>
      <c r="E390" s="74"/>
      <c r="F390" s="74"/>
      <c r="G390" s="74"/>
      <c r="H390" s="75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15"/>
    </row>
    <row r="391">
      <c r="A391" s="74"/>
      <c r="B391" s="74"/>
      <c r="C391" s="74"/>
      <c r="D391" s="74"/>
      <c r="E391" s="74"/>
      <c r="F391" s="74"/>
      <c r="G391" s="74"/>
      <c r="H391" s="75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15"/>
    </row>
    <row r="392">
      <c r="A392" s="74"/>
      <c r="B392" s="74"/>
      <c r="C392" s="74"/>
      <c r="D392" s="74"/>
      <c r="E392" s="74"/>
      <c r="F392" s="74"/>
      <c r="G392" s="74"/>
      <c r="H392" s="75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15"/>
    </row>
    <row r="393">
      <c r="A393" s="74"/>
      <c r="B393" s="74"/>
      <c r="C393" s="74"/>
      <c r="D393" s="74"/>
      <c r="E393" s="74"/>
      <c r="F393" s="74"/>
      <c r="G393" s="74"/>
      <c r="H393" s="75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15"/>
    </row>
    <row r="394">
      <c r="A394" s="74"/>
      <c r="B394" s="74"/>
      <c r="C394" s="74"/>
      <c r="D394" s="74"/>
      <c r="E394" s="74"/>
      <c r="F394" s="74"/>
      <c r="G394" s="74"/>
      <c r="H394" s="75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15"/>
    </row>
    <row r="395">
      <c r="A395" s="74"/>
      <c r="B395" s="74"/>
      <c r="C395" s="74"/>
      <c r="D395" s="74"/>
      <c r="E395" s="74"/>
      <c r="F395" s="74"/>
      <c r="G395" s="74"/>
      <c r="H395" s="75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15"/>
    </row>
    <row r="396">
      <c r="A396" s="74"/>
      <c r="B396" s="74"/>
      <c r="C396" s="74"/>
      <c r="D396" s="74"/>
      <c r="E396" s="74"/>
      <c r="F396" s="74"/>
      <c r="G396" s="74"/>
      <c r="H396" s="75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15"/>
    </row>
    <row r="397">
      <c r="A397" s="74"/>
      <c r="B397" s="74"/>
      <c r="C397" s="74"/>
      <c r="D397" s="74"/>
      <c r="E397" s="74"/>
      <c r="F397" s="74"/>
      <c r="G397" s="74"/>
      <c r="H397" s="75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15"/>
    </row>
    <row r="398">
      <c r="A398" s="74"/>
      <c r="B398" s="74"/>
      <c r="C398" s="74"/>
      <c r="D398" s="74"/>
      <c r="E398" s="74"/>
      <c r="F398" s="74"/>
      <c r="G398" s="74"/>
      <c r="H398" s="75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15"/>
    </row>
    <row r="399">
      <c r="A399" s="74"/>
      <c r="B399" s="74"/>
      <c r="C399" s="74"/>
      <c r="D399" s="74"/>
      <c r="E399" s="74"/>
      <c r="F399" s="74"/>
      <c r="G399" s="74"/>
      <c r="H399" s="75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15"/>
    </row>
    <row r="400">
      <c r="A400" s="74"/>
      <c r="B400" s="74"/>
      <c r="C400" s="74"/>
      <c r="D400" s="74"/>
      <c r="E400" s="74"/>
      <c r="F400" s="74"/>
      <c r="G400" s="74"/>
      <c r="H400" s="75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15"/>
    </row>
    <row r="401">
      <c r="A401" s="74"/>
      <c r="B401" s="74"/>
      <c r="C401" s="74"/>
      <c r="D401" s="74"/>
      <c r="E401" s="74"/>
      <c r="F401" s="74"/>
      <c r="G401" s="74"/>
      <c r="H401" s="75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15"/>
    </row>
    <row r="402">
      <c r="A402" s="74"/>
      <c r="B402" s="74"/>
      <c r="C402" s="74"/>
      <c r="D402" s="74"/>
      <c r="E402" s="74"/>
      <c r="F402" s="74"/>
      <c r="G402" s="74"/>
      <c r="H402" s="75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15"/>
    </row>
    <row r="403">
      <c r="A403" s="74"/>
      <c r="B403" s="74"/>
      <c r="C403" s="74"/>
      <c r="D403" s="74"/>
      <c r="E403" s="74"/>
      <c r="F403" s="74"/>
      <c r="G403" s="74"/>
      <c r="H403" s="75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15"/>
    </row>
    <row r="404">
      <c r="A404" s="74"/>
      <c r="B404" s="74"/>
      <c r="C404" s="74"/>
      <c r="D404" s="74"/>
      <c r="E404" s="74"/>
      <c r="F404" s="74"/>
      <c r="G404" s="74"/>
      <c r="H404" s="75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15"/>
    </row>
    <row r="405">
      <c r="A405" s="74"/>
      <c r="B405" s="74"/>
      <c r="C405" s="74"/>
      <c r="D405" s="74"/>
      <c r="E405" s="74"/>
      <c r="F405" s="74"/>
      <c r="G405" s="74"/>
      <c r="H405" s="75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15"/>
    </row>
    <row r="406">
      <c r="A406" s="74"/>
      <c r="B406" s="74"/>
      <c r="C406" s="74"/>
      <c r="D406" s="74"/>
      <c r="E406" s="74"/>
      <c r="F406" s="74"/>
      <c r="G406" s="74"/>
      <c r="H406" s="75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15"/>
    </row>
    <row r="407">
      <c r="A407" s="74"/>
      <c r="B407" s="74"/>
      <c r="C407" s="74"/>
      <c r="D407" s="74"/>
      <c r="E407" s="74"/>
      <c r="F407" s="74"/>
      <c r="G407" s="74"/>
      <c r="H407" s="75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15"/>
    </row>
    <row r="408">
      <c r="A408" s="74"/>
      <c r="B408" s="74"/>
      <c r="C408" s="74"/>
      <c r="D408" s="74"/>
      <c r="E408" s="74"/>
      <c r="F408" s="74"/>
      <c r="G408" s="74"/>
      <c r="H408" s="75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15"/>
    </row>
    <row r="409">
      <c r="A409" s="74"/>
      <c r="B409" s="74"/>
      <c r="C409" s="74"/>
      <c r="D409" s="74"/>
      <c r="E409" s="74"/>
      <c r="F409" s="74"/>
      <c r="G409" s="74"/>
      <c r="H409" s="75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15"/>
    </row>
    <row r="410">
      <c r="A410" s="74"/>
      <c r="B410" s="74"/>
      <c r="C410" s="74"/>
      <c r="D410" s="74"/>
      <c r="E410" s="74"/>
      <c r="F410" s="74"/>
      <c r="G410" s="74"/>
      <c r="H410" s="75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15"/>
    </row>
    <row r="411">
      <c r="A411" s="74"/>
      <c r="B411" s="74"/>
      <c r="C411" s="74"/>
      <c r="D411" s="74"/>
      <c r="E411" s="74"/>
      <c r="F411" s="74"/>
      <c r="G411" s="74"/>
      <c r="H411" s="75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15"/>
    </row>
    <row r="412">
      <c r="A412" s="74"/>
      <c r="B412" s="74"/>
      <c r="C412" s="74"/>
      <c r="D412" s="74"/>
      <c r="E412" s="74"/>
      <c r="F412" s="74"/>
      <c r="G412" s="74"/>
      <c r="H412" s="75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15"/>
    </row>
    <row r="413">
      <c r="A413" s="74"/>
      <c r="B413" s="74"/>
      <c r="C413" s="74"/>
      <c r="D413" s="74"/>
      <c r="E413" s="74"/>
      <c r="F413" s="74"/>
      <c r="G413" s="74"/>
      <c r="H413" s="75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15"/>
    </row>
    <row r="414">
      <c r="A414" s="74"/>
      <c r="B414" s="74"/>
      <c r="C414" s="74"/>
      <c r="D414" s="74"/>
      <c r="E414" s="74"/>
      <c r="F414" s="74"/>
      <c r="G414" s="74"/>
      <c r="H414" s="75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15"/>
    </row>
    <row r="415">
      <c r="A415" s="74"/>
      <c r="B415" s="74"/>
      <c r="C415" s="74"/>
      <c r="D415" s="74"/>
      <c r="E415" s="74"/>
      <c r="F415" s="74"/>
      <c r="G415" s="74"/>
      <c r="H415" s="75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15"/>
    </row>
    <row r="416">
      <c r="A416" s="74"/>
      <c r="B416" s="74"/>
      <c r="C416" s="74"/>
      <c r="D416" s="74"/>
      <c r="E416" s="74"/>
      <c r="F416" s="74"/>
      <c r="G416" s="74"/>
      <c r="H416" s="75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15"/>
    </row>
    <row r="417">
      <c r="A417" s="74"/>
      <c r="B417" s="74"/>
      <c r="C417" s="74"/>
      <c r="D417" s="74"/>
      <c r="E417" s="74"/>
      <c r="F417" s="74"/>
      <c r="G417" s="74"/>
      <c r="H417" s="75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15"/>
    </row>
    <row r="418">
      <c r="A418" s="74"/>
      <c r="B418" s="74"/>
      <c r="C418" s="74"/>
      <c r="D418" s="74"/>
      <c r="E418" s="74"/>
      <c r="F418" s="74"/>
      <c r="G418" s="74"/>
      <c r="H418" s="75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15"/>
    </row>
    <row r="419">
      <c r="A419" s="74"/>
      <c r="B419" s="74"/>
      <c r="C419" s="74"/>
      <c r="D419" s="74"/>
      <c r="E419" s="74"/>
      <c r="F419" s="74"/>
      <c r="G419" s="74"/>
      <c r="H419" s="75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15"/>
    </row>
    <row r="420">
      <c r="A420" s="74"/>
      <c r="B420" s="74"/>
      <c r="C420" s="74"/>
      <c r="D420" s="74"/>
      <c r="E420" s="74"/>
      <c r="F420" s="74"/>
      <c r="G420" s="74"/>
      <c r="H420" s="75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15"/>
    </row>
    <row r="421">
      <c r="A421" s="74"/>
      <c r="B421" s="74"/>
      <c r="C421" s="74"/>
      <c r="D421" s="74"/>
      <c r="E421" s="74"/>
      <c r="F421" s="74"/>
      <c r="G421" s="74"/>
      <c r="H421" s="75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15"/>
    </row>
    <row r="422">
      <c r="A422" s="74"/>
      <c r="B422" s="74"/>
      <c r="C422" s="74"/>
      <c r="D422" s="74"/>
      <c r="E422" s="74"/>
      <c r="F422" s="74"/>
      <c r="G422" s="74"/>
      <c r="H422" s="75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15"/>
    </row>
    <row r="423">
      <c r="A423" s="74"/>
      <c r="B423" s="74"/>
      <c r="C423" s="74"/>
      <c r="D423" s="74"/>
      <c r="E423" s="74"/>
      <c r="F423" s="74"/>
      <c r="G423" s="74"/>
      <c r="H423" s="75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15"/>
    </row>
    <row r="424">
      <c r="A424" s="74"/>
      <c r="B424" s="74"/>
      <c r="C424" s="74"/>
      <c r="D424" s="74"/>
      <c r="E424" s="74"/>
      <c r="F424" s="74"/>
      <c r="G424" s="74"/>
      <c r="H424" s="75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15"/>
    </row>
    <row r="425">
      <c r="A425" s="74"/>
      <c r="B425" s="74"/>
      <c r="C425" s="74"/>
      <c r="D425" s="74"/>
      <c r="E425" s="74"/>
      <c r="F425" s="74"/>
      <c r="G425" s="74"/>
      <c r="H425" s="75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15"/>
    </row>
    <row r="426">
      <c r="A426" s="74"/>
      <c r="B426" s="74"/>
      <c r="C426" s="74"/>
      <c r="D426" s="74"/>
      <c r="E426" s="74"/>
      <c r="F426" s="74"/>
      <c r="G426" s="74"/>
      <c r="H426" s="75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15"/>
    </row>
    <row r="427">
      <c r="A427" s="74"/>
      <c r="B427" s="74"/>
      <c r="C427" s="74"/>
      <c r="D427" s="74"/>
      <c r="E427" s="74"/>
      <c r="F427" s="74"/>
      <c r="G427" s="74"/>
      <c r="H427" s="75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15"/>
    </row>
    <row r="428">
      <c r="A428" s="74"/>
      <c r="B428" s="74"/>
      <c r="C428" s="74"/>
      <c r="D428" s="74"/>
      <c r="E428" s="74"/>
      <c r="F428" s="74"/>
      <c r="G428" s="74"/>
      <c r="H428" s="75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15"/>
    </row>
    <row r="429">
      <c r="A429" s="74"/>
      <c r="B429" s="74"/>
      <c r="C429" s="74"/>
      <c r="D429" s="74"/>
      <c r="E429" s="74"/>
      <c r="F429" s="74"/>
      <c r="G429" s="74"/>
      <c r="H429" s="75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15"/>
    </row>
    <row r="430">
      <c r="A430" s="74"/>
      <c r="B430" s="74"/>
      <c r="C430" s="74"/>
      <c r="D430" s="74"/>
      <c r="E430" s="74"/>
      <c r="F430" s="74"/>
      <c r="G430" s="74"/>
      <c r="H430" s="75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15"/>
    </row>
    <row r="431">
      <c r="A431" s="74"/>
      <c r="B431" s="74"/>
      <c r="C431" s="74"/>
      <c r="D431" s="74"/>
      <c r="E431" s="74"/>
      <c r="F431" s="74"/>
      <c r="G431" s="74"/>
      <c r="H431" s="75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15"/>
    </row>
    <row r="432">
      <c r="A432" s="74"/>
      <c r="B432" s="74"/>
      <c r="C432" s="74"/>
      <c r="D432" s="74"/>
      <c r="E432" s="74"/>
      <c r="F432" s="74"/>
      <c r="G432" s="74"/>
      <c r="H432" s="75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15"/>
    </row>
    <row r="433">
      <c r="A433" s="74"/>
      <c r="B433" s="74"/>
      <c r="C433" s="74"/>
      <c r="D433" s="74"/>
      <c r="E433" s="74"/>
      <c r="F433" s="74"/>
      <c r="G433" s="74"/>
      <c r="H433" s="75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15"/>
    </row>
    <row r="434">
      <c r="A434" s="74"/>
      <c r="B434" s="74"/>
      <c r="C434" s="74"/>
      <c r="D434" s="74"/>
      <c r="E434" s="74"/>
      <c r="F434" s="74"/>
      <c r="G434" s="74"/>
      <c r="H434" s="75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15"/>
    </row>
    <row r="435">
      <c r="A435" s="74"/>
      <c r="B435" s="74"/>
      <c r="C435" s="74"/>
      <c r="D435" s="74"/>
      <c r="E435" s="74"/>
      <c r="F435" s="74"/>
      <c r="G435" s="74"/>
      <c r="H435" s="75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15"/>
    </row>
    <row r="436">
      <c r="A436" s="74"/>
      <c r="B436" s="74"/>
      <c r="C436" s="74"/>
      <c r="D436" s="74"/>
      <c r="E436" s="74"/>
      <c r="F436" s="74"/>
      <c r="G436" s="74"/>
      <c r="H436" s="75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15"/>
    </row>
    <row r="437">
      <c r="A437" s="74"/>
      <c r="B437" s="74"/>
      <c r="C437" s="74"/>
      <c r="D437" s="74"/>
      <c r="E437" s="74"/>
      <c r="F437" s="74"/>
      <c r="G437" s="74"/>
      <c r="H437" s="75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15"/>
    </row>
    <row r="438">
      <c r="A438" s="74"/>
      <c r="B438" s="74"/>
      <c r="C438" s="74"/>
      <c r="D438" s="74"/>
      <c r="E438" s="74"/>
      <c r="F438" s="74"/>
      <c r="G438" s="74"/>
      <c r="H438" s="75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15"/>
    </row>
    <row r="439">
      <c r="A439" s="74"/>
      <c r="B439" s="74"/>
      <c r="C439" s="74"/>
      <c r="D439" s="74"/>
      <c r="E439" s="74"/>
      <c r="F439" s="74"/>
      <c r="G439" s="74"/>
      <c r="H439" s="75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15"/>
    </row>
    <row r="440">
      <c r="A440" s="74"/>
      <c r="B440" s="74"/>
      <c r="C440" s="74"/>
      <c r="D440" s="74"/>
      <c r="E440" s="74"/>
      <c r="F440" s="74"/>
      <c r="G440" s="74"/>
      <c r="H440" s="75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15"/>
    </row>
    <row r="441">
      <c r="A441" s="74"/>
      <c r="B441" s="74"/>
      <c r="C441" s="74"/>
      <c r="D441" s="74"/>
      <c r="E441" s="74"/>
      <c r="F441" s="74"/>
      <c r="G441" s="74"/>
      <c r="H441" s="75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15"/>
    </row>
    <row r="442">
      <c r="A442" s="74"/>
      <c r="B442" s="74"/>
      <c r="C442" s="74"/>
      <c r="D442" s="74"/>
      <c r="E442" s="74"/>
      <c r="F442" s="74"/>
      <c r="G442" s="74"/>
      <c r="H442" s="75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15"/>
    </row>
    <row r="443">
      <c r="A443" s="74"/>
      <c r="B443" s="74"/>
      <c r="C443" s="74"/>
      <c r="D443" s="74"/>
      <c r="E443" s="74"/>
      <c r="F443" s="74"/>
      <c r="G443" s="74"/>
      <c r="H443" s="75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15"/>
    </row>
    <row r="444">
      <c r="A444" s="74"/>
      <c r="B444" s="74"/>
      <c r="C444" s="74"/>
      <c r="D444" s="74"/>
      <c r="E444" s="74"/>
      <c r="F444" s="74"/>
      <c r="G444" s="74"/>
      <c r="H444" s="75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15"/>
    </row>
    <row r="445">
      <c r="A445" s="74"/>
      <c r="B445" s="74"/>
      <c r="C445" s="74"/>
      <c r="D445" s="74"/>
      <c r="E445" s="74"/>
      <c r="F445" s="74"/>
      <c r="G445" s="74"/>
      <c r="H445" s="75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15"/>
    </row>
    <row r="446">
      <c r="A446" s="74"/>
      <c r="B446" s="74"/>
      <c r="C446" s="74"/>
      <c r="D446" s="74"/>
      <c r="E446" s="74"/>
      <c r="F446" s="74"/>
      <c r="G446" s="74"/>
      <c r="H446" s="75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15"/>
    </row>
    <row r="447">
      <c r="A447" s="74"/>
      <c r="B447" s="74"/>
      <c r="C447" s="74"/>
      <c r="D447" s="74"/>
      <c r="E447" s="74"/>
      <c r="F447" s="74"/>
      <c r="G447" s="74"/>
      <c r="H447" s="75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15"/>
    </row>
    <row r="448">
      <c r="A448" s="74"/>
      <c r="B448" s="74"/>
      <c r="C448" s="74"/>
      <c r="D448" s="74"/>
      <c r="E448" s="74"/>
      <c r="F448" s="74"/>
      <c r="G448" s="74"/>
      <c r="H448" s="75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15"/>
    </row>
    <row r="449">
      <c r="A449" s="74"/>
      <c r="B449" s="74"/>
      <c r="C449" s="74"/>
      <c r="D449" s="74"/>
      <c r="E449" s="74"/>
      <c r="F449" s="74"/>
      <c r="G449" s="74"/>
      <c r="H449" s="75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15"/>
    </row>
    <row r="450">
      <c r="A450" s="74"/>
      <c r="B450" s="74"/>
      <c r="C450" s="74"/>
      <c r="D450" s="74"/>
      <c r="E450" s="74"/>
      <c r="F450" s="74"/>
      <c r="G450" s="74"/>
      <c r="H450" s="75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15"/>
    </row>
    <row r="451">
      <c r="A451" s="74"/>
      <c r="B451" s="74"/>
      <c r="C451" s="74"/>
      <c r="D451" s="74"/>
      <c r="E451" s="74"/>
      <c r="F451" s="74"/>
      <c r="G451" s="74"/>
      <c r="H451" s="75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15"/>
    </row>
    <row r="452">
      <c r="A452" s="74"/>
      <c r="B452" s="74"/>
      <c r="C452" s="74"/>
      <c r="D452" s="74"/>
      <c r="E452" s="74"/>
      <c r="F452" s="74"/>
      <c r="G452" s="74"/>
      <c r="H452" s="75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15"/>
    </row>
    <row r="453">
      <c r="A453" s="74"/>
      <c r="B453" s="74"/>
      <c r="C453" s="74"/>
      <c r="D453" s="74"/>
      <c r="E453" s="74"/>
      <c r="F453" s="74"/>
      <c r="G453" s="74"/>
      <c r="H453" s="75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15"/>
    </row>
    <row r="454">
      <c r="A454" s="74"/>
      <c r="B454" s="74"/>
      <c r="C454" s="74"/>
      <c r="D454" s="74"/>
      <c r="E454" s="74"/>
      <c r="F454" s="74"/>
      <c r="G454" s="74"/>
      <c r="H454" s="75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15"/>
    </row>
    <row r="455">
      <c r="A455" s="74"/>
      <c r="B455" s="74"/>
      <c r="C455" s="74"/>
      <c r="D455" s="74"/>
      <c r="E455" s="74"/>
      <c r="F455" s="74"/>
      <c r="G455" s="74"/>
      <c r="H455" s="75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15"/>
    </row>
    <row r="456">
      <c r="A456" s="74"/>
      <c r="B456" s="74"/>
      <c r="C456" s="74"/>
      <c r="D456" s="74"/>
      <c r="E456" s="74"/>
      <c r="F456" s="74"/>
      <c r="G456" s="74"/>
      <c r="H456" s="75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15"/>
    </row>
    <row r="457">
      <c r="A457" s="74"/>
      <c r="B457" s="74"/>
      <c r="C457" s="74"/>
      <c r="D457" s="74"/>
      <c r="E457" s="74"/>
      <c r="F457" s="74"/>
      <c r="G457" s="74"/>
      <c r="H457" s="75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15"/>
    </row>
    <row r="458">
      <c r="A458" s="74"/>
      <c r="B458" s="74"/>
      <c r="C458" s="74"/>
      <c r="D458" s="74"/>
      <c r="E458" s="74"/>
      <c r="F458" s="74"/>
      <c r="G458" s="74"/>
      <c r="H458" s="75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15"/>
    </row>
    <row r="459">
      <c r="A459" s="74"/>
      <c r="B459" s="74"/>
      <c r="C459" s="74"/>
      <c r="D459" s="74"/>
      <c r="E459" s="74"/>
      <c r="F459" s="74"/>
      <c r="G459" s="74"/>
      <c r="H459" s="75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15"/>
    </row>
    <row r="460">
      <c r="A460" s="74"/>
      <c r="B460" s="74"/>
      <c r="C460" s="74"/>
      <c r="D460" s="74"/>
      <c r="E460" s="74"/>
      <c r="F460" s="74"/>
      <c r="G460" s="74"/>
      <c r="H460" s="75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15"/>
    </row>
    <row r="461">
      <c r="A461" s="74"/>
      <c r="B461" s="74"/>
      <c r="C461" s="74"/>
      <c r="D461" s="74"/>
      <c r="E461" s="74"/>
      <c r="F461" s="74"/>
      <c r="G461" s="74"/>
      <c r="H461" s="75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15"/>
    </row>
    <row r="462">
      <c r="A462" s="74"/>
      <c r="B462" s="74"/>
      <c r="C462" s="74"/>
      <c r="D462" s="74"/>
      <c r="E462" s="74"/>
      <c r="F462" s="74"/>
      <c r="G462" s="74"/>
      <c r="H462" s="75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15"/>
    </row>
    <row r="463">
      <c r="A463" s="74"/>
      <c r="B463" s="74"/>
      <c r="C463" s="74"/>
      <c r="D463" s="74"/>
      <c r="E463" s="74"/>
      <c r="F463" s="74"/>
      <c r="G463" s="74"/>
      <c r="H463" s="75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15"/>
    </row>
    <row r="464">
      <c r="A464" s="74"/>
      <c r="B464" s="74"/>
      <c r="C464" s="74"/>
      <c r="D464" s="74"/>
      <c r="E464" s="74"/>
      <c r="F464" s="74"/>
      <c r="G464" s="74"/>
      <c r="H464" s="75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15"/>
    </row>
    <row r="465">
      <c r="A465" s="74"/>
      <c r="B465" s="74"/>
      <c r="C465" s="74"/>
      <c r="D465" s="74"/>
      <c r="E465" s="74"/>
      <c r="F465" s="74"/>
      <c r="G465" s="74"/>
      <c r="H465" s="75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15"/>
    </row>
    <row r="466">
      <c r="A466" s="74"/>
      <c r="B466" s="74"/>
      <c r="C466" s="74"/>
      <c r="D466" s="74"/>
      <c r="E466" s="74"/>
      <c r="F466" s="74"/>
      <c r="G466" s="74"/>
      <c r="H466" s="75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15"/>
    </row>
    <row r="467">
      <c r="A467" s="74"/>
      <c r="B467" s="74"/>
      <c r="C467" s="74"/>
      <c r="D467" s="74"/>
      <c r="E467" s="74"/>
      <c r="F467" s="74"/>
      <c r="G467" s="74"/>
      <c r="H467" s="75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15"/>
    </row>
    <row r="468">
      <c r="A468" s="74"/>
      <c r="B468" s="74"/>
      <c r="C468" s="74"/>
      <c r="D468" s="74"/>
      <c r="E468" s="74"/>
      <c r="F468" s="74"/>
      <c r="G468" s="74"/>
      <c r="H468" s="75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15"/>
    </row>
    <row r="469">
      <c r="A469" s="74"/>
      <c r="B469" s="74"/>
      <c r="C469" s="74"/>
      <c r="D469" s="74"/>
      <c r="E469" s="74"/>
      <c r="F469" s="74"/>
      <c r="G469" s="74"/>
      <c r="H469" s="75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15"/>
    </row>
    <row r="470">
      <c r="A470" s="74"/>
      <c r="B470" s="74"/>
      <c r="C470" s="74"/>
      <c r="D470" s="74"/>
      <c r="E470" s="74"/>
      <c r="F470" s="74"/>
      <c r="G470" s="74"/>
      <c r="H470" s="75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15"/>
    </row>
    <row r="471">
      <c r="A471" s="74"/>
      <c r="B471" s="74"/>
      <c r="C471" s="74"/>
      <c r="D471" s="74"/>
      <c r="E471" s="74"/>
      <c r="F471" s="74"/>
      <c r="G471" s="74"/>
      <c r="H471" s="75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15"/>
    </row>
    <row r="472">
      <c r="A472" s="74"/>
      <c r="B472" s="74"/>
      <c r="C472" s="74"/>
      <c r="D472" s="74"/>
      <c r="E472" s="74"/>
      <c r="F472" s="74"/>
      <c r="G472" s="74"/>
      <c r="H472" s="75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15"/>
    </row>
    <row r="473">
      <c r="A473" s="74"/>
      <c r="B473" s="74"/>
      <c r="C473" s="74"/>
      <c r="D473" s="74"/>
      <c r="E473" s="74"/>
      <c r="F473" s="74"/>
      <c r="G473" s="74"/>
      <c r="H473" s="75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15"/>
    </row>
    <row r="474">
      <c r="A474" s="74"/>
      <c r="B474" s="74"/>
      <c r="C474" s="74"/>
      <c r="D474" s="74"/>
      <c r="E474" s="74"/>
      <c r="F474" s="74"/>
      <c r="G474" s="74"/>
      <c r="H474" s="75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15"/>
    </row>
    <row r="475">
      <c r="A475" s="74"/>
      <c r="B475" s="74"/>
      <c r="C475" s="74"/>
      <c r="D475" s="74"/>
      <c r="E475" s="74"/>
      <c r="F475" s="74"/>
      <c r="G475" s="74"/>
      <c r="H475" s="75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15"/>
    </row>
    <row r="476">
      <c r="A476" s="74"/>
      <c r="B476" s="74"/>
      <c r="C476" s="74"/>
      <c r="D476" s="74"/>
      <c r="E476" s="74"/>
      <c r="F476" s="74"/>
      <c r="G476" s="74"/>
      <c r="H476" s="75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15"/>
    </row>
    <row r="477">
      <c r="A477" s="74"/>
      <c r="B477" s="74"/>
      <c r="C477" s="74"/>
      <c r="D477" s="74"/>
      <c r="E477" s="74"/>
      <c r="F477" s="74"/>
      <c r="G477" s="74"/>
      <c r="H477" s="75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15"/>
    </row>
    <row r="478">
      <c r="A478" s="74"/>
      <c r="B478" s="74"/>
      <c r="C478" s="74"/>
      <c r="D478" s="74"/>
      <c r="E478" s="74"/>
      <c r="F478" s="74"/>
      <c r="G478" s="74"/>
      <c r="H478" s="75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15"/>
    </row>
    <row r="479">
      <c r="A479" s="74"/>
      <c r="B479" s="74"/>
      <c r="C479" s="74"/>
      <c r="D479" s="74"/>
      <c r="E479" s="74"/>
      <c r="F479" s="74"/>
      <c r="G479" s="74"/>
      <c r="H479" s="75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15"/>
    </row>
    <row r="480">
      <c r="A480" s="74"/>
      <c r="B480" s="74"/>
      <c r="C480" s="74"/>
      <c r="D480" s="74"/>
      <c r="E480" s="74"/>
      <c r="F480" s="74"/>
      <c r="G480" s="74"/>
      <c r="H480" s="75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15"/>
    </row>
    <row r="481">
      <c r="A481" s="74"/>
      <c r="B481" s="74"/>
      <c r="C481" s="74"/>
      <c r="D481" s="74"/>
      <c r="E481" s="74"/>
      <c r="F481" s="74"/>
      <c r="G481" s="74"/>
      <c r="H481" s="75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15"/>
    </row>
    <row r="482">
      <c r="A482" s="74"/>
      <c r="B482" s="74"/>
      <c r="C482" s="74"/>
      <c r="D482" s="74"/>
      <c r="E482" s="74"/>
      <c r="F482" s="74"/>
      <c r="G482" s="74"/>
      <c r="H482" s="75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15"/>
    </row>
    <row r="483">
      <c r="A483" s="74"/>
      <c r="B483" s="74"/>
      <c r="C483" s="74"/>
      <c r="D483" s="74"/>
      <c r="E483" s="74"/>
      <c r="F483" s="74"/>
      <c r="G483" s="74"/>
      <c r="H483" s="75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15"/>
    </row>
    <row r="484">
      <c r="A484" s="74"/>
      <c r="B484" s="74"/>
      <c r="C484" s="74"/>
      <c r="D484" s="74"/>
      <c r="E484" s="74"/>
      <c r="F484" s="74"/>
      <c r="G484" s="74"/>
      <c r="H484" s="75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15"/>
    </row>
    <row r="485">
      <c r="A485" s="74"/>
      <c r="B485" s="74"/>
      <c r="C485" s="74"/>
      <c r="D485" s="74"/>
      <c r="E485" s="74"/>
      <c r="F485" s="74"/>
      <c r="G485" s="74"/>
      <c r="H485" s="75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15"/>
    </row>
    <row r="486">
      <c r="A486" s="74"/>
      <c r="B486" s="74"/>
      <c r="C486" s="74"/>
      <c r="D486" s="74"/>
      <c r="E486" s="74"/>
      <c r="F486" s="74"/>
      <c r="G486" s="74"/>
      <c r="H486" s="75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15"/>
    </row>
    <row r="487">
      <c r="A487" s="74"/>
      <c r="B487" s="74"/>
      <c r="C487" s="74"/>
      <c r="D487" s="74"/>
      <c r="E487" s="74"/>
      <c r="F487" s="74"/>
      <c r="G487" s="74"/>
      <c r="H487" s="75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15"/>
    </row>
    <row r="488">
      <c r="A488" s="74"/>
      <c r="B488" s="74"/>
      <c r="C488" s="74"/>
      <c r="D488" s="74"/>
      <c r="E488" s="74"/>
      <c r="F488" s="74"/>
      <c r="G488" s="74"/>
      <c r="H488" s="75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15"/>
    </row>
    <row r="489">
      <c r="A489" s="74"/>
      <c r="B489" s="74"/>
      <c r="C489" s="74"/>
      <c r="D489" s="74"/>
      <c r="E489" s="74"/>
      <c r="F489" s="74"/>
      <c r="G489" s="74"/>
      <c r="H489" s="75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15"/>
    </row>
    <row r="490">
      <c r="A490" s="74"/>
      <c r="B490" s="74"/>
      <c r="C490" s="74"/>
      <c r="D490" s="74"/>
      <c r="E490" s="74"/>
      <c r="F490" s="74"/>
      <c r="G490" s="74"/>
      <c r="H490" s="75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15"/>
    </row>
    <row r="491">
      <c r="A491" s="74"/>
      <c r="B491" s="74"/>
      <c r="C491" s="74"/>
      <c r="D491" s="74"/>
      <c r="E491" s="74"/>
      <c r="F491" s="74"/>
      <c r="G491" s="74"/>
      <c r="H491" s="75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15"/>
    </row>
    <row r="492">
      <c r="A492" s="74"/>
      <c r="B492" s="74"/>
      <c r="C492" s="74"/>
      <c r="D492" s="74"/>
      <c r="E492" s="74"/>
      <c r="F492" s="74"/>
      <c r="G492" s="74"/>
      <c r="H492" s="75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15"/>
    </row>
    <row r="493">
      <c r="A493" s="74"/>
      <c r="B493" s="74"/>
      <c r="C493" s="74"/>
      <c r="D493" s="74"/>
      <c r="E493" s="74"/>
      <c r="F493" s="74"/>
      <c r="G493" s="74"/>
      <c r="H493" s="75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15"/>
    </row>
    <row r="494">
      <c r="A494" s="74"/>
      <c r="B494" s="74"/>
      <c r="C494" s="74"/>
      <c r="D494" s="74"/>
      <c r="E494" s="74"/>
      <c r="F494" s="74"/>
      <c r="G494" s="74"/>
      <c r="H494" s="75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15"/>
    </row>
    <row r="495">
      <c r="A495" s="74"/>
      <c r="B495" s="74"/>
      <c r="C495" s="74"/>
      <c r="D495" s="74"/>
      <c r="E495" s="74"/>
      <c r="F495" s="74"/>
      <c r="G495" s="74"/>
      <c r="H495" s="75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15"/>
    </row>
    <row r="496">
      <c r="A496" s="74"/>
      <c r="B496" s="74"/>
      <c r="C496" s="74"/>
      <c r="D496" s="74"/>
      <c r="E496" s="74"/>
      <c r="F496" s="74"/>
      <c r="G496" s="74"/>
      <c r="H496" s="75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15"/>
    </row>
    <row r="497">
      <c r="A497" s="74"/>
      <c r="B497" s="74"/>
      <c r="C497" s="74"/>
      <c r="D497" s="74"/>
      <c r="E497" s="74"/>
      <c r="F497" s="74"/>
      <c r="G497" s="74"/>
      <c r="H497" s="75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15"/>
    </row>
    <row r="498">
      <c r="A498" s="74"/>
      <c r="B498" s="74"/>
      <c r="C498" s="74"/>
      <c r="D498" s="74"/>
      <c r="E498" s="74"/>
      <c r="F498" s="74"/>
      <c r="G498" s="74"/>
      <c r="H498" s="75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15"/>
    </row>
    <row r="499">
      <c r="A499" s="74"/>
      <c r="B499" s="74"/>
      <c r="C499" s="74"/>
      <c r="D499" s="74"/>
      <c r="E499" s="74"/>
      <c r="F499" s="74"/>
      <c r="G499" s="74"/>
      <c r="H499" s="75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15"/>
    </row>
    <row r="500">
      <c r="A500" s="74"/>
      <c r="B500" s="74"/>
      <c r="C500" s="74"/>
      <c r="D500" s="74"/>
      <c r="E500" s="74"/>
      <c r="F500" s="74"/>
      <c r="G500" s="74"/>
      <c r="H500" s="75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15"/>
    </row>
    <row r="501">
      <c r="A501" s="74"/>
      <c r="B501" s="74"/>
      <c r="C501" s="74"/>
      <c r="D501" s="74"/>
      <c r="E501" s="74"/>
      <c r="F501" s="74"/>
      <c r="G501" s="74"/>
      <c r="H501" s="75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15"/>
    </row>
    <row r="502">
      <c r="A502" s="74"/>
      <c r="B502" s="74"/>
      <c r="C502" s="74"/>
      <c r="D502" s="74"/>
      <c r="E502" s="74"/>
      <c r="F502" s="74"/>
      <c r="G502" s="74"/>
      <c r="H502" s="75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15"/>
    </row>
    <row r="503">
      <c r="A503" s="74"/>
      <c r="B503" s="74"/>
      <c r="C503" s="74"/>
      <c r="D503" s="74"/>
      <c r="E503" s="74"/>
      <c r="F503" s="74"/>
      <c r="G503" s="74"/>
      <c r="H503" s="75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15"/>
    </row>
    <row r="504">
      <c r="A504" s="74"/>
      <c r="B504" s="74"/>
      <c r="C504" s="74"/>
      <c r="D504" s="74"/>
      <c r="E504" s="74"/>
      <c r="F504" s="74"/>
      <c r="G504" s="74"/>
      <c r="H504" s="75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15"/>
    </row>
    <row r="505">
      <c r="A505" s="74"/>
      <c r="B505" s="74"/>
      <c r="C505" s="74"/>
      <c r="D505" s="74"/>
      <c r="E505" s="74"/>
      <c r="F505" s="74"/>
      <c r="G505" s="74"/>
      <c r="H505" s="75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15"/>
    </row>
    <row r="506">
      <c r="A506" s="74"/>
      <c r="B506" s="74"/>
      <c r="C506" s="74"/>
      <c r="D506" s="74"/>
      <c r="E506" s="74"/>
      <c r="F506" s="74"/>
      <c r="G506" s="74"/>
      <c r="H506" s="75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15"/>
    </row>
    <row r="507">
      <c r="A507" s="74"/>
      <c r="B507" s="74"/>
      <c r="C507" s="74"/>
      <c r="D507" s="74"/>
      <c r="E507" s="74"/>
      <c r="F507" s="74"/>
      <c r="G507" s="74"/>
      <c r="H507" s="75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15"/>
    </row>
    <row r="508">
      <c r="A508" s="74"/>
      <c r="B508" s="74"/>
      <c r="C508" s="74"/>
      <c r="D508" s="74"/>
      <c r="E508" s="74"/>
      <c r="F508" s="74"/>
      <c r="G508" s="74"/>
      <c r="H508" s="75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15"/>
    </row>
    <row r="509">
      <c r="A509" s="74"/>
      <c r="B509" s="74"/>
      <c r="C509" s="74"/>
      <c r="D509" s="74"/>
      <c r="E509" s="74"/>
      <c r="F509" s="74"/>
      <c r="G509" s="74"/>
      <c r="H509" s="75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15"/>
    </row>
    <row r="510">
      <c r="A510" s="74"/>
      <c r="B510" s="74"/>
      <c r="C510" s="74"/>
      <c r="D510" s="74"/>
      <c r="E510" s="74"/>
      <c r="F510" s="74"/>
      <c r="G510" s="74"/>
      <c r="H510" s="75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15"/>
    </row>
    <row r="511">
      <c r="A511" s="74"/>
      <c r="B511" s="74"/>
      <c r="C511" s="74"/>
      <c r="D511" s="74"/>
      <c r="E511" s="74"/>
      <c r="F511" s="74"/>
      <c r="G511" s="74"/>
      <c r="H511" s="75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15"/>
    </row>
    <row r="512">
      <c r="A512" s="74"/>
      <c r="B512" s="74"/>
      <c r="C512" s="74"/>
      <c r="D512" s="74"/>
      <c r="E512" s="74"/>
      <c r="F512" s="74"/>
      <c r="G512" s="74"/>
      <c r="H512" s="75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15"/>
    </row>
    <row r="513">
      <c r="A513" s="74"/>
      <c r="B513" s="74"/>
      <c r="C513" s="74"/>
      <c r="D513" s="74"/>
      <c r="E513" s="74"/>
      <c r="F513" s="74"/>
      <c r="G513" s="74"/>
      <c r="H513" s="75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15"/>
    </row>
    <row r="514">
      <c r="A514" s="74"/>
      <c r="B514" s="74"/>
      <c r="C514" s="74"/>
      <c r="D514" s="74"/>
      <c r="E514" s="74"/>
      <c r="F514" s="74"/>
      <c r="G514" s="74"/>
      <c r="H514" s="75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15"/>
    </row>
    <row r="515">
      <c r="A515" s="74"/>
      <c r="B515" s="74"/>
      <c r="C515" s="74"/>
      <c r="D515" s="74"/>
      <c r="E515" s="74"/>
      <c r="F515" s="74"/>
      <c r="G515" s="74"/>
      <c r="H515" s="75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15"/>
    </row>
    <row r="516">
      <c r="A516" s="74"/>
      <c r="B516" s="74"/>
      <c r="C516" s="74"/>
      <c r="D516" s="74"/>
      <c r="E516" s="74"/>
      <c r="F516" s="74"/>
      <c r="G516" s="74"/>
      <c r="H516" s="75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15"/>
    </row>
    <row r="517">
      <c r="A517" s="74"/>
      <c r="B517" s="74"/>
      <c r="C517" s="74"/>
      <c r="D517" s="74"/>
      <c r="E517" s="74"/>
      <c r="F517" s="74"/>
      <c r="G517" s="74"/>
      <c r="H517" s="75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15"/>
    </row>
    <row r="518">
      <c r="A518" s="74"/>
      <c r="B518" s="74"/>
      <c r="C518" s="74"/>
      <c r="D518" s="74"/>
      <c r="E518" s="74"/>
      <c r="F518" s="74"/>
      <c r="G518" s="74"/>
      <c r="H518" s="75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15"/>
    </row>
    <row r="519">
      <c r="A519" s="74"/>
      <c r="B519" s="74"/>
      <c r="C519" s="74"/>
      <c r="D519" s="74"/>
      <c r="E519" s="74"/>
      <c r="F519" s="74"/>
      <c r="G519" s="74"/>
      <c r="H519" s="75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15"/>
    </row>
    <row r="520">
      <c r="A520" s="74"/>
      <c r="B520" s="74"/>
      <c r="C520" s="74"/>
      <c r="D520" s="74"/>
      <c r="E520" s="74"/>
      <c r="F520" s="74"/>
      <c r="G520" s="74"/>
      <c r="H520" s="75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15"/>
    </row>
    <row r="521">
      <c r="A521" s="74"/>
      <c r="B521" s="74"/>
      <c r="C521" s="74"/>
      <c r="D521" s="74"/>
      <c r="E521" s="74"/>
      <c r="F521" s="74"/>
      <c r="G521" s="74"/>
      <c r="H521" s="75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15"/>
    </row>
    <row r="522">
      <c r="A522" s="74"/>
      <c r="B522" s="74"/>
      <c r="C522" s="74"/>
      <c r="D522" s="74"/>
      <c r="E522" s="74"/>
      <c r="F522" s="74"/>
      <c r="G522" s="74"/>
      <c r="H522" s="75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15"/>
    </row>
    <row r="523">
      <c r="A523" s="74"/>
      <c r="B523" s="74"/>
      <c r="C523" s="74"/>
      <c r="D523" s="74"/>
      <c r="E523" s="74"/>
      <c r="F523" s="74"/>
      <c r="G523" s="74"/>
      <c r="H523" s="75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15"/>
    </row>
    <row r="524">
      <c r="A524" s="74"/>
      <c r="B524" s="74"/>
      <c r="C524" s="74"/>
      <c r="D524" s="74"/>
      <c r="E524" s="74"/>
      <c r="F524" s="74"/>
      <c r="G524" s="74"/>
      <c r="H524" s="75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15"/>
    </row>
    <row r="525">
      <c r="A525" s="74"/>
      <c r="B525" s="74"/>
      <c r="C525" s="74"/>
      <c r="D525" s="74"/>
      <c r="E525" s="74"/>
      <c r="F525" s="74"/>
      <c r="G525" s="74"/>
      <c r="H525" s="75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15"/>
    </row>
    <row r="526">
      <c r="A526" s="74"/>
      <c r="B526" s="74"/>
      <c r="C526" s="74"/>
      <c r="D526" s="74"/>
      <c r="E526" s="74"/>
      <c r="F526" s="74"/>
      <c r="G526" s="74"/>
      <c r="H526" s="75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15"/>
    </row>
    <row r="527">
      <c r="A527" s="74"/>
      <c r="B527" s="74"/>
      <c r="C527" s="74"/>
      <c r="D527" s="74"/>
      <c r="E527" s="74"/>
      <c r="F527" s="74"/>
      <c r="G527" s="74"/>
      <c r="H527" s="75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15"/>
    </row>
    <row r="528">
      <c r="A528" s="74"/>
      <c r="B528" s="74"/>
      <c r="C528" s="74"/>
      <c r="D528" s="74"/>
      <c r="E528" s="74"/>
      <c r="F528" s="74"/>
      <c r="G528" s="74"/>
      <c r="H528" s="75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15"/>
    </row>
    <row r="529">
      <c r="A529" s="74"/>
      <c r="B529" s="74"/>
      <c r="C529" s="74"/>
      <c r="D529" s="74"/>
      <c r="E529" s="74"/>
      <c r="F529" s="74"/>
      <c r="G529" s="74"/>
      <c r="H529" s="75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15"/>
    </row>
    <row r="530">
      <c r="A530" s="74"/>
      <c r="B530" s="74"/>
      <c r="C530" s="74"/>
      <c r="D530" s="74"/>
      <c r="E530" s="74"/>
      <c r="F530" s="74"/>
      <c r="G530" s="74"/>
      <c r="H530" s="75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15"/>
    </row>
    <row r="531">
      <c r="A531" s="74"/>
      <c r="B531" s="74"/>
      <c r="C531" s="74"/>
      <c r="D531" s="74"/>
      <c r="E531" s="74"/>
      <c r="F531" s="74"/>
      <c r="G531" s="74"/>
      <c r="H531" s="75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15"/>
    </row>
    <row r="532">
      <c r="A532" s="74"/>
      <c r="B532" s="74"/>
      <c r="C532" s="74"/>
      <c r="D532" s="74"/>
      <c r="E532" s="74"/>
      <c r="F532" s="74"/>
      <c r="G532" s="74"/>
      <c r="H532" s="75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15"/>
    </row>
    <row r="533">
      <c r="A533" s="74"/>
      <c r="B533" s="74"/>
      <c r="C533" s="74"/>
      <c r="D533" s="74"/>
      <c r="E533" s="74"/>
      <c r="F533" s="74"/>
      <c r="G533" s="74"/>
      <c r="H533" s="75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15"/>
    </row>
    <row r="534">
      <c r="A534" s="74"/>
      <c r="B534" s="74"/>
      <c r="C534" s="74"/>
      <c r="D534" s="74"/>
      <c r="E534" s="74"/>
      <c r="F534" s="74"/>
      <c r="G534" s="74"/>
      <c r="H534" s="75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15"/>
    </row>
    <row r="535">
      <c r="A535" s="74"/>
      <c r="B535" s="74"/>
      <c r="C535" s="74"/>
      <c r="D535" s="74"/>
      <c r="E535" s="74"/>
      <c r="F535" s="74"/>
      <c r="G535" s="74"/>
      <c r="H535" s="75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15"/>
    </row>
    <row r="536">
      <c r="A536" s="74"/>
      <c r="B536" s="74"/>
      <c r="C536" s="74"/>
      <c r="D536" s="74"/>
      <c r="E536" s="74"/>
      <c r="F536" s="74"/>
      <c r="G536" s="74"/>
      <c r="H536" s="75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15"/>
    </row>
    <row r="537">
      <c r="A537" s="74"/>
      <c r="B537" s="74"/>
      <c r="C537" s="74"/>
      <c r="D537" s="74"/>
      <c r="E537" s="74"/>
      <c r="F537" s="74"/>
      <c r="G537" s="74"/>
      <c r="H537" s="75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15"/>
    </row>
    <row r="538">
      <c r="A538" s="74"/>
      <c r="B538" s="74"/>
      <c r="C538" s="74"/>
      <c r="D538" s="74"/>
      <c r="E538" s="74"/>
      <c r="F538" s="74"/>
      <c r="G538" s="74"/>
      <c r="H538" s="75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15"/>
    </row>
    <row r="539">
      <c r="A539" s="74"/>
      <c r="B539" s="74"/>
      <c r="C539" s="74"/>
      <c r="D539" s="74"/>
      <c r="E539" s="74"/>
      <c r="F539" s="74"/>
      <c r="G539" s="74"/>
      <c r="H539" s="75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15"/>
    </row>
    <row r="540">
      <c r="A540" s="74"/>
      <c r="B540" s="74"/>
      <c r="C540" s="74"/>
      <c r="D540" s="74"/>
      <c r="E540" s="74"/>
      <c r="F540" s="74"/>
      <c r="G540" s="74"/>
      <c r="H540" s="75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15"/>
    </row>
    <row r="541">
      <c r="A541" s="74"/>
      <c r="B541" s="74"/>
      <c r="C541" s="74"/>
      <c r="D541" s="74"/>
      <c r="E541" s="74"/>
      <c r="F541" s="74"/>
      <c r="G541" s="74"/>
      <c r="H541" s="75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15"/>
    </row>
    <row r="542">
      <c r="A542" s="74"/>
      <c r="B542" s="74"/>
      <c r="C542" s="74"/>
      <c r="D542" s="74"/>
      <c r="E542" s="74"/>
      <c r="F542" s="74"/>
      <c r="G542" s="74"/>
      <c r="H542" s="75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15"/>
    </row>
    <row r="543">
      <c r="A543" s="74"/>
      <c r="B543" s="74"/>
      <c r="C543" s="74"/>
      <c r="D543" s="74"/>
      <c r="E543" s="74"/>
      <c r="F543" s="74"/>
      <c r="G543" s="74"/>
      <c r="H543" s="75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15"/>
    </row>
    <row r="544">
      <c r="A544" s="74"/>
      <c r="B544" s="74"/>
      <c r="C544" s="74"/>
      <c r="D544" s="74"/>
      <c r="E544" s="74"/>
      <c r="F544" s="74"/>
      <c r="G544" s="74"/>
      <c r="H544" s="75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15"/>
    </row>
    <row r="545">
      <c r="A545" s="74"/>
      <c r="B545" s="74"/>
      <c r="C545" s="74"/>
      <c r="D545" s="74"/>
      <c r="E545" s="74"/>
      <c r="F545" s="74"/>
      <c r="G545" s="74"/>
      <c r="H545" s="75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15"/>
    </row>
    <row r="546">
      <c r="A546" s="74"/>
      <c r="B546" s="74"/>
      <c r="C546" s="74"/>
      <c r="D546" s="74"/>
      <c r="E546" s="74"/>
      <c r="F546" s="74"/>
      <c r="G546" s="74"/>
      <c r="H546" s="75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15"/>
    </row>
    <row r="547">
      <c r="A547" s="74"/>
      <c r="B547" s="74"/>
      <c r="C547" s="74"/>
      <c r="D547" s="74"/>
      <c r="E547" s="74"/>
      <c r="F547" s="74"/>
      <c r="G547" s="74"/>
      <c r="H547" s="75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15"/>
    </row>
    <row r="548">
      <c r="A548" s="74"/>
      <c r="B548" s="74"/>
      <c r="C548" s="74"/>
      <c r="D548" s="74"/>
      <c r="E548" s="74"/>
      <c r="F548" s="74"/>
      <c r="G548" s="74"/>
      <c r="H548" s="75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15"/>
    </row>
    <row r="549">
      <c r="A549" s="74"/>
      <c r="B549" s="74"/>
      <c r="C549" s="74"/>
      <c r="D549" s="74"/>
      <c r="E549" s="74"/>
      <c r="F549" s="74"/>
      <c r="G549" s="74"/>
      <c r="H549" s="75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15"/>
    </row>
    <row r="550">
      <c r="A550" s="74"/>
      <c r="B550" s="74"/>
      <c r="C550" s="74"/>
      <c r="D550" s="74"/>
      <c r="E550" s="74"/>
      <c r="F550" s="74"/>
      <c r="G550" s="74"/>
      <c r="H550" s="75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15"/>
    </row>
    <row r="551">
      <c r="A551" s="74"/>
      <c r="B551" s="74"/>
      <c r="C551" s="74"/>
      <c r="D551" s="74"/>
      <c r="E551" s="74"/>
      <c r="F551" s="74"/>
      <c r="G551" s="74"/>
      <c r="H551" s="75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15"/>
    </row>
    <row r="552">
      <c r="A552" s="74"/>
      <c r="B552" s="74"/>
      <c r="C552" s="74"/>
      <c r="D552" s="74"/>
      <c r="E552" s="74"/>
      <c r="F552" s="74"/>
      <c r="G552" s="74"/>
      <c r="H552" s="75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15"/>
    </row>
    <row r="553">
      <c r="A553" s="74"/>
      <c r="B553" s="74"/>
      <c r="C553" s="74"/>
      <c r="D553" s="74"/>
      <c r="E553" s="74"/>
      <c r="F553" s="74"/>
      <c r="G553" s="74"/>
      <c r="H553" s="75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15"/>
    </row>
    <row r="554">
      <c r="A554" s="74"/>
      <c r="B554" s="74"/>
      <c r="C554" s="74"/>
      <c r="D554" s="74"/>
      <c r="E554" s="74"/>
      <c r="F554" s="74"/>
      <c r="G554" s="74"/>
      <c r="H554" s="75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15"/>
    </row>
    <row r="555">
      <c r="A555" s="74"/>
      <c r="B555" s="74"/>
      <c r="C555" s="74"/>
      <c r="D555" s="74"/>
      <c r="E555" s="74"/>
      <c r="F555" s="74"/>
      <c r="G555" s="74"/>
      <c r="H555" s="75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15"/>
    </row>
    <row r="556">
      <c r="A556" s="74"/>
      <c r="B556" s="74"/>
      <c r="C556" s="74"/>
      <c r="D556" s="74"/>
      <c r="E556" s="74"/>
      <c r="F556" s="74"/>
      <c r="G556" s="74"/>
      <c r="H556" s="75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15"/>
    </row>
    <row r="557">
      <c r="A557" s="74"/>
      <c r="B557" s="74"/>
      <c r="C557" s="74"/>
      <c r="D557" s="74"/>
      <c r="E557" s="74"/>
      <c r="F557" s="74"/>
      <c r="G557" s="74"/>
      <c r="H557" s="75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15"/>
    </row>
    <row r="558">
      <c r="A558" s="74"/>
      <c r="B558" s="74"/>
      <c r="C558" s="74"/>
      <c r="D558" s="74"/>
      <c r="E558" s="74"/>
      <c r="F558" s="74"/>
      <c r="G558" s="74"/>
      <c r="H558" s="75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15"/>
    </row>
    <row r="559">
      <c r="A559" s="74"/>
      <c r="B559" s="74"/>
      <c r="C559" s="74"/>
      <c r="D559" s="74"/>
      <c r="E559" s="74"/>
      <c r="F559" s="74"/>
      <c r="G559" s="74"/>
      <c r="H559" s="75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15"/>
    </row>
    <row r="560">
      <c r="A560" s="74"/>
      <c r="B560" s="74"/>
      <c r="C560" s="74"/>
      <c r="D560" s="74"/>
      <c r="E560" s="74"/>
      <c r="F560" s="74"/>
      <c r="G560" s="74"/>
      <c r="H560" s="75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15"/>
    </row>
    <row r="561">
      <c r="A561" s="74"/>
      <c r="B561" s="74"/>
      <c r="C561" s="74"/>
      <c r="D561" s="74"/>
      <c r="E561" s="74"/>
      <c r="F561" s="74"/>
      <c r="G561" s="74"/>
      <c r="H561" s="75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15"/>
    </row>
    <row r="562">
      <c r="A562" s="74"/>
      <c r="B562" s="74"/>
      <c r="C562" s="74"/>
      <c r="D562" s="74"/>
      <c r="E562" s="74"/>
      <c r="F562" s="74"/>
      <c r="G562" s="74"/>
      <c r="H562" s="75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15"/>
    </row>
    <row r="563">
      <c r="A563" s="74"/>
      <c r="B563" s="74"/>
      <c r="C563" s="74"/>
      <c r="D563" s="74"/>
      <c r="E563" s="74"/>
      <c r="F563" s="74"/>
      <c r="G563" s="74"/>
      <c r="H563" s="75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15"/>
    </row>
    <row r="564">
      <c r="A564" s="74"/>
      <c r="B564" s="74"/>
      <c r="C564" s="74"/>
      <c r="D564" s="74"/>
      <c r="E564" s="74"/>
      <c r="F564" s="74"/>
      <c r="G564" s="74"/>
      <c r="H564" s="75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15"/>
    </row>
    <row r="565">
      <c r="A565" s="74"/>
      <c r="B565" s="74"/>
      <c r="C565" s="74"/>
      <c r="D565" s="74"/>
      <c r="E565" s="74"/>
      <c r="F565" s="74"/>
      <c r="G565" s="74"/>
      <c r="H565" s="75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15"/>
    </row>
    <row r="566">
      <c r="A566" s="74"/>
      <c r="B566" s="74"/>
      <c r="C566" s="74"/>
      <c r="D566" s="74"/>
      <c r="E566" s="74"/>
      <c r="F566" s="74"/>
      <c r="G566" s="74"/>
      <c r="H566" s="75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15"/>
    </row>
    <row r="567">
      <c r="A567" s="74"/>
      <c r="B567" s="74"/>
      <c r="C567" s="74"/>
      <c r="D567" s="74"/>
      <c r="E567" s="74"/>
      <c r="F567" s="74"/>
      <c r="G567" s="74"/>
      <c r="H567" s="75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15"/>
    </row>
    <row r="568">
      <c r="A568" s="74"/>
      <c r="B568" s="74"/>
      <c r="C568" s="74"/>
      <c r="D568" s="74"/>
      <c r="E568" s="74"/>
      <c r="F568" s="74"/>
      <c r="G568" s="74"/>
      <c r="H568" s="75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15"/>
    </row>
    <row r="569">
      <c r="A569" s="74"/>
      <c r="B569" s="74"/>
      <c r="C569" s="74"/>
      <c r="D569" s="74"/>
      <c r="E569" s="74"/>
      <c r="F569" s="74"/>
      <c r="G569" s="74"/>
      <c r="H569" s="75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15"/>
    </row>
    <row r="570">
      <c r="A570" s="74"/>
      <c r="B570" s="74"/>
      <c r="C570" s="74"/>
      <c r="D570" s="74"/>
      <c r="E570" s="74"/>
      <c r="F570" s="74"/>
      <c r="G570" s="74"/>
      <c r="H570" s="75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15"/>
    </row>
    <row r="571">
      <c r="A571" s="74"/>
      <c r="B571" s="74"/>
      <c r="C571" s="74"/>
      <c r="D571" s="74"/>
      <c r="E571" s="74"/>
      <c r="F571" s="74"/>
      <c r="G571" s="74"/>
      <c r="H571" s="75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15"/>
    </row>
    <row r="572">
      <c r="A572" s="74"/>
      <c r="B572" s="74"/>
      <c r="C572" s="74"/>
      <c r="D572" s="74"/>
      <c r="E572" s="74"/>
      <c r="F572" s="74"/>
      <c r="G572" s="74"/>
      <c r="H572" s="75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15"/>
    </row>
    <row r="573">
      <c r="A573" s="74"/>
      <c r="B573" s="74"/>
      <c r="C573" s="74"/>
      <c r="D573" s="74"/>
      <c r="E573" s="74"/>
      <c r="F573" s="74"/>
      <c r="G573" s="74"/>
      <c r="H573" s="75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15"/>
    </row>
    <row r="574">
      <c r="A574" s="74"/>
      <c r="B574" s="74"/>
      <c r="C574" s="74"/>
      <c r="D574" s="74"/>
      <c r="E574" s="74"/>
      <c r="F574" s="74"/>
      <c r="G574" s="74"/>
      <c r="H574" s="75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15"/>
    </row>
    <row r="575">
      <c r="A575" s="74"/>
      <c r="B575" s="74"/>
      <c r="C575" s="74"/>
      <c r="D575" s="74"/>
      <c r="E575" s="74"/>
      <c r="F575" s="74"/>
      <c r="G575" s="74"/>
      <c r="H575" s="75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15"/>
    </row>
    <row r="576">
      <c r="A576" s="74"/>
      <c r="B576" s="74"/>
      <c r="C576" s="74"/>
      <c r="D576" s="74"/>
      <c r="E576" s="74"/>
      <c r="F576" s="74"/>
      <c r="G576" s="74"/>
      <c r="H576" s="75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15"/>
    </row>
    <row r="577">
      <c r="A577" s="74"/>
      <c r="B577" s="74"/>
      <c r="C577" s="74"/>
      <c r="D577" s="74"/>
      <c r="E577" s="74"/>
      <c r="F577" s="74"/>
      <c r="G577" s="74"/>
      <c r="H577" s="75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15"/>
    </row>
    <row r="578">
      <c r="A578" s="74"/>
      <c r="B578" s="74"/>
      <c r="C578" s="74"/>
      <c r="D578" s="74"/>
      <c r="E578" s="74"/>
      <c r="F578" s="74"/>
      <c r="G578" s="74"/>
      <c r="H578" s="75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15"/>
    </row>
    <row r="579">
      <c r="A579" s="74"/>
      <c r="B579" s="74"/>
      <c r="C579" s="74"/>
      <c r="D579" s="74"/>
      <c r="E579" s="74"/>
      <c r="F579" s="74"/>
      <c r="G579" s="74"/>
      <c r="H579" s="75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15"/>
    </row>
    <row r="580">
      <c r="A580" s="74"/>
      <c r="B580" s="74"/>
      <c r="C580" s="74"/>
      <c r="D580" s="74"/>
      <c r="E580" s="74"/>
      <c r="F580" s="74"/>
      <c r="G580" s="74"/>
      <c r="H580" s="75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15"/>
    </row>
    <row r="581">
      <c r="A581" s="74"/>
      <c r="B581" s="74"/>
      <c r="C581" s="74"/>
      <c r="D581" s="74"/>
      <c r="E581" s="74"/>
      <c r="F581" s="74"/>
      <c r="G581" s="74"/>
      <c r="H581" s="75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15"/>
    </row>
    <row r="582">
      <c r="A582" s="74"/>
      <c r="B582" s="74"/>
      <c r="C582" s="74"/>
      <c r="D582" s="74"/>
      <c r="E582" s="74"/>
      <c r="F582" s="74"/>
      <c r="G582" s="74"/>
      <c r="H582" s="75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15"/>
    </row>
    <row r="583">
      <c r="A583" s="74"/>
      <c r="B583" s="74"/>
      <c r="C583" s="74"/>
      <c r="D583" s="74"/>
      <c r="E583" s="74"/>
      <c r="F583" s="74"/>
      <c r="G583" s="74"/>
      <c r="H583" s="75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15"/>
    </row>
    <row r="584">
      <c r="A584" s="74"/>
      <c r="B584" s="74"/>
      <c r="C584" s="74"/>
      <c r="D584" s="74"/>
      <c r="E584" s="74"/>
      <c r="F584" s="74"/>
      <c r="G584" s="74"/>
      <c r="H584" s="75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15"/>
    </row>
    <row r="585">
      <c r="A585" s="74"/>
      <c r="B585" s="74"/>
      <c r="C585" s="74"/>
      <c r="D585" s="74"/>
      <c r="E585" s="74"/>
      <c r="F585" s="74"/>
      <c r="G585" s="74"/>
      <c r="H585" s="75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15"/>
    </row>
    <row r="586">
      <c r="A586" s="74"/>
      <c r="B586" s="74"/>
      <c r="C586" s="74"/>
      <c r="D586" s="74"/>
      <c r="E586" s="74"/>
      <c r="F586" s="74"/>
      <c r="G586" s="74"/>
      <c r="H586" s="75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15"/>
    </row>
    <row r="587">
      <c r="A587" s="74"/>
      <c r="B587" s="74"/>
      <c r="C587" s="74"/>
      <c r="D587" s="74"/>
      <c r="E587" s="74"/>
      <c r="F587" s="74"/>
      <c r="G587" s="74"/>
      <c r="H587" s="75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15"/>
    </row>
    <row r="588">
      <c r="A588" s="74"/>
      <c r="B588" s="74"/>
      <c r="C588" s="74"/>
      <c r="D588" s="74"/>
      <c r="E588" s="74"/>
      <c r="F588" s="74"/>
      <c r="G588" s="74"/>
      <c r="H588" s="75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15"/>
    </row>
    <row r="589">
      <c r="A589" s="74"/>
      <c r="B589" s="74"/>
      <c r="C589" s="74"/>
      <c r="D589" s="74"/>
      <c r="E589" s="74"/>
      <c r="F589" s="74"/>
      <c r="G589" s="74"/>
      <c r="H589" s="75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15"/>
    </row>
    <row r="590">
      <c r="A590" s="74"/>
      <c r="B590" s="74"/>
      <c r="C590" s="74"/>
      <c r="D590" s="74"/>
      <c r="E590" s="74"/>
      <c r="F590" s="74"/>
      <c r="G590" s="74"/>
      <c r="H590" s="75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15"/>
    </row>
    <row r="591">
      <c r="A591" s="74"/>
      <c r="B591" s="74"/>
      <c r="C591" s="74"/>
      <c r="D591" s="74"/>
      <c r="E591" s="74"/>
      <c r="F591" s="74"/>
      <c r="G591" s="74"/>
      <c r="H591" s="75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15"/>
    </row>
    <row r="592">
      <c r="A592" s="74"/>
      <c r="B592" s="74"/>
      <c r="C592" s="74"/>
      <c r="D592" s="74"/>
      <c r="E592" s="74"/>
      <c r="F592" s="74"/>
      <c r="G592" s="74"/>
      <c r="H592" s="75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15"/>
    </row>
    <row r="593">
      <c r="A593" s="74"/>
      <c r="B593" s="74"/>
      <c r="C593" s="74"/>
      <c r="D593" s="74"/>
      <c r="E593" s="74"/>
      <c r="F593" s="74"/>
      <c r="G593" s="74"/>
      <c r="H593" s="75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15"/>
    </row>
    <row r="594">
      <c r="A594" s="74"/>
      <c r="B594" s="74"/>
      <c r="C594" s="74"/>
      <c r="D594" s="74"/>
      <c r="E594" s="74"/>
      <c r="F594" s="74"/>
      <c r="G594" s="74"/>
      <c r="H594" s="75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15"/>
    </row>
    <row r="595">
      <c r="A595" s="74"/>
      <c r="B595" s="74"/>
      <c r="C595" s="74"/>
      <c r="D595" s="74"/>
      <c r="E595" s="74"/>
      <c r="F595" s="74"/>
      <c r="G595" s="74"/>
      <c r="H595" s="75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15"/>
    </row>
    <row r="596">
      <c r="A596" s="74"/>
      <c r="B596" s="74"/>
      <c r="C596" s="74"/>
      <c r="D596" s="74"/>
      <c r="E596" s="74"/>
      <c r="F596" s="74"/>
      <c r="G596" s="74"/>
      <c r="H596" s="75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15"/>
    </row>
    <row r="597">
      <c r="A597" s="74"/>
      <c r="B597" s="74"/>
      <c r="C597" s="74"/>
      <c r="D597" s="74"/>
      <c r="E597" s="74"/>
      <c r="F597" s="74"/>
      <c r="G597" s="74"/>
      <c r="H597" s="75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15"/>
    </row>
    <row r="598">
      <c r="A598" s="74"/>
      <c r="B598" s="74"/>
      <c r="C598" s="74"/>
      <c r="D598" s="74"/>
      <c r="E598" s="74"/>
      <c r="F598" s="74"/>
      <c r="G598" s="74"/>
      <c r="H598" s="75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15"/>
    </row>
    <row r="599">
      <c r="A599" s="74"/>
      <c r="B599" s="74"/>
      <c r="C599" s="74"/>
      <c r="D599" s="74"/>
      <c r="E599" s="74"/>
      <c r="F599" s="74"/>
      <c r="G599" s="74"/>
      <c r="H599" s="75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15"/>
    </row>
    <row r="600">
      <c r="A600" s="74"/>
      <c r="B600" s="74"/>
      <c r="C600" s="74"/>
      <c r="D600" s="74"/>
      <c r="E600" s="74"/>
      <c r="F600" s="74"/>
      <c r="G600" s="74"/>
      <c r="H600" s="75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15"/>
    </row>
    <row r="601">
      <c r="A601" s="74"/>
      <c r="B601" s="74"/>
      <c r="C601" s="74"/>
      <c r="D601" s="74"/>
      <c r="E601" s="74"/>
      <c r="F601" s="74"/>
      <c r="G601" s="74"/>
      <c r="H601" s="75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15"/>
    </row>
    <row r="602">
      <c r="A602" s="74"/>
      <c r="B602" s="74"/>
      <c r="C602" s="74"/>
      <c r="D602" s="74"/>
      <c r="E602" s="74"/>
      <c r="F602" s="74"/>
      <c r="G602" s="74"/>
      <c r="H602" s="75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15"/>
    </row>
    <row r="603">
      <c r="A603" s="74"/>
      <c r="B603" s="74"/>
      <c r="C603" s="74"/>
      <c r="D603" s="74"/>
      <c r="E603" s="74"/>
      <c r="F603" s="74"/>
      <c r="G603" s="74"/>
      <c r="H603" s="75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15"/>
    </row>
    <row r="604">
      <c r="A604" s="74"/>
      <c r="B604" s="74"/>
      <c r="C604" s="74"/>
      <c r="D604" s="74"/>
      <c r="E604" s="74"/>
      <c r="F604" s="74"/>
      <c r="G604" s="74"/>
      <c r="H604" s="75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15"/>
    </row>
    <row r="605">
      <c r="A605" s="74"/>
      <c r="B605" s="74"/>
      <c r="C605" s="74"/>
      <c r="D605" s="74"/>
      <c r="E605" s="74"/>
      <c r="F605" s="74"/>
      <c r="G605" s="74"/>
      <c r="H605" s="75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15"/>
    </row>
    <row r="606">
      <c r="A606" s="74"/>
      <c r="B606" s="74"/>
      <c r="C606" s="74"/>
      <c r="D606" s="74"/>
      <c r="E606" s="74"/>
      <c r="F606" s="74"/>
      <c r="G606" s="74"/>
      <c r="H606" s="75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15"/>
    </row>
    <row r="607">
      <c r="A607" s="74"/>
      <c r="B607" s="74"/>
      <c r="C607" s="74"/>
      <c r="D607" s="74"/>
      <c r="E607" s="74"/>
      <c r="F607" s="74"/>
      <c r="G607" s="74"/>
      <c r="H607" s="75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15"/>
    </row>
    <row r="608">
      <c r="A608" s="74"/>
      <c r="B608" s="74"/>
      <c r="C608" s="74"/>
      <c r="D608" s="74"/>
      <c r="E608" s="74"/>
      <c r="F608" s="74"/>
      <c r="G608" s="74"/>
      <c r="H608" s="75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15"/>
    </row>
    <row r="609">
      <c r="A609" s="74"/>
      <c r="B609" s="74"/>
      <c r="C609" s="74"/>
      <c r="D609" s="74"/>
      <c r="E609" s="74"/>
      <c r="F609" s="74"/>
      <c r="G609" s="74"/>
      <c r="H609" s="75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15"/>
    </row>
    <row r="610">
      <c r="A610" s="74"/>
      <c r="B610" s="74"/>
      <c r="C610" s="74"/>
      <c r="D610" s="74"/>
      <c r="E610" s="74"/>
      <c r="F610" s="74"/>
      <c r="G610" s="74"/>
      <c r="H610" s="75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15"/>
    </row>
    <row r="611">
      <c r="A611" s="74"/>
      <c r="B611" s="74"/>
      <c r="C611" s="74"/>
      <c r="D611" s="74"/>
      <c r="E611" s="74"/>
      <c r="F611" s="74"/>
      <c r="G611" s="74"/>
      <c r="H611" s="75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15"/>
    </row>
    <row r="612">
      <c r="A612" s="74"/>
      <c r="B612" s="74"/>
      <c r="C612" s="74"/>
      <c r="D612" s="74"/>
      <c r="E612" s="74"/>
      <c r="F612" s="74"/>
      <c r="G612" s="74"/>
      <c r="H612" s="75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15"/>
    </row>
    <row r="613">
      <c r="A613" s="74"/>
      <c r="B613" s="74"/>
      <c r="C613" s="74"/>
      <c r="D613" s="74"/>
      <c r="E613" s="74"/>
      <c r="F613" s="74"/>
      <c r="G613" s="74"/>
      <c r="H613" s="75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15"/>
    </row>
    <row r="614">
      <c r="A614" s="74"/>
      <c r="B614" s="74"/>
      <c r="C614" s="74"/>
      <c r="D614" s="74"/>
      <c r="E614" s="74"/>
      <c r="F614" s="74"/>
      <c r="G614" s="74"/>
      <c r="H614" s="75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15"/>
    </row>
    <row r="615">
      <c r="A615" s="74"/>
      <c r="B615" s="74"/>
      <c r="C615" s="74"/>
      <c r="D615" s="74"/>
      <c r="E615" s="74"/>
      <c r="F615" s="74"/>
      <c r="G615" s="74"/>
      <c r="H615" s="75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15"/>
    </row>
    <row r="616">
      <c r="A616" s="74"/>
      <c r="B616" s="74"/>
      <c r="C616" s="74"/>
      <c r="D616" s="74"/>
      <c r="E616" s="74"/>
      <c r="F616" s="74"/>
      <c r="G616" s="74"/>
      <c r="H616" s="75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15"/>
    </row>
    <row r="617">
      <c r="A617" s="74"/>
      <c r="B617" s="74"/>
      <c r="C617" s="74"/>
      <c r="D617" s="74"/>
      <c r="E617" s="74"/>
      <c r="F617" s="74"/>
      <c r="G617" s="74"/>
      <c r="H617" s="75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15"/>
    </row>
    <row r="618">
      <c r="A618" s="74"/>
      <c r="B618" s="74"/>
      <c r="C618" s="74"/>
      <c r="D618" s="74"/>
      <c r="E618" s="74"/>
      <c r="F618" s="74"/>
      <c r="G618" s="74"/>
      <c r="H618" s="75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15"/>
    </row>
    <row r="619">
      <c r="A619" s="74"/>
      <c r="B619" s="74"/>
      <c r="C619" s="74"/>
      <c r="D619" s="74"/>
      <c r="E619" s="74"/>
      <c r="F619" s="74"/>
      <c r="G619" s="74"/>
      <c r="H619" s="75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15"/>
    </row>
    <row r="620">
      <c r="A620" s="74"/>
      <c r="B620" s="74"/>
      <c r="C620" s="74"/>
      <c r="D620" s="74"/>
      <c r="E620" s="74"/>
      <c r="F620" s="74"/>
      <c r="G620" s="74"/>
      <c r="H620" s="75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15"/>
    </row>
    <row r="621">
      <c r="A621" s="74"/>
      <c r="B621" s="74"/>
      <c r="C621" s="74"/>
      <c r="D621" s="74"/>
      <c r="E621" s="74"/>
      <c r="F621" s="74"/>
      <c r="G621" s="74"/>
      <c r="H621" s="75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15"/>
    </row>
    <row r="622">
      <c r="A622" s="74"/>
      <c r="B622" s="74"/>
      <c r="C622" s="74"/>
      <c r="D622" s="74"/>
      <c r="E622" s="74"/>
      <c r="F622" s="74"/>
      <c r="G622" s="74"/>
      <c r="H622" s="75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15"/>
    </row>
    <row r="623">
      <c r="A623" s="74"/>
      <c r="B623" s="74"/>
      <c r="C623" s="74"/>
      <c r="D623" s="74"/>
      <c r="E623" s="74"/>
      <c r="F623" s="74"/>
      <c r="G623" s="74"/>
      <c r="H623" s="75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15"/>
    </row>
    <row r="624">
      <c r="A624" s="74"/>
      <c r="B624" s="74"/>
      <c r="C624" s="74"/>
      <c r="D624" s="74"/>
      <c r="E624" s="74"/>
      <c r="F624" s="74"/>
      <c r="G624" s="74"/>
      <c r="H624" s="75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15"/>
    </row>
    <row r="625">
      <c r="A625" s="74"/>
      <c r="B625" s="74"/>
      <c r="C625" s="74"/>
      <c r="D625" s="74"/>
      <c r="E625" s="74"/>
      <c r="F625" s="74"/>
      <c r="G625" s="74"/>
      <c r="H625" s="75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15"/>
    </row>
    <row r="626">
      <c r="A626" s="74"/>
      <c r="B626" s="74"/>
      <c r="C626" s="74"/>
      <c r="D626" s="74"/>
      <c r="E626" s="74"/>
      <c r="F626" s="74"/>
      <c r="G626" s="74"/>
      <c r="H626" s="75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15"/>
    </row>
    <row r="627">
      <c r="A627" s="74"/>
      <c r="B627" s="74"/>
      <c r="C627" s="74"/>
      <c r="D627" s="74"/>
      <c r="E627" s="74"/>
      <c r="F627" s="74"/>
      <c r="G627" s="74"/>
      <c r="H627" s="75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15"/>
    </row>
    <row r="628">
      <c r="A628" s="74"/>
      <c r="B628" s="74"/>
      <c r="C628" s="74"/>
      <c r="D628" s="74"/>
      <c r="E628" s="74"/>
      <c r="F628" s="74"/>
      <c r="G628" s="74"/>
      <c r="H628" s="75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15"/>
    </row>
    <row r="629">
      <c r="A629" s="74"/>
      <c r="B629" s="74"/>
      <c r="C629" s="74"/>
      <c r="D629" s="74"/>
      <c r="E629" s="74"/>
      <c r="F629" s="74"/>
      <c r="G629" s="74"/>
      <c r="H629" s="75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15"/>
    </row>
    <row r="630">
      <c r="A630" s="74"/>
      <c r="B630" s="74"/>
      <c r="C630" s="74"/>
      <c r="D630" s="74"/>
      <c r="E630" s="74"/>
      <c r="F630" s="74"/>
      <c r="G630" s="74"/>
      <c r="H630" s="75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15"/>
    </row>
    <row r="631">
      <c r="A631" s="74"/>
      <c r="B631" s="74"/>
      <c r="C631" s="74"/>
      <c r="D631" s="74"/>
      <c r="E631" s="74"/>
      <c r="F631" s="74"/>
      <c r="G631" s="74"/>
      <c r="H631" s="75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15"/>
    </row>
    <row r="632">
      <c r="A632" s="74"/>
      <c r="B632" s="74"/>
      <c r="C632" s="74"/>
      <c r="D632" s="74"/>
      <c r="E632" s="74"/>
      <c r="F632" s="74"/>
      <c r="G632" s="74"/>
      <c r="H632" s="75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15"/>
    </row>
    <row r="633">
      <c r="A633" s="74"/>
      <c r="B633" s="74"/>
      <c r="C633" s="74"/>
      <c r="D633" s="74"/>
      <c r="E633" s="74"/>
      <c r="F633" s="74"/>
      <c r="G633" s="74"/>
      <c r="H633" s="75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15"/>
    </row>
    <row r="634">
      <c r="A634" s="74"/>
      <c r="B634" s="74"/>
      <c r="C634" s="74"/>
      <c r="D634" s="74"/>
      <c r="E634" s="74"/>
      <c r="F634" s="74"/>
      <c r="G634" s="74"/>
      <c r="H634" s="75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15"/>
    </row>
    <row r="635">
      <c r="A635" s="74"/>
      <c r="B635" s="74"/>
      <c r="C635" s="74"/>
      <c r="D635" s="74"/>
      <c r="E635" s="74"/>
      <c r="F635" s="74"/>
      <c r="G635" s="74"/>
      <c r="H635" s="75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15"/>
    </row>
    <row r="636">
      <c r="A636" s="74"/>
      <c r="B636" s="74"/>
      <c r="C636" s="74"/>
      <c r="D636" s="74"/>
      <c r="E636" s="74"/>
      <c r="F636" s="74"/>
      <c r="G636" s="74"/>
      <c r="H636" s="75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15"/>
    </row>
    <row r="637">
      <c r="A637" s="74"/>
      <c r="B637" s="74"/>
      <c r="C637" s="74"/>
      <c r="D637" s="74"/>
      <c r="E637" s="74"/>
      <c r="F637" s="74"/>
      <c r="G637" s="74"/>
      <c r="H637" s="75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15"/>
    </row>
    <row r="638">
      <c r="A638" s="74"/>
      <c r="B638" s="74"/>
      <c r="C638" s="74"/>
      <c r="D638" s="74"/>
      <c r="E638" s="74"/>
      <c r="F638" s="74"/>
      <c r="G638" s="74"/>
      <c r="H638" s="75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15"/>
    </row>
    <row r="639">
      <c r="A639" s="74"/>
      <c r="B639" s="74"/>
      <c r="C639" s="74"/>
      <c r="D639" s="74"/>
      <c r="E639" s="74"/>
      <c r="F639" s="74"/>
      <c r="G639" s="74"/>
      <c r="H639" s="75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15"/>
    </row>
    <row r="640">
      <c r="A640" s="74"/>
      <c r="B640" s="74"/>
      <c r="C640" s="74"/>
      <c r="D640" s="74"/>
      <c r="E640" s="74"/>
      <c r="F640" s="74"/>
      <c r="G640" s="74"/>
      <c r="H640" s="75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15"/>
    </row>
    <row r="641">
      <c r="A641" s="74"/>
      <c r="B641" s="74"/>
      <c r="C641" s="74"/>
      <c r="D641" s="74"/>
      <c r="E641" s="74"/>
      <c r="F641" s="74"/>
      <c r="G641" s="74"/>
      <c r="H641" s="75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15"/>
    </row>
    <row r="642">
      <c r="A642" s="74"/>
      <c r="B642" s="74"/>
      <c r="C642" s="74"/>
      <c r="D642" s="74"/>
      <c r="E642" s="74"/>
      <c r="F642" s="74"/>
      <c r="G642" s="74"/>
      <c r="H642" s="75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15"/>
    </row>
    <row r="643">
      <c r="A643" s="74"/>
      <c r="B643" s="74"/>
      <c r="C643" s="74"/>
      <c r="D643" s="74"/>
      <c r="E643" s="74"/>
      <c r="F643" s="74"/>
      <c r="G643" s="74"/>
      <c r="H643" s="75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15"/>
    </row>
    <row r="644">
      <c r="A644" s="74"/>
      <c r="B644" s="74"/>
      <c r="C644" s="74"/>
      <c r="D644" s="74"/>
      <c r="E644" s="74"/>
      <c r="F644" s="74"/>
      <c r="G644" s="74"/>
      <c r="H644" s="75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15"/>
    </row>
    <row r="645">
      <c r="A645" s="74"/>
      <c r="B645" s="74"/>
      <c r="C645" s="74"/>
      <c r="D645" s="74"/>
      <c r="E645" s="74"/>
      <c r="F645" s="74"/>
      <c r="G645" s="74"/>
      <c r="H645" s="75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15"/>
    </row>
    <row r="646">
      <c r="A646" s="74"/>
      <c r="B646" s="74"/>
      <c r="C646" s="74"/>
      <c r="D646" s="74"/>
      <c r="E646" s="74"/>
      <c r="F646" s="74"/>
      <c r="G646" s="74"/>
      <c r="H646" s="75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15"/>
    </row>
    <row r="647">
      <c r="A647" s="74"/>
      <c r="B647" s="74"/>
      <c r="C647" s="74"/>
      <c r="D647" s="74"/>
      <c r="E647" s="74"/>
      <c r="F647" s="74"/>
      <c r="G647" s="74"/>
      <c r="H647" s="75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15"/>
    </row>
    <row r="648">
      <c r="A648" s="74"/>
      <c r="B648" s="74"/>
      <c r="C648" s="74"/>
      <c r="D648" s="74"/>
      <c r="E648" s="74"/>
      <c r="F648" s="74"/>
      <c r="G648" s="74"/>
      <c r="H648" s="75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15"/>
    </row>
    <row r="649">
      <c r="A649" s="74"/>
      <c r="B649" s="74"/>
      <c r="C649" s="74"/>
      <c r="D649" s="74"/>
      <c r="E649" s="74"/>
      <c r="F649" s="74"/>
      <c r="G649" s="74"/>
      <c r="H649" s="75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15"/>
    </row>
    <row r="650">
      <c r="A650" s="74"/>
      <c r="B650" s="74"/>
      <c r="C650" s="74"/>
      <c r="D650" s="74"/>
      <c r="E650" s="74"/>
      <c r="F650" s="74"/>
      <c r="G650" s="74"/>
      <c r="H650" s="75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15"/>
    </row>
    <row r="651">
      <c r="A651" s="74"/>
      <c r="B651" s="74"/>
      <c r="C651" s="74"/>
      <c r="D651" s="74"/>
      <c r="E651" s="74"/>
      <c r="F651" s="74"/>
      <c r="G651" s="74"/>
      <c r="H651" s="75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15"/>
    </row>
    <row r="652">
      <c r="A652" s="74"/>
      <c r="B652" s="74"/>
      <c r="C652" s="74"/>
      <c r="D652" s="74"/>
      <c r="E652" s="74"/>
      <c r="F652" s="74"/>
      <c r="G652" s="74"/>
      <c r="H652" s="75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15"/>
    </row>
    <row r="653">
      <c r="A653" s="74"/>
      <c r="B653" s="74"/>
      <c r="C653" s="74"/>
      <c r="D653" s="74"/>
      <c r="E653" s="74"/>
      <c r="F653" s="74"/>
      <c r="G653" s="74"/>
      <c r="H653" s="75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15"/>
    </row>
    <row r="654">
      <c r="A654" s="74"/>
      <c r="B654" s="74"/>
      <c r="C654" s="74"/>
      <c r="D654" s="74"/>
      <c r="E654" s="74"/>
      <c r="F654" s="74"/>
      <c r="G654" s="74"/>
      <c r="H654" s="75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15"/>
    </row>
    <row r="655">
      <c r="A655" s="74"/>
      <c r="B655" s="74"/>
      <c r="C655" s="74"/>
      <c r="D655" s="74"/>
      <c r="E655" s="74"/>
      <c r="F655" s="74"/>
      <c r="G655" s="74"/>
      <c r="H655" s="75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15"/>
    </row>
    <row r="656">
      <c r="A656" s="74"/>
      <c r="B656" s="74"/>
      <c r="C656" s="74"/>
      <c r="D656" s="74"/>
      <c r="E656" s="74"/>
      <c r="F656" s="74"/>
      <c r="G656" s="74"/>
      <c r="H656" s="75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15"/>
    </row>
    <row r="657">
      <c r="A657" s="74"/>
      <c r="B657" s="74"/>
      <c r="C657" s="74"/>
      <c r="D657" s="74"/>
      <c r="E657" s="74"/>
      <c r="F657" s="74"/>
      <c r="G657" s="74"/>
      <c r="H657" s="75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15"/>
    </row>
    <row r="658">
      <c r="A658" s="74"/>
      <c r="B658" s="74"/>
      <c r="C658" s="74"/>
      <c r="D658" s="74"/>
      <c r="E658" s="74"/>
      <c r="F658" s="74"/>
      <c r="G658" s="74"/>
      <c r="H658" s="75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15"/>
    </row>
    <row r="659">
      <c r="A659" s="74"/>
      <c r="B659" s="74"/>
      <c r="C659" s="74"/>
      <c r="D659" s="74"/>
      <c r="E659" s="74"/>
      <c r="F659" s="74"/>
      <c r="G659" s="74"/>
      <c r="H659" s="75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15"/>
    </row>
    <row r="660">
      <c r="A660" s="74"/>
      <c r="B660" s="74"/>
      <c r="C660" s="74"/>
      <c r="D660" s="74"/>
      <c r="E660" s="74"/>
      <c r="F660" s="74"/>
      <c r="G660" s="74"/>
      <c r="H660" s="75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15"/>
    </row>
    <row r="661">
      <c r="A661" s="74"/>
      <c r="B661" s="74"/>
      <c r="C661" s="74"/>
      <c r="D661" s="74"/>
      <c r="E661" s="74"/>
      <c r="F661" s="74"/>
      <c r="G661" s="74"/>
      <c r="H661" s="75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15"/>
    </row>
    <row r="662">
      <c r="A662" s="74"/>
      <c r="B662" s="74"/>
      <c r="C662" s="74"/>
      <c r="D662" s="74"/>
      <c r="E662" s="74"/>
      <c r="F662" s="74"/>
      <c r="G662" s="74"/>
      <c r="H662" s="75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15"/>
    </row>
    <row r="663">
      <c r="A663" s="74"/>
      <c r="B663" s="74"/>
      <c r="C663" s="74"/>
      <c r="D663" s="74"/>
      <c r="E663" s="74"/>
      <c r="F663" s="74"/>
      <c r="G663" s="74"/>
      <c r="H663" s="75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15"/>
    </row>
    <row r="664">
      <c r="A664" s="74"/>
      <c r="B664" s="74"/>
      <c r="C664" s="74"/>
      <c r="D664" s="74"/>
      <c r="E664" s="74"/>
      <c r="F664" s="74"/>
      <c r="G664" s="74"/>
      <c r="H664" s="75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15"/>
    </row>
    <row r="665">
      <c r="A665" s="74"/>
      <c r="B665" s="74"/>
      <c r="C665" s="74"/>
      <c r="D665" s="74"/>
      <c r="E665" s="74"/>
      <c r="F665" s="74"/>
      <c r="G665" s="74"/>
      <c r="H665" s="75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15"/>
    </row>
    <row r="666">
      <c r="A666" s="74"/>
      <c r="B666" s="74"/>
      <c r="C666" s="74"/>
      <c r="D666" s="74"/>
      <c r="E666" s="74"/>
      <c r="F666" s="74"/>
      <c r="G666" s="74"/>
      <c r="H666" s="75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15"/>
    </row>
    <row r="667">
      <c r="A667" s="74"/>
      <c r="B667" s="74"/>
      <c r="C667" s="74"/>
      <c r="D667" s="74"/>
      <c r="E667" s="74"/>
      <c r="F667" s="74"/>
      <c r="G667" s="74"/>
      <c r="H667" s="75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15"/>
    </row>
    <row r="668">
      <c r="A668" s="74"/>
      <c r="B668" s="74"/>
      <c r="C668" s="74"/>
      <c r="D668" s="74"/>
      <c r="E668" s="74"/>
      <c r="F668" s="74"/>
      <c r="G668" s="74"/>
      <c r="H668" s="75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15"/>
    </row>
    <row r="669">
      <c r="A669" s="74"/>
      <c r="B669" s="74"/>
      <c r="C669" s="74"/>
      <c r="D669" s="74"/>
      <c r="E669" s="74"/>
      <c r="F669" s="74"/>
      <c r="G669" s="74"/>
      <c r="H669" s="75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15"/>
    </row>
    <row r="670">
      <c r="A670" s="74"/>
      <c r="B670" s="74"/>
      <c r="C670" s="74"/>
      <c r="D670" s="74"/>
      <c r="E670" s="74"/>
      <c r="F670" s="74"/>
      <c r="G670" s="74"/>
      <c r="H670" s="75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15"/>
    </row>
    <row r="671">
      <c r="A671" s="74"/>
      <c r="B671" s="74"/>
      <c r="C671" s="74"/>
      <c r="D671" s="74"/>
      <c r="E671" s="74"/>
      <c r="F671" s="74"/>
      <c r="G671" s="74"/>
      <c r="H671" s="75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15"/>
    </row>
    <row r="672">
      <c r="A672" s="74"/>
      <c r="B672" s="74"/>
      <c r="C672" s="74"/>
      <c r="D672" s="74"/>
      <c r="E672" s="74"/>
      <c r="F672" s="74"/>
      <c r="G672" s="74"/>
      <c r="H672" s="75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15"/>
    </row>
    <row r="673">
      <c r="A673" s="74"/>
      <c r="B673" s="74"/>
      <c r="C673" s="74"/>
      <c r="D673" s="74"/>
      <c r="E673" s="74"/>
      <c r="F673" s="74"/>
      <c r="G673" s="74"/>
      <c r="H673" s="75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15"/>
    </row>
    <row r="674">
      <c r="A674" s="74"/>
      <c r="B674" s="74"/>
      <c r="C674" s="74"/>
      <c r="D674" s="74"/>
      <c r="E674" s="74"/>
      <c r="F674" s="74"/>
      <c r="G674" s="74"/>
      <c r="H674" s="75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15"/>
    </row>
    <row r="675">
      <c r="A675" s="74"/>
      <c r="B675" s="74"/>
      <c r="C675" s="74"/>
      <c r="D675" s="74"/>
      <c r="E675" s="74"/>
      <c r="F675" s="74"/>
      <c r="G675" s="74"/>
      <c r="H675" s="75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15"/>
    </row>
    <row r="676">
      <c r="A676" s="74"/>
      <c r="B676" s="74"/>
      <c r="C676" s="74"/>
      <c r="D676" s="74"/>
      <c r="E676" s="74"/>
      <c r="F676" s="74"/>
      <c r="G676" s="74"/>
      <c r="H676" s="75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15"/>
    </row>
    <row r="677">
      <c r="A677" s="74"/>
      <c r="B677" s="74"/>
      <c r="C677" s="74"/>
      <c r="D677" s="74"/>
      <c r="E677" s="74"/>
      <c r="F677" s="74"/>
      <c r="G677" s="74"/>
      <c r="H677" s="75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15"/>
    </row>
    <row r="678">
      <c r="A678" s="74"/>
      <c r="B678" s="74"/>
      <c r="C678" s="74"/>
      <c r="D678" s="74"/>
      <c r="E678" s="74"/>
      <c r="F678" s="74"/>
      <c r="G678" s="74"/>
      <c r="H678" s="75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15"/>
    </row>
    <row r="679">
      <c r="A679" s="74"/>
      <c r="B679" s="74"/>
      <c r="C679" s="74"/>
      <c r="D679" s="74"/>
      <c r="E679" s="74"/>
      <c r="F679" s="74"/>
      <c r="G679" s="74"/>
      <c r="H679" s="75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15"/>
    </row>
    <row r="680">
      <c r="A680" s="74"/>
      <c r="B680" s="74"/>
      <c r="C680" s="74"/>
      <c r="D680" s="74"/>
      <c r="E680" s="74"/>
      <c r="F680" s="74"/>
      <c r="G680" s="74"/>
      <c r="H680" s="75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15"/>
    </row>
    <row r="681">
      <c r="A681" s="74"/>
      <c r="B681" s="74"/>
      <c r="C681" s="74"/>
      <c r="D681" s="74"/>
      <c r="E681" s="74"/>
      <c r="F681" s="74"/>
      <c r="G681" s="74"/>
      <c r="H681" s="75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15"/>
    </row>
    <row r="682">
      <c r="A682" s="74"/>
      <c r="B682" s="74"/>
      <c r="C682" s="74"/>
      <c r="D682" s="74"/>
      <c r="E682" s="74"/>
      <c r="F682" s="74"/>
      <c r="G682" s="74"/>
      <c r="H682" s="75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15"/>
    </row>
    <row r="683">
      <c r="A683" s="74"/>
      <c r="B683" s="74"/>
      <c r="C683" s="74"/>
      <c r="D683" s="74"/>
      <c r="E683" s="74"/>
      <c r="F683" s="74"/>
      <c r="G683" s="74"/>
      <c r="H683" s="75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15"/>
    </row>
    <row r="684">
      <c r="A684" s="74"/>
      <c r="B684" s="74"/>
      <c r="C684" s="74"/>
      <c r="D684" s="74"/>
      <c r="E684" s="74"/>
      <c r="F684" s="74"/>
      <c r="G684" s="74"/>
      <c r="H684" s="75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15"/>
    </row>
    <row r="685">
      <c r="A685" s="74"/>
      <c r="B685" s="74"/>
      <c r="C685" s="74"/>
      <c r="D685" s="74"/>
      <c r="E685" s="74"/>
      <c r="F685" s="74"/>
      <c r="G685" s="74"/>
      <c r="H685" s="75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15"/>
    </row>
    <row r="686">
      <c r="A686" s="74"/>
      <c r="B686" s="74"/>
      <c r="C686" s="74"/>
      <c r="D686" s="74"/>
      <c r="E686" s="74"/>
      <c r="F686" s="74"/>
      <c r="G686" s="74"/>
      <c r="H686" s="75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15"/>
    </row>
    <row r="687">
      <c r="A687" s="74"/>
      <c r="B687" s="74"/>
      <c r="C687" s="74"/>
      <c r="D687" s="74"/>
      <c r="E687" s="74"/>
      <c r="F687" s="74"/>
      <c r="G687" s="74"/>
      <c r="H687" s="75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15"/>
    </row>
    <row r="688">
      <c r="A688" s="74"/>
      <c r="B688" s="74"/>
      <c r="C688" s="74"/>
      <c r="D688" s="74"/>
      <c r="E688" s="74"/>
      <c r="F688" s="74"/>
      <c r="G688" s="74"/>
      <c r="H688" s="75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15"/>
    </row>
    <row r="689">
      <c r="A689" s="74"/>
      <c r="B689" s="74"/>
      <c r="C689" s="74"/>
      <c r="D689" s="74"/>
      <c r="E689" s="74"/>
      <c r="F689" s="74"/>
      <c r="G689" s="74"/>
      <c r="H689" s="75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15"/>
    </row>
    <row r="690">
      <c r="A690" s="74"/>
      <c r="B690" s="74"/>
      <c r="C690" s="74"/>
      <c r="D690" s="74"/>
      <c r="E690" s="74"/>
      <c r="F690" s="74"/>
      <c r="G690" s="74"/>
      <c r="H690" s="75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15"/>
    </row>
    <row r="691">
      <c r="A691" s="74"/>
      <c r="B691" s="74"/>
      <c r="C691" s="74"/>
      <c r="D691" s="74"/>
      <c r="E691" s="74"/>
      <c r="F691" s="74"/>
      <c r="G691" s="74"/>
      <c r="H691" s="75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15"/>
    </row>
    <row r="692">
      <c r="A692" s="74"/>
      <c r="B692" s="74"/>
      <c r="C692" s="74"/>
      <c r="D692" s="74"/>
      <c r="E692" s="74"/>
      <c r="F692" s="74"/>
      <c r="G692" s="74"/>
      <c r="H692" s="75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15"/>
    </row>
    <row r="693">
      <c r="A693" s="74"/>
      <c r="B693" s="74"/>
      <c r="C693" s="74"/>
      <c r="D693" s="74"/>
      <c r="E693" s="74"/>
      <c r="F693" s="74"/>
      <c r="G693" s="74"/>
      <c r="H693" s="75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15"/>
    </row>
    <row r="694">
      <c r="A694" s="74"/>
      <c r="B694" s="74"/>
      <c r="C694" s="74"/>
      <c r="D694" s="74"/>
      <c r="E694" s="74"/>
      <c r="F694" s="74"/>
      <c r="G694" s="74"/>
      <c r="H694" s="75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15"/>
    </row>
    <row r="695">
      <c r="A695" s="74"/>
      <c r="B695" s="74"/>
      <c r="C695" s="74"/>
      <c r="D695" s="74"/>
      <c r="E695" s="74"/>
      <c r="F695" s="74"/>
      <c r="G695" s="74"/>
      <c r="H695" s="75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15"/>
    </row>
    <row r="696">
      <c r="A696" s="74"/>
      <c r="B696" s="74"/>
      <c r="C696" s="74"/>
      <c r="D696" s="74"/>
      <c r="E696" s="74"/>
      <c r="F696" s="74"/>
      <c r="G696" s="74"/>
      <c r="H696" s="75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15"/>
    </row>
    <row r="697">
      <c r="A697" s="74"/>
      <c r="B697" s="74"/>
      <c r="C697" s="74"/>
      <c r="D697" s="74"/>
      <c r="E697" s="74"/>
      <c r="F697" s="74"/>
      <c r="G697" s="74"/>
      <c r="H697" s="75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15"/>
    </row>
    <row r="698">
      <c r="A698" s="74"/>
      <c r="B698" s="74"/>
      <c r="C698" s="74"/>
      <c r="D698" s="74"/>
      <c r="E698" s="74"/>
      <c r="F698" s="74"/>
      <c r="G698" s="74"/>
      <c r="H698" s="75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15"/>
    </row>
    <row r="699">
      <c r="A699" s="74"/>
      <c r="B699" s="74"/>
      <c r="C699" s="74"/>
      <c r="D699" s="74"/>
      <c r="E699" s="74"/>
      <c r="F699" s="74"/>
      <c r="G699" s="74"/>
      <c r="H699" s="75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15"/>
    </row>
    <row r="700">
      <c r="A700" s="74"/>
      <c r="B700" s="74"/>
      <c r="C700" s="74"/>
      <c r="D700" s="74"/>
      <c r="E700" s="74"/>
      <c r="F700" s="74"/>
      <c r="G700" s="74"/>
      <c r="H700" s="75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15"/>
    </row>
    <row r="701">
      <c r="A701" s="74"/>
      <c r="B701" s="74"/>
      <c r="C701" s="74"/>
      <c r="D701" s="74"/>
      <c r="E701" s="74"/>
      <c r="F701" s="74"/>
      <c r="G701" s="74"/>
      <c r="H701" s="75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15"/>
    </row>
    <row r="702">
      <c r="A702" s="74"/>
      <c r="B702" s="74"/>
      <c r="C702" s="74"/>
      <c r="D702" s="74"/>
      <c r="E702" s="74"/>
      <c r="F702" s="74"/>
      <c r="G702" s="74"/>
      <c r="H702" s="75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15"/>
    </row>
    <row r="703">
      <c r="A703" s="74"/>
      <c r="B703" s="74"/>
      <c r="C703" s="74"/>
      <c r="D703" s="74"/>
      <c r="E703" s="74"/>
      <c r="F703" s="74"/>
      <c r="G703" s="74"/>
      <c r="H703" s="75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15"/>
    </row>
    <row r="704">
      <c r="A704" s="74"/>
      <c r="B704" s="74"/>
      <c r="C704" s="74"/>
      <c r="D704" s="74"/>
      <c r="E704" s="74"/>
      <c r="F704" s="74"/>
      <c r="G704" s="74"/>
      <c r="H704" s="75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15"/>
    </row>
    <row r="705">
      <c r="A705" s="74"/>
      <c r="B705" s="74"/>
      <c r="C705" s="74"/>
      <c r="D705" s="74"/>
      <c r="E705" s="74"/>
      <c r="F705" s="74"/>
      <c r="G705" s="74"/>
      <c r="H705" s="75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15"/>
    </row>
    <row r="706">
      <c r="A706" s="74"/>
      <c r="B706" s="74"/>
      <c r="C706" s="74"/>
      <c r="D706" s="74"/>
      <c r="E706" s="74"/>
      <c r="F706" s="74"/>
      <c r="G706" s="74"/>
      <c r="H706" s="75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15"/>
    </row>
    <row r="707">
      <c r="A707" s="74"/>
      <c r="B707" s="74"/>
      <c r="C707" s="74"/>
      <c r="D707" s="74"/>
      <c r="E707" s="74"/>
      <c r="F707" s="74"/>
      <c r="G707" s="74"/>
      <c r="H707" s="75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15"/>
    </row>
    <row r="708">
      <c r="A708" s="74"/>
      <c r="B708" s="74"/>
      <c r="C708" s="74"/>
      <c r="D708" s="74"/>
      <c r="E708" s="74"/>
      <c r="F708" s="74"/>
      <c r="G708" s="74"/>
      <c r="H708" s="75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15"/>
    </row>
    <row r="709">
      <c r="A709" s="74"/>
      <c r="B709" s="74"/>
      <c r="C709" s="74"/>
      <c r="D709" s="74"/>
      <c r="E709" s="74"/>
      <c r="F709" s="74"/>
      <c r="G709" s="74"/>
      <c r="H709" s="75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15"/>
    </row>
    <row r="710">
      <c r="A710" s="74"/>
      <c r="B710" s="74"/>
      <c r="C710" s="74"/>
      <c r="D710" s="74"/>
      <c r="E710" s="74"/>
      <c r="F710" s="74"/>
      <c r="G710" s="74"/>
      <c r="H710" s="75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15"/>
    </row>
    <row r="711">
      <c r="A711" s="74"/>
      <c r="B711" s="74"/>
      <c r="C711" s="74"/>
      <c r="D711" s="74"/>
      <c r="E711" s="74"/>
      <c r="F711" s="74"/>
      <c r="G711" s="74"/>
      <c r="H711" s="75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15"/>
    </row>
    <row r="712">
      <c r="A712" s="74"/>
      <c r="B712" s="74"/>
      <c r="C712" s="74"/>
      <c r="D712" s="74"/>
      <c r="E712" s="74"/>
      <c r="F712" s="74"/>
      <c r="G712" s="74"/>
      <c r="H712" s="75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15"/>
    </row>
    <row r="713">
      <c r="A713" s="74"/>
      <c r="B713" s="74"/>
      <c r="C713" s="74"/>
      <c r="D713" s="74"/>
      <c r="E713" s="74"/>
      <c r="F713" s="74"/>
      <c r="G713" s="74"/>
      <c r="H713" s="75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15"/>
    </row>
    <row r="714">
      <c r="A714" s="74"/>
      <c r="B714" s="74"/>
      <c r="C714" s="74"/>
      <c r="D714" s="74"/>
      <c r="E714" s="74"/>
      <c r="F714" s="74"/>
      <c r="G714" s="74"/>
      <c r="H714" s="75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15"/>
    </row>
    <row r="715">
      <c r="A715" s="74"/>
      <c r="B715" s="74"/>
      <c r="C715" s="74"/>
      <c r="D715" s="74"/>
      <c r="E715" s="74"/>
      <c r="F715" s="74"/>
      <c r="G715" s="74"/>
      <c r="H715" s="75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15"/>
    </row>
    <row r="716">
      <c r="A716" s="74"/>
      <c r="B716" s="74"/>
      <c r="C716" s="74"/>
      <c r="D716" s="74"/>
      <c r="E716" s="74"/>
      <c r="F716" s="74"/>
      <c r="G716" s="74"/>
      <c r="H716" s="75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15"/>
    </row>
    <row r="717">
      <c r="A717" s="74"/>
      <c r="B717" s="74"/>
      <c r="C717" s="74"/>
      <c r="D717" s="74"/>
      <c r="E717" s="74"/>
      <c r="F717" s="74"/>
      <c r="G717" s="74"/>
      <c r="H717" s="75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15"/>
    </row>
    <row r="718">
      <c r="A718" s="74"/>
      <c r="B718" s="74"/>
      <c r="C718" s="74"/>
      <c r="D718" s="74"/>
      <c r="E718" s="74"/>
      <c r="F718" s="74"/>
      <c r="G718" s="74"/>
      <c r="H718" s="75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15"/>
    </row>
    <row r="719">
      <c r="A719" s="74"/>
      <c r="B719" s="74"/>
      <c r="C719" s="74"/>
      <c r="D719" s="74"/>
      <c r="E719" s="74"/>
      <c r="F719" s="74"/>
      <c r="G719" s="74"/>
      <c r="H719" s="75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15"/>
    </row>
    <row r="720">
      <c r="A720" s="74"/>
      <c r="B720" s="74"/>
      <c r="C720" s="74"/>
      <c r="D720" s="74"/>
      <c r="E720" s="74"/>
      <c r="F720" s="74"/>
      <c r="G720" s="74"/>
      <c r="H720" s="75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15"/>
    </row>
    <row r="721">
      <c r="A721" s="74"/>
      <c r="B721" s="74"/>
      <c r="C721" s="74"/>
      <c r="D721" s="74"/>
      <c r="E721" s="74"/>
      <c r="F721" s="74"/>
      <c r="G721" s="74"/>
      <c r="H721" s="75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15"/>
    </row>
    <row r="722">
      <c r="A722" s="74"/>
      <c r="B722" s="74"/>
      <c r="C722" s="74"/>
      <c r="D722" s="74"/>
      <c r="E722" s="74"/>
      <c r="F722" s="74"/>
      <c r="G722" s="74"/>
      <c r="H722" s="75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15"/>
    </row>
    <row r="723">
      <c r="A723" s="74"/>
      <c r="B723" s="74"/>
      <c r="C723" s="74"/>
      <c r="D723" s="74"/>
      <c r="E723" s="74"/>
      <c r="F723" s="74"/>
      <c r="G723" s="74"/>
      <c r="H723" s="75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15"/>
    </row>
    <row r="724">
      <c r="A724" s="74"/>
      <c r="B724" s="74"/>
      <c r="C724" s="74"/>
      <c r="D724" s="74"/>
      <c r="E724" s="74"/>
      <c r="F724" s="74"/>
      <c r="G724" s="74"/>
      <c r="H724" s="75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15"/>
    </row>
    <row r="725">
      <c r="A725" s="74"/>
      <c r="B725" s="74"/>
      <c r="C725" s="74"/>
      <c r="D725" s="74"/>
      <c r="E725" s="74"/>
      <c r="F725" s="74"/>
      <c r="G725" s="74"/>
      <c r="H725" s="75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15"/>
    </row>
    <row r="726">
      <c r="A726" s="74"/>
      <c r="B726" s="74"/>
      <c r="C726" s="74"/>
      <c r="D726" s="74"/>
      <c r="E726" s="74"/>
      <c r="F726" s="74"/>
      <c r="G726" s="74"/>
      <c r="H726" s="75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15"/>
    </row>
    <row r="727">
      <c r="A727" s="74"/>
      <c r="B727" s="74"/>
      <c r="C727" s="74"/>
      <c r="D727" s="74"/>
      <c r="E727" s="74"/>
      <c r="F727" s="74"/>
      <c r="G727" s="74"/>
      <c r="H727" s="75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15"/>
    </row>
    <row r="728">
      <c r="A728" s="74"/>
      <c r="B728" s="74"/>
      <c r="C728" s="74"/>
      <c r="D728" s="74"/>
      <c r="E728" s="74"/>
      <c r="F728" s="74"/>
      <c r="G728" s="74"/>
      <c r="H728" s="75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15"/>
    </row>
    <row r="729">
      <c r="A729" s="74"/>
      <c r="B729" s="74"/>
      <c r="C729" s="74"/>
      <c r="D729" s="74"/>
      <c r="E729" s="74"/>
      <c r="F729" s="74"/>
      <c r="G729" s="74"/>
      <c r="H729" s="75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15"/>
    </row>
    <row r="730">
      <c r="A730" s="74"/>
      <c r="B730" s="74"/>
      <c r="C730" s="74"/>
      <c r="D730" s="74"/>
      <c r="E730" s="74"/>
      <c r="F730" s="74"/>
      <c r="G730" s="74"/>
      <c r="H730" s="75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15"/>
    </row>
    <row r="731">
      <c r="A731" s="74"/>
      <c r="B731" s="74"/>
      <c r="C731" s="74"/>
      <c r="D731" s="74"/>
      <c r="E731" s="74"/>
      <c r="F731" s="74"/>
      <c r="G731" s="74"/>
      <c r="H731" s="75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15"/>
    </row>
    <row r="732">
      <c r="A732" s="74"/>
      <c r="B732" s="74"/>
      <c r="C732" s="74"/>
      <c r="D732" s="74"/>
      <c r="E732" s="74"/>
      <c r="F732" s="74"/>
      <c r="G732" s="74"/>
      <c r="H732" s="75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15"/>
    </row>
    <row r="733">
      <c r="A733" s="74"/>
      <c r="B733" s="74"/>
      <c r="C733" s="74"/>
      <c r="D733" s="74"/>
      <c r="E733" s="74"/>
      <c r="F733" s="74"/>
      <c r="G733" s="74"/>
      <c r="H733" s="75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15"/>
    </row>
    <row r="734">
      <c r="A734" s="74"/>
      <c r="B734" s="74"/>
      <c r="C734" s="74"/>
      <c r="D734" s="74"/>
      <c r="E734" s="74"/>
      <c r="F734" s="74"/>
      <c r="G734" s="74"/>
      <c r="H734" s="75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15"/>
    </row>
    <row r="735">
      <c r="A735" s="74"/>
      <c r="B735" s="74"/>
      <c r="C735" s="74"/>
      <c r="D735" s="74"/>
      <c r="E735" s="74"/>
      <c r="F735" s="74"/>
      <c r="G735" s="74"/>
      <c r="H735" s="75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15"/>
    </row>
    <row r="736">
      <c r="A736" s="74"/>
      <c r="B736" s="74"/>
      <c r="C736" s="74"/>
      <c r="D736" s="74"/>
      <c r="E736" s="74"/>
      <c r="F736" s="74"/>
      <c r="G736" s="74"/>
      <c r="H736" s="75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15"/>
    </row>
    <row r="737">
      <c r="A737" s="74"/>
      <c r="B737" s="74"/>
      <c r="C737" s="74"/>
      <c r="D737" s="74"/>
      <c r="E737" s="74"/>
      <c r="F737" s="74"/>
      <c r="G737" s="74"/>
      <c r="H737" s="75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15"/>
    </row>
    <row r="738">
      <c r="A738" s="74"/>
      <c r="B738" s="74"/>
      <c r="C738" s="74"/>
      <c r="D738" s="74"/>
      <c r="E738" s="74"/>
      <c r="F738" s="74"/>
      <c r="G738" s="74"/>
      <c r="H738" s="75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15"/>
    </row>
    <row r="739">
      <c r="A739" s="74"/>
      <c r="B739" s="74"/>
      <c r="C739" s="74"/>
      <c r="D739" s="74"/>
      <c r="E739" s="74"/>
      <c r="F739" s="74"/>
      <c r="G739" s="74"/>
      <c r="H739" s="75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15"/>
    </row>
    <row r="740">
      <c r="A740" s="74"/>
      <c r="B740" s="74"/>
      <c r="C740" s="74"/>
      <c r="D740" s="74"/>
      <c r="E740" s="74"/>
      <c r="F740" s="74"/>
      <c r="G740" s="74"/>
      <c r="H740" s="75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15"/>
    </row>
    <row r="741">
      <c r="A741" s="74"/>
      <c r="B741" s="74"/>
      <c r="C741" s="74"/>
      <c r="D741" s="74"/>
      <c r="E741" s="74"/>
      <c r="F741" s="74"/>
      <c r="G741" s="74"/>
      <c r="H741" s="75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15"/>
    </row>
    <row r="742">
      <c r="A742" s="74"/>
      <c r="B742" s="74"/>
      <c r="C742" s="74"/>
      <c r="D742" s="74"/>
      <c r="E742" s="74"/>
      <c r="F742" s="74"/>
      <c r="G742" s="74"/>
      <c r="H742" s="75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15"/>
    </row>
    <row r="743">
      <c r="A743" s="74"/>
      <c r="B743" s="74"/>
      <c r="C743" s="74"/>
      <c r="D743" s="74"/>
      <c r="E743" s="74"/>
      <c r="F743" s="74"/>
      <c r="G743" s="74"/>
      <c r="H743" s="75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15"/>
    </row>
    <row r="744">
      <c r="A744" s="74"/>
      <c r="B744" s="74"/>
      <c r="C744" s="74"/>
      <c r="D744" s="74"/>
      <c r="E744" s="74"/>
      <c r="F744" s="74"/>
      <c r="G744" s="74"/>
      <c r="H744" s="75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15"/>
    </row>
    <row r="745">
      <c r="A745" s="74"/>
      <c r="B745" s="74"/>
      <c r="C745" s="74"/>
      <c r="D745" s="74"/>
      <c r="E745" s="74"/>
      <c r="F745" s="74"/>
      <c r="G745" s="74"/>
      <c r="H745" s="75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15"/>
    </row>
    <row r="746">
      <c r="A746" s="74"/>
      <c r="B746" s="74"/>
      <c r="C746" s="74"/>
      <c r="D746" s="74"/>
      <c r="E746" s="74"/>
      <c r="F746" s="74"/>
      <c r="G746" s="74"/>
      <c r="H746" s="75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15"/>
    </row>
    <row r="747">
      <c r="A747" s="74"/>
      <c r="B747" s="74"/>
      <c r="C747" s="74"/>
      <c r="D747" s="74"/>
      <c r="E747" s="74"/>
      <c r="F747" s="74"/>
      <c r="G747" s="74"/>
      <c r="H747" s="75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15"/>
    </row>
    <row r="748">
      <c r="A748" s="74"/>
      <c r="B748" s="74"/>
      <c r="C748" s="74"/>
      <c r="D748" s="74"/>
      <c r="E748" s="74"/>
      <c r="F748" s="74"/>
      <c r="G748" s="74"/>
      <c r="H748" s="75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15"/>
    </row>
    <row r="749">
      <c r="A749" s="74"/>
      <c r="B749" s="74"/>
      <c r="C749" s="74"/>
      <c r="D749" s="74"/>
      <c r="E749" s="74"/>
      <c r="F749" s="74"/>
      <c r="G749" s="74"/>
      <c r="H749" s="75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15"/>
    </row>
    <row r="750">
      <c r="A750" s="74"/>
      <c r="B750" s="74"/>
      <c r="C750" s="74"/>
      <c r="D750" s="74"/>
      <c r="E750" s="74"/>
      <c r="F750" s="74"/>
      <c r="G750" s="74"/>
      <c r="H750" s="75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15"/>
    </row>
    <row r="751">
      <c r="A751" s="74"/>
      <c r="B751" s="74"/>
      <c r="C751" s="74"/>
      <c r="D751" s="74"/>
      <c r="E751" s="74"/>
      <c r="F751" s="74"/>
      <c r="G751" s="74"/>
      <c r="H751" s="75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15"/>
    </row>
    <row r="752">
      <c r="A752" s="74"/>
      <c r="B752" s="74"/>
      <c r="C752" s="74"/>
      <c r="D752" s="74"/>
      <c r="E752" s="74"/>
      <c r="F752" s="74"/>
      <c r="G752" s="74"/>
      <c r="H752" s="75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15"/>
    </row>
    <row r="753">
      <c r="A753" s="74"/>
      <c r="B753" s="74"/>
      <c r="C753" s="74"/>
      <c r="D753" s="74"/>
      <c r="E753" s="74"/>
      <c r="F753" s="74"/>
      <c r="G753" s="74"/>
      <c r="H753" s="75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15"/>
    </row>
    <row r="754">
      <c r="A754" s="74"/>
      <c r="B754" s="74"/>
      <c r="C754" s="74"/>
      <c r="D754" s="74"/>
      <c r="E754" s="74"/>
      <c r="F754" s="74"/>
      <c r="G754" s="74"/>
      <c r="H754" s="75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15"/>
    </row>
    <row r="755">
      <c r="A755" s="74"/>
      <c r="B755" s="74"/>
      <c r="C755" s="74"/>
      <c r="D755" s="74"/>
      <c r="E755" s="74"/>
      <c r="F755" s="74"/>
      <c r="G755" s="74"/>
      <c r="H755" s="75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15"/>
    </row>
    <row r="756">
      <c r="A756" s="74"/>
      <c r="B756" s="74"/>
      <c r="C756" s="74"/>
      <c r="D756" s="74"/>
      <c r="E756" s="74"/>
      <c r="F756" s="74"/>
      <c r="G756" s="74"/>
      <c r="H756" s="75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15"/>
    </row>
    <row r="757">
      <c r="A757" s="74"/>
      <c r="B757" s="74"/>
      <c r="C757" s="74"/>
      <c r="D757" s="74"/>
      <c r="E757" s="74"/>
      <c r="F757" s="74"/>
      <c r="G757" s="74"/>
      <c r="H757" s="75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15"/>
    </row>
    <row r="758">
      <c r="A758" s="74"/>
      <c r="B758" s="74"/>
      <c r="C758" s="74"/>
      <c r="D758" s="74"/>
      <c r="E758" s="74"/>
      <c r="F758" s="74"/>
      <c r="G758" s="74"/>
      <c r="H758" s="75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15"/>
    </row>
    <row r="759">
      <c r="A759" s="74"/>
      <c r="B759" s="74"/>
      <c r="C759" s="74"/>
      <c r="D759" s="74"/>
      <c r="E759" s="74"/>
      <c r="F759" s="74"/>
      <c r="G759" s="74"/>
      <c r="H759" s="75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15"/>
    </row>
    <row r="760">
      <c r="A760" s="74"/>
      <c r="B760" s="74"/>
      <c r="C760" s="74"/>
      <c r="D760" s="74"/>
      <c r="E760" s="74"/>
      <c r="F760" s="74"/>
      <c r="G760" s="74"/>
      <c r="H760" s="75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15"/>
    </row>
    <row r="761">
      <c r="A761" s="74"/>
      <c r="B761" s="74"/>
      <c r="C761" s="74"/>
      <c r="D761" s="74"/>
      <c r="E761" s="74"/>
      <c r="F761" s="74"/>
      <c r="G761" s="74"/>
      <c r="H761" s="75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15"/>
    </row>
    <row r="762">
      <c r="A762" s="74"/>
      <c r="B762" s="74"/>
      <c r="C762" s="74"/>
      <c r="D762" s="74"/>
      <c r="E762" s="74"/>
      <c r="F762" s="74"/>
      <c r="G762" s="74"/>
      <c r="H762" s="75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15"/>
    </row>
    <row r="763">
      <c r="A763" s="74"/>
      <c r="B763" s="74"/>
      <c r="C763" s="74"/>
      <c r="D763" s="74"/>
      <c r="E763" s="74"/>
      <c r="F763" s="74"/>
      <c r="G763" s="74"/>
      <c r="H763" s="75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15"/>
    </row>
    <row r="764">
      <c r="A764" s="74"/>
      <c r="B764" s="74"/>
      <c r="C764" s="74"/>
      <c r="D764" s="74"/>
      <c r="E764" s="74"/>
      <c r="F764" s="74"/>
      <c r="G764" s="74"/>
      <c r="H764" s="75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15"/>
    </row>
    <row r="765">
      <c r="A765" s="74"/>
      <c r="B765" s="74"/>
      <c r="C765" s="74"/>
      <c r="D765" s="74"/>
      <c r="E765" s="74"/>
      <c r="F765" s="74"/>
      <c r="G765" s="74"/>
      <c r="H765" s="75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15"/>
    </row>
    <row r="766">
      <c r="A766" s="74"/>
      <c r="B766" s="74"/>
      <c r="C766" s="74"/>
      <c r="D766" s="74"/>
      <c r="E766" s="74"/>
      <c r="F766" s="74"/>
      <c r="G766" s="74"/>
      <c r="H766" s="75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15"/>
    </row>
    <row r="767">
      <c r="A767" s="74"/>
      <c r="B767" s="74"/>
      <c r="C767" s="74"/>
      <c r="D767" s="74"/>
      <c r="E767" s="74"/>
      <c r="F767" s="74"/>
      <c r="G767" s="74"/>
      <c r="H767" s="75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15"/>
    </row>
    <row r="768">
      <c r="A768" s="74"/>
      <c r="B768" s="74"/>
      <c r="C768" s="74"/>
      <c r="D768" s="74"/>
      <c r="E768" s="74"/>
      <c r="F768" s="74"/>
      <c r="G768" s="74"/>
      <c r="H768" s="75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15"/>
    </row>
    <row r="769">
      <c r="A769" s="74"/>
      <c r="B769" s="74"/>
      <c r="C769" s="74"/>
      <c r="D769" s="74"/>
      <c r="E769" s="74"/>
      <c r="F769" s="74"/>
      <c r="G769" s="74"/>
      <c r="H769" s="75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15"/>
    </row>
    <row r="770">
      <c r="A770" s="74"/>
      <c r="B770" s="74"/>
      <c r="C770" s="74"/>
      <c r="D770" s="74"/>
      <c r="E770" s="74"/>
      <c r="F770" s="74"/>
      <c r="G770" s="74"/>
      <c r="H770" s="75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15"/>
    </row>
    <row r="771">
      <c r="A771" s="74"/>
      <c r="B771" s="74"/>
      <c r="C771" s="74"/>
      <c r="D771" s="74"/>
      <c r="E771" s="74"/>
      <c r="F771" s="74"/>
      <c r="G771" s="74"/>
      <c r="H771" s="75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15"/>
    </row>
    <row r="772">
      <c r="A772" s="74"/>
      <c r="B772" s="74"/>
      <c r="C772" s="74"/>
      <c r="D772" s="74"/>
      <c r="E772" s="74"/>
      <c r="F772" s="74"/>
      <c r="G772" s="74"/>
      <c r="H772" s="75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15"/>
    </row>
    <row r="773">
      <c r="A773" s="74"/>
      <c r="B773" s="74"/>
      <c r="C773" s="74"/>
      <c r="D773" s="74"/>
      <c r="E773" s="74"/>
      <c r="F773" s="74"/>
      <c r="G773" s="74"/>
      <c r="H773" s="75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15"/>
    </row>
    <row r="774">
      <c r="A774" s="74"/>
      <c r="B774" s="74"/>
      <c r="C774" s="74"/>
      <c r="D774" s="74"/>
      <c r="E774" s="74"/>
      <c r="F774" s="74"/>
      <c r="G774" s="74"/>
      <c r="H774" s="75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15"/>
    </row>
    <row r="775">
      <c r="A775" s="74"/>
      <c r="B775" s="74"/>
      <c r="C775" s="74"/>
      <c r="D775" s="74"/>
      <c r="E775" s="74"/>
      <c r="F775" s="74"/>
      <c r="G775" s="74"/>
      <c r="H775" s="75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15"/>
    </row>
    <row r="776">
      <c r="A776" s="74"/>
      <c r="B776" s="74"/>
      <c r="C776" s="74"/>
      <c r="D776" s="74"/>
      <c r="E776" s="74"/>
      <c r="F776" s="74"/>
      <c r="G776" s="74"/>
      <c r="H776" s="75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15"/>
    </row>
    <row r="777">
      <c r="A777" s="74"/>
      <c r="B777" s="74"/>
      <c r="C777" s="74"/>
      <c r="D777" s="74"/>
      <c r="E777" s="74"/>
      <c r="F777" s="74"/>
      <c r="G777" s="74"/>
      <c r="H777" s="75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15"/>
    </row>
    <row r="778">
      <c r="A778" s="74"/>
      <c r="B778" s="74"/>
      <c r="C778" s="74"/>
      <c r="D778" s="74"/>
      <c r="E778" s="74"/>
      <c r="F778" s="74"/>
      <c r="G778" s="74"/>
      <c r="H778" s="75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15"/>
    </row>
    <row r="779">
      <c r="A779" s="74"/>
      <c r="B779" s="74"/>
      <c r="C779" s="74"/>
      <c r="D779" s="74"/>
      <c r="E779" s="74"/>
      <c r="F779" s="74"/>
      <c r="G779" s="74"/>
      <c r="H779" s="75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15"/>
    </row>
    <row r="780">
      <c r="A780" s="74"/>
      <c r="B780" s="74"/>
      <c r="C780" s="74"/>
      <c r="D780" s="74"/>
      <c r="E780" s="74"/>
      <c r="F780" s="74"/>
      <c r="G780" s="74"/>
      <c r="H780" s="75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15"/>
    </row>
    <row r="781">
      <c r="A781" s="74"/>
      <c r="B781" s="74"/>
      <c r="C781" s="74"/>
      <c r="D781" s="74"/>
      <c r="E781" s="74"/>
      <c r="F781" s="74"/>
      <c r="G781" s="74"/>
      <c r="H781" s="75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15"/>
    </row>
    <row r="782">
      <c r="A782" s="74"/>
      <c r="B782" s="74"/>
      <c r="C782" s="74"/>
      <c r="D782" s="74"/>
      <c r="E782" s="74"/>
      <c r="F782" s="74"/>
      <c r="G782" s="74"/>
      <c r="H782" s="75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15"/>
    </row>
    <row r="783">
      <c r="A783" s="74"/>
      <c r="B783" s="74"/>
      <c r="C783" s="74"/>
      <c r="D783" s="74"/>
      <c r="E783" s="74"/>
      <c r="F783" s="74"/>
      <c r="G783" s="74"/>
      <c r="H783" s="75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15"/>
    </row>
    <row r="784">
      <c r="A784" s="74"/>
      <c r="B784" s="74"/>
      <c r="C784" s="74"/>
      <c r="D784" s="74"/>
      <c r="E784" s="74"/>
      <c r="F784" s="74"/>
      <c r="G784" s="74"/>
      <c r="H784" s="75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15"/>
    </row>
    <row r="785">
      <c r="A785" s="74"/>
      <c r="B785" s="74"/>
      <c r="C785" s="74"/>
      <c r="D785" s="74"/>
      <c r="E785" s="74"/>
      <c r="F785" s="74"/>
      <c r="G785" s="74"/>
      <c r="H785" s="75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15"/>
    </row>
    <row r="786">
      <c r="A786" s="74"/>
      <c r="B786" s="74"/>
      <c r="C786" s="74"/>
      <c r="D786" s="74"/>
      <c r="E786" s="74"/>
      <c r="F786" s="74"/>
      <c r="G786" s="74"/>
      <c r="H786" s="75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15"/>
    </row>
    <row r="787">
      <c r="A787" s="74"/>
      <c r="B787" s="74"/>
      <c r="C787" s="74"/>
      <c r="D787" s="74"/>
      <c r="E787" s="74"/>
      <c r="F787" s="74"/>
      <c r="G787" s="74"/>
      <c r="H787" s="75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15"/>
    </row>
    <row r="788">
      <c r="A788" s="74"/>
      <c r="B788" s="74"/>
      <c r="C788" s="74"/>
      <c r="D788" s="74"/>
      <c r="E788" s="74"/>
      <c r="F788" s="74"/>
      <c r="G788" s="74"/>
      <c r="H788" s="75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15"/>
    </row>
    <row r="789">
      <c r="A789" s="74"/>
      <c r="B789" s="74"/>
      <c r="C789" s="74"/>
      <c r="D789" s="74"/>
      <c r="E789" s="74"/>
      <c r="F789" s="74"/>
      <c r="G789" s="74"/>
      <c r="H789" s="75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15"/>
    </row>
    <row r="790">
      <c r="A790" s="74"/>
      <c r="B790" s="74"/>
      <c r="C790" s="74"/>
      <c r="D790" s="74"/>
      <c r="E790" s="74"/>
      <c r="F790" s="74"/>
      <c r="G790" s="74"/>
      <c r="H790" s="75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15"/>
    </row>
    <row r="791">
      <c r="A791" s="74"/>
      <c r="B791" s="74"/>
      <c r="C791" s="74"/>
      <c r="D791" s="74"/>
      <c r="E791" s="74"/>
      <c r="F791" s="74"/>
      <c r="G791" s="74"/>
      <c r="H791" s="75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15"/>
    </row>
    <row r="792">
      <c r="A792" s="74"/>
      <c r="B792" s="74"/>
      <c r="C792" s="74"/>
      <c r="D792" s="74"/>
      <c r="E792" s="74"/>
      <c r="F792" s="74"/>
      <c r="G792" s="74"/>
      <c r="H792" s="75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15"/>
    </row>
    <row r="793">
      <c r="A793" s="74"/>
      <c r="B793" s="74"/>
      <c r="C793" s="74"/>
      <c r="D793" s="74"/>
      <c r="E793" s="74"/>
      <c r="F793" s="74"/>
      <c r="G793" s="74"/>
      <c r="H793" s="75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15"/>
    </row>
    <row r="794">
      <c r="A794" s="74"/>
      <c r="B794" s="74"/>
      <c r="C794" s="74"/>
      <c r="D794" s="74"/>
      <c r="E794" s="74"/>
      <c r="F794" s="74"/>
      <c r="G794" s="74"/>
      <c r="H794" s="75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15"/>
    </row>
    <row r="795">
      <c r="A795" s="74"/>
      <c r="B795" s="74"/>
      <c r="C795" s="74"/>
      <c r="D795" s="74"/>
      <c r="E795" s="74"/>
      <c r="F795" s="74"/>
      <c r="G795" s="74"/>
      <c r="H795" s="75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15"/>
    </row>
    <row r="796">
      <c r="A796" s="74"/>
      <c r="B796" s="74"/>
      <c r="C796" s="74"/>
      <c r="D796" s="74"/>
      <c r="E796" s="74"/>
      <c r="F796" s="74"/>
      <c r="G796" s="74"/>
      <c r="H796" s="75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15"/>
    </row>
    <row r="797">
      <c r="A797" s="74"/>
      <c r="B797" s="74"/>
      <c r="C797" s="74"/>
      <c r="D797" s="74"/>
      <c r="E797" s="74"/>
      <c r="F797" s="74"/>
      <c r="G797" s="74"/>
      <c r="H797" s="75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15"/>
    </row>
    <row r="798">
      <c r="A798" s="74"/>
      <c r="B798" s="74"/>
      <c r="C798" s="74"/>
      <c r="D798" s="74"/>
      <c r="E798" s="74"/>
      <c r="F798" s="74"/>
      <c r="G798" s="74"/>
      <c r="H798" s="75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15"/>
    </row>
    <row r="799">
      <c r="A799" s="74"/>
      <c r="B799" s="74"/>
      <c r="C799" s="74"/>
      <c r="D799" s="74"/>
      <c r="E799" s="74"/>
      <c r="F799" s="74"/>
      <c r="G799" s="74"/>
      <c r="H799" s="75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15"/>
    </row>
    <row r="800">
      <c r="A800" s="74"/>
      <c r="B800" s="74"/>
      <c r="C800" s="74"/>
      <c r="D800" s="74"/>
      <c r="E800" s="74"/>
      <c r="F800" s="74"/>
      <c r="G800" s="74"/>
      <c r="H800" s="75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15"/>
    </row>
    <row r="801">
      <c r="A801" s="74"/>
      <c r="B801" s="74"/>
      <c r="C801" s="74"/>
      <c r="D801" s="74"/>
      <c r="E801" s="74"/>
      <c r="F801" s="74"/>
      <c r="G801" s="74"/>
      <c r="H801" s="75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15"/>
    </row>
    <row r="802">
      <c r="A802" s="74"/>
      <c r="B802" s="74"/>
      <c r="C802" s="74"/>
      <c r="D802" s="74"/>
      <c r="E802" s="74"/>
      <c r="F802" s="74"/>
      <c r="G802" s="74"/>
      <c r="H802" s="75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15"/>
    </row>
    <row r="803">
      <c r="A803" s="74"/>
      <c r="B803" s="74"/>
      <c r="C803" s="74"/>
      <c r="D803" s="74"/>
      <c r="E803" s="74"/>
      <c r="F803" s="74"/>
      <c r="G803" s="74"/>
      <c r="H803" s="75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15"/>
    </row>
    <row r="804">
      <c r="A804" s="74"/>
      <c r="B804" s="74"/>
      <c r="C804" s="74"/>
      <c r="D804" s="74"/>
      <c r="E804" s="74"/>
      <c r="F804" s="74"/>
      <c r="G804" s="74"/>
      <c r="H804" s="75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15"/>
    </row>
    <row r="805">
      <c r="A805" s="74"/>
      <c r="B805" s="74"/>
      <c r="C805" s="74"/>
      <c r="D805" s="74"/>
      <c r="E805" s="74"/>
      <c r="F805" s="74"/>
      <c r="G805" s="74"/>
      <c r="H805" s="75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15"/>
    </row>
    <row r="806">
      <c r="A806" s="74"/>
      <c r="B806" s="74"/>
      <c r="C806" s="74"/>
      <c r="D806" s="74"/>
      <c r="E806" s="74"/>
      <c r="F806" s="74"/>
      <c r="G806" s="74"/>
      <c r="H806" s="75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15"/>
    </row>
    <row r="807">
      <c r="A807" s="74"/>
      <c r="B807" s="74"/>
      <c r="C807" s="74"/>
      <c r="D807" s="74"/>
      <c r="E807" s="74"/>
      <c r="F807" s="74"/>
      <c r="G807" s="74"/>
      <c r="H807" s="75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15"/>
    </row>
    <row r="808">
      <c r="A808" s="74"/>
      <c r="B808" s="74"/>
      <c r="C808" s="74"/>
      <c r="D808" s="74"/>
      <c r="E808" s="74"/>
      <c r="F808" s="74"/>
      <c r="G808" s="74"/>
      <c r="H808" s="75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15"/>
    </row>
    <row r="809">
      <c r="A809" s="74"/>
      <c r="B809" s="74"/>
      <c r="C809" s="74"/>
      <c r="D809" s="74"/>
      <c r="E809" s="74"/>
      <c r="F809" s="74"/>
      <c r="G809" s="74"/>
      <c r="H809" s="75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15"/>
    </row>
    <row r="810">
      <c r="A810" s="74"/>
      <c r="B810" s="74"/>
      <c r="C810" s="74"/>
      <c r="D810" s="74"/>
      <c r="E810" s="74"/>
      <c r="F810" s="74"/>
      <c r="G810" s="74"/>
      <c r="H810" s="75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15"/>
    </row>
    <row r="811">
      <c r="A811" s="74"/>
      <c r="B811" s="74"/>
      <c r="C811" s="74"/>
      <c r="D811" s="74"/>
      <c r="E811" s="74"/>
      <c r="F811" s="74"/>
      <c r="G811" s="74"/>
      <c r="H811" s="75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15"/>
    </row>
    <row r="812">
      <c r="A812" s="74"/>
      <c r="B812" s="74"/>
      <c r="C812" s="74"/>
      <c r="D812" s="74"/>
      <c r="E812" s="74"/>
      <c r="F812" s="74"/>
      <c r="G812" s="74"/>
      <c r="H812" s="75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15"/>
    </row>
    <row r="813">
      <c r="A813" s="74"/>
      <c r="B813" s="74"/>
      <c r="C813" s="74"/>
      <c r="D813" s="74"/>
      <c r="E813" s="74"/>
      <c r="F813" s="74"/>
      <c r="G813" s="74"/>
      <c r="H813" s="75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15"/>
    </row>
    <row r="814">
      <c r="A814" s="74"/>
      <c r="B814" s="74"/>
      <c r="C814" s="74"/>
      <c r="D814" s="74"/>
      <c r="E814" s="74"/>
      <c r="F814" s="74"/>
      <c r="G814" s="74"/>
      <c r="H814" s="75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15"/>
    </row>
    <row r="815">
      <c r="A815" s="74"/>
      <c r="B815" s="74"/>
      <c r="C815" s="74"/>
      <c r="D815" s="74"/>
      <c r="E815" s="74"/>
      <c r="F815" s="74"/>
      <c r="G815" s="74"/>
      <c r="H815" s="75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15"/>
    </row>
    <row r="816">
      <c r="A816" s="74"/>
      <c r="B816" s="74"/>
      <c r="C816" s="74"/>
      <c r="D816" s="74"/>
      <c r="E816" s="74"/>
      <c r="F816" s="74"/>
      <c r="G816" s="74"/>
      <c r="H816" s="75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15"/>
    </row>
    <row r="817">
      <c r="A817" s="74"/>
      <c r="B817" s="74"/>
      <c r="C817" s="74"/>
      <c r="D817" s="74"/>
      <c r="E817" s="74"/>
      <c r="F817" s="74"/>
      <c r="G817" s="74"/>
      <c r="H817" s="75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15"/>
    </row>
    <row r="818">
      <c r="A818" s="74"/>
      <c r="B818" s="74"/>
      <c r="C818" s="74"/>
      <c r="D818" s="74"/>
      <c r="E818" s="74"/>
      <c r="F818" s="74"/>
      <c r="G818" s="74"/>
      <c r="H818" s="75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15"/>
    </row>
    <row r="819">
      <c r="A819" s="74"/>
      <c r="B819" s="74"/>
      <c r="C819" s="74"/>
      <c r="D819" s="74"/>
      <c r="E819" s="74"/>
      <c r="F819" s="74"/>
      <c r="G819" s="74"/>
      <c r="H819" s="75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15"/>
    </row>
    <row r="820">
      <c r="A820" s="74"/>
      <c r="B820" s="74"/>
      <c r="C820" s="74"/>
      <c r="D820" s="74"/>
      <c r="E820" s="74"/>
      <c r="F820" s="74"/>
      <c r="G820" s="74"/>
      <c r="H820" s="75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15"/>
    </row>
    <row r="821">
      <c r="A821" s="74"/>
      <c r="B821" s="74"/>
      <c r="C821" s="74"/>
      <c r="D821" s="74"/>
      <c r="E821" s="74"/>
      <c r="F821" s="74"/>
      <c r="G821" s="74"/>
      <c r="H821" s="75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15"/>
    </row>
    <row r="822">
      <c r="A822" s="74"/>
      <c r="B822" s="74"/>
      <c r="C822" s="74"/>
      <c r="D822" s="74"/>
      <c r="E822" s="74"/>
      <c r="F822" s="74"/>
      <c r="G822" s="74"/>
      <c r="H822" s="75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15"/>
    </row>
    <row r="823">
      <c r="A823" s="74"/>
      <c r="B823" s="74"/>
      <c r="C823" s="74"/>
      <c r="D823" s="74"/>
      <c r="E823" s="74"/>
      <c r="F823" s="74"/>
      <c r="G823" s="74"/>
      <c r="H823" s="75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15"/>
    </row>
    <row r="824">
      <c r="A824" s="74"/>
      <c r="B824" s="74"/>
      <c r="C824" s="74"/>
      <c r="D824" s="74"/>
      <c r="E824" s="74"/>
      <c r="F824" s="74"/>
      <c r="G824" s="74"/>
      <c r="H824" s="75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15"/>
    </row>
    <row r="825">
      <c r="A825" s="74"/>
      <c r="B825" s="74"/>
      <c r="C825" s="74"/>
      <c r="D825" s="74"/>
      <c r="E825" s="74"/>
      <c r="F825" s="74"/>
      <c r="G825" s="74"/>
      <c r="H825" s="75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15"/>
    </row>
    <row r="826">
      <c r="A826" s="74"/>
      <c r="B826" s="74"/>
      <c r="C826" s="74"/>
      <c r="D826" s="74"/>
      <c r="E826" s="74"/>
      <c r="F826" s="74"/>
      <c r="G826" s="74"/>
      <c r="H826" s="75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15"/>
    </row>
    <row r="827">
      <c r="A827" s="74"/>
      <c r="B827" s="74"/>
      <c r="C827" s="74"/>
      <c r="D827" s="74"/>
      <c r="E827" s="74"/>
      <c r="F827" s="74"/>
      <c r="G827" s="74"/>
      <c r="H827" s="75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15"/>
    </row>
    <row r="828">
      <c r="A828" s="74"/>
      <c r="B828" s="74"/>
      <c r="C828" s="74"/>
      <c r="D828" s="74"/>
      <c r="E828" s="74"/>
      <c r="F828" s="74"/>
      <c r="G828" s="74"/>
      <c r="H828" s="75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15"/>
    </row>
    <row r="829">
      <c r="A829" s="74"/>
      <c r="B829" s="74"/>
      <c r="C829" s="74"/>
      <c r="D829" s="74"/>
      <c r="E829" s="74"/>
      <c r="F829" s="74"/>
      <c r="G829" s="74"/>
      <c r="H829" s="75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15"/>
    </row>
    <row r="830">
      <c r="A830" s="74"/>
      <c r="B830" s="74"/>
      <c r="C830" s="74"/>
      <c r="D830" s="74"/>
      <c r="E830" s="74"/>
      <c r="F830" s="74"/>
      <c r="G830" s="74"/>
      <c r="H830" s="75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15"/>
    </row>
    <row r="831">
      <c r="A831" s="74"/>
      <c r="B831" s="74"/>
      <c r="C831" s="74"/>
      <c r="D831" s="74"/>
      <c r="E831" s="74"/>
      <c r="F831" s="74"/>
      <c r="G831" s="74"/>
      <c r="H831" s="75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15"/>
    </row>
    <row r="832">
      <c r="A832" s="74"/>
      <c r="B832" s="74"/>
      <c r="C832" s="74"/>
      <c r="D832" s="74"/>
      <c r="E832" s="74"/>
      <c r="F832" s="74"/>
      <c r="G832" s="74"/>
      <c r="H832" s="75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15"/>
    </row>
    <row r="833">
      <c r="A833" s="74"/>
      <c r="B833" s="74"/>
      <c r="C833" s="74"/>
      <c r="D833" s="74"/>
      <c r="E833" s="74"/>
      <c r="F833" s="74"/>
      <c r="G833" s="74"/>
      <c r="H833" s="75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15"/>
    </row>
    <row r="834">
      <c r="A834" s="74"/>
      <c r="B834" s="74"/>
      <c r="C834" s="74"/>
      <c r="D834" s="74"/>
      <c r="E834" s="74"/>
      <c r="F834" s="74"/>
      <c r="G834" s="74"/>
      <c r="H834" s="75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15"/>
    </row>
    <row r="835">
      <c r="A835" s="74"/>
      <c r="B835" s="74"/>
      <c r="C835" s="74"/>
      <c r="D835" s="74"/>
      <c r="E835" s="74"/>
      <c r="F835" s="74"/>
      <c r="G835" s="74"/>
      <c r="H835" s="75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15"/>
    </row>
    <row r="836">
      <c r="A836" s="74"/>
      <c r="B836" s="74"/>
      <c r="C836" s="74"/>
      <c r="D836" s="74"/>
      <c r="E836" s="74"/>
      <c r="F836" s="74"/>
      <c r="G836" s="74"/>
      <c r="H836" s="75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15"/>
    </row>
    <row r="837">
      <c r="A837" s="74"/>
      <c r="B837" s="74"/>
      <c r="C837" s="74"/>
      <c r="D837" s="74"/>
      <c r="E837" s="74"/>
      <c r="F837" s="74"/>
      <c r="G837" s="74"/>
      <c r="H837" s="75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15"/>
    </row>
    <row r="838">
      <c r="A838" s="74"/>
      <c r="B838" s="74"/>
      <c r="C838" s="74"/>
      <c r="D838" s="74"/>
      <c r="E838" s="74"/>
      <c r="F838" s="74"/>
      <c r="G838" s="74"/>
      <c r="H838" s="75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15"/>
    </row>
    <row r="839">
      <c r="A839" s="74"/>
      <c r="B839" s="74"/>
      <c r="C839" s="74"/>
      <c r="D839" s="74"/>
      <c r="E839" s="74"/>
      <c r="F839" s="74"/>
      <c r="G839" s="74"/>
      <c r="H839" s="75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15"/>
    </row>
    <row r="840">
      <c r="A840" s="74"/>
      <c r="B840" s="74"/>
      <c r="C840" s="74"/>
      <c r="D840" s="74"/>
      <c r="E840" s="74"/>
      <c r="F840" s="74"/>
      <c r="G840" s="74"/>
      <c r="H840" s="75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15"/>
    </row>
    <row r="841">
      <c r="A841" s="74"/>
      <c r="B841" s="74"/>
      <c r="C841" s="74"/>
      <c r="D841" s="74"/>
      <c r="E841" s="74"/>
      <c r="F841" s="74"/>
      <c r="G841" s="74"/>
      <c r="H841" s="75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15"/>
    </row>
    <row r="842">
      <c r="A842" s="74"/>
      <c r="B842" s="74"/>
      <c r="C842" s="74"/>
      <c r="D842" s="74"/>
      <c r="E842" s="74"/>
      <c r="F842" s="74"/>
      <c r="G842" s="74"/>
      <c r="H842" s="75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15"/>
    </row>
    <row r="843">
      <c r="A843" s="74"/>
      <c r="B843" s="74"/>
      <c r="C843" s="74"/>
      <c r="D843" s="74"/>
      <c r="E843" s="74"/>
      <c r="F843" s="74"/>
      <c r="G843" s="74"/>
      <c r="H843" s="75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15"/>
    </row>
    <row r="844">
      <c r="A844" s="74"/>
      <c r="B844" s="74"/>
      <c r="C844" s="74"/>
      <c r="D844" s="74"/>
      <c r="E844" s="74"/>
      <c r="F844" s="74"/>
      <c r="G844" s="74"/>
      <c r="H844" s="75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15"/>
    </row>
    <row r="845">
      <c r="A845" s="74"/>
      <c r="B845" s="74"/>
      <c r="C845" s="74"/>
      <c r="D845" s="74"/>
      <c r="E845" s="74"/>
      <c r="F845" s="74"/>
      <c r="G845" s="74"/>
      <c r="H845" s="75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15"/>
    </row>
    <row r="846">
      <c r="A846" s="74"/>
      <c r="B846" s="74"/>
      <c r="C846" s="74"/>
      <c r="D846" s="74"/>
      <c r="E846" s="74"/>
      <c r="F846" s="74"/>
      <c r="G846" s="74"/>
      <c r="H846" s="75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15"/>
    </row>
    <row r="847">
      <c r="A847" s="74"/>
      <c r="B847" s="74"/>
      <c r="C847" s="74"/>
      <c r="D847" s="74"/>
      <c r="E847" s="74"/>
      <c r="F847" s="74"/>
      <c r="G847" s="74"/>
      <c r="H847" s="75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15"/>
    </row>
    <row r="848">
      <c r="A848" s="74"/>
      <c r="B848" s="74"/>
      <c r="C848" s="74"/>
      <c r="D848" s="74"/>
      <c r="E848" s="74"/>
      <c r="F848" s="74"/>
      <c r="G848" s="74"/>
      <c r="H848" s="75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15"/>
    </row>
    <row r="849">
      <c r="A849" s="74"/>
      <c r="B849" s="74"/>
      <c r="C849" s="74"/>
      <c r="D849" s="74"/>
      <c r="E849" s="74"/>
      <c r="F849" s="74"/>
      <c r="G849" s="74"/>
      <c r="H849" s="75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15"/>
    </row>
    <row r="850">
      <c r="A850" s="74"/>
      <c r="B850" s="74"/>
      <c r="C850" s="74"/>
      <c r="D850" s="74"/>
      <c r="E850" s="74"/>
      <c r="F850" s="74"/>
      <c r="G850" s="74"/>
      <c r="H850" s="75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15"/>
    </row>
    <row r="851">
      <c r="A851" s="74"/>
      <c r="B851" s="74"/>
      <c r="C851" s="74"/>
      <c r="D851" s="74"/>
      <c r="E851" s="74"/>
      <c r="F851" s="74"/>
      <c r="G851" s="74"/>
      <c r="H851" s="75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15"/>
    </row>
    <row r="852">
      <c r="A852" s="74"/>
      <c r="B852" s="74"/>
      <c r="C852" s="74"/>
      <c r="D852" s="74"/>
      <c r="E852" s="74"/>
      <c r="F852" s="74"/>
      <c r="G852" s="74"/>
      <c r="H852" s="75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15"/>
    </row>
    <row r="853">
      <c r="A853" s="74"/>
      <c r="B853" s="74"/>
      <c r="C853" s="74"/>
      <c r="D853" s="74"/>
      <c r="E853" s="74"/>
      <c r="F853" s="74"/>
      <c r="G853" s="74"/>
      <c r="H853" s="75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15"/>
    </row>
    <row r="854">
      <c r="A854" s="74"/>
      <c r="B854" s="74"/>
      <c r="C854" s="74"/>
      <c r="D854" s="74"/>
      <c r="E854" s="74"/>
      <c r="F854" s="74"/>
      <c r="G854" s="74"/>
      <c r="H854" s="75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15"/>
    </row>
    <row r="855">
      <c r="A855" s="74"/>
      <c r="B855" s="74"/>
      <c r="C855" s="74"/>
      <c r="D855" s="74"/>
      <c r="E855" s="74"/>
      <c r="F855" s="74"/>
      <c r="G855" s="74"/>
      <c r="H855" s="75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15"/>
    </row>
    <row r="856">
      <c r="A856" s="74"/>
      <c r="B856" s="74"/>
      <c r="C856" s="74"/>
      <c r="D856" s="74"/>
      <c r="E856" s="74"/>
      <c r="F856" s="74"/>
      <c r="G856" s="74"/>
      <c r="H856" s="75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15"/>
    </row>
    <row r="857">
      <c r="A857" s="74"/>
      <c r="B857" s="74"/>
      <c r="C857" s="74"/>
      <c r="D857" s="74"/>
      <c r="E857" s="74"/>
      <c r="F857" s="74"/>
      <c r="G857" s="74"/>
      <c r="H857" s="75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15"/>
    </row>
    <row r="858">
      <c r="A858" s="74"/>
      <c r="B858" s="74"/>
      <c r="C858" s="74"/>
      <c r="D858" s="74"/>
      <c r="E858" s="74"/>
      <c r="F858" s="74"/>
      <c r="G858" s="74"/>
      <c r="H858" s="75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15"/>
    </row>
    <row r="859">
      <c r="A859" s="74"/>
      <c r="B859" s="74"/>
      <c r="C859" s="74"/>
      <c r="D859" s="74"/>
      <c r="E859" s="74"/>
      <c r="F859" s="74"/>
      <c r="G859" s="74"/>
      <c r="H859" s="75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15"/>
    </row>
    <row r="860">
      <c r="A860" s="74"/>
      <c r="B860" s="74"/>
      <c r="C860" s="74"/>
      <c r="D860" s="74"/>
      <c r="E860" s="74"/>
      <c r="F860" s="74"/>
      <c r="G860" s="74"/>
      <c r="H860" s="75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15"/>
    </row>
    <row r="861">
      <c r="A861" s="74"/>
      <c r="B861" s="74"/>
      <c r="C861" s="74"/>
      <c r="D861" s="74"/>
      <c r="E861" s="74"/>
      <c r="F861" s="74"/>
      <c r="G861" s="74"/>
      <c r="H861" s="75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15"/>
    </row>
    <row r="862">
      <c r="A862" s="74"/>
      <c r="B862" s="74"/>
      <c r="C862" s="74"/>
      <c r="D862" s="74"/>
      <c r="E862" s="74"/>
      <c r="F862" s="74"/>
      <c r="G862" s="74"/>
      <c r="H862" s="75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15"/>
    </row>
    <row r="863">
      <c r="A863" s="74"/>
      <c r="B863" s="74"/>
      <c r="C863" s="74"/>
      <c r="D863" s="74"/>
      <c r="E863" s="74"/>
      <c r="F863" s="74"/>
      <c r="G863" s="74"/>
      <c r="H863" s="75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15"/>
    </row>
    <row r="864">
      <c r="A864" s="74"/>
      <c r="B864" s="74"/>
      <c r="C864" s="74"/>
      <c r="D864" s="74"/>
      <c r="E864" s="74"/>
      <c r="F864" s="74"/>
      <c r="G864" s="74"/>
      <c r="H864" s="75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15"/>
    </row>
    <row r="865">
      <c r="A865" s="74"/>
      <c r="B865" s="74"/>
      <c r="C865" s="74"/>
      <c r="D865" s="74"/>
      <c r="E865" s="74"/>
      <c r="F865" s="74"/>
      <c r="G865" s="74"/>
      <c r="H865" s="75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15"/>
    </row>
    <row r="866">
      <c r="A866" s="74"/>
      <c r="B866" s="74"/>
      <c r="C866" s="74"/>
      <c r="D866" s="74"/>
      <c r="E866" s="74"/>
      <c r="F866" s="74"/>
      <c r="G866" s="74"/>
      <c r="H866" s="75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15"/>
    </row>
    <row r="867">
      <c r="A867" s="74"/>
      <c r="B867" s="74"/>
      <c r="C867" s="74"/>
      <c r="D867" s="74"/>
      <c r="E867" s="74"/>
      <c r="F867" s="74"/>
      <c r="G867" s="74"/>
      <c r="H867" s="75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15"/>
    </row>
    <row r="868">
      <c r="A868" s="74"/>
      <c r="B868" s="74"/>
      <c r="C868" s="74"/>
      <c r="D868" s="74"/>
      <c r="E868" s="74"/>
      <c r="F868" s="74"/>
      <c r="G868" s="74"/>
      <c r="H868" s="75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15"/>
    </row>
    <row r="869">
      <c r="A869" s="74"/>
      <c r="B869" s="74"/>
      <c r="C869" s="74"/>
      <c r="D869" s="74"/>
      <c r="E869" s="74"/>
      <c r="F869" s="74"/>
      <c r="G869" s="74"/>
      <c r="H869" s="75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15"/>
    </row>
    <row r="870">
      <c r="A870" s="74"/>
      <c r="B870" s="74"/>
      <c r="C870" s="74"/>
      <c r="D870" s="74"/>
      <c r="E870" s="74"/>
      <c r="F870" s="74"/>
      <c r="G870" s="74"/>
      <c r="H870" s="75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15"/>
    </row>
    <row r="871">
      <c r="A871" s="74"/>
      <c r="B871" s="74"/>
      <c r="C871" s="74"/>
      <c r="D871" s="74"/>
      <c r="E871" s="74"/>
      <c r="F871" s="74"/>
      <c r="G871" s="74"/>
      <c r="H871" s="75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15"/>
    </row>
    <row r="872">
      <c r="A872" s="74"/>
      <c r="B872" s="74"/>
      <c r="C872" s="74"/>
      <c r="D872" s="74"/>
      <c r="E872" s="74"/>
      <c r="F872" s="74"/>
      <c r="G872" s="74"/>
      <c r="H872" s="75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15"/>
    </row>
    <row r="873">
      <c r="A873" s="74"/>
      <c r="B873" s="74"/>
      <c r="C873" s="74"/>
      <c r="D873" s="74"/>
      <c r="E873" s="74"/>
      <c r="F873" s="74"/>
      <c r="G873" s="74"/>
      <c r="H873" s="75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15"/>
    </row>
    <row r="874">
      <c r="A874" s="74"/>
      <c r="B874" s="74"/>
      <c r="C874" s="74"/>
      <c r="D874" s="74"/>
      <c r="E874" s="74"/>
      <c r="F874" s="74"/>
      <c r="G874" s="74"/>
      <c r="H874" s="75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15"/>
    </row>
    <row r="875">
      <c r="A875" s="74"/>
      <c r="B875" s="74"/>
      <c r="C875" s="74"/>
      <c r="D875" s="74"/>
      <c r="E875" s="74"/>
      <c r="F875" s="74"/>
      <c r="G875" s="74"/>
      <c r="H875" s="75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15"/>
    </row>
    <row r="876">
      <c r="A876" s="74"/>
      <c r="B876" s="74"/>
      <c r="C876" s="74"/>
      <c r="D876" s="74"/>
      <c r="E876" s="74"/>
      <c r="F876" s="74"/>
      <c r="G876" s="74"/>
      <c r="H876" s="75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15"/>
    </row>
    <row r="877">
      <c r="A877" s="74"/>
      <c r="B877" s="74"/>
      <c r="C877" s="74"/>
      <c r="D877" s="74"/>
      <c r="E877" s="74"/>
      <c r="F877" s="74"/>
      <c r="G877" s="74"/>
      <c r="H877" s="75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15"/>
    </row>
    <row r="878">
      <c r="A878" s="74"/>
      <c r="B878" s="74"/>
      <c r="C878" s="74"/>
      <c r="D878" s="74"/>
      <c r="E878" s="74"/>
      <c r="F878" s="74"/>
      <c r="G878" s="74"/>
      <c r="H878" s="75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15"/>
    </row>
    <row r="879">
      <c r="A879" s="74"/>
      <c r="B879" s="74"/>
      <c r="C879" s="74"/>
      <c r="D879" s="74"/>
      <c r="E879" s="74"/>
      <c r="F879" s="74"/>
      <c r="G879" s="74"/>
      <c r="H879" s="75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15"/>
    </row>
    <row r="880">
      <c r="A880" s="74"/>
      <c r="B880" s="74"/>
      <c r="C880" s="74"/>
      <c r="D880" s="74"/>
      <c r="E880" s="74"/>
      <c r="F880" s="74"/>
      <c r="G880" s="74"/>
      <c r="H880" s="75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15"/>
    </row>
    <row r="881">
      <c r="A881" s="74"/>
      <c r="B881" s="74"/>
      <c r="C881" s="74"/>
      <c r="D881" s="74"/>
      <c r="E881" s="74"/>
      <c r="F881" s="74"/>
      <c r="G881" s="74"/>
      <c r="H881" s="75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15"/>
    </row>
    <row r="882">
      <c r="A882" s="74"/>
      <c r="B882" s="74"/>
      <c r="C882" s="74"/>
      <c r="D882" s="74"/>
      <c r="E882" s="74"/>
      <c r="F882" s="74"/>
      <c r="G882" s="74"/>
      <c r="H882" s="75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15"/>
    </row>
    <row r="883">
      <c r="A883" s="74"/>
      <c r="B883" s="74"/>
      <c r="C883" s="74"/>
      <c r="D883" s="74"/>
      <c r="E883" s="74"/>
      <c r="F883" s="74"/>
      <c r="G883" s="74"/>
      <c r="H883" s="75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15"/>
    </row>
    <row r="884">
      <c r="A884" s="74"/>
      <c r="B884" s="74"/>
      <c r="C884" s="74"/>
      <c r="D884" s="74"/>
      <c r="E884" s="74"/>
      <c r="F884" s="74"/>
      <c r="G884" s="74"/>
      <c r="H884" s="75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15"/>
    </row>
    <row r="885">
      <c r="A885" s="74"/>
      <c r="B885" s="74"/>
      <c r="C885" s="74"/>
      <c r="D885" s="74"/>
      <c r="E885" s="74"/>
      <c r="F885" s="74"/>
      <c r="G885" s="74"/>
      <c r="H885" s="75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15"/>
    </row>
    <row r="886">
      <c r="A886" s="74"/>
      <c r="B886" s="74"/>
      <c r="C886" s="74"/>
      <c r="D886" s="74"/>
      <c r="E886" s="74"/>
      <c r="F886" s="74"/>
      <c r="G886" s="74"/>
      <c r="H886" s="75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15"/>
    </row>
    <row r="887">
      <c r="A887" s="74"/>
      <c r="B887" s="74"/>
      <c r="C887" s="74"/>
      <c r="D887" s="74"/>
      <c r="E887" s="74"/>
      <c r="F887" s="74"/>
      <c r="G887" s="74"/>
      <c r="H887" s="75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15"/>
    </row>
    <row r="888">
      <c r="A888" s="74"/>
      <c r="B888" s="74"/>
      <c r="C888" s="74"/>
      <c r="D888" s="74"/>
      <c r="E888" s="74"/>
      <c r="F888" s="74"/>
      <c r="G888" s="74"/>
      <c r="H888" s="75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15"/>
    </row>
    <row r="889">
      <c r="A889" s="74"/>
      <c r="B889" s="74"/>
      <c r="C889" s="74"/>
      <c r="D889" s="74"/>
      <c r="E889" s="74"/>
      <c r="F889" s="74"/>
      <c r="G889" s="74"/>
      <c r="H889" s="75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15"/>
    </row>
    <row r="890">
      <c r="A890" s="74"/>
      <c r="B890" s="74"/>
      <c r="C890" s="74"/>
      <c r="D890" s="74"/>
      <c r="E890" s="74"/>
      <c r="F890" s="74"/>
      <c r="G890" s="74"/>
      <c r="H890" s="75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15"/>
    </row>
    <row r="891">
      <c r="A891" s="74"/>
      <c r="B891" s="74"/>
      <c r="C891" s="74"/>
      <c r="D891" s="74"/>
      <c r="E891" s="74"/>
      <c r="F891" s="74"/>
      <c r="G891" s="74"/>
      <c r="H891" s="75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15"/>
    </row>
    <row r="892">
      <c r="A892" s="74"/>
      <c r="B892" s="74"/>
      <c r="C892" s="74"/>
      <c r="D892" s="74"/>
      <c r="E892" s="74"/>
      <c r="F892" s="74"/>
      <c r="G892" s="74"/>
      <c r="H892" s="75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15"/>
    </row>
    <row r="893">
      <c r="A893" s="74"/>
      <c r="B893" s="74"/>
      <c r="C893" s="74"/>
      <c r="D893" s="74"/>
      <c r="E893" s="74"/>
      <c r="F893" s="74"/>
      <c r="G893" s="74"/>
      <c r="H893" s="75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15"/>
    </row>
    <row r="894">
      <c r="A894" s="74"/>
      <c r="B894" s="74"/>
      <c r="C894" s="74"/>
      <c r="D894" s="74"/>
      <c r="E894" s="74"/>
      <c r="F894" s="74"/>
      <c r="G894" s="74"/>
      <c r="H894" s="75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15"/>
    </row>
    <row r="895">
      <c r="A895" s="74"/>
      <c r="B895" s="74"/>
      <c r="C895" s="74"/>
      <c r="D895" s="74"/>
      <c r="E895" s="74"/>
      <c r="F895" s="74"/>
      <c r="G895" s="74"/>
      <c r="H895" s="75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15"/>
    </row>
    <row r="896">
      <c r="A896" s="74"/>
      <c r="B896" s="74"/>
      <c r="C896" s="74"/>
      <c r="D896" s="74"/>
      <c r="E896" s="74"/>
      <c r="F896" s="74"/>
      <c r="G896" s="74"/>
      <c r="H896" s="75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15"/>
    </row>
    <row r="897">
      <c r="A897" s="74"/>
      <c r="B897" s="74"/>
      <c r="C897" s="74"/>
      <c r="D897" s="74"/>
      <c r="E897" s="74"/>
      <c r="F897" s="74"/>
      <c r="G897" s="74"/>
      <c r="H897" s="75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15"/>
    </row>
    <row r="898">
      <c r="A898" s="74"/>
      <c r="B898" s="74"/>
      <c r="C898" s="74"/>
      <c r="D898" s="74"/>
      <c r="E898" s="74"/>
      <c r="F898" s="74"/>
      <c r="G898" s="74"/>
      <c r="H898" s="75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15"/>
    </row>
    <row r="899">
      <c r="A899" s="74"/>
      <c r="B899" s="74"/>
      <c r="C899" s="74"/>
      <c r="D899" s="74"/>
      <c r="E899" s="74"/>
      <c r="F899" s="74"/>
      <c r="G899" s="74"/>
      <c r="H899" s="75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15"/>
    </row>
    <row r="900">
      <c r="A900" s="74"/>
      <c r="B900" s="74"/>
      <c r="C900" s="74"/>
      <c r="D900" s="74"/>
      <c r="E900" s="74"/>
      <c r="F900" s="74"/>
      <c r="G900" s="74"/>
      <c r="H900" s="75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15"/>
    </row>
  </sheetData>
  <mergeCells count="4">
    <mergeCell ref="C1:D1"/>
    <mergeCell ref="E1:F1"/>
    <mergeCell ref="X1:X2"/>
    <mergeCell ref="Z4:AA4"/>
  </mergeCells>
  <conditionalFormatting sqref="B72">
    <cfRule type="expression" dxfId="0" priority="1">
      <formula>COUNTIF(H54:H59, B72) = 1</formula>
    </cfRule>
  </conditionalFormatting>
  <conditionalFormatting sqref="B68">
    <cfRule type="expression" dxfId="0" priority="2">
      <formula>COUNTIF(H54:H59, B68) = 1</formula>
    </cfRule>
  </conditionalFormatting>
  <conditionalFormatting sqref="B69">
    <cfRule type="expression" dxfId="0" priority="3">
      <formula>COUNTIF(H54:H59, B69) = 1</formula>
    </cfRule>
  </conditionalFormatting>
  <conditionalFormatting sqref="B71">
    <cfRule type="expression" dxfId="0" priority="4">
      <formula>COUNTIF(H54:H58, B71) = 1</formula>
    </cfRule>
  </conditionalFormatting>
  <conditionalFormatting sqref="B42">
    <cfRule type="expression" dxfId="0" priority="5">
      <formula>COUNTIF(#REF!, B42) = 1</formula>
    </cfRule>
  </conditionalFormatting>
  <conditionalFormatting sqref="B44">
    <cfRule type="expression" dxfId="0" priority="6">
      <formula>COUNTIF(#REF!, B44) = 1</formula>
    </cfRule>
  </conditionalFormatting>
  <conditionalFormatting sqref="B45">
    <cfRule type="expression" dxfId="0" priority="7">
      <formula>COUNTIF(#REF!, B45) = 1</formula>
    </cfRule>
  </conditionalFormatting>
  <conditionalFormatting sqref="B46">
    <cfRule type="expression" dxfId="0" priority="8">
      <formula>COUNTIF(#REF!, B46) = 1</formula>
    </cfRule>
  </conditionalFormatting>
  <hyperlinks>
    <hyperlink r:id="rId1" ref="A110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9.13"/>
    <col customWidth="1" min="3" max="3" width="15.13"/>
    <col customWidth="1" min="5" max="5" width="24.75"/>
    <col customWidth="1" min="6" max="7" width="23.38"/>
    <col customWidth="1" min="16" max="16" width="38.75"/>
  </cols>
  <sheetData>
    <row r="1">
      <c r="A1" s="164" t="s">
        <v>698</v>
      </c>
      <c r="B1" s="164" t="s">
        <v>375</v>
      </c>
      <c r="C1" s="164" t="s">
        <v>699</v>
      </c>
      <c r="D1" s="68" t="s">
        <v>700</v>
      </c>
      <c r="E1" s="68" t="s">
        <v>701</v>
      </c>
      <c r="P1" s="525"/>
    </row>
    <row r="2">
      <c r="A2" s="449" t="s">
        <v>72</v>
      </c>
      <c r="B2" s="450" t="s">
        <v>73</v>
      </c>
      <c r="C2" s="68">
        <v>2023.0</v>
      </c>
      <c r="D2" s="142">
        <v>2023.0</v>
      </c>
      <c r="E2" s="142">
        <f t="shared" ref="E2:E75" si="1">C2-D2+4</f>
        <v>4</v>
      </c>
      <c r="P2" s="525"/>
    </row>
    <row r="3">
      <c r="A3" s="449" t="s">
        <v>76</v>
      </c>
      <c r="B3" s="450" t="s">
        <v>77</v>
      </c>
      <c r="C3" s="68">
        <v>2023.0</v>
      </c>
      <c r="D3" s="142">
        <v>2023.0</v>
      </c>
      <c r="E3" s="142">
        <f t="shared" si="1"/>
        <v>4</v>
      </c>
      <c r="G3" s="411" t="s">
        <v>702</v>
      </c>
      <c r="P3" s="525"/>
    </row>
    <row r="4">
      <c r="A4" s="449" t="s">
        <v>80</v>
      </c>
      <c r="B4" s="450" t="s">
        <v>81</v>
      </c>
      <c r="C4" s="68">
        <v>2023.0</v>
      </c>
      <c r="D4" s="142">
        <v>2024.0</v>
      </c>
      <c r="E4" s="142">
        <f t="shared" si="1"/>
        <v>3</v>
      </c>
      <c r="G4" s="164" t="s">
        <v>703</v>
      </c>
      <c r="H4" s="74">
        <f>C2</f>
        <v>2023</v>
      </c>
      <c r="I4" s="74">
        <f>C14</f>
        <v>2022</v>
      </c>
      <c r="J4" s="74">
        <f>C26</f>
        <v>2018</v>
      </c>
      <c r="K4" s="74">
        <f>C39</f>
        <v>2017</v>
      </c>
      <c r="L4" s="74">
        <f>C50</f>
        <v>2016</v>
      </c>
      <c r="M4" s="74">
        <f>C64</f>
        <v>2015</v>
      </c>
      <c r="P4" s="525"/>
    </row>
    <row r="5">
      <c r="A5" s="449" t="s">
        <v>84</v>
      </c>
      <c r="B5" s="450" t="s">
        <v>85</v>
      </c>
      <c r="C5" s="68">
        <v>2023.0</v>
      </c>
      <c r="D5" s="142">
        <v>2026.0</v>
      </c>
      <c r="E5" s="142">
        <f t="shared" si="1"/>
        <v>1</v>
      </c>
      <c r="G5" s="164" t="s">
        <v>704</v>
      </c>
      <c r="H5" s="526">
        <f>IFERROR(__xludf.DUMMYFUNCTION("COUNTUNIQUE(A2:A13)"),12.0)</f>
        <v>12</v>
      </c>
      <c r="I5" s="74">
        <f>IFERROR(__xludf.DUMMYFUNCTION("COUNTUNIQUE(A14:A25)"),12.0)</f>
        <v>12</v>
      </c>
      <c r="J5" s="74">
        <f>IFERROR(__xludf.DUMMYFUNCTION("COUNTUNIQUE(A26:A38)"),13.0)</f>
        <v>13</v>
      </c>
      <c r="K5" s="74">
        <f>IFERROR(__xludf.DUMMYFUNCTION("COUNTUNIQUE(A39:A49)"),11.0)</f>
        <v>11</v>
      </c>
      <c r="L5" s="74">
        <f>IFERROR(__xludf.DUMMYFUNCTION("COUNTUNIQUE(A50:A63)"),14.0)</f>
        <v>14</v>
      </c>
      <c r="M5" s="74">
        <f>IFERROR(__xludf.DUMMYFUNCTION("COUNTUNIQUE(A64:A75)"),12.0)</f>
        <v>12</v>
      </c>
      <c r="P5" s="525"/>
    </row>
    <row r="6">
      <c r="A6" s="449" t="s">
        <v>75</v>
      </c>
      <c r="B6" s="450" t="s">
        <v>74</v>
      </c>
      <c r="C6" s="68">
        <v>2023.0</v>
      </c>
      <c r="D6" s="142">
        <v>2025.0</v>
      </c>
      <c r="E6" s="142">
        <f t="shared" si="1"/>
        <v>2</v>
      </c>
      <c r="G6" s="164" t="s">
        <v>705</v>
      </c>
      <c r="H6" s="526">
        <f>IFERROR(__xludf.DUMMYFUNCTION("COUNTUNIQUE(B2:B13)"),7.0)</f>
        <v>7</v>
      </c>
      <c r="I6" s="74">
        <f>IFERROR(__xludf.DUMMYFUNCTION("COUNTUNIQUE(B14:B25)"),9.0)</f>
        <v>9</v>
      </c>
      <c r="J6" s="74">
        <f>IFERROR(__xludf.DUMMYFUNCTION("COUNTUNIQUE(B26:B38)"),9.0)</f>
        <v>9</v>
      </c>
      <c r="K6" s="74">
        <f>IFERROR(__xludf.DUMMYFUNCTION("COUNTUNIQUE(B39:B49)"),8.0)</f>
        <v>8</v>
      </c>
      <c r="L6" s="74">
        <f>IFERROR(__xludf.DUMMYFUNCTION("COUNTUNIQUE(B50:B63)"),9.0)</f>
        <v>9</v>
      </c>
      <c r="M6" s="527">
        <f>IFERROR(__xludf.DUMMYFUNCTION("COUNTUNIQUE(B64:B75)"),10.0)</f>
        <v>10</v>
      </c>
      <c r="P6" s="525"/>
    </row>
    <row r="7">
      <c r="A7" s="449" t="s">
        <v>88</v>
      </c>
      <c r="B7" s="450" t="s">
        <v>74</v>
      </c>
      <c r="C7" s="68">
        <v>2023.0</v>
      </c>
      <c r="D7" s="142">
        <v>2025.0</v>
      </c>
      <c r="E7" s="142">
        <f t="shared" si="1"/>
        <v>2</v>
      </c>
      <c r="G7" s="164" t="s">
        <v>706</v>
      </c>
      <c r="H7" s="528">
        <f t="shared" ref="H7:M7" si="2">H5/H6</f>
        <v>1.714285714</v>
      </c>
      <c r="I7" s="528">
        <f t="shared" si="2"/>
        <v>1.333333333</v>
      </c>
      <c r="J7" s="528">
        <f t="shared" si="2"/>
        <v>1.444444444</v>
      </c>
      <c r="K7" s="528">
        <f t="shared" si="2"/>
        <v>1.375</v>
      </c>
      <c r="L7" s="528">
        <f t="shared" si="2"/>
        <v>1.555555556</v>
      </c>
      <c r="M7" s="528">
        <f t="shared" si="2"/>
        <v>1.2</v>
      </c>
      <c r="P7" s="525"/>
    </row>
    <row r="8">
      <c r="A8" s="449" t="s">
        <v>91</v>
      </c>
      <c r="B8" s="450" t="s">
        <v>77</v>
      </c>
      <c r="C8" s="68">
        <v>2023.0</v>
      </c>
      <c r="D8" s="142">
        <v>2024.0</v>
      </c>
      <c r="E8" s="142">
        <f t="shared" si="1"/>
        <v>3</v>
      </c>
      <c r="G8" s="68" t="s">
        <v>707</v>
      </c>
      <c r="H8" s="74">
        <f>IFERROR(__xludf.DUMMYFUNCTION("MAX(ARRAYFORMULA(COUNTIF(B2:B13, UNIQUE(B2:B13))))"),2.0)</f>
        <v>2</v>
      </c>
      <c r="I8" s="74">
        <f>IFERROR(__xludf.DUMMYFUNCTION("MAX(ARRAYFORMULA(COUNTIF(B14:B25, UNIQUE(B14:B25))))"),2.0)</f>
        <v>2</v>
      </c>
      <c r="J8" s="526">
        <f>IFERROR(__xludf.DUMMYFUNCTION("MAX(ARRAYFORMULA(COUNTIF(B26:B38, UNIQUE(B26:B38))))"),2.0)</f>
        <v>2</v>
      </c>
      <c r="K8" s="526">
        <f>IFERROR(__xludf.DUMMYFUNCTION("MAX(ARRAYFORMULA(COUNTIF(B39:B49, UNIQUE(B39:B49))))"),3.0)</f>
        <v>3</v>
      </c>
      <c r="L8" s="526">
        <f>IFERROR(__xludf.DUMMYFUNCTION("MAX(ARRAYFORMULA(COUNTIF(B50:B63, UNIQUE(B49:B63))))"),3.0)</f>
        <v>3</v>
      </c>
      <c r="M8" s="74">
        <f>IFERROR(__xludf.DUMMYFUNCTION("MAX(ARRAYFORMULA(COUNTIF(B64:B75, UNIQUE(B64:B75))))"),2.0)</f>
        <v>2</v>
      </c>
      <c r="P8" s="525"/>
    </row>
    <row r="9">
      <c r="A9" s="449" t="s">
        <v>93</v>
      </c>
      <c r="B9" s="450" t="s">
        <v>94</v>
      </c>
      <c r="C9" s="68">
        <v>2023.0</v>
      </c>
      <c r="D9" s="142">
        <v>2024.0</v>
      </c>
      <c r="E9" s="142">
        <f t="shared" si="1"/>
        <v>3</v>
      </c>
      <c r="P9" s="525"/>
    </row>
    <row r="10">
      <c r="A10" s="449" t="s">
        <v>97</v>
      </c>
      <c r="B10" s="450" t="s">
        <v>94</v>
      </c>
      <c r="C10" s="68">
        <v>2023.0</v>
      </c>
      <c r="D10" s="142">
        <v>2026.0</v>
      </c>
      <c r="E10" s="142">
        <f t="shared" si="1"/>
        <v>1</v>
      </c>
      <c r="P10" s="525"/>
    </row>
    <row r="11">
      <c r="A11" s="449" t="s">
        <v>100</v>
      </c>
      <c r="B11" s="450" t="s">
        <v>85</v>
      </c>
      <c r="C11" s="68">
        <v>2023.0</v>
      </c>
      <c r="D11" s="142">
        <v>2024.0</v>
      </c>
      <c r="E11" s="142">
        <f t="shared" si="1"/>
        <v>3</v>
      </c>
      <c r="G11" s="68" t="s">
        <v>708</v>
      </c>
      <c r="P11" s="525"/>
    </row>
    <row r="12">
      <c r="A12" s="449" t="s">
        <v>102</v>
      </c>
      <c r="B12" s="450" t="s">
        <v>103</v>
      </c>
      <c r="C12" s="68">
        <v>2023.0</v>
      </c>
      <c r="D12" s="142">
        <v>2024.0</v>
      </c>
      <c r="E12" s="142">
        <f t="shared" si="1"/>
        <v>3</v>
      </c>
      <c r="G12" s="68">
        <v>1.0</v>
      </c>
      <c r="H12" s="68" t="s">
        <v>709</v>
      </c>
      <c r="P12" s="525"/>
    </row>
    <row r="13">
      <c r="A13" s="449" t="s">
        <v>105</v>
      </c>
      <c r="B13" s="450" t="s">
        <v>103</v>
      </c>
      <c r="C13" s="68">
        <v>2023.0</v>
      </c>
      <c r="D13" s="142">
        <v>2026.0</v>
      </c>
      <c r="E13" s="142">
        <f t="shared" si="1"/>
        <v>1</v>
      </c>
      <c r="P13" s="525"/>
    </row>
    <row r="14">
      <c r="A14" s="529" t="s">
        <v>203</v>
      </c>
      <c r="B14" s="529" t="s">
        <v>77</v>
      </c>
      <c r="C14" s="530">
        <v>2022.0</v>
      </c>
      <c r="D14" s="142">
        <v>2023.0</v>
      </c>
      <c r="E14" s="142">
        <f t="shared" si="1"/>
        <v>3</v>
      </c>
      <c r="P14" s="525"/>
    </row>
    <row r="15">
      <c r="A15" s="529" t="s">
        <v>245</v>
      </c>
      <c r="B15" s="529" t="s">
        <v>25</v>
      </c>
      <c r="C15" s="530">
        <v>2022.0</v>
      </c>
      <c r="D15" s="142">
        <v>2022.0</v>
      </c>
      <c r="E15" s="142">
        <f t="shared" si="1"/>
        <v>4</v>
      </c>
      <c r="P15" s="525"/>
    </row>
    <row r="16">
      <c r="A16" s="529" t="s">
        <v>247</v>
      </c>
      <c r="B16" s="529" t="s">
        <v>95</v>
      </c>
      <c r="C16" s="530">
        <v>2022.0</v>
      </c>
      <c r="D16" s="142">
        <v>2022.0</v>
      </c>
      <c r="E16" s="142">
        <f t="shared" si="1"/>
        <v>4</v>
      </c>
      <c r="P16" s="525"/>
    </row>
    <row r="17">
      <c r="A17" s="529" t="s">
        <v>88</v>
      </c>
      <c r="B17" s="529" t="s">
        <v>74</v>
      </c>
      <c r="C17" s="530">
        <v>2022.0</v>
      </c>
      <c r="D17" s="142">
        <v>2025.0</v>
      </c>
      <c r="E17" s="142">
        <f t="shared" si="1"/>
        <v>1</v>
      </c>
      <c r="P17" s="525"/>
    </row>
    <row r="18">
      <c r="A18" s="529" t="s">
        <v>69</v>
      </c>
      <c r="B18" s="529" t="s">
        <v>68</v>
      </c>
      <c r="C18" s="530">
        <v>2022.0</v>
      </c>
      <c r="D18" s="142">
        <v>2023.0</v>
      </c>
      <c r="E18" s="142">
        <f t="shared" si="1"/>
        <v>3</v>
      </c>
      <c r="P18" s="525"/>
    </row>
    <row r="19">
      <c r="A19" s="529" t="s">
        <v>91</v>
      </c>
      <c r="B19" s="529" t="s">
        <v>77</v>
      </c>
      <c r="C19" s="530">
        <v>2022.0</v>
      </c>
      <c r="D19" s="142">
        <v>2024.0</v>
      </c>
      <c r="E19" s="142">
        <f t="shared" si="1"/>
        <v>2</v>
      </c>
      <c r="P19" s="525"/>
    </row>
    <row r="20">
      <c r="A20" s="529" t="s">
        <v>252</v>
      </c>
      <c r="B20" s="529" t="s">
        <v>108</v>
      </c>
      <c r="C20" s="530">
        <v>2022.0</v>
      </c>
      <c r="D20" s="142">
        <v>2022.0</v>
      </c>
      <c r="E20" s="142">
        <f t="shared" si="1"/>
        <v>4</v>
      </c>
      <c r="P20" s="525"/>
    </row>
    <row r="21">
      <c r="A21" s="529" t="s">
        <v>93</v>
      </c>
      <c r="B21" s="529" t="s">
        <v>94</v>
      </c>
      <c r="C21" s="530">
        <v>2022.0</v>
      </c>
      <c r="D21" s="142">
        <v>2023.0</v>
      </c>
      <c r="E21" s="142">
        <f t="shared" si="1"/>
        <v>3</v>
      </c>
      <c r="P21" s="525"/>
    </row>
    <row r="22">
      <c r="A22" s="529" t="s">
        <v>102</v>
      </c>
      <c r="B22" s="529" t="s">
        <v>103</v>
      </c>
      <c r="C22" s="530">
        <v>2022.0</v>
      </c>
      <c r="D22" s="142">
        <v>2024.0</v>
      </c>
      <c r="E22" s="142">
        <f t="shared" si="1"/>
        <v>2</v>
      </c>
      <c r="P22" s="525"/>
    </row>
    <row r="23">
      <c r="A23" s="529" t="s">
        <v>219</v>
      </c>
      <c r="B23" s="529" t="s">
        <v>74</v>
      </c>
      <c r="C23" s="530">
        <v>2022.0</v>
      </c>
      <c r="D23" s="142">
        <v>2024.0</v>
      </c>
      <c r="E23" s="142">
        <f t="shared" si="1"/>
        <v>2</v>
      </c>
      <c r="P23" s="525"/>
    </row>
    <row r="24">
      <c r="A24" s="529" t="s">
        <v>255</v>
      </c>
      <c r="B24" s="529" t="s">
        <v>94</v>
      </c>
      <c r="C24" s="530">
        <v>2022.0</v>
      </c>
      <c r="D24" s="142">
        <v>2022.0</v>
      </c>
      <c r="E24" s="142">
        <f t="shared" si="1"/>
        <v>4</v>
      </c>
      <c r="P24" s="525"/>
    </row>
    <row r="25">
      <c r="A25" s="529" t="s">
        <v>257</v>
      </c>
      <c r="B25" s="529" t="s">
        <v>115</v>
      </c>
      <c r="C25" s="530">
        <v>2022.0</v>
      </c>
      <c r="D25" s="142">
        <v>2022.0</v>
      </c>
      <c r="E25" s="142">
        <f t="shared" si="1"/>
        <v>4</v>
      </c>
      <c r="P25" s="525"/>
    </row>
    <row r="26">
      <c r="A26" s="449" t="s">
        <v>710</v>
      </c>
      <c r="B26" s="449" t="s">
        <v>25</v>
      </c>
      <c r="C26" s="68">
        <v>2018.0</v>
      </c>
      <c r="D26" s="142">
        <v>2018.0</v>
      </c>
      <c r="E26" s="142">
        <f t="shared" si="1"/>
        <v>4</v>
      </c>
      <c r="P26" s="525"/>
    </row>
    <row r="27">
      <c r="A27" s="449" t="s">
        <v>711</v>
      </c>
      <c r="B27" s="449" t="s">
        <v>74</v>
      </c>
      <c r="C27" s="68">
        <v>2018.0</v>
      </c>
      <c r="D27" s="142">
        <v>2019.0</v>
      </c>
      <c r="E27" s="142">
        <f t="shared" si="1"/>
        <v>3</v>
      </c>
      <c r="P27" s="525"/>
    </row>
    <row r="28">
      <c r="A28" s="449" t="s">
        <v>712</v>
      </c>
      <c r="B28" s="449" t="s">
        <v>25</v>
      </c>
      <c r="C28" s="68">
        <v>2018.0</v>
      </c>
      <c r="D28" s="142">
        <v>2018.0</v>
      </c>
      <c r="E28" s="142">
        <f t="shared" si="1"/>
        <v>4</v>
      </c>
      <c r="P28" s="525"/>
    </row>
    <row r="29">
      <c r="A29" s="449" t="s">
        <v>713</v>
      </c>
      <c r="B29" s="449" t="s">
        <v>572</v>
      </c>
      <c r="C29" s="68">
        <v>2018.0</v>
      </c>
      <c r="D29" s="142">
        <v>2019.0</v>
      </c>
      <c r="E29" s="142">
        <f t="shared" si="1"/>
        <v>3</v>
      </c>
      <c r="P29" s="525"/>
    </row>
    <row r="30">
      <c r="A30" s="449" t="s">
        <v>714</v>
      </c>
      <c r="B30" s="449" t="s">
        <v>154</v>
      </c>
      <c r="C30" s="68">
        <v>2018.0</v>
      </c>
      <c r="D30" s="142">
        <v>2018.0</v>
      </c>
      <c r="E30" s="142">
        <f t="shared" si="1"/>
        <v>4</v>
      </c>
      <c r="P30" s="525"/>
    </row>
    <row r="31">
      <c r="A31" s="449" t="s">
        <v>715</v>
      </c>
      <c r="B31" s="449" t="s">
        <v>154</v>
      </c>
      <c r="C31" s="68">
        <v>2018.0</v>
      </c>
      <c r="D31" s="68">
        <v>2020.0</v>
      </c>
      <c r="E31" s="142">
        <f t="shared" si="1"/>
        <v>2</v>
      </c>
      <c r="P31" s="525"/>
    </row>
    <row r="32">
      <c r="A32" s="449" t="s">
        <v>716</v>
      </c>
      <c r="B32" s="449" t="s">
        <v>167</v>
      </c>
      <c r="C32" s="68">
        <v>2018.0</v>
      </c>
      <c r="D32" s="68">
        <v>2018.0</v>
      </c>
      <c r="E32" s="142">
        <f t="shared" si="1"/>
        <v>4</v>
      </c>
      <c r="P32" s="525"/>
    </row>
    <row r="33">
      <c r="A33" s="449" t="s">
        <v>717</v>
      </c>
      <c r="B33" s="449" t="s">
        <v>94</v>
      </c>
      <c r="C33" s="68">
        <v>2018.0</v>
      </c>
      <c r="D33" s="68">
        <v>2018.0</v>
      </c>
      <c r="E33" s="142">
        <f t="shared" si="1"/>
        <v>4</v>
      </c>
      <c r="P33" s="525"/>
    </row>
    <row r="34">
      <c r="A34" s="449" t="s">
        <v>718</v>
      </c>
      <c r="B34" s="449" t="s">
        <v>572</v>
      </c>
      <c r="C34" s="68">
        <v>2018.0</v>
      </c>
      <c r="D34" s="68">
        <v>2018.0</v>
      </c>
      <c r="E34" s="142">
        <f t="shared" si="1"/>
        <v>4</v>
      </c>
      <c r="P34" s="525"/>
    </row>
    <row r="35">
      <c r="A35" s="449" t="s">
        <v>719</v>
      </c>
      <c r="B35" s="449" t="s">
        <v>94</v>
      </c>
      <c r="C35" s="68">
        <v>2018.0</v>
      </c>
      <c r="D35" s="68">
        <v>2021.0</v>
      </c>
      <c r="E35" s="142">
        <f t="shared" si="1"/>
        <v>1</v>
      </c>
      <c r="P35" s="525"/>
    </row>
    <row r="36">
      <c r="A36" s="449" t="s">
        <v>720</v>
      </c>
      <c r="B36" s="449" t="s">
        <v>115</v>
      </c>
      <c r="C36" s="68">
        <v>2018.0</v>
      </c>
      <c r="D36" s="68">
        <v>2020.0</v>
      </c>
      <c r="E36" s="142">
        <f t="shared" si="1"/>
        <v>2</v>
      </c>
      <c r="P36" s="525"/>
    </row>
    <row r="37">
      <c r="A37" s="449" t="s">
        <v>721</v>
      </c>
      <c r="B37" s="449" t="s">
        <v>95</v>
      </c>
      <c r="C37" s="68">
        <v>2018.0</v>
      </c>
      <c r="D37" s="68">
        <v>2018.0</v>
      </c>
      <c r="E37" s="142">
        <f t="shared" si="1"/>
        <v>4</v>
      </c>
      <c r="P37" s="525"/>
    </row>
    <row r="38">
      <c r="A38" s="449" t="s">
        <v>722</v>
      </c>
      <c r="B38" s="449" t="s">
        <v>77</v>
      </c>
      <c r="C38" s="68">
        <v>2018.0</v>
      </c>
      <c r="D38" s="68">
        <v>2019.0</v>
      </c>
      <c r="E38" s="142">
        <f t="shared" si="1"/>
        <v>3</v>
      </c>
      <c r="P38" s="525"/>
    </row>
    <row r="39">
      <c r="A39" s="529" t="s">
        <v>723</v>
      </c>
      <c r="B39" s="529" t="s">
        <v>74</v>
      </c>
      <c r="C39" s="530">
        <v>2017.0</v>
      </c>
      <c r="D39" s="68">
        <v>2019.0</v>
      </c>
      <c r="E39" s="142">
        <f t="shared" si="1"/>
        <v>2</v>
      </c>
      <c r="F39" s="68" t="s">
        <v>724</v>
      </c>
      <c r="P39" s="525"/>
    </row>
    <row r="40">
      <c r="A40" s="529" t="s">
        <v>725</v>
      </c>
      <c r="B40" s="529" t="s">
        <v>74</v>
      </c>
      <c r="C40" s="530">
        <v>2017.0</v>
      </c>
      <c r="D40" s="68">
        <v>2017.0</v>
      </c>
      <c r="E40" s="142">
        <f t="shared" si="1"/>
        <v>4</v>
      </c>
      <c r="P40" s="525"/>
    </row>
    <row r="41">
      <c r="A41" s="529" t="s">
        <v>726</v>
      </c>
      <c r="B41" s="529" t="s">
        <v>572</v>
      </c>
      <c r="C41" s="530">
        <v>2017.0</v>
      </c>
      <c r="D41" s="68">
        <v>2017.0</v>
      </c>
      <c r="E41" s="142">
        <f t="shared" si="1"/>
        <v>4</v>
      </c>
      <c r="F41" s="68" t="s">
        <v>724</v>
      </c>
      <c r="P41" s="525"/>
    </row>
    <row r="42">
      <c r="A42" s="529" t="s">
        <v>727</v>
      </c>
      <c r="B42" s="529" t="s">
        <v>115</v>
      </c>
      <c r="C42" s="530">
        <v>2017.0</v>
      </c>
      <c r="D42" s="68">
        <v>2019.0</v>
      </c>
      <c r="E42" s="142">
        <f t="shared" si="1"/>
        <v>2</v>
      </c>
      <c r="P42" s="525"/>
    </row>
    <row r="43">
      <c r="A43" s="529" t="s">
        <v>715</v>
      </c>
      <c r="B43" s="529" t="s">
        <v>154</v>
      </c>
      <c r="C43" s="530">
        <v>2017.0</v>
      </c>
      <c r="D43" s="68">
        <v>2018.0</v>
      </c>
      <c r="E43" s="142">
        <f t="shared" si="1"/>
        <v>3</v>
      </c>
      <c r="P43" s="525"/>
    </row>
    <row r="44">
      <c r="A44" s="529" t="s">
        <v>716</v>
      </c>
      <c r="B44" s="529" t="s">
        <v>167</v>
      </c>
      <c r="C44" s="530">
        <v>2017.0</v>
      </c>
      <c r="D44" s="68">
        <v>2018.0</v>
      </c>
      <c r="E44" s="142">
        <f t="shared" si="1"/>
        <v>3</v>
      </c>
      <c r="F44" s="68" t="s">
        <v>728</v>
      </c>
      <c r="P44" s="525"/>
    </row>
    <row r="45">
      <c r="A45" s="529" t="s">
        <v>729</v>
      </c>
      <c r="B45" s="529" t="s">
        <v>74</v>
      </c>
      <c r="C45" s="530">
        <v>2017.0</v>
      </c>
      <c r="D45" s="68">
        <v>2017.0</v>
      </c>
      <c r="E45" s="142">
        <f t="shared" si="1"/>
        <v>4</v>
      </c>
      <c r="F45" s="68" t="s">
        <v>730</v>
      </c>
      <c r="P45" s="525"/>
    </row>
    <row r="46">
      <c r="A46" s="529" t="s">
        <v>731</v>
      </c>
      <c r="B46" s="529" t="s">
        <v>94</v>
      </c>
      <c r="C46" s="530">
        <v>2017.0</v>
      </c>
      <c r="D46" s="68">
        <v>2018.0</v>
      </c>
      <c r="E46" s="142">
        <f t="shared" si="1"/>
        <v>3</v>
      </c>
      <c r="P46" s="525"/>
    </row>
    <row r="47">
      <c r="A47" s="529" t="s">
        <v>732</v>
      </c>
      <c r="B47" s="529" t="s">
        <v>572</v>
      </c>
      <c r="C47" s="530">
        <v>2017.0</v>
      </c>
      <c r="D47" s="68">
        <v>2018.0</v>
      </c>
      <c r="E47" s="142">
        <f t="shared" si="1"/>
        <v>3</v>
      </c>
      <c r="P47" s="525"/>
    </row>
    <row r="48">
      <c r="A48" s="529" t="s">
        <v>733</v>
      </c>
      <c r="B48" s="529" t="s">
        <v>95</v>
      </c>
      <c r="C48" s="530">
        <v>2017.0</v>
      </c>
      <c r="D48" s="68">
        <v>2017.0</v>
      </c>
      <c r="E48" s="142">
        <f t="shared" si="1"/>
        <v>4</v>
      </c>
      <c r="P48" s="525"/>
    </row>
    <row r="49">
      <c r="A49" s="529" t="s">
        <v>734</v>
      </c>
      <c r="B49" s="529" t="s">
        <v>108</v>
      </c>
      <c r="C49" s="530">
        <v>2017.0</v>
      </c>
      <c r="D49" s="68">
        <v>2017.0</v>
      </c>
      <c r="E49" s="142">
        <f t="shared" si="1"/>
        <v>4</v>
      </c>
      <c r="P49" s="525"/>
    </row>
    <row r="50">
      <c r="A50" s="449" t="s">
        <v>723</v>
      </c>
      <c r="B50" s="449" t="s">
        <v>74</v>
      </c>
      <c r="C50" s="68">
        <v>2016.0</v>
      </c>
      <c r="D50" s="68">
        <v>2019.0</v>
      </c>
      <c r="E50" s="142">
        <f t="shared" si="1"/>
        <v>1</v>
      </c>
      <c r="P50" s="525"/>
    </row>
    <row r="51">
      <c r="A51" s="449" t="s">
        <v>735</v>
      </c>
      <c r="B51" s="449" t="s">
        <v>580</v>
      </c>
      <c r="C51" s="68">
        <v>2016.0</v>
      </c>
      <c r="D51" s="68">
        <v>2017.0</v>
      </c>
      <c r="E51" s="142">
        <f t="shared" si="1"/>
        <v>3</v>
      </c>
      <c r="P51" s="525"/>
    </row>
    <row r="52">
      <c r="A52" s="449" t="s">
        <v>725</v>
      </c>
      <c r="B52" s="449" t="s">
        <v>74</v>
      </c>
      <c r="C52" s="68">
        <v>2016.0</v>
      </c>
      <c r="D52" s="68">
        <v>2017.0</v>
      </c>
      <c r="E52" s="142">
        <f t="shared" si="1"/>
        <v>3</v>
      </c>
      <c r="P52" s="525"/>
    </row>
    <row r="53">
      <c r="A53" s="449" t="s">
        <v>736</v>
      </c>
      <c r="B53" s="449" t="s">
        <v>73</v>
      </c>
      <c r="C53" s="68">
        <v>2016.0</v>
      </c>
      <c r="D53" s="68">
        <v>2016.0</v>
      </c>
      <c r="E53" s="142">
        <f t="shared" si="1"/>
        <v>4</v>
      </c>
      <c r="P53" s="525"/>
    </row>
    <row r="54">
      <c r="A54" s="449" t="s">
        <v>737</v>
      </c>
      <c r="B54" s="449" t="s">
        <v>580</v>
      </c>
      <c r="C54" s="68">
        <v>2016.0</v>
      </c>
      <c r="D54" s="68">
        <v>2016.0</v>
      </c>
      <c r="E54" s="142">
        <f t="shared" si="1"/>
        <v>4</v>
      </c>
      <c r="P54" s="525"/>
    </row>
    <row r="55">
      <c r="A55" s="449" t="s">
        <v>738</v>
      </c>
      <c r="B55" s="449" t="s">
        <v>117</v>
      </c>
      <c r="C55" s="68">
        <v>2016.0</v>
      </c>
      <c r="D55" s="68">
        <v>2016.0</v>
      </c>
      <c r="E55" s="142">
        <f t="shared" si="1"/>
        <v>4</v>
      </c>
      <c r="P55" s="525"/>
    </row>
    <row r="56">
      <c r="A56" s="449" t="s">
        <v>739</v>
      </c>
      <c r="B56" s="449" t="s">
        <v>74</v>
      </c>
      <c r="C56" s="68">
        <v>2016.0</v>
      </c>
      <c r="D56" s="68">
        <v>2018.0</v>
      </c>
      <c r="E56" s="142">
        <f t="shared" si="1"/>
        <v>2</v>
      </c>
      <c r="F56" s="68" t="s">
        <v>724</v>
      </c>
      <c r="P56" s="525"/>
    </row>
    <row r="57">
      <c r="A57" s="449" t="s">
        <v>740</v>
      </c>
      <c r="B57" s="449" t="s">
        <v>85</v>
      </c>
      <c r="C57" s="68">
        <v>2016.0</v>
      </c>
      <c r="D57" s="68">
        <v>2016.0</v>
      </c>
      <c r="E57" s="142">
        <f t="shared" si="1"/>
        <v>4</v>
      </c>
      <c r="F57" s="68" t="s">
        <v>741</v>
      </c>
      <c r="P57" s="525"/>
    </row>
    <row r="58">
      <c r="A58" s="449" t="s">
        <v>742</v>
      </c>
      <c r="B58" s="449" t="s">
        <v>103</v>
      </c>
      <c r="C58" s="68">
        <v>2016.0</v>
      </c>
      <c r="D58" s="68">
        <v>2016.0</v>
      </c>
      <c r="E58" s="142">
        <f t="shared" si="1"/>
        <v>4</v>
      </c>
      <c r="P58" s="525"/>
    </row>
    <row r="59">
      <c r="A59" s="449" t="s">
        <v>743</v>
      </c>
      <c r="B59" s="449" t="s">
        <v>572</v>
      </c>
      <c r="C59" s="68">
        <v>2016.0</v>
      </c>
      <c r="D59" s="68">
        <v>2016.0</v>
      </c>
      <c r="E59" s="142">
        <f t="shared" si="1"/>
        <v>4</v>
      </c>
      <c r="P59" s="525"/>
    </row>
    <row r="60">
      <c r="A60" s="449" t="s">
        <v>744</v>
      </c>
      <c r="B60" s="449" t="s">
        <v>572</v>
      </c>
      <c r="C60" s="68">
        <v>2016.0</v>
      </c>
      <c r="D60" s="68">
        <v>2016.0</v>
      </c>
      <c r="E60" s="142">
        <f t="shared" si="1"/>
        <v>4</v>
      </c>
      <c r="F60" s="68" t="s">
        <v>724</v>
      </c>
      <c r="P60" s="525"/>
    </row>
    <row r="61">
      <c r="A61" s="449" t="s">
        <v>745</v>
      </c>
      <c r="B61" s="449" t="s">
        <v>95</v>
      </c>
      <c r="C61" s="68">
        <v>2016.0</v>
      </c>
      <c r="D61" s="68">
        <v>2016.0</v>
      </c>
      <c r="E61" s="142">
        <f t="shared" si="1"/>
        <v>4</v>
      </c>
      <c r="P61" s="525"/>
    </row>
    <row r="62">
      <c r="A62" s="449" t="s">
        <v>746</v>
      </c>
      <c r="B62" s="449" t="s">
        <v>95</v>
      </c>
      <c r="C62" s="68">
        <v>2016.0</v>
      </c>
      <c r="D62" s="68">
        <v>2018.0</v>
      </c>
      <c r="E62" s="142">
        <f t="shared" si="1"/>
        <v>2</v>
      </c>
      <c r="F62" s="68" t="s">
        <v>724</v>
      </c>
      <c r="P62" s="525"/>
    </row>
    <row r="63">
      <c r="A63" s="449" t="s">
        <v>747</v>
      </c>
      <c r="B63" s="449" t="s">
        <v>115</v>
      </c>
      <c r="C63" s="68">
        <v>2016.0</v>
      </c>
      <c r="D63" s="68">
        <v>2016.0</v>
      </c>
      <c r="E63" s="142">
        <f t="shared" si="1"/>
        <v>4</v>
      </c>
      <c r="P63" s="525"/>
    </row>
    <row r="64">
      <c r="A64" s="529" t="s">
        <v>748</v>
      </c>
      <c r="B64" s="529" t="s">
        <v>95</v>
      </c>
      <c r="C64" s="530">
        <v>2015.0</v>
      </c>
      <c r="D64" s="68">
        <v>2015.0</v>
      </c>
      <c r="E64" s="142">
        <f t="shared" si="1"/>
        <v>4</v>
      </c>
      <c r="P64" s="525"/>
    </row>
    <row r="65">
      <c r="A65" s="529" t="s">
        <v>725</v>
      </c>
      <c r="B65" s="529" t="s">
        <v>74</v>
      </c>
      <c r="C65" s="530">
        <v>2015.0</v>
      </c>
      <c r="D65" s="68">
        <v>2017.0</v>
      </c>
      <c r="E65" s="142">
        <f t="shared" si="1"/>
        <v>2</v>
      </c>
      <c r="P65" s="525"/>
    </row>
    <row r="66">
      <c r="A66" s="529" t="s">
        <v>749</v>
      </c>
      <c r="B66" s="529" t="s">
        <v>94</v>
      </c>
      <c r="C66" s="530">
        <v>2015.0</v>
      </c>
      <c r="D66" s="68">
        <v>2015.0</v>
      </c>
      <c r="E66" s="142">
        <f t="shared" si="1"/>
        <v>4</v>
      </c>
      <c r="P66" s="525"/>
    </row>
    <row r="67">
      <c r="A67" s="529" t="s">
        <v>736</v>
      </c>
      <c r="B67" s="529" t="s">
        <v>73</v>
      </c>
      <c r="C67" s="530">
        <v>2015.0</v>
      </c>
      <c r="D67" s="68">
        <v>2016.0</v>
      </c>
      <c r="E67" s="142">
        <f t="shared" si="1"/>
        <v>3</v>
      </c>
      <c r="P67" s="525"/>
    </row>
    <row r="68">
      <c r="A68" s="529" t="s">
        <v>737</v>
      </c>
      <c r="B68" s="529" t="s">
        <v>580</v>
      </c>
      <c r="C68" s="530">
        <v>2015.0</v>
      </c>
      <c r="D68" s="68">
        <v>2016.0</v>
      </c>
      <c r="E68" s="142">
        <f t="shared" si="1"/>
        <v>3</v>
      </c>
      <c r="P68" s="525"/>
    </row>
    <row r="69">
      <c r="A69" s="529" t="s">
        <v>738</v>
      </c>
      <c r="B69" s="529" t="s">
        <v>117</v>
      </c>
      <c r="C69" s="530">
        <v>2015.0</v>
      </c>
      <c r="D69" s="68">
        <v>2016.0</v>
      </c>
      <c r="E69" s="142">
        <f t="shared" si="1"/>
        <v>3</v>
      </c>
      <c r="P69" s="525"/>
    </row>
    <row r="70">
      <c r="A70" s="529" t="s">
        <v>750</v>
      </c>
      <c r="B70" s="529" t="s">
        <v>74</v>
      </c>
      <c r="C70" s="530">
        <v>2015.0</v>
      </c>
      <c r="D70" s="68">
        <v>2015.0</v>
      </c>
      <c r="E70" s="142">
        <f t="shared" si="1"/>
        <v>4</v>
      </c>
      <c r="P70" s="525"/>
    </row>
    <row r="71">
      <c r="A71" s="529" t="s">
        <v>751</v>
      </c>
      <c r="B71" s="529" t="s">
        <v>25</v>
      </c>
      <c r="C71" s="530">
        <v>2015.0</v>
      </c>
      <c r="D71" s="68">
        <v>2015.0</v>
      </c>
      <c r="E71" s="142">
        <f t="shared" si="1"/>
        <v>4</v>
      </c>
      <c r="P71" s="525"/>
    </row>
    <row r="72">
      <c r="A72" s="529" t="s">
        <v>744</v>
      </c>
      <c r="B72" s="529" t="s">
        <v>572</v>
      </c>
      <c r="C72" s="530">
        <v>2015.0</v>
      </c>
      <c r="D72" s="68">
        <v>2016.0</v>
      </c>
      <c r="E72" s="142">
        <f t="shared" si="1"/>
        <v>3</v>
      </c>
      <c r="P72" s="525"/>
    </row>
    <row r="73">
      <c r="A73" s="529" t="s">
        <v>745</v>
      </c>
      <c r="B73" s="529" t="s">
        <v>95</v>
      </c>
      <c r="C73" s="530">
        <v>2015.0</v>
      </c>
      <c r="D73" s="68">
        <v>2016.0</v>
      </c>
      <c r="E73" s="142">
        <f t="shared" si="1"/>
        <v>3</v>
      </c>
      <c r="P73" s="525"/>
    </row>
    <row r="74">
      <c r="A74" s="529" t="s">
        <v>752</v>
      </c>
      <c r="B74" s="529" t="s">
        <v>56</v>
      </c>
      <c r="C74" s="530">
        <v>2015.0</v>
      </c>
      <c r="D74" s="68">
        <v>2015.0</v>
      </c>
      <c r="E74" s="142">
        <f t="shared" si="1"/>
        <v>4</v>
      </c>
      <c r="P74" s="525"/>
    </row>
    <row r="75">
      <c r="A75" s="529" t="s">
        <v>747</v>
      </c>
      <c r="B75" s="529" t="s">
        <v>115</v>
      </c>
      <c r="C75" s="530">
        <v>2015.0</v>
      </c>
      <c r="D75" s="68">
        <v>2016.0</v>
      </c>
      <c r="E75" s="142">
        <f t="shared" si="1"/>
        <v>3</v>
      </c>
      <c r="P75" s="523"/>
    </row>
    <row r="76">
      <c r="P76" s="523"/>
    </row>
    <row r="77">
      <c r="P77" s="523"/>
    </row>
    <row r="78">
      <c r="P78" s="523"/>
    </row>
    <row r="79">
      <c r="B79" s="68">
        <v>2023.0</v>
      </c>
      <c r="C79" s="68" t="s">
        <v>753</v>
      </c>
      <c r="P79" s="523"/>
    </row>
    <row r="80">
      <c r="B80" s="68">
        <v>2023.0</v>
      </c>
      <c r="C80" s="68" t="s">
        <v>754</v>
      </c>
      <c r="P80" s="523"/>
    </row>
    <row r="81">
      <c r="B81" s="68">
        <v>2023.0</v>
      </c>
      <c r="P81" s="523"/>
    </row>
    <row r="82">
      <c r="B82" s="68">
        <v>2023.0</v>
      </c>
      <c r="P82" s="523"/>
    </row>
    <row r="83">
      <c r="B83" s="68">
        <v>2022.0</v>
      </c>
      <c r="P83" s="523"/>
    </row>
    <row r="84">
      <c r="B84" s="68">
        <v>2022.0</v>
      </c>
      <c r="P84" s="523"/>
    </row>
    <row r="85">
      <c r="B85" s="68">
        <v>2022.0</v>
      </c>
      <c r="P85" s="523"/>
    </row>
    <row r="86">
      <c r="B86" s="68">
        <v>2022.0</v>
      </c>
      <c r="P86" s="523"/>
    </row>
    <row r="87">
      <c r="B87" s="68">
        <v>2018.0</v>
      </c>
      <c r="P87" s="523"/>
    </row>
    <row r="88">
      <c r="B88" s="68">
        <v>2018.0</v>
      </c>
      <c r="P88" s="523"/>
    </row>
    <row r="89">
      <c r="B89" s="68">
        <v>2018.0</v>
      </c>
      <c r="P89" s="523"/>
    </row>
    <row r="90">
      <c r="B90" s="68">
        <v>2018.0</v>
      </c>
      <c r="P90" s="523"/>
    </row>
    <row r="91">
      <c r="B91" s="68">
        <v>2017.0</v>
      </c>
      <c r="P91" s="523"/>
    </row>
    <row r="92">
      <c r="B92" s="68">
        <v>2017.0</v>
      </c>
      <c r="P92" s="523"/>
    </row>
    <row r="93">
      <c r="B93" s="68">
        <v>2017.0</v>
      </c>
      <c r="P93" s="523"/>
    </row>
    <row r="94">
      <c r="B94" s="68">
        <v>2017.0</v>
      </c>
      <c r="P94" s="523"/>
    </row>
    <row r="95">
      <c r="P95" s="523"/>
    </row>
    <row r="96">
      <c r="P96" s="523"/>
    </row>
    <row r="97">
      <c r="P97" s="523"/>
    </row>
    <row r="98">
      <c r="P98" s="523"/>
    </row>
    <row r="99">
      <c r="P99" s="523"/>
    </row>
    <row r="100">
      <c r="P100" s="523"/>
    </row>
    <row r="101">
      <c r="P101" s="523"/>
    </row>
    <row r="102">
      <c r="P102" s="523"/>
    </row>
    <row r="103">
      <c r="P103" s="523"/>
    </row>
    <row r="104">
      <c r="P104" s="523"/>
    </row>
    <row r="105">
      <c r="P105" s="523"/>
    </row>
    <row r="106">
      <c r="P106" s="523"/>
    </row>
    <row r="107">
      <c r="P107" s="523"/>
    </row>
    <row r="108">
      <c r="P108" s="523"/>
    </row>
    <row r="109">
      <c r="P109" s="523"/>
    </row>
    <row r="110">
      <c r="P110" s="523"/>
    </row>
    <row r="111">
      <c r="P111" s="523"/>
    </row>
    <row r="112">
      <c r="P112" s="523"/>
    </row>
    <row r="113">
      <c r="P113" s="523"/>
    </row>
    <row r="114">
      <c r="P114" s="523"/>
    </row>
  </sheetData>
  <mergeCells count="1">
    <mergeCell ref="G3:M3"/>
  </mergeCell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2.63"/>
    <col customWidth="1" min="3" max="3" width="17.88"/>
    <col customWidth="1" min="4" max="4" width="34.5"/>
    <col customWidth="1" min="5" max="5" width="13.38"/>
    <col customWidth="1" min="6" max="6" width="31.5"/>
    <col customWidth="1" min="10" max="10" width="37.38"/>
    <col customWidth="1" min="11" max="11" width="33.38"/>
    <col customWidth="1" min="13" max="13" width="20.0"/>
    <col customWidth="1" min="14" max="14" width="11.75"/>
    <col customWidth="1" min="15" max="15" width="15.38"/>
    <col customWidth="1" min="16" max="16" width="19.25"/>
    <col customWidth="1" min="17" max="17" width="8.25"/>
    <col customWidth="1" min="18" max="19" width="13.25"/>
    <col customWidth="1" min="20" max="20" width="19.13"/>
    <col customWidth="1" min="21" max="21" width="8.25"/>
    <col customWidth="1" min="22" max="23" width="14.13"/>
    <col customWidth="1" min="24" max="24" width="16.0"/>
    <col customWidth="1" min="25" max="26" width="13.75"/>
    <col customWidth="1" min="27" max="27" width="16.75"/>
    <col customWidth="1" min="28" max="28" width="16.38"/>
    <col customWidth="1" min="29" max="29" width="33.25"/>
    <col customWidth="1" min="32" max="32" width="15.75"/>
    <col customWidth="1" min="33" max="33" width="17.75"/>
    <col customWidth="1" min="34" max="34" width="26.38"/>
  </cols>
  <sheetData>
    <row r="2">
      <c r="A2" s="215"/>
      <c r="B2" s="216" t="s">
        <v>394</v>
      </c>
      <c r="C2" s="216" t="s">
        <v>395</v>
      </c>
      <c r="D2" s="217"/>
      <c r="E2" s="217"/>
      <c r="F2" s="217"/>
      <c r="G2" s="217"/>
      <c r="H2" s="3"/>
    </row>
    <row r="3">
      <c r="B3" s="218" t="s">
        <v>396</v>
      </c>
      <c r="C3" s="216" t="s">
        <v>397</v>
      </c>
      <c r="D3" s="217"/>
      <c r="E3" s="217"/>
      <c r="F3" s="217"/>
      <c r="G3" s="217"/>
      <c r="H3" s="3"/>
    </row>
    <row r="5">
      <c r="M5" s="219" t="s">
        <v>398</v>
      </c>
      <c r="N5" s="531" t="s">
        <v>755</v>
      </c>
      <c r="O5" s="221"/>
      <c r="P5" s="222"/>
      <c r="Q5" s="220" t="s">
        <v>399</v>
      </c>
      <c r="R5" s="221"/>
      <c r="S5" s="221"/>
      <c r="T5" s="222"/>
      <c r="U5" s="223" t="s">
        <v>400</v>
      </c>
      <c r="V5" s="221"/>
      <c r="W5" s="221"/>
      <c r="X5" s="222"/>
      <c r="Y5" s="224" t="s">
        <v>401</v>
      </c>
      <c r="Z5" s="221"/>
      <c r="AA5" s="222"/>
      <c r="AB5" s="219" t="s">
        <v>70</v>
      </c>
      <c r="AC5" s="219" t="s">
        <v>375</v>
      </c>
    </row>
    <row r="6">
      <c r="A6" s="57"/>
      <c r="B6" s="225" t="s">
        <v>402</v>
      </c>
      <c r="C6" s="226"/>
      <c r="D6" s="226"/>
      <c r="E6" s="226"/>
      <c r="F6" s="226"/>
      <c r="G6" s="226"/>
      <c r="H6" s="227"/>
      <c r="I6" s="228"/>
      <c r="J6" s="89" t="s">
        <v>70</v>
      </c>
      <c r="K6" s="23"/>
      <c r="M6" s="229"/>
      <c r="N6" s="230" t="s">
        <v>15</v>
      </c>
      <c r="O6" s="231" t="s">
        <v>17</v>
      </c>
      <c r="P6" s="233" t="s">
        <v>404</v>
      </c>
      <c r="Q6" s="230" t="s">
        <v>15</v>
      </c>
      <c r="R6" s="231" t="s">
        <v>378</v>
      </c>
      <c r="S6" s="232" t="s">
        <v>403</v>
      </c>
      <c r="T6" s="233" t="s">
        <v>404</v>
      </c>
      <c r="U6" s="230" t="s">
        <v>15</v>
      </c>
      <c r="V6" s="231" t="s">
        <v>378</v>
      </c>
      <c r="W6" s="232" t="s">
        <v>403</v>
      </c>
      <c r="X6" s="234" t="s">
        <v>404</v>
      </c>
      <c r="Y6" s="230" t="s">
        <v>15</v>
      </c>
      <c r="Z6" s="231" t="s">
        <v>378</v>
      </c>
      <c r="AA6" s="233" t="s">
        <v>404</v>
      </c>
      <c r="AB6" s="229"/>
      <c r="AC6" s="229"/>
    </row>
    <row r="7">
      <c r="A7" s="57"/>
      <c r="B7" s="235" t="s">
        <v>375</v>
      </c>
      <c r="C7" s="236" t="s">
        <v>70</v>
      </c>
      <c r="D7" s="236" t="s">
        <v>377</v>
      </c>
      <c r="E7" s="236" t="s">
        <v>70</v>
      </c>
      <c r="F7" s="236" t="s">
        <v>405</v>
      </c>
      <c r="G7" s="204" t="s">
        <v>17</v>
      </c>
      <c r="H7" s="237" t="s">
        <v>406</v>
      </c>
      <c r="J7" s="90" t="s">
        <v>6</v>
      </c>
      <c r="K7" s="91" t="s">
        <v>5</v>
      </c>
      <c r="M7" s="532" t="s">
        <v>93</v>
      </c>
      <c r="N7" s="239" t="s">
        <v>28</v>
      </c>
      <c r="O7" s="240">
        <v>14.0</v>
      </c>
      <c r="P7" s="241">
        <v>0.0</v>
      </c>
      <c r="Q7" s="239" t="s">
        <v>28</v>
      </c>
      <c r="R7" s="240">
        <v>1.0</v>
      </c>
      <c r="S7" s="240">
        <v>1.0</v>
      </c>
      <c r="T7" s="241">
        <v>0.0</v>
      </c>
      <c r="U7" s="239" t="s">
        <v>28</v>
      </c>
      <c r="V7" s="240">
        <v>1.0</v>
      </c>
      <c r="W7" s="240">
        <v>1.0</v>
      </c>
      <c r="X7" s="242">
        <v>1.0</v>
      </c>
      <c r="Y7" s="239" t="s">
        <v>28</v>
      </c>
      <c r="Z7" s="240">
        <v>1.0</v>
      </c>
      <c r="AA7" s="18">
        <v>0.0</v>
      </c>
      <c r="AB7" s="533">
        <v>1.0</v>
      </c>
      <c r="AC7" s="532" t="s">
        <v>94</v>
      </c>
    </row>
    <row r="8">
      <c r="A8" s="68"/>
      <c r="B8" s="146" t="s">
        <v>94</v>
      </c>
      <c r="C8" s="14">
        <v>1.0</v>
      </c>
      <c r="D8" s="38" t="s">
        <v>93</v>
      </c>
      <c r="E8" s="15"/>
      <c r="F8" s="175"/>
      <c r="G8" s="14">
        <v>1.0</v>
      </c>
      <c r="H8" s="43">
        <v>37.0</v>
      </c>
      <c r="J8" s="53" t="s">
        <v>72</v>
      </c>
      <c r="K8" s="534" t="s">
        <v>73</v>
      </c>
      <c r="M8" s="257" t="s">
        <v>161</v>
      </c>
      <c r="N8" s="247" t="s">
        <v>28</v>
      </c>
      <c r="O8" s="248">
        <v>3.0</v>
      </c>
      <c r="P8" s="249">
        <v>0.0</v>
      </c>
      <c r="Q8" s="247" t="s">
        <v>28</v>
      </c>
      <c r="R8" s="248">
        <v>2.0</v>
      </c>
      <c r="S8" s="248">
        <v>2.0</v>
      </c>
      <c r="T8" s="249">
        <v>0.0</v>
      </c>
      <c r="U8" s="247" t="s">
        <v>28</v>
      </c>
      <c r="V8" s="248">
        <v>2.0</v>
      </c>
      <c r="W8" s="248">
        <v>2.0</v>
      </c>
      <c r="X8" s="250">
        <v>0.0</v>
      </c>
      <c r="Y8" s="247" t="s">
        <v>28</v>
      </c>
      <c r="Z8" s="248">
        <v>2.0</v>
      </c>
      <c r="AA8" s="14">
        <v>0.0</v>
      </c>
      <c r="AB8" s="255">
        <v>1.0</v>
      </c>
      <c r="AC8" s="257" t="s">
        <v>85</v>
      </c>
    </row>
    <row r="9">
      <c r="A9" s="68"/>
      <c r="B9" s="146" t="s">
        <v>85</v>
      </c>
      <c r="C9" s="14">
        <v>1.0</v>
      </c>
      <c r="D9" s="38" t="s">
        <v>161</v>
      </c>
      <c r="E9" s="15"/>
      <c r="F9" s="175"/>
      <c r="G9" s="14">
        <v>2.0</v>
      </c>
      <c r="H9" s="43">
        <v>49.0</v>
      </c>
      <c r="J9" s="53" t="s">
        <v>76</v>
      </c>
      <c r="K9" s="534" t="s">
        <v>77</v>
      </c>
      <c r="M9" s="257" t="s">
        <v>169</v>
      </c>
      <c r="N9" s="247" t="s">
        <v>22</v>
      </c>
      <c r="O9" s="248">
        <v>8.0</v>
      </c>
      <c r="P9" s="249">
        <v>0.0</v>
      </c>
      <c r="Q9" s="247" t="s">
        <v>28</v>
      </c>
      <c r="R9" s="248">
        <v>10.0</v>
      </c>
      <c r="S9" s="248">
        <v>10.0</v>
      </c>
      <c r="T9" s="249">
        <v>0.0</v>
      </c>
      <c r="U9" s="247" t="s">
        <v>28</v>
      </c>
      <c r="V9" s="248">
        <v>4.0</v>
      </c>
      <c r="W9" s="248">
        <v>4.0</v>
      </c>
      <c r="X9" s="250">
        <v>1.0</v>
      </c>
      <c r="Y9" s="247" t="s">
        <v>28</v>
      </c>
      <c r="Z9" s="248">
        <v>3.0</v>
      </c>
      <c r="AA9" s="14">
        <v>0.0</v>
      </c>
      <c r="AB9" s="255">
        <v>0.0</v>
      </c>
      <c r="AC9" s="257" t="s">
        <v>115</v>
      </c>
    </row>
    <row r="10">
      <c r="A10" s="68"/>
      <c r="B10" s="146" t="s">
        <v>115</v>
      </c>
      <c r="C10" s="14">
        <v>0.0</v>
      </c>
      <c r="D10" s="38" t="s">
        <v>169</v>
      </c>
      <c r="E10" s="15"/>
      <c r="F10" s="175"/>
      <c r="G10" s="14">
        <v>3.0</v>
      </c>
      <c r="H10" s="43">
        <v>50.0</v>
      </c>
      <c r="J10" s="53" t="s">
        <v>80</v>
      </c>
      <c r="K10" s="534" t="s">
        <v>756</v>
      </c>
      <c r="M10" s="257" t="s">
        <v>88</v>
      </c>
      <c r="N10" s="247" t="s">
        <v>28</v>
      </c>
      <c r="O10" s="248">
        <v>1.0</v>
      </c>
      <c r="P10" s="249">
        <v>0.0</v>
      </c>
      <c r="Q10" s="247" t="s">
        <v>28</v>
      </c>
      <c r="R10" s="248">
        <v>1.0</v>
      </c>
      <c r="S10" s="248">
        <v>1.0</v>
      </c>
      <c r="T10" s="249">
        <v>0.0</v>
      </c>
      <c r="U10" s="247" t="s">
        <v>28</v>
      </c>
      <c r="V10" s="248">
        <v>4.0</v>
      </c>
      <c r="W10" s="248">
        <v>4.0</v>
      </c>
      <c r="X10" s="250">
        <v>0.0</v>
      </c>
      <c r="Y10" s="247" t="s">
        <v>28</v>
      </c>
      <c r="Z10" s="248">
        <v>4.0</v>
      </c>
      <c r="AA10" s="14">
        <v>0.0</v>
      </c>
      <c r="AB10" s="255">
        <v>1.0</v>
      </c>
      <c r="AC10" s="257" t="s">
        <v>74</v>
      </c>
    </row>
    <row r="11">
      <c r="A11" s="68"/>
      <c r="B11" s="146" t="s">
        <v>74</v>
      </c>
      <c r="C11" s="14">
        <v>1.0</v>
      </c>
      <c r="D11" s="38" t="s">
        <v>88</v>
      </c>
      <c r="E11" s="175"/>
      <c r="F11" s="175"/>
      <c r="G11" s="14">
        <v>4.0</v>
      </c>
      <c r="H11" s="43">
        <v>59.0</v>
      </c>
      <c r="J11" s="53" t="s">
        <v>84</v>
      </c>
      <c r="K11" s="534" t="s">
        <v>85</v>
      </c>
      <c r="M11" s="257" t="s">
        <v>203</v>
      </c>
      <c r="N11" s="247" t="s">
        <v>28</v>
      </c>
      <c r="O11" s="248">
        <v>2.0</v>
      </c>
      <c r="P11" s="249">
        <v>0.0</v>
      </c>
      <c r="Q11" s="247" t="s">
        <v>28</v>
      </c>
      <c r="R11" s="248">
        <v>3.0</v>
      </c>
      <c r="S11" s="248">
        <v>3.0</v>
      </c>
      <c r="T11" s="249">
        <v>0.0</v>
      </c>
      <c r="U11" s="247" t="s">
        <v>28</v>
      </c>
      <c r="V11" s="248">
        <v>1.0</v>
      </c>
      <c r="W11" s="248">
        <v>1.0</v>
      </c>
      <c r="X11" s="250">
        <v>0.0</v>
      </c>
      <c r="Y11" s="247" t="s">
        <v>28</v>
      </c>
      <c r="Z11" s="248">
        <v>5.0</v>
      </c>
      <c r="AA11" s="14">
        <v>0.0</v>
      </c>
      <c r="AB11" s="255">
        <v>1.0</v>
      </c>
      <c r="AC11" s="257" t="s">
        <v>166</v>
      </c>
    </row>
    <row r="12">
      <c r="A12" s="68"/>
      <c r="B12" s="146" t="s">
        <v>166</v>
      </c>
      <c r="C12" s="14">
        <v>1.0</v>
      </c>
      <c r="D12" s="38" t="s">
        <v>203</v>
      </c>
      <c r="E12" s="15"/>
      <c r="F12" s="175"/>
      <c r="G12" s="14">
        <v>5.0</v>
      </c>
      <c r="H12" s="43">
        <v>62.0</v>
      </c>
      <c r="J12" s="53" t="s">
        <v>75</v>
      </c>
      <c r="K12" s="534" t="s">
        <v>74</v>
      </c>
      <c r="M12" s="257" t="s">
        <v>183</v>
      </c>
      <c r="N12" s="247" t="s">
        <v>407</v>
      </c>
      <c r="O12" s="248" t="s">
        <v>407</v>
      </c>
      <c r="P12" s="249">
        <v>0.0</v>
      </c>
      <c r="Q12" s="247" t="s">
        <v>407</v>
      </c>
      <c r="R12" s="248" t="s">
        <v>407</v>
      </c>
      <c r="S12" s="248">
        <v>8.0</v>
      </c>
      <c r="T12" s="249">
        <v>0.0</v>
      </c>
      <c r="U12" s="247" t="s">
        <v>28</v>
      </c>
      <c r="V12" s="248">
        <v>8.0</v>
      </c>
      <c r="W12" s="248">
        <v>8.0</v>
      </c>
      <c r="X12" s="250">
        <v>1.0</v>
      </c>
      <c r="Y12" s="247" t="s">
        <v>28</v>
      </c>
      <c r="Z12" s="248">
        <v>6.0</v>
      </c>
      <c r="AA12" s="14">
        <v>1.0</v>
      </c>
      <c r="AB12" s="255">
        <v>0.0</v>
      </c>
      <c r="AC12" s="257" t="s">
        <v>580</v>
      </c>
    </row>
    <row r="13">
      <c r="A13" s="68"/>
      <c r="B13" s="146" t="s">
        <v>580</v>
      </c>
      <c r="C13" s="14">
        <v>0.0</v>
      </c>
      <c r="D13" s="38" t="s">
        <v>183</v>
      </c>
      <c r="E13" s="14">
        <v>0.0</v>
      </c>
      <c r="F13" s="38" t="s">
        <v>112</v>
      </c>
      <c r="G13" s="14">
        <v>6.0</v>
      </c>
      <c r="H13" s="43">
        <v>83.0</v>
      </c>
      <c r="J13" s="53" t="s">
        <v>88</v>
      </c>
      <c r="K13" s="534" t="s">
        <v>74</v>
      </c>
      <c r="M13" s="257" t="s">
        <v>80</v>
      </c>
      <c r="N13" s="247" t="s">
        <v>28</v>
      </c>
      <c r="O13" s="248">
        <v>10.0</v>
      </c>
      <c r="P13" s="249">
        <v>0.0</v>
      </c>
      <c r="Q13" s="247" t="s">
        <v>28</v>
      </c>
      <c r="R13" s="248">
        <v>2.0</v>
      </c>
      <c r="S13" s="248">
        <v>2.0</v>
      </c>
      <c r="T13" s="249">
        <v>0.0</v>
      </c>
      <c r="U13" s="247" t="s">
        <v>28</v>
      </c>
      <c r="V13" s="248">
        <v>2.0</v>
      </c>
      <c r="W13" s="248">
        <v>2.0</v>
      </c>
      <c r="X13" s="250">
        <v>0.0</v>
      </c>
      <c r="Y13" s="247" t="s">
        <v>28</v>
      </c>
      <c r="Z13" s="248">
        <v>7.0</v>
      </c>
      <c r="AA13" s="14">
        <v>0.0</v>
      </c>
      <c r="AB13" s="255">
        <v>1.0</v>
      </c>
      <c r="AC13" s="257" t="s">
        <v>81</v>
      </c>
    </row>
    <row r="14">
      <c r="A14" s="68"/>
      <c r="B14" s="146" t="s">
        <v>81</v>
      </c>
      <c r="C14" s="14">
        <v>1.0</v>
      </c>
      <c r="D14" s="38" t="s">
        <v>80</v>
      </c>
      <c r="E14" s="175"/>
      <c r="F14" s="175"/>
      <c r="G14" s="14">
        <v>7.0</v>
      </c>
      <c r="H14" s="43">
        <v>85.0</v>
      </c>
      <c r="J14" s="53" t="s">
        <v>91</v>
      </c>
      <c r="K14" s="534" t="s">
        <v>77</v>
      </c>
      <c r="M14" s="257" t="s">
        <v>159</v>
      </c>
      <c r="N14" s="247" t="s">
        <v>757</v>
      </c>
      <c r="O14" s="248" t="s">
        <v>758</v>
      </c>
      <c r="P14" s="249">
        <v>0.0</v>
      </c>
      <c r="Q14" s="247" t="s">
        <v>28</v>
      </c>
      <c r="R14" s="248">
        <v>6.0</v>
      </c>
      <c r="S14" s="248">
        <v>6.0</v>
      </c>
      <c r="T14" s="249">
        <v>0.0</v>
      </c>
      <c r="U14" s="247" t="s">
        <v>28</v>
      </c>
      <c r="V14" s="248">
        <v>10.0</v>
      </c>
      <c r="W14" s="248">
        <v>10.0</v>
      </c>
      <c r="X14" s="250">
        <v>1.0</v>
      </c>
      <c r="Y14" s="247" t="s">
        <v>28</v>
      </c>
      <c r="Z14" s="248">
        <v>8.0</v>
      </c>
      <c r="AA14" s="14">
        <v>0.0</v>
      </c>
      <c r="AB14" s="255">
        <v>0.0</v>
      </c>
      <c r="AC14" s="257" t="s">
        <v>127</v>
      </c>
    </row>
    <row r="15">
      <c r="A15" s="68"/>
      <c r="B15" s="146" t="s">
        <v>127</v>
      </c>
      <c r="C15" s="14">
        <v>0.0</v>
      </c>
      <c r="D15" s="38" t="s">
        <v>159</v>
      </c>
      <c r="E15" s="175"/>
      <c r="F15" s="175"/>
      <c r="G15" s="14">
        <v>8.0</v>
      </c>
      <c r="H15" s="43">
        <v>86.0</v>
      </c>
      <c r="J15" s="53" t="s">
        <v>93</v>
      </c>
      <c r="K15" s="534" t="s">
        <v>94</v>
      </c>
      <c r="M15" s="257" t="s">
        <v>102</v>
      </c>
      <c r="N15" s="247" t="s">
        <v>28</v>
      </c>
      <c r="O15" s="248">
        <v>8.0</v>
      </c>
      <c r="P15" s="249">
        <v>0.0</v>
      </c>
      <c r="Q15" s="247" t="s">
        <v>28</v>
      </c>
      <c r="R15" s="248">
        <v>4.0</v>
      </c>
      <c r="S15" s="248">
        <v>4.0</v>
      </c>
      <c r="T15" s="249">
        <v>0.0</v>
      </c>
      <c r="U15" s="247" t="s">
        <v>28</v>
      </c>
      <c r="V15" s="248">
        <v>7.0</v>
      </c>
      <c r="W15" s="248">
        <v>7.0</v>
      </c>
      <c r="X15" s="250">
        <v>1.0</v>
      </c>
      <c r="Y15" s="247" t="s">
        <v>28</v>
      </c>
      <c r="Z15" s="248">
        <v>9.0</v>
      </c>
      <c r="AA15" s="14">
        <v>0.0</v>
      </c>
      <c r="AB15" s="255">
        <v>1.0</v>
      </c>
      <c r="AC15" s="257" t="s">
        <v>103</v>
      </c>
    </row>
    <row r="16">
      <c r="A16" s="68"/>
      <c r="B16" s="146" t="s">
        <v>103</v>
      </c>
      <c r="C16" s="14">
        <v>1.0</v>
      </c>
      <c r="D16" s="38" t="s">
        <v>102</v>
      </c>
      <c r="E16" s="15"/>
      <c r="F16" s="175"/>
      <c r="G16" s="14">
        <v>9.0</v>
      </c>
      <c r="H16" s="43">
        <v>86.0</v>
      </c>
      <c r="J16" s="53" t="s">
        <v>97</v>
      </c>
      <c r="K16" s="534" t="s">
        <v>94</v>
      </c>
      <c r="M16" s="257" t="s">
        <v>177</v>
      </c>
      <c r="N16" s="247" t="s">
        <v>22</v>
      </c>
      <c r="O16" s="248">
        <v>10.0</v>
      </c>
      <c r="P16" s="249">
        <v>0.0</v>
      </c>
      <c r="Q16" s="247" t="s">
        <v>22</v>
      </c>
      <c r="R16" s="248">
        <v>6.0</v>
      </c>
      <c r="S16" s="248">
        <v>6.0</v>
      </c>
      <c r="T16" s="249">
        <v>0.0</v>
      </c>
      <c r="U16" s="247" t="s">
        <v>407</v>
      </c>
      <c r="V16" s="248" t="s">
        <v>407</v>
      </c>
      <c r="W16" s="248">
        <v>6.0</v>
      </c>
      <c r="X16" s="250">
        <v>0.0</v>
      </c>
      <c r="Y16" s="247" t="s">
        <v>28</v>
      </c>
      <c r="Z16" s="248">
        <v>10.0</v>
      </c>
      <c r="AA16" s="14">
        <v>1.0</v>
      </c>
      <c r="AB16" s="255">
        <v>0.0</v>
      </c>
      <c r="AC16" s="257" t="s">
        <v>95</v>
      </c>
    </row>
    <row r="17">
      <c r="A17" s="68"/>
      <c r="B17" s="146" t="s">
        <v>95</v>
      </c>
      <c r="C17" s="14">
        <v>0.0</v>
      </c>
      <c r="D17" s="38" t="s">
        <v>177</v>
      </c>
      <c r="E17" s="14">
        <v>0.0</v>
      </c>
      <c r="F17" s="38" t="s">
        <v>176</v>
      </c>
      <c r="G17" s="14">
        <v>10.0</v>
      </c>
      <c r="H17" s="43">
        <v>90.0</v>
      </c>
      <c r="J17" s="53" t="s">
        <v>100</v>
      </c>
      <c r="K17" s="534" t="s">
        <v>85</v>
      </c>
      <c r="M17" s="257" t="s">
        <v>69</v>
      </c>
      <c r="N17" s="247" t="s">
        <v>28</v>
      </c>
      <c r="O17" s="248">
        <v>15.0</v>
      </c>
      <c r="P17" s="249">
        <v>0.0</v>
      </c>
      <c r="Q17" s="247" t="s">
        <v>407</v>
      </c>
      <c r="R17" s="248" t="s">
        <v>407</v>
      </c>
      <c r="S17" s="248">
        <v>1.0</v>
      </c>
      <c r="T17" s="249">
        <v>0.0</v>
      </c>
      <c r="U17" s="247" t="s">
        <v>407</v>
      </c>
      <c r="V17" s="248" t="s">
        <v>407</v>
      </c>
      <c r="W17" s="248">
        <v>1.0</v>
      </c>
      <c r="X17" s="250">
        <v>0.0</v>
      </c>
      <c r="Y17" s="247" t="s">
        <v>28</v>
      </c>
      <c r="Z17" s="248">
        <v>11.0</v>
      </c>
      <c r="AA17" s="14">
        <v>0.0</v>
      </c>
      <c r="AB17" s="255">
        <v>0.0</v>
      </c>
      <c r="AC17" s="257" t="s">
        <v>68</v>
      </c>
    </row>
    <row r="18">
      <c r="A18" s="68"/>
      <c r="B18" s="146" t="s">
        <v>68</v>
      </c>
      <c r="C18" s="14">
        <v>0.0</v>
      </c>
      <c r="D18" s="38" t="s">
        <v>69</v>
      </c>
      <c r="E18" s="15"/>
      <c r="F18" s="175"/>
      <c r="G18" s="14">
        <v>11.0</v>
      </c>
      <c r="H18" s="43">
        <v>93.0</v>
      </c>
      <c r="J18" s="53" t="s">
        <v>102</v>
      </c>
      <c r="K18" s="534" t="s">
        <v>103</v>
      </c>
      <c r="M18" s="257" t="s">
        <v>208</v>
      </c>
      <c r="N18" s="247" t="s">
        <v>28</v>
      </c>
      <c r="O18" s="248">
        <v>4.0</v>
      </c>
      <c r="P18" s="249">
        <v>0.0</v>
      </c>
      <c r="Q18" s="247" t="s">
        <v>28</v>
      </c>
      <c r="R18" s="248">
        <v>7.0</v>
      </c>
      <c r="S18" s="248">
        <v>7.0</v>
      </c>
      <c r="T18" s="249">
        <v>0.0</v>
      </c>
      <c r="U18" s="247" t="s">
        <v>28</v>
      </c>
      <c r="V18" s="248">
        <v>12.0</v>
      </c>
      <c r="W18" s="248">
        <v>12.0</v>
      </c>
      <c r="X18" s="250">
        <v>0.0</v>
      </c>
      <c r="Y18" s="247" t="s">
        <v>28</v>
      </c>
      <c r="Z18" s="248">
        <v>12.0</v>
      </c>
      <c r="AA18" s="14">
        <v>0.0</v>
      </c>
      <c r="AB18" s="255">
        <v>0.0</v>
      </c>
      <c r="AC18" s="257" t="s">
        <v>110</v>
      </c>
    </row>
    <row r="19">
      <c r="A19" s="68"/>
      <c r="B19" s="146" t="s">
        <v>110</v>
      </c>
      <c r="C19" s="14">
        <v>0.0</v>
      </c>
      <c r="D19" s="38" t="s">
        <v>208</v>
      </c>
      <c r="E19" s="15"/>
      <c r="F19" s="175"/>
      <c r="G19" s="14">
        <v>12.0</v>
      </c>
      <c r="H19" s="43">
        <v>96.0</v>
      </c>
      <c r="J19" s="61" t="s">
        <v>105</v>
      </c>
      <c r="K19" s="535" t="s">
        <v>103</v>
      </c>
      <c r="M19" s="257" t="s">
        <v>47</v>
      </c>
      <c r="N19" s="247" t="s">
        <v>757</v>
      </c>
      <c r="O19" s="248" t="s">
        <v>758</v>
      </c>
      <c r="P19" s="249">
        <v>0.0</v>
      </c>
      <c r="Q19" s="247" t="s">
        <v>28</v>
      </c>
      <c r="R19" s="248">
        <v>2.0</v>
      </c>
      <c r="S19" s="248">
        <v>2.0</v>
      </c>
      <c r="T19" s="249">
        <v>0.0</v>
      </c>
      <c r="U19" s="247" t="s">
        <v>28</v>
      </c>
      <c r="V19" s="248">
        <v>1.0</v>
      </c>
      <c r="W19" s="248">
        <v>1.0</v>
      </c>
      <c r="X19" s="250">
        <v>0.0</v>
      </c>
      <c r="Y19" s="247" t="s">
        <v>28</v>
      </c>
      <c r="Z19" s="248">
        <v>13.0</v>
      </c>
      <c r="AA19" s="14">
        <v>0.0</v>
      </c>
      <c r="AB19" s="255">
        <v>0.0</v>
      </c>
      <c r="AC19" s="257" t="s">
        <v>46</v>
      </c>
    </row>
    <row r="20">
      <c r="A20" s="68"/>
      <c r="B20" s="146" t="s">
        <v>46</v>
      </c>
      <c r="C20" s="14">
        <v>0.0</v>
      </c>
      <c r="D20" s="38" t="s">
        <v>47</v>
      </c>
      <c r="E20" s="175"/>
      <c r="F20" s="175"/>
      <c r="G20" s="14">
        <v>13.0</v>
      </c>
      <c r="H20" s="43">
        <v>99.0</v>
      </c>
      <c r="M20" s="257" t="s">
        <v>226</v>
      </c>
      <c r="N20" s="247" t="s">
        <v>757</v>
      </c>
      <c r="O20" s="248" t="s">
        <v>758</v>
      </c>
      <c r="P20" s="249">
        <v>0.0</v>
      </c>
      <c r="Q20" s="247" t="s">
        <v>28</v>
      </c>
      <c r="R20" s="248">
        <v>12.0</v>
      </c>
      <c r="S20" s="248">
        <v>12.0</v>
      </c>
      <c r="T20" s="249">
        <v>0.0</v>
      </c>
      <c r="U20" s="247" t="s">
        <v>28</v>
      </c>
      <c r="V20" s="248">
        <v>13.0</v>
      </c>
      <c r="W20" s="248">
        <v>13.0</v>
      </c>
      <c r="X20" s="250">
        <v>0.0</v>
      </c>
      <c r="Y20" s="247" t="s">
        <v>28</v>
      </c>
      <c r="Z20" s="248">
        <v>14.0</v>
      </c>
      <c r="AA20" s="14">
        <v>0.0</v>
      </c>
      <c r="AB20" s="255">
        <v>0.0</v>
      </c>
      <c r="AC20" s="257" t="s">
        <v>56</v>
      </c>
    </row>
    <row r="21">
      <c r="A21" s="68"/>
      <c r="B21" s="146" t="s">
        <v>56</v>
      </c>
      <c r="C21" s="14">
        <v>0.0</v>
      </c>
      <c r="D21" s="38" t="s">
        <v>226</v>
      </c>
      <c r="E21" s="15"/>
      <c r="F21" s="175"/>
      <c r="G21" s="14">
        <v>14.0</v>
      </c>
      <c r="H21" s="43">
        <v>100.0</v>
      </c>
      <c r="J21" s="144" t="s">
        <v>412</v>
      </c>
      <c r="K21" s="145">
        <f>IFERROR(__xludf.DUMMYFUNCTION("COUNTUNIQUE(K8:K19)"),7.0)</f>
        <v>7</v>
      </c>
      <c r="M21" s="257" t="s">
        <v>158</v>
      </c>
      <c r="N21" s="247" t="s">
        <v>757</v>
      </c>
      <c r="O21" s="248" t="s">
        <v>758</v>
      </c>
      <c r="P21" s="249">
        <v>0.0</v>
      </c>
      <c r="Q21" s="247" t="s">
        <v>28</v>
      </c>
      <c r="R21" s="248">
        <v>11.0</v>
      </c>
      <c r="S21" s="248">
        <v>11.0</v>
      </c>
      <c r="T21" s="249">
        <v>0.0</v>
      </c>
      <c r="U21" s="247" t="s">
        <v>28</v>
      </c>
      <c r="V21" s="248">
        <v>12.0</v>
      </c>
      <c r="W21" s="248">
        <v>12.0</v>
      </c>
      <c r="X21" s="250">
        <v>0.0</v>
      </c>
      <c r="Y21" s="247" t="s">
        <v>28</v>
      </c>
      <c r="Z21" s="248">
        <v>15.0</v>
      </c>
      <c r="AA21" s="14">
        <v>0.0</v>
      </c>
      <c r="AB21" s="255">
        <v>0.0</v>
      </c>
      <c r="AC21" s="257" t="s">
        <v>51</v>
      </c>
    </row>
    <row r="22">
      <c r="A22" s="68"/>
      <c r="B22" s="146" t="s">
        <v>51</v>
      </c>
      <c r="C22" s="14">
        <v>0.0</v>
      </c>
      <c r="D22" s="38" t="s">
        <v>158</v>
      </c>
      <c r="E22" s="15"/>
      <c r="F22" s="175"/>
      <c r="G22" s="14">
        <v>15.0</v>
      </c>
      <c r="H22" s="43">
        <v>102.0</v>
      </c>
      <c r="J22" s="146" t="s">
        <v>413</v>
      </c>
      <c r="K22" s="55">
        <f>COUNTA(K8:K19)</f>
        <v>12</v>
      </c>
      <c r="M22" s="257" t="s">
        <v>222</v>
      </c>
      <c r="N22" s="247" t="s">
        <v>22</v>
      </c>
      <c r="O22" s="248">
        <v>6.0</v>
      </c>
      <c r="P22" s="249">
        <v>0.0</v>
      </c>
      <c r="Q22" s="247" t="s">
        <v>28</v>
      </c>
      <c r="R22" s="248">
        <v>10.0</v>
      </c>
      <c r="S22" s="248">
        <v>10.0</v>
      </c>
      <c r="T22" s="249">
        <v>1.0</v>
      </c>
      <c r="U22" s="247" t="s">
        <v>28</v>
      </c>
      <c r="V22" s="248">
        <v>9.0</v>
      </c>
      <c r="W22" s="248">
        <v>9.0</v>
      </c>
      <c r="X22" s="250">
        <v>1.0</v>
      </c>
      <c r="Y22" s="247" t="s">
        <v>28</v>
      </c>
      <c r="Z22" s="248">
        <v>16.0</v>
      </c>
      <c r="AA22" s="14">
        <v>1.0</v>
      </c>
      <c r="AB22" s="255">
        <v>0.0</v>
      </c>
      <c r="AC22" s="257" t="s">
        <v>690</v>
      </c>
    </row>
    <row r="23">
      <c r="A23" s="68"/>
      <c r="B23" s="146" t="s">
        <v>690</v>
      </c>
      <c r="C23" s="14">
        <v>0.0</v>
      </c>
      <c r="D23" s="38" t="s">
        <v>222</v>
      </c>
      <c r="E23" s="14">
        <v>0.0</v>
      </c>
      <c r="F23" s="38" t="s">
        <v>220</v>
      </c>
      <c r="G23" s="14">
        <v>16.0</v>
      </c>
      <c r="H23" s="43">
        <v>104.0</v>
      </c>
      <c r="J23" s="148" t="s">
        <v>414</v>
      </c>
      <c r="K23" s="149">
        <f>K21/K22</f>
        <v>0.5833333333</v>
      </c>
      <c r="M23" s="257" t="s">
        <v>72</v>
      </c>
      <c r="N23" s="247" t="s">
        <v>28</v>
      </c>
      <c r="O23" s="248">
        <v>6.0</v>
      </c>
      <c r="P23" s="249">
        <v>0.0</v>
      </c>
      <c r="Q23" s="247" t="s">
        <v>28</v>
      </c>
      <c r="R23" s="248">
        <v>3.0</v>
      </c>
      <c r="S23" s="248">
        <v>3.0</v>
      </c>
      <c r="T23" s="249">
        <v>0.0</v>
      </c>
      <c r="U23" s="247" t="s">
        <v>28</v>
      </c>
      <c r="V23" s="248">
        <v>1.0</v>
      </c>
      <c r="W23" s="248">
        <v>1.0</v>
      </c>
      <c r="X23" s="250">
        <v>0.0</v>
      </c>
      <c r="Y23" s="247" t="s">
        <v>28</v>
      </c>
      <c r="Z23" s="248">
        <v>17.0</v>
      </c>
      <c r="AA23" s="14">
        <v>0.0</v>
      </c>
      <c r="AB23" s="255">
        <v>1.0</v>
      </c>
      <c r="AC23" s="257" t="s">
        <v>73</v>
      </c>
    </row>
    <row r="24">
      <c r="A24" s="68"/>
      <c r="B24" s="146" t="s">
        <v>73</v>
      </c>
      <c r="C24" s="14">
        <v>1.0</v>
      </c>
      <c r="D24" s="38" t="s">
        <v>72</v>
      </c>
      <c r="E24" s="15"/>
      <c r="F24" s="175"/>
      <c r="G24" s="14">
        <v>17.0</v>
      </c>
      <c r="H24" s="43">
        <v>109.0</v>
      </c>
      <c r="M24" s="257" t="s">
        <v>133</v>
      </c>
      <c r="N24" s="247" t="s">
        <v>28</v>
      </c>
      <c r="O24" s="248">
        <v>11.0</v>
      </c>
      <c r="P24" s="249">
        <v>0.0</v>
      </c>
      <c r="Q24" s="247" t="s">
        <v>28</v>
      </c>
      <c r="R24" s="248">
        <v>5.0</v>
      </c>
      <c r="S24" s="248">
        <v>5.0</v>
      </c>
      <c r="T24" s="249">
        <v>0.0</v>
      </c>
      <c r="U24" s="247" t="s">
        <v>28</v>
      </c>
      <c r="V24" s="248">
        <v>6.0</v>
      </c>
      <c r="W24" s="248">
        <v>6.0</v>
      </c>
      <c r="X24" s="250">
        <v>0.0</v>
      </c>
      <c r="Y24" s="247" t="s">
        <v>28</v>
      </c>
      <c r="Z24" s="248">
        <v>18.0</v>
      </c>
      <c r="AA24" s="249">
        <v>1.0</v>
      </c>
      <c r="AB24" s="255">
        <v>0.0</v>
      </c>
      <c r="AC24" s="257" t="s">
        <v>108</v>
      </c>
    </row>
    <row r="25">
      <c r="A25" s="68"/>
      <c r="B25" s="148" t="s">
        <v>108</v>
      </c>
      <c r="C25" s="47">
        <v>0.0</v>
      </c>
      <c r="D25" s="46" t="s">
        <v>133</v>
      </c>
      <c r="E25" s="47">
        <v>0.0</v>
      </c>
      <c r="F25" s="46" t="s">
        <v>109</v>
      </c>
      <c r="G25" s="47">
        <v>18.0</v>
      </c>
      <c r="H25" s="254">
        <v>149.0</v>
      </c>
    </row>
    <row r="27">
      <c r="A27" s="57"/>
      <c r="B27" s="259" t="s">
        <v>416</v>
      </c>
      <c r="C27" s="226"/>
      <c r="D27" s="226"/>
      <c r="E27" s="226"/>
      <c r="F27" s="226"/>
      <c r="G27" s="226"/>
      <c r="H27" s="227"/>
    </row>
    <row r="28">
      <c r="A28" s="57"/>
      <c r="B28" s="235" t="s">
        <v>375</v>
      </c>
      <c r="C28" s="236" t="s">
        <v>70</v>
      </c>
      <c r="D28" s="236" t="s">
        <v>377</v>
      </c>
      <c r="E28" s="236" t="s">
        <v>70</v>
      </c>
      <c r="F28" s="236" t="s">
        <v>405</v>
      </c>
      <c r="G28" s="204" t="s">
        <v>17</v>
      </c>
      <c r="H28" s="237" t="s">
        <v>406</v>
      </c>
    </row>
    <row r="29">
      <c r="A29" s="68"/>
      <c r="B29" s="146" t="s">
        <v>74</v>
      </c>
      <c r="C29" s="14">
        <v>1.0</v>
      </c>
      <c r="D29" s="38" t="s">
        <v>75</v>
      </c>
      <c r="E29" s="175"/>
      <c r="F29" s="175"/>
      <c r="G29" s="14">
        <v>1.0</v>
      </c>
      <c r="H29" s="43">
        <v>47.0</v>
      </c>
    </row>
    <row r="30">
      <c r="A30" s="68"/>
      <c r="B30" s="146" t="s">
        <v>103</v>
      </c>
      <c r="C30" s="14">
        <v>1.0</v>
      </c>
      <c r="D30" s="38" t="s">
        <v>105</v>
      </c>
      <c r="E30" s="15"/>
      <c r="F30" s="175"/>
      <c r="G30" s="14">
        <v>2.0</v>
      </c>
      <c r="H30" s="43">
        <v>51.0</v>
      </c>
    </row>
    <row r="31">
      <c r="A31" s="68"/>
      <c r="B31" s="146" t="s">
        <v>94</v>
      </c>
      <c r="C31" s="14">
        <v>0.0</v>
      </c>
      <c r="D31" s="38" t="s">
        <v>97</v>
      </c>
      <c r="E31" s="15"/>
      <c r="F31" s="175"/>
      <c r="G31" s="14">
        <v>3.0</v>
      </c>
      <c r="H31" s="43">
        <v>56.0</v>
      </c>
    </row>
    <row r="32">
      <c r="A32" s="68"/>
      <c r="B32" s="146" t="s">
        <v>580</v>
      </c>
      <c r="C32" s="14">
        <v>0.0</v>
      </c>
      <c r="D32" s="38" t="s">
        <v>99</v>
      </c>
      <c r="E32" s="15"/>
      <c r="F32" s="175"/>
      <c r="G32" s="14">
        <v>4.0</v>
      </c>
      <c r="H32" s="43">
        <v>63.0</v>
      </c>
    </row>
    <row r="33">
      <c r="A33" s="68"/>
      <c r="B33" s="146" t="s">
        <v>85</v>
      </c>
      <c r="C33" s="85">
        <v>1.0</v>
      </c>
      <c r="D33" s="39" t="s">
        <v>84</v>
      </c>
      <c r="E33" s="15"/>
      <c r="F33" s="175"/>
      <c r="G33" s="14">
        <v>5.0</v>
      </c>
      <c r="H33" s="43">
        <v>63.0</v>
      </c>
    </row>
    <row r="34">
      <c r="A34" s="68"/>
      <c r="B34" s="146" t="s">
        <v>56</v>
      </c>
      <c r="C34" s="14">
        <v>0.0</v>
      </c>
      <c r="D34" s="38" t="s">
        <v>57</v>
      </c>
      <c r="E34" s="15"/>
      <c r="F34" s="175"/>
      <c r="G34" s="14">
        <v>6.0</v>
      </c>
      <c r="H34" s="43">
        <v>66.0</v>
      </c>
    </row>
    <row r="35">
      <c r="A35" s="68"/>
      <c r="B35" s="146" t="s">
        <v>166</v>
      </c>
      <c r="C35" s="14">
        <v>1.0</v>
      </c>
      <c r="D35" s="38" t="s">
        <v>91</v>
      </c>
      <c r="E35" s="15"/>
      <c r="F35" s="175"/>
      <c r="G35" s="14">
        <v>7.0</v>
      </c>
      <c r="H35" s="43">
        <v>67.0</v>
      </c>
    </row>
    <row r="36">
      <c r="A36" s="68"/>
      <c r="B36" s="146" t="s">
        <v>690</v>
      </c>
      <c r="C36" s="14">
        <v>0.0</v>
      </c>
      <c r="D36" s="38" t="s">
        <v>83</v>
      </c>
      <c r="E36" s="15"/>
      <c r="F36" s="175"/>
      <c r="G36" s="14">
        <v>8.0</v>
      </c>
      <c r="H36" s="43">
        <v>74.0</v>
      </c>
    </row>
    <row r="37">
      <c r="A37" s="68"/>
      <c r="B37" s="146" t="s">
        <v>68</v>
      </c>
      <c r="C37" s="14">
        <v>0.0</v>
      </c>
      <c r="D37" s="38" t="s">
        <v>87</v>
      </c>
      <c r="E37" s="15"/>
      <c r="F37" s="175"/>
      <c r="G37" s="14">
        <v>9.0</v>
      </c>
      <c r="H37" s="43">
        <v>78.0</v>
      </c>
    </row>
    <row r="38">
      <c r="A38" s="68"/>
      <c r="B38" s="146" t="s">
        <v>115</v>
      </c>
      <c r="C38" s="14">
        <v>0.0</v>
      </c>
      <c r="D38" s="38" t="s">
        <v>211</v>
      </c>
      <c r="E38" s="15"/>
      <c r="F38" s="175"/>
      <c r="G38" s="14">
        <v>10.0</v>
      </c>
      <c r="H38" s="43">
        <v>79.0</v>
      </c>
    </row>
    <row r="39">
      <c r="A39" s="68"/>
      <c r="B39" s="146" t="s">
        <v>51</v>
      </c>
      <c r="C39" s="14">
        <v>0.0</v>
      </c>
      <c r="D39" s="38" t="s">
        <v>196</v>
      </c>
      <c r="E39" s="15"/>
      <c r="F39" s="175"/>
      <c r="G39" s="14">
        <v>11.0</v>
      </c>
      <c r="H39" s="43">
        <v>84.0</v>
      </c>
    </row>
    <row r="40">
      <c r="A40" s="68"/>
      <c r="B40" s="146" t="s">
        <v>110</v>
      </c>
      <c r="C40" s="14">
        <v>0.0</v>
      </c>
      <c r="D40" s="38" t="s">
        <v>111</v>
      </c>
      <c r="E40" s="15"/>
      <c r="F40" s="175"/>
      <c r="G40" s="14">
        <v>12.0</v>
      </c>
      <c r="H40" s="43">
        <v>89.0</v>
      </c>
    </row>
    <row r="41">
      <c r="A41" s="68"/>
      <c r="B41" s="146" t="s">
        <v>95</v>
      </c>
      <c r="C41" s="14">
        <v>0.0</v>
      </c>
      <c r="D41" s="38" t="s">
        <v>96</v>
      </c>
      <c r="E41" s="14">
        <v>0.0</v>
      </c>
      <c r="F41" s="38" t="s">
        <v>141</v>
      </c>
      <c r="G41" s="14">
        <v>13.0</v>
      </c>
      <c r="H41" s="43">
        <v>104.0</v>
      </c>
    </row>
    <row r="42">
      <c r="A42" s="68"/>
      <c r="B42" s="146" t="s">
        <v>73</v>
      </c>
      <c r="C42" s="14">
        <v>0.0</v>
      </c>
      <c r="D42" s="38" t="s">
        <v>192</v>
      </c>
      <c r="E42" s="15"/>
      <c r="F42" s="175"/>
      <c r="G42" s="14">
        <v>14.0</v>
      </c>
      <c r="H42" s="43">
        <v>117.0</v>
      </c>
    </row>
    <row r="43">
      <c r="A43" s="68"/>
      <c r="B43" s="146" t="s">
        <v>46</v>
      </c>
      <c r="C43" s="14">
        <v>0.0</v>
      </c>
      <c r="D43" s="38" t="s">
        <v>216</v>
      </c>
      <c r="E43" s="15"/>
      <c r="F43" s="175"/>
      <c r="G43" s="14">
        <v>15.0</v>
      </c>
      <c r="H43" s="43">
        <v>123.0</v>
      </c>
    </row>
    <row r="44">
      <c r="A44" s="68"/>
      <c r="B44" s="146" t="s">
        <v>108</v>
      </c>
      <c r="C44" s="14">
        <v>0.0</v>
      </c>
      <c r="D44" s="38" t="s">
        <v>182</v>
      </c>
      <c r="E44" s="15"/>
      <c r="F44" s="175"/>
      <c r="G44" s="14">
        <v>16.0</v>
      </c>
      <c r="H44" s="43">
        <v>124.0</v>
      </c>
    </row>
    <row r="45">
      <c r="A45" s="68"/>
      <c r="B45" s="146" t="s">
        <v>127</v>
      </c>
      <c r="C45" s="14">
        <v>0.0</v>
      </c>
      <c r="D45" s="38" t="s">
        <v>151</v>
      </c>
      <c r="E45" s="14">
        <v>0.0</v>
      </c>
      <c r="F45" s="38" t="s">
        <v>147</v>
      </c>
      <c r="G45" s="14">
        <v>17.0</v>
      </c>
      <c r="H45" s="43">
        <v>124.0</v>
      </c>
    </row>
    <row r="46">
      <c r="A46" s="68"/>
      <c r="B46" s="148" t="s">
        <v>81</v>
      </c>
      <c r="C46" s="47">
        <v>0.0</v>
      </c>
      <c r="D46" s="46" t="s">
        <v>145</v>
      </c>
      <c r="E46" s="47">
        <v>0.0</v>
      </c>
      <c r="F46" s="46" t="s">
        <v>210</v>
      </c>
      <c r="G46" s="47">
        <v>18.0</v>
      </c>
      <c r="H46" s="254">
        <v>130.0</v>
      </c>
    </row>
    <row r="49">
      <c r="B49" s="235" t="s">
        <v>375</v>
      </c>
      <c r="C49" s="236" t="s">
        <v>70</v>
      </c>
      <c r="D49" s="236" t="s">
        <v>377</v>
      </c>
      <c r="E49" s="236" t="s">
        <v>70</v>
      </c>
      <c r="F49" s="236" t="s">
        <v>405</v>
      </c>
      <c r="G49" s="204" t="s">
        <v>17</v>
      </c>
      <c r="H49" s="68" t="s">
        <v>15</v>
      </c>
    </row>
    <row r="50">
      <c r="B50" s="146" t="s">
        <v>94</v>
      </c>
      <c r="C50" s="14">
        <v>1.0</v>
      </c>
      <c r="D50" s="38" t="s">
        <v>93</v>
      </c>
      <c r="E50" s="15"/>
      <c r="F50" s="175"/>
      <c r="G50" s="14">
        <v>1.0</v>
      </c>
      <c r="H50" s="68" t="s">
        <v>28</v>
      </c>
    </row>
    <row r="51">
      <c r="B51" s="146" t="s">
        <v>85</v>
      </c>
      <c r="C51" s="14">
        <v>1.0</v>
      </c>
      <c r="D51" s="38" t="s">
        <v>161</v>
      </c>
      <c r="E51" s="15"/>
      <c r="F51" s="175"/>
      <c r="G51" s="14">
        <v>2.0</v>
      </c>
      <c r="H51" s="68" t="s">
        <v>28</v>
      </c>
    </row>
    <row r="52">
      <c r="B52" s="146" t="s">
        <v>115</v>
      </c>
      <c r="C52" s="14">
        <v>0.0</v>
      </c>
      <c r="D52" s="38" t="s">
        <v>169</v>
      </c>
      <c r="E52" s="15"/>
      <c r="F52" s="175"/>
      <c r="G52" s="14">
        <v>3.0</v>
      </c>
      <c r="H52" s="68" t="s">
        <v>28</v>
      </c>
    </row>
    <row r="53">
      <c r="B53" s="146" t="s">
        <v>74</v>
      </c>
      <c r="C53" s="14">
        <v>1.0</v>
      </c>
      <c r="D53" s="38" t="s">
        <v>88</v>
      </c>
      <c r="E53" s="175"/>
      <c r="F53" s="175"/>
      <c r="G53" s="14">
        <v>4.0</v>
      </c>
      <c r="H53" s="68" t="s">
        <v>28</v>
      </c>
    </row>
    <row r="54">
      <c r="B54" s="146" t="s">
        <v>166</v>
      </c>
      <c r="C54" s="14">
        <v>1.0</v>
      </c>
      <c r="D54" s="38" t="s">
        <v>203</v>
      </c>
      <c r="E54" s="15"/>
      <c r="F54" s="175"/>
      <c r="G54" s="14">
        <v>5.0</v>
      </c>
      <c r="H54" s="68" t="s">
        <v>28</v>
      </c>
    </row>
    <row r="55">
      <c r="B55" s="146" t="s">
        <v>580</v>
      </c>
      <c r="C55" s="14">
        <v>0.0</v>
      </c>
      <c r="D55" s="38" t="s">
        <v>183</v>
      </c>
      <c r="E55" s="14">
        <v>0.0</v>
      </c>
      <c r="F55" s="38" t="s">
        <v>112</v>
      </c>
      <c r="G55" s="14">
        <v>6.0</v>
      </c>
      <c r="H55" s="68" t="s">
        <v>28</v>
      </c>
    </row>
    <row r="56">
      <c r="B56" s="146" t="s">
        <v>81</v>
      </c>
      <c r="C56" s="14">
        <v>1.0</v>
      </c>
      <c r="D56" s="38" t="s">
        <v>80</v>
      </c>
      <c r="E56" s="175"/>
      <c r="F56" s="175"/>
      <c r="G56" s="14">
        <v>7.0</v>
      </c>
      <c r="H56" s="68" t="s">
        <v>28</v>
      </c>
    </row>
    <row r="57">
      <c r="B57" s="146" t="s">
        <v>127</v>
      </c>
      <c r="C57" s="14">
        <v>0.0</v>
      </c>
      <c r="D57" s="38" t="s">
        <v>159</v>
      </c>
      <c r="E57" s="175"/>
      <c r="F57" s="175"/>
      <c r="G57" s="14">
        <v>8.0</v>
      </c>
      <c r="H57" s="68" t="s">
        <v>28</v>
      </c>
    </row>
    <row r="58">
      <c r="B58" s="146" t="s">
        <v>103</v>
      </c>
      <c r="C58" s="14">
        <v>1.0</v>
      </c>
      <c r="D58" s="38" t="s">
        <v>102</v>
      </c>
      <c r="E58" s="15"/>
      <c r="F58" s="175"/>
      <c r="G58" s="14">
        <v>9.0</v>
      </c>
      <c r="H58" s="68" t="s">
        <v>28</v>
      </c>
    </row>
    <row r="59">
      <c r="B59" s="146" t="s">
        <v>95</v>
      </c>
      <c r="C59" s="14">
        <v>0.0</v>
      </c>
      <c r="D59" s="38" t="s">
        <v>177</v>
      </c>
      <c r="E59" s="14">
        <v>0.0</v>
      </c>
      <c r="F59" s="38" t="s">
        <v>176</v>
      </c>
      <c r="G59" s="14">
        <v>10.0</v>
      </c>
      <c r="H59" s="68" t="s">
        <v>28</v>
      </c>
    </row>
    <row r="60">
      <c r="B60" s="146" t="s">
        <v>68</v>
      </c>
      <c r="C60" s="14">
        <v>0.0</v>
      </c>
      <c r="D60" s="38" t="s">
        <v>69</v>
      </c>
      <c r="E60" s="15"/>
      <c r="F60" s="175"/>
      <c r="G60" s="14">
        <v>11.0</v>
      </c>
      <c r="H60" s="68" t="s">
        <v>28</v>
      </c>
    </row>
    <row r="61">
      <c r="B61" s="146" t="s">
        <v>110</v>
      </c>
      <c r="C61" s="14">
        <v>0.0</v>
      </c>
      <c r="D61" s="38" t="s">
        <v>208</v>
      </c>
      <c r="E61" s="15"/>
      <c r="F61" s="175"/>
      <c r="G61" s="14">
        <v>12.0</v>
      </c>
      <c r="H61" s="68" t="s">
        <v>28</v>
      </c>
    </row>
    <row r="62">
      <c r="B62" s="146" t="s">
        <v>46</v>
      </c>
      <c r="C62" s="14">
        <v>0.0</v>
      </c>
      <c r="D62" s="38" t="s">
        <v>47</v>
      </c>
      <c r="E62" s="175"/>
      <c r="F62" s="175"/>
      <c r="G62" s="14">
        <v>13.0</v>
      </c>
      <c r="H62" s="68" t="s">
        <v>28</v>
      </c>
    </row>
    <row r="63">
      <c r="B63" s="146" t="s">
        <v>56</v>
      </c>
      <c r="C63" s="14">
        <v>0.0</v>
      </c>
      <c r="D63" s="38" t="s">
        <v>226</v>
      </c>
      <c r="E63" s="15"/>
      <c r="F63" s="175"/>
      <c r="G63" s="14">
        <v>14.0</v>
      </c>
      <c r="H63" s="68" t="s">
        <v>28</v>
      </c>
    </row>
    <row r="64">
      <c r="B64" s="146" t="s">
        <v>51</v>
      </c>
      <c r="C64" s="14">
        <v>0.0</v>
      </c>
      <c r="D64" s="38" t="s">
        <v>158</v>
      </c>
      <c r="E64" s="15"/>
      <c r="F64" s="175"/>
      <c r="G64" s="14">
        <v>15.0</v>
      </c>
      <c r="H64" s="68" t="s">
        <v>28</v>
      </c>
    </row>
    <row r="65">
      <c r="B65" s="146" t="s">
        <v>690</v>
      </c>
      <c r="C65" s="14">
        <v>0.0</v>
      </c>
      <c r="D65" s="38" t="s">
        <v>222</v>
      </c>
      <c r="E65" s="14">
        <v>0.0</v>
      </c>
      <c r="F65" s="38" t="s">
        <v>220</v>
      </c>
      <c r="G65" s="14">
        <v>16.0</v>
      </c>
      <c r="H65" s="68" t="s">
        <v>28</v>
      </c>
    </row>
    <row r="66">
      <c r="B66" s="146" t="s">
        <v>73</v>
      </c>
      <c r="C66" s="14">
        <v>1.0</v>
      </c>
      <c r="D66" s="38" t="s">
        <v>72</v>
      </c>
      <c r="E66" s="15"/>
      <c r="F66" s="175"/>
      <c r="G66" s="14">
        <v>17.0</v>
      </c>
      <c r="H66" s="68" t="s">
        <v>28</v>
      </c>
    </row>
    <row r="67">
      <c r="B67" s="148" t="s">
        <v>108</v>
      </c>
      <c r="C67" s="47">
        <v>0.0</v>
      </c>
      <c r="D67" s="46" t="s">
        <v>133</v>
      </c>
      <c r="E67" s="47">
        <v>0.0</v>
      </c>
      <c r="F67" s="46" t="s">
        <v>109</v>
      </c>
      <c r="G67" s="47">
        <v>18.0</v>
      </c>
      <c r="H67" s="68" t="s">
        <v>28</v>
      </c>
    </row>
    <row r="68">
      <c r="D68" s="38" t="s">
        <v>112</v>
      </c>
    </row>
  </sheetData>
  <mergeCells count="12">
    <mergeCell ref="AB5:AB6"/>
    <mergeCell ref="AC5:AC6"/>
    <mergeCell ref="B6:H6"/>
    <mergeCell ref="J6:K6"/>
    <mergeCell ref="B27:H27"/>
    <mergeCell ref="C2:H2"/>
    <mergeCell ref="C3:H3"/>
    <mergeCell ref="M5:M6"/>
    <mergeCell ref="N5:P5"/>
    <mergeCell ref="Q5:T5"/>
    <mergeCell ref="U5:X5"/>
    <mergeCell ref="Y5:AA5"/>
  </mergeCells>
  <conditionalFormatting sqref="C34:D34">
    <cfRule type="expression" dxfId="0" priority="1">
      <formula>COUNTIF(I8:I19, C34) = 1</formula>
    </cfRule>
  </conditionalFormatting>
  <conditionalFormatting sqref="C36:D36">
    <cfRule type="expression" dxfId="0" priority="2">
      <formula>COUNTIF(I8:I19, C36) = 1</formula>
    </cfRule>
  </conditionalFormatting>
  <conditionalFormatting sqref="C37:D37">
    <cfRule type="expression" dxfId="0" priority="3">
      <formula>COUNTIF(I8:I19, C37) = 1</formula>
    </cfRule>
  </conditionalFormatting>
  <conditionalFormatting sqref="C39:D39">
    <cfRule type="expression" dxfId="0" priority="4">
      <formula>COUNTIF(I8:I19, C39) = 1</formula>
    </cfRule>
  </conditionalFormatting>
  <conditionalFormatting sqref="C40:D40">
    <cfRule type="expression" dxfId="0" priority="5">
      <formula>COUNTIF(I8:I19, C40) = 1</formula>
    </cfRule>
  </conditionalFormatting>
  <conditionalFormatting sqref="C41:D41">
    <cfRule type="expression" dxfId="0" priority="6">
      <formula>COUNTIF(I8:I19, C41) = 1</formula>
    </cfRule>
  </conditionalFormatting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2.63"/>
    <col customWidth="1" min="3" max="3" width="17.88"/>
    <col customWidth="1" min="4" max="4" width="34.5"/>
    <col customWidth="1" min="5" max="5" width="13.38"/>
    <col customWidth="1" min="6" max="6" width="31.5"/>
    <col customWidth="1" min="10" max="10" width="37.38"/>
    <col customWidth="1" min="11" max="11" width="33.38"/>
    <col customWidth="1" min="13" max="13" width="24.0"/>
    <col customWidth="1" min="14" max="14" width="8.25"/>
    <col customWidth="1" min="15" max="16" width="13.25"/>
    <col customWidth="1" min="17" max="17" width="19.13"/>
    <col customWidth="1" min="18" max="18" width="8.25"/>
    <col customWidth="1" min="19" max="20" width="14.13"/>
    <col customWidth="1" min="21" max="21" width="16.0"/>
    <col customWidth="1" min="22" max="23" width="13.75"/>
    <col customWidth="1" min="24" max="24" width="16.75"/>
    <col customWidth="1" min="25" max="25" width="16.38"/>
    <col customWidth="1" min="26" max="26" width="33.25"/>
    <col customWidth="1" min="29" max="29" width="15.75"/>
    <col customWidth="1" min="30" max="30" width="17.75"/>
    <col customWidth="1" min="31" max="31" width="26.38"/>
  </cols>
  <sheetData>
    <row r="2">
      <c r="A2" s="215"/>
      <c r="B2" s="216" t="s">
        <v>394</v>
      </c>
      <c r="C2" s="216" t="s">
        <v>395</v>
      </c>
      <c r="D2" s="217"/>
      <c r="E2" s="217"/>
      <c r="F2" s="217"/>
      <c r="G2" s="217"/>
      <c r="H2" s="3"/>
    </row>
    <row r="3">
      <c r="B3" s="218" t="s">
        <v>396</v>
      </c>
      <c r="C3" s="216" t="s">
        <v>397</v>
      </c>
      <c r="D3" s="217"/>
      <c r="E3" s="217"/>
      <c r="F3" s="217"/>
      <c r="G3" s="217"/>
      <c r="H3" s="3"/>
    </row>
    <row r="5">
      <c r="M5" s="219" t="s">
        <v>398</v>
      </c>
      <c r="N5" s="220" t="s">
        <v>399</v>
      </c>
      <c r="O5" s="221"/>
      <c r="P5" s="221"/>
      <c r="Q5" s="222"/>
      <c r="R5" s="223" t="s">
        <v>400</v>
      </c>
      <c r="S5" s="221"/>
      <c r="T5" s="221"/>
      <c r="U5" s="222"/>
      <c r="V5" s="224" t="s">
        <v>401</v>
      </c>
      <c r="W5" s="221"/>
      <c r="X5" s="222"/>
      <c r="Y5" s="219" t="s">
        <v>70</v>
      </c>
      <c r="Z5" s="219" t="s">
        <v>375</v>
      </c>
    </row>
    <row r="6">
      <c r="A6" s="57"/>
      <c r="B6" s="225" t="s">
        <v>402</v>
      </c>
      <c r="C6" s="226"/>
      <c r="D6" s="226"/>
      <c r="E6" s="226"/>
      <c r="F6" s="226"/>
      <c r="G6" s="226"/>
      <c r="H6" s="227"/>
      <c r="I6" s="228"/>
      <c r="J6" s="89" t="s">
        <v>70</v>
      </c>
      <c r="K6" s="23"/>
      <c r="M6" s="229"/>
      <c r="N6" s="230" t="s">
        <v>15</v>
      </c>
      <c r="O6" s="231" t="s">
        <v>378</v>
      </c>
      <c r="P6" s="232" t="s">
        <v>403</v>
      </c>
      <c r="Q6" s="233" t="s">
        <v>404</v>
      </c>
      <c r="R6" s="230" t="s">
        <v>15</v>
      </c>
      <c r="S6" s="231" t="s">
        <v>378</v>
      </c>
      <c r="T6" s="232" t="s">
        <v>403</v>
      </c>
      <c r="U6" s="234" t="s">
        <v>404</v>
      </c>
      <c r="V6" s="230" t="s">
        <v>15</v>
      </c>
      <c r="W6" s="231" t="s">
        <v>378</v>
      </c>
      <c r="X6" s="233" t="s">
        <v>404</v>
      </c>
      <c r="Y6" s="229"/>
      <c r="Z6" s="229"/>
    </row>
    <row r="7">
      <c r="A7" s="57"/>
      <c r="B7" s="235" t="s">
        <v>375</v>
      </c>
      <c r="C7" s="236" t="s">
        <v>70</v>
      </c>
      <c r="D7" s="236" t="s">
        <v>377</v>
      </c>
      <c r="E7" s="236" t="s">
        <v>70</v>
      </c>
      <c r="F7" s="236" t="s">
        <v>405</v>
      </c>
      <c r="G7" s="204" t="s">
        <v>17</v>
      </c>
      <c r="H7" s="237" t="s">
        <v>406</v>
      </c>
      <c r="J7" s="90" t="s">
        <v>6</v>
      </c>
      <c r="K7" s="91" t="s">
        <v>5</v>
      </c>
      <c r="M7" s="238" t="s">
        <v>69</v>
      </c>
      <c r="N7" s="239" t="s">
        <v>407</v>
      </c>
      <c r="O7" s="240" t="s">
        <v>407</v>
      </c>
      <c r="P7" s="240">
        <v>1.0</v>
      </c>
      <c r="Q7" s="241"/>
      <c r="R7" s="239" t="s">
        <v>407</v>
      </c>
      <c r="S7" s="240" t="s">
        <v>407</v>
      </c>
      <c r="T7" s="240">
        <v>1.0</v>
      </c>
      <c r="U7" s="242"/>
      <c r="V7" s="239" t="s">
        <v>28</v>
      </c>
      <c r="W7" s="14">
        <v>1.0</v>
      </c>
      <c r="X7" s="243">
        <v>0.0</v>
      </c>
      <c r="Y7" s="244">
        <v>1.0</v>
      </c>
      <c r="Z7" s="245" t="s">
        <v>408</v>
      </c>
    </row>
    <row r="8">
      <c r="A8" s="68"/>
      <c r="B8" s="146" t="s">
        <v>408</v>
      </c>
      <c r="C8" s="14">
        <v>1.0</v>
      </c>
      <c r="D8" s="38" t="s">
        <v>69</v>
      </c>
      <c r="E8" s="14"/>
      <c r="F8" s="175"/>
      <c r="G8" s="14">
        <v>1.0</v>
      </c>
      <c r="H8" s="43"/>
      <c r="J8" s="53" t="s">
        <v>203</v>
      </c>
      <c r="K8" s="92" t="s">
        <v>77</v>
      </c>
      <c r="M8" s="246" t="s">
        <v>255</v>
      </c>
      <c r="N8" s="247" t="s">
        <v>407</v>
      </c>
      <c r="O8" s="248" t="s">
        <v>407</v>
      </c>
      <c r="P8" s="248">
        <v>1.0</v>
      </c>
      <c r="Q8" s="249"/>
      <c r="R8" s="247" t="s">
        <v>28</v>
      </c>
      <c r="S8" s="248">
        <v>1.0</v>
      </c>
      <c r="T8" s="248">
        <v>1.0</v>
      </c>
      <c r="U8" s="250"/>
      <c r="V8" s="239" t="s">
        <v>28</v>
      </c>
      <c r="W8" s="14">
        <v>2.0</v>
      </c>
      <c r="X8" s="243">
        <v>0.0</v>
      </c>
      <c r="Y8" s="251">
        <v>1.0</v>
      </c>
      <c r="Z8" s="252" t="s">
        <v>409</v>
      </c>
    </row>
    <row r="9">
      <c r="A9" s="68"/>
      <c r="B9" s="146" t="s">
        <v>409</v>
      </c>
      <c r="C9" s="14">
        <v>1.0</v>
      </c>
      <c r="D9" s="38" t="s">
        <v>255</v>
      </c>
      <c r="E9" s="14"/>
      <c r="F9" s="175"/>
      <c r="G9" s="14">
        <v>2.0</v>
      </c>
      <c r="H9" s="43"/>
      <c r="J9" s="53" t="s">
        <v>245</v>
      </c>
      <c r="K9" s="92" t="s">
        <v>25</v>
      </c>
      <c r="M9" s="246" t="s">
        <v>322</v>
      </c>
      <c r="N9" s="247" t="s">
        <v>28</v>
      </c>
      <c r="O9" s="248">
        <v>2.0</v>
      </c>
      <c r="P9" s="248">
        <v>2.0</v>
      </c>
      <c r="Q9" s="249"/>
      <c r="R9" s="247" t="s">
        <v>28</v>
      </c>
      <c r="S9" s="248">
        <v>1.0</v>
      </c>
      <c r="T9" s="248">
        <v>1.0</v>
      </c>
      <c r="U9" s="250">
        <v>0.0</v>
      </c>
      <c r="V9" s="239" t="s">
        <v>28</v>
      </c>
      <c r="W9" s="14">
        <v>3.0</v>
      </c>
      <c r="X9" s="243">
        <v>0.0</v>
      </c>
      <c r="Y9" s="251">
        <v>1.0</v>
      </c>
      <c r="Z9" s="252" t="s">
        <v>410</v>
      </c>
    </row>
    <row r="10">
      <c r="A10" s="68"/>
      <c r="B10" s="146" t="s">
        <v>410</v>
      </c>
      <c r="C10" s="14">
        <v>1.0</v>
      </c>
      <c r="D10" s="38" t="s">
        <v>322</v>
      </c>
      <c r="E10" s="14"/>
      <c r="F10" s="175"/>
      <c r="G10" s="14">
        <v>3.0</v>
      </c>
      <c r="H10" s="43"/>
      <c r="J10" s="53" t="s">
        <v>247</v>
      </c>
      <c r="K10" s="92" t="s">
        <v>95</v>
      </c>
      <c r="M10" s="246" t="s">
        <v>252</v>
      </c>
      <c r="N10" s="247" t="s">
        <v>28</v>
      </c>
      <c r="O10" s="248">
        <v>2.0</v>
      </c>
      <c r="P10" s="248">
        <v>2.0</v>
      </c>
      <c r="Q10" s="249"/>
      <c r="R10" s="247" t="s">
        <v>28</v>
      </c>
      <c r="S10" s="248">
        <v>1.0</v>
      </c>
      <c r="T10" s="248">
        <v>1.0</v>
      </c>
      <c r="U10" s="250"/>
      <c r="V10" s="239" t="s">
        <v>28</v>
      </c>
      <c r="W10" s="14">
        <v>4.0</v>
      </c>
      <c r="X10" s="243">
        <v>0.0</v>
      </c>
      <c r="Y10" s="251">
        <v>1.0</v>
      </c>
      <c r="Z10" s="252" t="s">
        <v>282</v>
      </c>
    </row>
    <row r="11">
      <c r="A11" s="68"/>
      <c r="B11" s="146" t="s">
        <v>282</v>
      </c>
      <c r="C11" s="14">
        <v>1.0</v>
      </c>
      <c r="D11" s="38" t="s">
        <v>252</v>
      </c>
      <c r="E11" s="38"/>
      <c r="F11" s="175"/>
      <c r="G11" s="14">
        <v>4.0</v>
      </c>
      <c r="H11" s="43"/>
      <c r="J11" s="53" t="s">
        <v>88</v>
      </c>
      <c r="K11" s="92" t="s">
        <v>74</v>
      </c>
      <c r="M11" s="246" t="s">
        <v>102</v>
      </c>
      <c r="N11" s="247" t="s">
        <v>28</v>
      </c>
      <c r="O11" s="248">
        <v>1.0</v>
      </c>
      <c r="P11" s="248">
        <v>1.0</v>
      </c>
      <c r="Q11" s="249"/>
      <c r="R11" s="247" t="s">
        <v>28</v>
      </c>
      <c r="S11" s="248">
        <v>3.0</v>
      </c>
      <c r="T11" s="248">
        <v>3.0</v>
      </c>
      <c r="U11" s="250">
        <v>0.0</v>
      </c>
      <c r="V11" s="239" t="s">
        <v>28</v>
      </c>
      <c r="W11" s="14">
        <v>5.0</v>
      </c>
      <c r="X11" s="243">
        <v>0.0</v>
      </c>
      <c r="Y11" s="251">
        <v>1.0</v>
      </c>
      <c r="Z11" s="252" t="s">
        <v>103</v>
      </c>
    </row>
    <row r="12">
      <c r="A12" s="68"/>
      <c r="B12" s="146" t="s">
        <v>103</v>
      </c>
      <c r="C12" s="14">
        <v>1.0</v>
      </c>
      <c r="D12" s="38" t="s">
        <v>102</v>
      </c>
      <c r="E12" s="14"/>
      <c r="F12" s="175"/>
      <c r="G12" s="14">
        <v>5.0</v>
      </c>
      <c r="H12" s="43"/>
      <c r="J12" s="53" t="s">
        <v>69</v>
      </c>
      <c r="K12" s="92" t="s">
        <v>68</v>
      </c>
      <c r="M12" s="246" t="s">
        <v>203</v>
      </c>
      <c r="N12" s="247" t="s">
        <v>28</v>
      </c>
      <c r="O12" s="248">
        <v>3.0</v>
      </c>
      <c r="P12" s="248">
        <v>3.0</v>
      </c>
      <c r="Q12" s="249"/>
      <c r="R12" s="247" t="s">
        <v>407</v>
      </c>
      <c r="S12" s="248" t="s">
        <v>411</v>
      </c>
      <c r="T12" s="248">
        <v>3.0</v>
      </c>
      <c r="U12" s="250"/>
      <c r="V12" s="239" t="s">
        <v>28</v>
      </c>
      <c r="W12" s="14">
        <v>6.0</v>
      </c>
      <c r="X12" s="243">
        <v>0.0</v>
      </c>
      <c r="Y12" s="251">
        <v>1.0</v>
      </c>
      <c r="Z12" s="252" t="s">
        <v>166</v>
      </c>
    </row>
    <row r="13">
      <c r="A13" s="68"/>
      <c r="B13" s="146" t="s">
        <v>166</v>
      </c>
      <c r="C13" s="14">
        <v>1.0</v>
      </c>
      <c r="D13" s="38" t="s">
        <v>203</v>
      </c>
      <c r="E13" s="38">
        <v>0.0</v>
      </c>
      <c r="F13" s="38" t="s">
        <v>235</v>
      </c>
      <c r="G13" s="14">
        <v>6.0</v>
      </c>
      <c r="H13" s="43"/>
      <c r="J13" s="53" t="s">
        <v>91</v>
      </c>
      <c r="K13" s="92" t="s">
        <v>77</v>
      </c>
      <c r="M13" s="246" t="s">
        <v>257</v>
      </c>
      <c r="N13" s="247" t="s">
        <v>407</v>
      </c>
      <c r="O13" s="248" t="s">
        <v>407</v>
      </c>
      <c r="P13" s="248">
        <v>2.0</v>
      </c>
      <c r="Q13" s="249"/>
      <c r="R13" s="247" t="s">
        <v>28</v>
      </c>
      <c r="S13" s="248">
        <v>2.0</v>
      </c>
      <c r="T13" s="248">
        <v>2.0</v>
      </c>
      <c r="U13" s="250"/>
      <c r="V13" s="239" t="s">
        <v>28</v>
      </c>
      <c r="W13" s="14">
        <v>7.0</v>
      </c>
      <c r="X13" s="243">
        <v>0.0</v>
      </c>
      <c r="Y13" s="251">
        <v>1.0</v>
      </c>
      <c r="Z13" s="252" t="s">
        <v>273</v>
      </c>
    </row>
    <row r="14">
      <c r="A14" s="68"/>
      <c r="B14" s="146" t="s">
        <v>273</v>
      </c>
      <c r="C14" s="14">
        <v>1.0</v>
      </c>
      <c r="D14" s="38" t="s">
        <v>257</v>
      </c>
      <c r="G14" s="14">
        <v>7.0</v>
      </c>
      <c r="H14" s="43"/>
      <c r="J14" s="53" t="s">
        <v>252</v>
      </c>
      <c r="K14" s="92" t="s">
        <v>108</v>
      </c>
      <c r="M14" s="246" t="s">
        <v>223</v>
      </c>
      <c r="N14" s="247" t="s">
        <v>28</v>
      </c>
      <c r="O14" s="248">
        <v>12.0</v>
      </c>
      <c r="P14" s="248">
        <v>12.0</v>
      </c>
      <c r="Q14" s="249"/>
      <c r="R14" s="247" t="s">
        <v>22</v>
      </c>
      <c r="S14" s="248">
        <v>7.0</v>
      </c>
      <c r="T14" s="248">
        <v>7.0</v>
      </c>
      <c r="U14" s="250"/>
      <c r="V14" s="239" t="s">
        <v>28</v>
      </c>
      <c r="W14" s="14">
        <v>8.0</v>
      </c>
      <c r="X14" s="243">
        <v>0.0</v>
      </c>
      <c r="Y14" s="251">
        <v>0.0</v>
      </c>
      <c r="Z14" s="252" t="s">
        <v>89</v>
      </c>
    </row>
    <row r="15">
      <c r="A15" s="68"/>
      <c r="B15" s="146" t="s">
        <v>89</v>
      </c>
      <c r="C15" s="14">
        <v>0.0</v>
      </c>
      <c r="D15" s="38" t="s">
        <v>223</v>
      </c>
      <c r="E15" s="175"/>
      <c r="F15" s="175"/>
      <c r="G15" s="14">
        <v>8.0</v>
      </c>
      <c r="H15" s="43"/>
      <c r="J15" s="53" t="s">
        <v>93</v>
      </c>
      <c r="K15" s="92" t="s">
        <v>94</v>
      </c>
      <c r="M15" s="246" t="s">
        <v>323</v>
      </c>
      <c r="N15" s="93" t="s">
        <v>407</v>
      </c>
      <c r="O15" s="248" t="s">
        <v>407</v>
      </c>
      <c r="P15" s="248">
        <v>3.0</v>
      </c>
      <c r="Q15" s="249"/>
      <c r="R15" s="247" t="s">
        <v>22</v>
      </c>
      <c r="S15" s="248">
        <v>3.0</v>
      </c>
      <c r="T15" s="248">
        <v>3.0</v>
      </c>
      <c r="U15" s="250"/>
      <c r="V15" s="239" t="s">
        <v>28</v>
      </c>
      <c r="W15" s="14">
        <v>9.0</v>
      </c>
      <c r="X15" s="243">
        <v>0.0</v>
      </c>
      <c r="Y15" s="251">
        <v>0.0</v>
      </c>
      <c r="Z15" s="252" t="s">
        <v>95</v>
      </c>
    </row>
    <row r="16">
      <c r="A16" s="68"/>
      <c r="B16" s="146" t="s">
        <v>95</v>
      </c>
      <c r="C16" s="14">
        <v>0.0</v>
      </c>
      <c r="D16" s="38" t="s">
        <v>323</v>
      </c>
      <c r="E16" s="15"/>
      <c r="F16" s="175"/>
      <c r="G16" s="14">
        <v>9.0</v>
      </c>
      <c r="H16" s="43"/>
      <c r="J16" s="53" t="s">
        <v>102</v>
      </c>
      <c r="K16" s="92" t="s">
        <v>103</v>
      </c>
      <c r="M16" s="246" t="s">
        <v>229</v>
      </c>
      <c r="N16" s="247" t="s">
        <v>28</v>
      </c>
      <c r="O16" s="248">
        <v>8.0</v>
      </c>
      <c r="P16" s="248">
        <v>8.0</v>
      </c>
      <c r="Q16" s="249"/>
      <c r="R16" s="247" t="s">
        <v>28</v>
      </c>
      <c r="S16" s="248">
        <v>2.0</v>
      </c>
      <c r="T16" s="248">
        <v>2.0</v>
      </c>
      <c r="U16" s="250">
        <v>0.0</v>
      </c>
      <c r="V16" s="239" t="s">
        <v>28</v>
      </c>
      <c r="W16" s="14">
        <v>1.0</v>
      </c>
      <c r="X16" s="243">
        <v>0.0</v>
      </c>
      <c r="Y16" s="251">
        <v>0.0</v>
      </c>
      <c r="Z16" s="252" t="s">
        <v>178</v>
      </c>
    </row>
    <row r="17">
      <c r="A17" s="68"/>
      <c r="B17" s="146" t="s">
        <v>178</v>
      </c>
      <c r="C17" s="14">
        <v>0.0</v>
      </c>
      <c r="D17" s="38" t="s">
        <v>229</v>
      </c>
      <c r="E17" s="14"/>
      <c r="G17" s="14">
        <v>10.0</v>
      </c>
      <c r="H17" s="43"/>
      <c r="J17" s="53" t="s">
        <v>219</v>
      </c>
      <c r="K17" s="92" t="s">
        <v>74</v>
      </c>
      <c r="M17" s="246" t="s">
        <v>281</v>
      </c>
      <c r="N17" s="247" t="s">
        <v>28</v>
      </c>
      <c r="O17" s="248">
        <v>3.0</v>
      </c>
      <c r="P17" s="248">
        <v>3.0</v>
      </c>
      <c r="Q17" s="249"/>
      <c r="R17" s="247" t="s">
        <v>28</v>
      </c>
      <c r="S17" s="248">
        <v>5.0</v>
      </c>
      <c r="T17" s="248">
        <v>5.0</v>
      </c>
      <c r="U17" s="250"/>
      <c r="V17" s="239" t="s">
        <v>28</v>
      </c>
      <c r="W17" s="14">
        <v>11.0</v>
      </c>
      <c r="X17" s="243">
        <v>0.0</v>
      </c>
      <c r="Y17" s="251">
        <v>0.0</v>
      </c>
      <c r="Z17" s="252" t="s">
        <v>154</v>
      </c>
    </row>
    <row r="18">
      <c r="A18" s="68"/>
      <c r="B18" s="146" t="s">
        <v>154</v>
      </c>
      <c r="C18" s="14">
        <v>0.0</v>
      </c>
      <c r="D18" s="38" t="s">
        <v>281</v>
      </c>
      <c r="E18" s="15"/>
      <c r="F18" s="175"/>
      <c r="G18" s="14">
        <v>11.0</v>
      </c>
      <c r="H18" s="43"/>
      <c r="J18" s="53" t="s">
        <v>255</v>
      </c>
      <c r="K18" s="92" t="s">
        <v>94</v>
      </c>
      <c r="M18" s="246" t="s">
        <v>314</v>
      </c>
      <c r="N18" s="247" t="s">
        <v>22</v>
      </c>
      <c r="O18" s="248">
        <v>12.0</v>
      </c>
      <c r="P18" s="248">
        <v>12.0</v>
      </c>
      <c r="Q18" s="249">
        <v>1.0</v>
      </c>
      <c r="R18" s="247" t="s">
        <v>28</v>
      </c>
      <c r="S18" s="248">
        <v>8.0</v>
      </c>
      <c r="T18" s="248">
        <v>8.0</v>
      </c>
      <c r="U18" s="250"/>
      <c r="V18" s="239" t="s">
        <v>28</v>
      </c>
      <c r="W18" s="14">
        <v>12.0</v>
      </c>
      <c r="X18" s="243">
        <v>0.0</v>
      </c>
      <c r="Y18" s="251">
        <v>0.0</v>
      </c>
      <c r="Z18" s="252" t="s">
        <v>51</v>
      </c>
    </row>
    <row r="19">
      <c r="A19" s="68"/>
      <c r="B19" s="146" t="s">
        <v>51</v>
      </c>
      <c r="C19" s="14">
        <v>0.0</v>
      </c>
      <c r="D19" s="38" t="s">
        <v>314</v>
      </c>
      <c r="E19" s="15"/>
      <c r="F19" s="175"/>
      <c r="G19" s="14">
        <v>12.0</v>
      </c>
      <c r="H19" s="43"/>
      <c r="J19" s="61" t="s">
        <v>257</v>
      </c>
      <c r="K19" s="97" t="s">
        <v>115</v>
      </c>
      <c r="M19" s="246" t="s">
        <v>321</v>
      </c>
      <c r="N19" s="247" t="s">
        <v>28</v>
      </c>
      <c r="O19" s="248">
        <v>10.0</v>
      </c>
      <c r="P19" s="248">
        <v>10.0</v>
      </c>
      <c r="Q19" s="249"/>
      <c r="R19" s="247" t="s">
        <v>28</v>
      </c>
      <c r="S19" s="248">
        <v>15.0</v>
      </c>
      <c r="T19" s="248">
        <v>15.0</v>
      </c>
      <c r="U19" s="250"/>
      <c r="V19" s="239" t="s">
        <v>28</v>
      </c>
      <c r="W19" s="14">
        <v>13.0</v>
      </c>
      <c r="X19" s="243">
        <v>0.0</v>
      </c>
      <c r="Y19" s="251">
        <v>0.0</v>
      </c>
      <c r="Z19" s="252" t="s">
        <v>56</v>
      </c>
    </row>
    <row r="20">
      <c r="A20" s="68"/>
      <c r="B20" s="146" t="s">
        <v>56</v>
      </c>
      <c r="C20" s="14">
        <v>0.0</v>
      </c>
      <c r="D20" s="38" t="s">
        <v>321</v>
      </c>
      <c r="E20" s="14">
        <v>0.0</v>
      </c>
      <c r="F20" s="38" t="s">
        <v>248</v>
      </c>
      <c r="G20" s="14">
        <v>13.0</v>
      </c>
      <c r="H20" s="43"/>
      <c r="M20" s="246" t="s">
        <v>245</v>
      </c>
      <c r="N20" s="247" t="s">
        <v>28</v>
      </c>
      <c r="O20" s="248">
        <v>6.0</v>
      </c>
      <c r="P20" s="248">
        <v>6.0</v>
      </c>
      <c r="Q20" s="249"/>
      <c r="R20" s="247" t="s">
        <v>28</v>
      </c>
      <c r="S20" s="248">
        <v>6.0</v>
      </c>
      <c r="T20" s="248">
        <v>6.0</v>
      </c>
      <c r="U20" s="250">
        <v>0.0</v>
      </c>
      <c r="V20" s="239" t="s">
        <v>28</v>
      </c>
      <c r="W20" s="14">
        <v>14.0</v>
      </c>
      <c r="X20" s="243">
        <v>0.0</v>
      </c>
      <c r="Y20" s="251">
        <v>1.0</v>
      </c>
      <c r="Z20" s="252" t="s">
        <v>25</v>
      </c>
    </row>
    <row r="21">
      <c r="A21" s="68"/>
      <c r="B21" s="146" t="s">
        <v>25</v>
      </c>
      <c r="C21" s="14">
        <v>1.0</v>
      </c>
      <c r="D21" s="38" t="s">
        <v>245</v>
      </c>
      <c r="E21" s="14">
        <v>0.0</v>
      </c>
      <c r="F21" s="38" t="s">
        <v>26</v>
      </c>
      <c r="G21" s="14">
        <v>14.0</v>
      </c>
      <c r="H21" s="43"/>
      <c r="J21" s="144" t="s">
        <v>412</v>
      </c>
      <c r="K21" s="145">
        <f>IFERROR(__xludf.DUMMYFUNCTION("COUNTUNIQUE(K8:K19)"),9.0)</f>
        <v>9</v>
      </c>
      <c r="M21" s="246" t="s">
        <v>112</v>
      </c>
      <c r="N21" s="247" t="s">
        <v>28</v>
      </c>
      <c r="O21" s="248">
        <v>9.0</v>
      </c>
      <c r="P21" s="248">
        <v>9.0</v>
      </c>
      <c r="Q21" s="249"/>
      <c r="R21" s="247" t="s">
        <v>22</v>
      </c>
      <c r="S21" s="248">
        <v>8.0</v>
      </c>
      <c r="T21" s="248">
        <v>8.0</v>
      </c>
      <c r="U21" s="250">
        <v>0.0</v>
      </c>
      <c r="V21" s="239" t="s">
        <v>28</v>
      </c>
      <c r="W21" s="14">
        <v>15.0</v>
      </c>
      <c r="X21" s="243">
        <v>0.0</v>
      </c>
      <c r="Y21" s="251">
        <v>0.0</v>
      </c>
      <c r="Z21" s="252" t="s">
        <v>98</v>
      </c>
    </row>
    <row r="22">
      <c r="A22" s="68"/>
      <c r="B22" s="146" t="s">
        <v>98</v>
      </c>
      <c r="C22" s="14">
        <v>0.0</v>
      </c>
      <c r="D22" s="38" t="s">
        <v>112</v>
      </c>
      <c r="E22" s="14">
        <v>0.0</v>
      </c>
      <c r="F22" s="38" t="s">
        <v>183</v>
      </c>
      <c r="G22" s="14">
        <v>15.0</v>
      </c>
      <c r="H22" s="43"/>
      <c r="J22" s="146" t="s">
        <v>413</v>
      </c>
      <c r="K22" s="55">
        <f>COUNTA(K8:K19)</f>
        <v>12</v>
      </c>
      <c r="M22" s="246" t="s">
        <v>241</v>
      </c>
      <c r="N22" s="247" t="s">
        <v>28</v>
      </c>
      <c r="O22" s="248">
        <v>13.0</v>
      </c>
      <c r="P22" s="248">
        <v>13.0</v>
      </c>
      <c r="Q22" s="249"/>
      <c r="R22" s="247" t="s">
        <v>28</v>
      </c>
      <c r="S22" s="248">
        <v>4.0</v>
      </c>
      <c r="T22" s="248">
        <v>4.0</v>
      </c>
      <c r="U22" s="250">
        <v>0.0</v>
      </c>
      <c r="V22" s="239" t="s">
        <v>28</v>
      </c>
      <c r="W22" s="14">
        <v>16.0</v>
      </c>
      <c r="X22" s="243">
        <v>0.0</v>
      </c>
      <c r="Y22" s="251">
        <v>0.0</v>
      </c>
      <c r="Z22" s="252" t="s">
        <v>127</v>
      </c>
    </row>
    <row r="23">
      <c r="A23" s="68"/>
      <c r="B23" s="146" t="s">
        <v>127</v>
      </c>
      <c r="C23" s="14">
        <v>0.0</v>
      </c>
      <c r="D23" s="38" t="s">
        <v>241</v>
      </c>
      <c r="E23" s="14">
        <v>0.0</v>
      </c>
      <c r="F23" s="38" t="s">
        <v>312</v>
      </c>
      <c r="G23" s="14">
        <v>16.0</v>
      </c>
      <c r="H23" s="43"/>
      <c r="J23" s="148" t="s">
        <v>414</v>
      </c>
      <c r="K23" s="149">
        <f>K21/K22</f>
        <v>0.75</v>
      </c>
      <c r="M23" s="246" t="s">
        <v>120</v>
      </c>
      <c r="N23" s="247" t="s">
        <v>407</v>
      </c>
      <c r="O23" s="248" t="s">
        <v>407</v>
      </c>
      <c r="P23" s="248">
        <v>8.0</v>
      </c>
      <c r="Q23" s="249"/>
      <c r="R23" s="247" t="s">
        <v>28</v>
      </c>
      <c r="S23" s="248">
        <v>8.0</v>
      </c>
      <c r="T23" s="248">
        <v>8.0</v>
      </c>
      <c r="U23" s="250">
        <v>1.0</v>
      </c>
      <c r="V23" s="239" t="s">
        <v>28</v>
      </c>
      <c r="W23" s="14">
        <v>17.0</v>
      </c>
      <c r="X23" s="253">
        <v>1.0</v>
      </c>
      <c r="Y23" s="251">
        <v>0.0</v>
      </c>
      <c r="Z23" s="252" t="s">
        <v>85</v>
      </c>
    </row>
    <row r="24">
      <c r="A24" s="68"/>
      <c r="B24" s="146" t="s">
        <v>85</v>
      </c>
      <c r="C24" s="14">
        <v>0.0</v>
      </c>
      <c r="D24" s="38" t="s">
        <v>120</v>
      </c>
      <c r="E24" s="14">
        <v>0.0</v>
      </c>
      <c r="F24" s="38" t="s">
        <v>415</v>
      </c>
      <c r="G24" s="14">
        <v>17.0</v>
      </c>
      <c r="H24" s="43"/>
      <c r="M24" s="246" t="s">
        <v>192</v>
      </c>
      <c r="N24" s="247" t="s">
        <v>22</v>
      </c>
      <c r="O24" s="248">
        <v>2.0</v>
      </c>
      <c r="P24" s="248">
        <v>2.0</v>
      </c>
      <c r="Q24" s="249"/>
      <c r="R24" s="247" t="s">
        <v>22</v>
      </c>
      <c r="S24" s="248">
        <v>1.0</v>
      </c>
      <c r="T24" s="248">
        <v>1.0</v>
      </c>
      <c r="U24" s="250">
        <v>0.0</v>
      </c>
      <c r="V24" s="239" t="s">
        <v>28</v>
      </c>
      <c r="W24" s="14">
        <v>18.0</v>
      </c>
      <c r="X24" s="250">
        <v>0.0</v>
      </c>
      <c r="Y24" s="251">
        <v>0.0</v>
      </c>
      <c r="Z24" s="252" t="s">
        <v>73</v>
      </c>
    </row>
    <row r="25">
      <c r="A25" s="68"/>
      <c r="B25" s="148" t="s">
        <v>73</v>
      </c>
      <c r="C25" s="47">
        <v>0.0</v>
      </c>
      <c r="D25" s="46" t="s">
        <v>192</v>
      </c>
      <c r="E25" s="47"/>
      <c r="F25" s="46"/>
      <c r="G25" s="47">
        <v>18.0</v>
      </c>
      <c r="H25" s="254"/>
      <c r="M25" s="246"/>
      <c r="N25" s="247"/>
      <c r="O25" s="248"/>
      <c r="P25" s="250"/>
      <c r="Q25" s="249"/>
      <c r="R25" s="247"/>
      <c r="S25" s="248"/>
      <c r="T25" s="250"/>
      <c r="U25" s="250"/>
      <c r="V25" s="239"/>
      <c r="W25" s="248"/>
      <c r="X25" s="250"/>
      <c r="Y25" s="255"/>
      <c r="Z25" s="256"/>
    </row>
    <row r="26">
      <c r="M26" s="257"/>
      <c r="N26" s="247"/>
      <c r="O26" s="248"/>
      <c r="P26" s="250"/>
      <c r="Q26" s="249"/>
      <c r="R26" s="247"/>
      <c r="S26" s="248"/>
      <c r="T26" s="250"/>
      <c r="U26" s="250"/>
      <c r="V26" s="239"/>
      <c r="W26" s="248"/>
      <c r="X26" s="250"/>
      <c r="Y26" s="258"/>
      <c r="Z26" s="256"/>
    </row>
    <row r="27">
      <c r="A27" s="57"/>
      <c r="B27" s="259" t="s">
        <v>416</v>
      </c>
      <c r="C27" s="226"/>
      <c r="D27" s="226"/>
      <c r="E27" s="226"/>
      <c r="F27" s="226"/>
      <c r="G27" s="226"/>
      <c r="H27" s="227"/>
      <c r="M27" s="257"/>
      <c r="N27" s="247"/>
      <c r="O27" s="248"/>
      <c r="P27" s="250"/>
      <c r="Q27" s="249"/>
      <c r="R27" s="247"/>
      <c r="S27" s="248"/>
      <c r="T27" s="250"/>
      <c r="U27" s="250"/>
      <c r="V27" s="247"/>
      <c r="W27" s="248"/>
      <c r="X27" s="249"/>
      <c r="Y27" s="260"/>
      <c r="Z27" s="257"/>
    </row>
    <row r="28">
      <c r="A28" s="57"/>
      <c r="B28" s="235" t="s">
        <v>375</v>
      </c>
      <c r="C28" s="236" t="s">
        <v>70</v>
      </c>
      <c r="D28" s="236" t="s">
        <v>377</v>
      </c>
      <c r="E28" s="236" t="s">
        <v>70</v>
      </c>
      <c r="F28" s="236" t="s">
        <v>405</v>
      </c>
      <c r="G28" s="204" t="s">
        <v>17</v>
      </c>
      <c r="H28" s="237" t="s">
        <v>406</v>
      </c>
      <c r="M28" s="261"/>
      <c r="N28" s="262"/>
      <c r="O28" s="263"/>
      <c r="P28" s="264"/>
      <c r="Q28" s="265"/>
      <c r="R28" s="262"/>
      <c r="S28" s="263"/>
      <c r="T28" s="264"/>
      <c r="U28" s="264"/>
      <c r="V28" s="262"/>
      <c r="W28" s="263"/>
      <c r="X28" s="265"/>
      <c r="Y28" s="266"/>
      <c r="Z28" s="261"/>
    </row>
    <row r="29">
      <c r="A29" s="68"/>
      <c r="B29" s="267" t="s">
        <v>85</v>
      </c>
      <c r="C29" s="14">
        <v>0.0</v>
      </c>
      <c r="D29" s="268" t="s">
        <v>161</v>
      </c>
      <c r="E29" s="269"/>
      <c r="F29" s="270"/>
      <c r="G29" s="14"/>
      <c r="H29" s="43"/>
    </row>
    <row r="30">
      <c r="A30" s="68"/>
      <c r="B30" s="267" t="s">
        <v>74</v>
      </c>
      <c r="C30" s="14">
        <v>1.0</v>
      </c>
      <c r="D30" s="268" t="s">
        <v>88</v>
      </c>
      <c r="E30" s="269"/>
      <c r="F30" s="270"/>
      <c r="G30" s="14"/>
      <c r="H30" s="43"/>
    </row>
    <row r="31">
      <c r="A31" s="68"/>
      <c r="B31" s="267" t="s">
        <v>68</v>
      </c>
      <c r="C31" s="14">
        <v>0.0</v>
      </c>
      <c r="D31" s="268" t="s">
        <v>417</v>
      </c>
      <c r="E31" s="271">
        <v>0.0</v>
      </c>
      <c r="F31" s="269" t="s">
        <v>87</v>
      </c>
      <c r="G31" s="14"/>
      <c r="H31" s="43"/>
    </row>
    <row r="32">
      <c r="A32" s="68"/>
      <c r="B32" s="267" t="s">
        <v>95</v>
      </c>
      <c r="C32" s="14">
        <v>1.0</v>
      </c>
      <c r="D32" s="268" t="s">
        <v>247</v>
      </c>
      <c r="E32" s="269">
        <v>0.0</v>
      </c>
      <c r="F32" s="269" t="s">
        <v>96</v>
      </c>
      <c r="G32" s="14"/>
      <c r="H32" s="43"/>
    </row>
    <row r="33">
      <c r="A33" s="68"/>
      <c r="B33" s="267" t="s">
        <v>56</v>
      </c>
      <c r="C33" s="85">
        <v>0.0</v>
      </c>
      <c r="D33" s="272" t="s">
        <v>253</v>
      </c>
      <c r="E33" s="270"/>
      <c r="F33" s="270"/>
      <c r="G33" s="14"/>
      <c r="H33" s="43"/>
    </row>
    <row r="34">
      <c r="A34" s="68"/>
      <c r="B34" s="267" t="s">
        <v>115</v>
      </c>
      <c r="C34" s="14">
        <v>0.0</v>
      </c>
      <c r="D34" s="268" t="s">
        <v>211</v>
      </c>
      <c r="E34" s="270"/>
      <c r="F34" s="269" t="s">
        <v>169</v>
      </c>
      <c r="G34" s="14"/>
      <c r="H34" s="43"/>
    </row>
    <row r="35">
      <c r="A35" s="68"/>
      <c r="B35" s="267" t="s">
        <v>103</v>
      </c>
      <c r="C35" s="14">
        <v>0.0</v>
      </c>
      <c r="D35" s="268" t="s">
        <v>419</v>
      </c>
      <c r="E35" s="270"/>
      <c r="F35" s="269" t="s">
        <v>310</v>
      </c>
      <c r="G35" s="14"/>
      <c r="H35" s="43"/>
    </row>
    <row r="36">
      <c r="A36" s="68"/>
      <c r="B36" s="267" t="s">
        <v>127</v>
      </c>
      <c r="C36" s="14">
        <v>0.0</v>
      </c>
      <c r="D36" s="268" t="s">
        <v>159</v>
      </c>
      <c r="E36" s="270"/>
      <c r="F36" s="270"/>
      <c r="G36" s="14"/>
      <c r="H36" s="43"/>
    </row>
    <row r="37">
      <c r="A37" s="68"/>
      <c r="B37" s="267" t="s">
        <v>166</v>
      </c>
      <c r="C37" s="14">
        <v>1.0</v>
      </c>
      <c r="D37" s="268" t="s">
        <v>91</v>
      </c>
      <c r="E37" s="270"/>
      <c r="F37" s="270"/>
      <c r="G37" s="14"/>
      <c r="H37" s="43"/>
    </row>
    <row r="38">
      <c r="A38" s="68"/>
      <c r="B38" s="146" t="s">
        <v>25</v>
      </c>
      <c r="C38" s="18">
        <v>0.0</v>
      </c>
      <c r="D38" s="269" t="s">
        <v>71</v>
      </c>
      <c r="E38" s="270"/>
      <c r="F38" s="270"/>
      <c r="G38" s="14"/>
      <c r="H38" s="43"/>
    </row>
    <row r="39">
      <c r="A39" s="68"/>
      <c r="B39" s="146" t="s">
        <v>420</v>
      </c>
      <c r="C39" s="14">
        <v>0.0</v>
      </c>
      <c r="D39" s="269" t="s">
        <v>311</v>
      </c>
      <c r="E39" s="270"/>
      <c r="F39" s="270"/>
      <c r="G39" s="14"/>
      <c r="H39" s="43"/>
    </row>
    <row r="40">
      <c r="A40" s="68"/>
      <c r="B40" s="146" t="s">
        <v>94</v>
      </c>
      <c r="C40" s="14">
        <v>1.0</v>
      </c>
      <c r="D40" s="269" t="s">
        <v>93</v>
      </c>
      <c r="E40" s="270"/>
      <c r="F40" s="270"/>
      <c r="G40" s="14"/>
      <c r="H40" s="43"/>
    </row>
    <row r="41">
      <c r="A41" s="68"/>
      <c r="B41" s="146" t="s">
        <v>154</v>
      </c>
      <c r="C41" s="14">
        <v>0.0</v>
      </c>
      <c r="D41" s="269" t="s">
        <v>264</v>
      </c>
      <c r="E41" s="269"/>
      <c r="F41" s="269"/>
      <c r="G41" s="14"/>
      <c r="H41" s="43"/>
    </row>
    <row r="42">
      <c r="A42" s="68"/>
      <c r="B42" s="146" t="s">
        <v>421</v>
      </c>
      <c r="C42" s="14">
        <v>0.0</v>
      </c>
      <c r="D42" s="269" t="s">
        <v>422</v>
      </c>
      <c r="E42" s="270"/>
      <c r="F42" s="270"/>
      <c r="G42" s="14"/>
      <c r="H42" s="43"/>
    </row>
    <row r="43">
      <c r="A43" s="68"/>
      <c r="B43" s="146" t="s">
        <v>73</v>
      </c>
      <c r="C43" s="14">
        <v>0.0</v>
      </c>
      <c r="D43" s="273" t="s">
        <v>294</v>
      </c>
      <c r="E43" s="270"/>
      <c r="F43" s="270"/>
      <c r="G43" s="14"/>
      <c r="H43" s="43"/>
    </row>
    <row r="44">
      <c r="A44" s="68"/>
      <c r="B44" s="146" t="s">
        <v>89</v>
      </c>
      <c r="C44" s="253">
        <v>0.0</v>
      </c>
      <c r="D44" s="269" t="s">
        <v>267</v>
      </c>
      <c r="E44" s="274"/>
      <c r="F44" s="271" t="s">
        <v>232</v>
      </c>
      <c r="G44" s="14"/>
      <c r="H44" s="43"/>
    </row>
    <row r="45">
      <c r="A45" s="68"/>
      <c r="B45" s="146" t="s">
        <v>178</v>
      </c>
      <c r="C45" s="14">
        <v>0.0</v>
      </c>
      <c r="D45" s="275" t="s">
        <v>179</v>
      </c>
      <c r="E45" s="270"/>
      <c r="F45" s="269" t="s">
        <v>187</v>
      </c>
      <c r="G45" s="14"/>
      <c r="H45" s="43"/>
    </row>
    <row r="46">
      <c r="A46" s="68"/>
      <c r="B46" s="148" t="s">
        <v>51</v>
      </c>
      <c r="C46" s="47">
        <v>0.0</v>
      </c>
      <c r="D46" s="277" t="s">
        <v>268</v>
      </c>
      <c r="E46" s="277"/>
      <c r="F46" s="277" t="s">
        <v>158</v>
      </c>
      <c r="G46" s="47"/>
      <c r="H46" s="254"/>
    </row>
  </sheetData>
  <mergeCells count="11">
    <mergeCell ref="M5:M6"/>
    <mergeCell ref="B6:H6"/>
    <mergeCell ref="J6:K6"/>
    <mergeCell ref="B27:H27"/>
    <mergeCell ref="C2:H2"/>
    <mergeCell ref="C3:H3"/>
    <mergeCell ref="N5:Q5"/>
    <mergeCell ref="R5:U5"/>
    <mergeCell ref="V5:X5"/>
    <mergeCell ref="Y5:Y6"/>
    <mergeCell ref="Z5:Z6"/>
  </mergeCells>
  <conditionalFormatting sqref="C34:D34">
    <cfRule type="expression" dxfId="0" priority="1">
      <formula>COUNTIF(I8:I19, C34) = 1</formula>
    </cfRule>
  </conditionalFormatting>
  <conditionalFormatting sqref="C36:D36">
    <cfRule type="expression" dxfId="0" priority="2">
      <formula>COUNTIF(I8:I19, C36) = 1</formula>
    </cfRule>
  </conditionalFormatting>
  <conditionalFormatting sqref="C39:D39">
    <cfRule type="expression" dxfId="0" priority="3">
      <formula>COUNTIF(I8:I19, C39) = 1</formula>
    </cfRule>
  </conditionalFormatting>
  <conditionalFormatting sqref="C41:D41">
    <cfRule type="expression" dxfId="0" priority="4">
      <formula>COUNTIF(I8:I19, C41) = 1</formula>
    </cfRule>
  </conditionalFormatting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236" t="s">
        <v>70</v>
      </c>
      <c r="B1" s="236" t="s">
        <v>377</v>
      </c>
    </row>
    <row r="2">
      <c r="A2" s="14">
        <v>1.0</v>
      </c>
      <c r="B2" s="38" t="s">
        <v>93</v>
      </c>
    </row>
    <row r="3">
      <c r="A3" s="14">
        <v>1.0</v>
      </c>
      <c r="B3" s="38" t="s">
        <v>161</v>
      </c>
    </row>
    <row r="4">
      <c r="A4" s="14">
        <v>0.0</v>
      </c>
      <c r="B4" s="38" t="s">
        <v>169</v>
      </c>
    </row>
    <row r="5">
      <c r="A5" s="14">
        <v>1.0</v>
      </c>
      <c r="B5" s="38" t="s">
        <v>88</v>
      </c>
    </row>
    <row r="6">
      <c r="A6" s="14">
        <v>1.0</v>
      </c>
      <c r="B6" s="38" t="s">
        <v>203</v>
      </c>
    </row>
    <row r="7">
      <c r="A7" s="14">
        <v>0.0</v>
      </c>
      <c r="B7" s="38" t="s">
        <v>183</v>
      </c>
    </row>
    <row r="8">
      <c r="A8" s="14">
        <v>1.0</v>
      </c>
      <c r="B8" s="38" t="s">
        <v>80</v>
      </c>
    </row>
    <row r="9">
      <c r="A9" s="14">
        <v>0.0</v>
      </c>
      <c r="B9" s="38" t="s">
        <v>159</v>
      </c>
    </row>
    <row r="10">
      <c r="A10" s="14">
        <v>1.0</v>
      </c>
      <c r="B10" s="38" t="s">
        <v>102</v>
      </c>
    </row>
    <row r="11">
      <c r="A11" s="14">
        <v>0.0</v>
      </c>
      <c r="B11" s="38" t="s">
        <v>177</v>
      </c>
    </row>
    <row r="12">
      <c r="A12" s="14">
        <v>0.0</v>
      </c>
      <c r="B12" s="38" t="s">
        <v>69</v>
      </c>
    </row>
    <row r="13">
      <c r="A13" s="14">
        <v>0.0</v>
      </c>
      <c r="B13" s="38" t="s">
        <v>208</v>
      </c>
    </row>
    <row r="14">
      <c r="A14" s="14">
        <v>0.0</v>
      </c>
      <c r="B14" s="38" t="s">
        <v>47</v>
      </c>
    </row>
    <row r="15">
      <c r="A15" s="14">
        <v>0.0</v>
      </c>
      <c r="B15" s="38" t="s">
        <v>226</v>
      </c>
    </row>
    <row r="16">
      <c r="A16" s="14">
        <v>0.0</v>
      </c>
      <c r="B16" s="38" t="s">
        <v>158</v>
      </c>
    </row>
    <row r="17">
      <c r="A17" s="14">
        <v>0.0</v>
      </c>
      <c r="B17" s="38" t="s">
        <v>222</v>
      </c>
    </row>
    <row r="18">
      <c r="A18" s="14">
        <v>1.0</v>
      </c>
      <c r="B18" s="38" t="s">
        <v>72</v>
      </c>
    </row>
    <row r="19">
      <c r="A19" s="47">
        <v>0.0</v>
      </c>
      <c r="B19" s="46" t="s">
        <v>133</v>
      </c>
    </row>
    <row r="20">
      <c r="A20" s="88">
        <v>0.0</v>
      </c>
      <c r="B20" s="536" t="s">
        <v>112</v>
      </c>
    </row>
    <row r="21">
      <c r="A21" s="119">
        <v>0.0</v>
      </c>
      <c r="B21" s="283" t="s">
        <v>176</v>
      </c>
    </row>
    <row r="22">
      <c r="A22" s="119">
        <v>0.0</v>
      </c>
      <c r="B22" s="283" t="s">
        <v>220</v>
      </c>
    </row>
    <row r="23">
      <c r="A23" s="286">
        <v>0.0</v>
      </c>
      <c r="B23" s="537" t="s">
        <v>109</v>
      </c>
    </row>
    <row r="24">
      <c r="A24" s="14">
        <v>1.0</v>
      </c>
      <c r="B24" s="38" t="s">
        <v>69</v>
      </c>
    </row>
    <row r="25">
      <c r="A25" s="14">
        <v>1.0</v>
      </c>
      <c r="B25" s="38" t="s">
        <v>255</v>
      </c>
    </row>
    <row r="26">
      <c r="A26" s="14">
        <v>1.0</v>
      </c>
      <c r="B26" s="38" t="s">
        <v>322</v>
      </c>
    </row>
    <row r="27">
      <c r="A27" s="14">
        <v>1.0</v>
      </c>
      <c r="B27" s="38" t="s">
        <v>252</v>
      </c>
    </row>
    <row r="28">
      <c r="A28" s="14">
        <v>1.0</v>
      </c>
      <c r="B28" s="38" t="s">
        <v>102</v>
      </c>
    </row>
    <row r="29">
      <c r="A29" s="14">
        <v>1.0</v>
      </c>
      <c r="B29" s="38" t="s">
        <v>203</v>
      </c>
    </row>
    <row r="30">
      <c r="A30" s="14">
        <v>1.0</v>
      </c>
      <c r="B30" s="38" t="s">
        <v>257</v>
      </c>
    </row>
    <row r="31">
      <c r="A31" s="14">
        <v>0.0</v>
      </c>
      <c r="B31" s="38" t="s">
        <v>223</v>
      </c>
    </row>
    <row r="32">
      <c r="A32" s="14">
        <v>0.0</v>
      </c>
      <c r="B32" s="38" t="s">
        <v>323</v>
      </c>
    </row>
    <row r="33">
      <c r="A33" s="14">
        <v>0.0</v>
      </c>
      <c r="B33" s="38" t="s">
        <v>229</v>
      </c>
    </row>
    <row r="34">
      <c r="A34" s="14">
        <v>0.0</v>
      </c>
      <c r="B34" s="38" t="s">
        <v>281</v>
      </c>
    </row>
    <row r="35">
      <c r="A35" s="14">
        <v>0.0</v>
      </c>
      <c r="B35" s="38" t="s">
        <v>314</v>
      </c>
    </row>
    <row r="36">
      <c r="A36" s="14">
        <v>0.0</v>
      </c>
      <c r="B36" s="38" t="s">
        <v>321</v>
      </c>
    </row>
    <row r="37">
      <c r="A37" s="14">
        <v>1.0</v>
      </c>
      <c r="B37" s="38" t="s">
        <v>245</v>
      </c>
    </row>
    <row r="38">
      <c r="A38" s="14">
        <v>0.0</v>
      </c>
      <c r="B38" s="38" t="s">
        <v>112</v>
      </c>
    </row>
    <row r="39">
      <c r="A39" s="14">
        <v>0.0</v>
      </c>
      <c r="B39" s="38" t="s">
        <v>241</v>
      </c>
    </row>
    <row r="40">
      <c r="A40" s="14">
        <v>0.0</v>
      </c>
      <c r="B40" s="38" t="s">
        <v>120</v>
      </c>
    </row>
    <row r="41">
      <c r="A41" s="47">
        <v>0.0</v>
      </c>
      <c r="B41" s="46" t="s">
        <v>192</v>
      </c>
    </row>
    <row r="42">
      <c r="A42" s="538">
        <v>0.0</v>
      </c>
      <c r="B42" s="536" t="s">
        <v>235</v>
      </c>
    </row>
    <row r="43">
      <c r="A43" s="119">
        <v>0.0</v>
      </c>
      <c r="B43" s="283" t="s">
        <v>248</v>
      </c>
    </row>
    <row r="44">
      <c r="A44" s="119">
        <v>0.0</v>
      </c>
      <c r="B44" s="283" t="s">
        <v>26</v>
      </c>
    </row>
    <row r="45">
      <c r="A45" s="119">
        <v>0.0</v>
      </c>
      <c r="B45" s="283" t="s">
        <v>183</v>
      </c>
    </row>
    <row r="46">
      <c r="A46" s="119">
        <v>0.0</v>
      </c>
      <c r="B46" s="283" t="s">
        <v>312</v>
      </c>
    </row>
    <row r="47">
      <c r="A47" s="119">
        <v>0.0</v>
      </c>
      <c r="B47" s="539" t="s">
        <v>759</v>
      </c>
    </row>
    <row r="48">
      <c r="A48" s="68">
        <v>0.0</v>
      </c>
      <c r="B48" s="276" t="s">
        <v>275</v>
      </c>
    </row>
    <row r="49">
      <c r="A49" s="68">
        <v>1.0</v>
      </c>
      <c r="B49" s="68" t="s">
        <v>716</v>
      </c>
    </row>
    <row r="50">
      <c r="A50" s="68">
        <v>1.0</v>
      </c>
      <c r="B50" s="68" t="s">
        <v>720</v>
      </c>
    </row>
    <row r="51">
      <c r="A51" s="68">
        <v>1.0</v>
      </c>
      <c r="B51" s="68" t="s">
        <v>715</v>
      </c>
    </row>
    <row r="52">
      <c r="A52" s="68">
        <v>1.0</v>
      </c>
      <c r="B52" s="68" t="s">
        <v>718</v>
      </c>
    </row>
    <row r="53">
      <c r="A53" s="68">
        <v>1.0</v>
      </c>
      <c r="B53" s="68" t="s">
        <v>711</v>
      </c>
    </row>
    <row r="54">
      <c r="A54" s="68">
        <v>1.0</v>
      </c>
      <c r="B54" s="68" t="s">
        <v>717</v>
      </c>
    </row>
    <row r="55">
      <c r="A55" s="68">
        <v>1.0</v>
      </c>
      <c r="B55" s="68" t="s">
        <v>712</v>
      </c>
    </row>
    <row r="56">
      <c r="A56" s="68">
        <v>0.0</v>
      </c>
      <c r="B56" s="68" t="s">
        <v>760</v>
      </c>
    </row>
    <row r="57">
      <c r="A57" s="68">
        <v>1.0</v>
      </c>
      <c r="B57" s="68" t="s">
        <v>761</v>
      </c>
    </row>
    <row r="58">
      <c r="A58" s="68">
        <v>0.0</v>
      </c>
      <c r="B58" s="68" t="s">
        <v>762</v>
      </c>
    </row>
    <row r="59">
      <c r="A59" s="68">
        <v>1.0</v>
      </c>
      <c r="B59" s="38" t="s">
        <v>722</v>
      </c>
    </row>
    <row r="60">
      <c r="A60" s="68">
        <v>0.0</v>
      </c>
      <c r="B60" s="38" t="s">
        <v>763</v>
      </c>
    </row>
    <row r="61">
      <c r="A61" s="68">
        <v>0.0</v>
      </c>
      <c r="B61" s="38" t="s">
        <v>764</v>
      </c>
    </row>
    <row r="62">
      <c r="A62" s="68">
        <v>0.0</v>
      </c>
      <c r="B62" s="38" t="s">
        <v>765</v>
      </c>
    </row>
    <row r="63">
      <c r="A63" s="68">
        <v>0.0</v>
      </c>
      <c r="B63" s="38" t="s">
        <v>766</v>
      </c>
    </row>
    <row r="64">
      <c r="A64" s="68">
        <v>0.0</v>
      </c>
      <c r="B64" s="38" t="s">
        <v>767</v>
      </c>
    </row>
    <row r="65">
      <c r="A65" s="68">
        <v>0.0</v>
      </c>
      <c r="B65" s="38" t="s">
        <v>768</v>
      </c>
    </row>
    <row r="66">
      <c r="A66" s="68">
        <v>0.0</v>
      </c>
      <c r="B66" s="46" t="s">
        <v>769</v>
      </c>
    </row>
    <row r="67">
      <c r="A67" s="88">
        <v>0.0</v>
      </c>
      <c r="B67" s="536" t="s">
        <v>770</v>
      </c>
    </row>
    <row r="68">
      <c r="A68" s="119">
        <v>0.0</v>
      </c>
      <c r="B68" s="283" t="s">
        <v>771</v>
      </c>
    </row>
    <row r="69">
      <c r="A69" s="119">
        <v>0.0</v>
      </c>
      <c r="B69" s="283" t="s">
        <v>772</v>
      </c>
    </row>
    <row r="70">
      <c r="A70" s="119">
        <v>0.0</v>
      </c>
      <c r="B70" s="283" t="s">
        <v>773</v>
      </c>
    </row>
    <row r="71">
      <c r="A71" s="286">
        <v>0.0</v>
      </c>
      <c r="B71" s="540" t="s">
        <v>774</v>
      </c>
    </row>
    <row r="72">
      <c r="A72" s="68">
        <v>0.0</v>
      </c>
      <c r="B72" s="276" t="s">
        <v>775</v>
      </c>
    </row>
    <row r="73">
      <c r="A73" s="541">
        <v>1.0</v>
      </c>
      <c r="B73" s="541" t="s">
        <v>718</v>
      </c>
    </row>
    <row r="74">
      <c r="A74" s="38">
        <v>1.0</v>
      </c>
      <c r="B74" s="38" t="s">
        <v>715</v>
      </c>
    </row>
    <row r="75">
      <c r="A75" s="38">
        <v>1.0</v>
      </c>
      <c r="B75" s="38" t="s">
        <v>776</v>
      </c>
    </row>
    <row r="76">
      <c r="A76" s="38">
        <v>0.0</v>
      </c>
      <c r="B76" s="38" t="s">
        <v>710</v>
      </c>
    </row>
    <row r="77">
      <c r="A77" s="38">
        <v>0.0</v>
      </c>
      <c r="B77" s="38" t="s">
        <v>777</v>
      </c>
    </row>
    <row r="78">
      <c r="A78" s="38">
        <v>0.0</v>
      </c>
      <c r="B78" s="38" t="s">
        <v>778</v>
      </c>
    </row>
    <row r="79">
      <c r="A79" s="38">
        <v>1.0</v>
      </c>
      <c r="B79" s="38" t="s">
        <v>779</v>
      </c>
    </row>
    <row r="80">
      <c r="A80" s="38">
        <v>1.0</v>
      </c>
      <c r="B80" s="38" t="s">
        <v>727</v>
      </c>
    </row>
    <row r="81">
      <c r="A81" s="38">
        <v>0.0</v>
      </c>
      <c r="B81" s="38" t="s">
        <v>766</v>
      </c>
    </row>
    <row r="82">
      <c r="A82" s="38">
        <v>1.0</v>
      </c>
      <c r="B82" s="38" t="s">
        <v>717</v>
      </c>
    </row>
    <row r="83">
      <c r="A83" s="38">
        <v>1.0</v>
      </c>
      <c r="B83" s="38" t="s">
        <v>734</v>
      </c>
    </row>
    <row r="84">
      <c r="A84" s="38">
        <v>0.0</v>
      </c>
      <c r="B84" s="38" t="s">
        <v>780</v>
      </c>
    </row>
    <row r="85">
      <c r="A85" s="38">
        <v>0.0</v>
      </c>
      <c r="B85" s="38" t="s">
        <v>781</v>
      </c>
    </row>
    <row r="86">
      <c r="A86" s="38">
        <v>0.0</v>
      </c>
      <c r="B86" s="38" t="s">
        <v>782</v>
      </c>
    </row>
    <row r="87">
      <c r="A87" s="38">
        <v>0.0</v>
      </c>
      <c r="B87" s="38" t="s">
        <v>783</v>
      </c>
    </row>
    <row r="88">
      <c r="A88" s="38">
        <v>0.0</v>
      </c>
      <c r="B88" s="38" t="s">
        <v>784</v>
      </c>
    </row>
    <row r="89">
      <c r="A89" s="38">
        <v>0.0</v>
      </c>
      <c r="B89" s="38" t="s">
        <v>785</v>
      </c>
    </row>
    <row r="90">
      <c r="A90" s="46">
        <v>0.0</v>
      </c>
      <c r="B90" s="46" t="s">
        <v>768</v>
      </c>
    </row>
    <row r="91">
      <c r="A91" s="88">
        <v>0.0</v>
      </c>
      <c r="B91" s="536" t="s">
        <v>786</v>
      </c>
    </row>
    <row r="92">
      <c r="A92" s="119">
        <v>0.0</v>
      </c>
      <c r="B92" s="283" t="s">
        <v>787</v>
      </c>
    </row>
    <row r="93">
      <c r="A93" s="119">
        <v>0.0</v>
      </c>
      <c r="B93" s="283" t="s">
        <v>788</v>
      </c>
    </row>
    <row r="94">
      <c r="A94" s="119">
        <v>0.0</v>
      </c>
      <c r="B94" s="283" t="s">
        <v>789</v>
      </c>
    </row>
    <row r="95">
      <c r="A95" s="119">
        <v>0.0</v>
      </c>
      <c r="B95" s="283" t="s">
        <v>790</v>
      </c>
    </row>
    <row r="96">
      <c r="A96" s="14">
        <v>0.0</v>
      </c>
      <c r="B96" s="39" t="s">
        <v>772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2.63"/>
    <col customWidth="1" min="3" max="3" width="17.88"/>
    <col customWidth="1" min="4" max="4" width="34.5"/>
    <col customWidth="1" min="5" max="5" width="13.38"/>
    <col customWidth="1" min="6" max="6" width="31.5"/>
    <col customWidth="1" min="10" max="11" width="9.63"/>
    <col customWidth="1" min="12" max="12" width="37.38"/>
    <col customWidth="1" min="13" max="13" width="33.38"/>
    <col customWidth="1" min="15" max="15" width="24.0"/>
    <col customWidth="1" min="16" max="16" width="8.25"/>
    <col customWidth="1" min="17" max="17" width="13.25"/>
    <col customWidth="1" min="18" max="18" width="12.5"/>
    <col customWidth="1" min="19" max="19" width="19.13"/>
    <col customWidth="1" min="20" max="20" width="8.25"/>
    <col customWidth="1" min="21" max="21" width="14.13"/>
    <col customWidth="1" min="22" max="22" width="16.0"/>
    <col customWidth="1" min="23" max="24" width="13.75"/>
    <col customWidth="1" min="25" max="25" width="16.75"/>
    <col customWidth="1" min="26" max="26" width="16.38"/>
    <col customWidth="1" min="27" max="27" width="33.25"/>
    <col customWidth="1" min="30" max="30" width="15.75"/>
    <col customWidth="1" min="31" max="31" width="17.75"/>
    <col customWidth="1" min="32" max="32" width="26.38"/>
  </cols>
  <sheetData>
    <row r="2">
      <c r="A2" s="215"/>
      <c r="B2" s="216" t="s">
        <v>394</v>
      </c>
      <c r="C2" s="216" t="s">
        <v>395</v>
      </c>
      <c r="D2" s="217"/>
      <c r="E2" s="217"/>
      <c r="F2" s="217"/>
      <c r="G2" s="217"/>
      <c r="H2" s="3"/>
    </row>
    <row r="3">
      <c r="B3" s="218" t="s">
        <v>396</v>
      </c>
      <c r="C3" s="216" t="s">
        <v>397</v>
      </c>
      <c r="D3" s="217"/>
      <c r="E3" s="217"/>
      <c r="F3" s="217"/>
      <c r="G3" s="217"/>
      <c r="H3" s="3"/>
    </row>
    <row r="5">
      <c r="O5" s="219" t="s">
        <v>398</v>
      </c>
      <c r="P5" s="220" t="s">
        <v>399</v>
      </c>
      <c r="Q5" s="221"/>
      <c r="R5" s="221"/>
      <c r="S5" s="222"/>
      <c r="T5" s="223" t="s">
        <v>400</v>
      </c>
      <c r="U5" s="221"/>
      <c r="V5" s="222"/>
      <c r="W5" s="224" t="s">
        <v>401</v>
      </c>
      <c r="X5" s="221"/>
      <c r="Y5" s="222"/>
      <c r="Z5" s="219" t="s">
        <v>70</v>
      </c>
      <c r="AA5" s="219" t="s">
        <v>375</v>
      </c>
    </row>
    <row r="6">
      <c r="A6" s="57"/>
      <c r="B6" s="225" t="s">
        <v>402</v>
      </c>
      <c r="C6" s="226"/>
      <c r="D6" s="226"/>
      <c r="E6" s="226"/>
      <c r="F6" s="226"/>
      <c r="G6" s="226"/>
      <c r="H6" s="227"/>
      <c r="I6" s="228"/>
      <c r="J6" s="542" t="s">
        <v>791</v>
      </c>
      <c r="K6" s="542" t="s">
        <v>792</v>
      </c>
      <c r="L6" s="225" t="s">
        <v>70</v>
      </c>
      <c r="M6" s="227"/>
      <c r="O6" s="229"/>
      <c r="P6" s="230" t="s">
        <v>15</v>
      </c>
      <c r="Q6" s="231" t="s">
        <v>378</v>
      </c>
      <c r="R6" s="232" t="s">
        <v>403</v>
      </c>
      <c r="S6" s="233" t="s">
        <v>404</v>
      </c>
      <c r="T6" s="230" t="s">
        <v>15</v>
      </c>
      <c r="U6" s="231" t="s">
        <v>378</v>
      </c>
      <c r="V6" s="234" t="s">
        <v>404</v>
      </c>
      <c r="W6" s="230" t="s">
        <v>15</v>
      </c>
      <c r="X6" s="231" t="s">
        <v>378</v>
      </c>
      <c r="Y6" s="233" t="s">
        <v>404</v>
      </c>
      <c r="Z6" s="229"/>
      <c r="AA6" s="229"/>
    </row>
    <row r="7">
      <c r="A7" s="57"/>
      <c r="B7" s="235" t="s">
        <v>375</v>
      </c>
      <c r="C7" s="236" t="s">
        <v>70</v>
      </c>
      <c r="D7" s="236" t="s">
        <v>377</v>
      </c>
      <c r="E7" s="236" t="s">
        <v>70</v>
      </c>
      <c r="F7" s="236" t="s">
        <v>405</v>
      </c>
      <c r="G7" s="204" t="s">
        <v>17</v>
      </c>
      <c r="H7" s="237" t="s">
        <v>406</v>
      </c>
      <c r="J7" s="204"/>
      <c r="K7" s="204"/>
      <c r="L7" s="90" t="s">
        <v>6</v>
      </c>
      <c r="M7" s="91" t="s">
        <v>5</v>
      </c>
      <c r="O7" s="68" t="s">
        <v>716</v>
      </c>
      <c r="P7" s="239" t="s">
        <v>28</v>
      </c>
      <c r="Q7" s="240">
        <v>1.0</v>
      </c>
      <c r="R7" s="240">
        <v>1.0</v>
      </c>
      <c r="S7" s="241"/>
      <c r="T7" s="239" t="s">
        <v>28</v>
      </c>
      <c r="U7" s="240">
        <v>9.0</v>
      </c>
      <c r="V7" s="242"/>
      <c r="W7" s="239" t="s">
        <v>28</v>
      </c>
      <c r="X7" s="450">
        <v>1.0</v>
      </c>
      <c r="Y7" s="14">
        <v>0.0</v>
      </c>
      <c r="Z7" s="68">
        <v>1.0</v>
      </c>
      <c r="AA7" s="68" t="s">
        <v>793</v>
      </c>
    </row>
    <row r="8">
      <c r="A8" s="68"/>
      <c r="B8" s="68" t="s">
        <v>793</v>
      </c>
      <c r="C8" s="68">
        <v>1.0</v>
      </c>
      <c r="D8" s="68" t="s">
        <v>716</v>
      </c>
      <c r="E8" s="14"/>
      <c r="F8" s="175"/>
      <c r="G8" s="14">
        <v>1.0</v>
      </c>
      <c r="H8" s="450">
        <v>73.0</v>
      </c>
      <c r="J8" s="450"/>
      <c r="K8" s="450"/>
      <c r="L8" s="543" t="s">
        <v>710</v>
      </c>
      <c r="M8" s="544" t="s">
        <v>25</v>
      </c>
      <c r="O8" s="68" t="s">
        <v>720</v>
      </c>
      <c r="P8" s="239" t="s">
        <v>28</v>
      </c>
      <c r="Q8" s="248">
        <v>2.0</v>
      </c>
      <c r="R8" s="248">
        <v>2.0</v>
      </c>
      <c r="S8" s="249"/>
      <c r="T8" s="247" t="s">
        <v>28</v>
      </c>
      <c r="U8" s="248">
        <v>3.0</v>
      </c>
      <c r="V8" s="250"/>
      <c r="W8" s="239" t="s">
        <v>28</v>
      </c>
      <c r="X8" s="450">
        <v>2.0</v>
      </c>
      <c r="Y8" s="14">
        <v>0.0</v>
      </c>
      <c r="Z8" s="68">
        <v>1.0</v>
      </c>
      <c r="AA8" s="68" t="s">
        <v>794</v>
      </c>
    </row>
    <row r="9">
      <c r="A9" s="68"/>
      <c r="B9" s="68" t="s">
        <v>794</v>
      </c>
      <c r="C9" s="68">
        <v>1.0</v>
      </c>
      <c r="D9" s="68" t="s">
        <v>720</v>
      </c>
      <c r="E9" s="14"/>
      <c r="F9" s="175"/>
      <c r="G9" s="14">
        <v>2.0</v>
      </c>
      <c r="H9" s="450">
        <v>89.0</v>
      </c>
      <c r="J9" s="450">
        <v>1.0</v>
      </c>
      <c r="K9" s="450"/>
      <c r="L9" s="53" t="s">
        <v>711</v>
      </c>
      <c r="M9" s="92" t="s">
        <v>74</v>
      </c>
      <c r="O9" s="68" t="s">
        <v>715</v>
      </c>
      <c r="P9" s="239" t="s">
        <v>28</v>
      </c>
      <c r="Q9" s="248">
        <v>1.0</v>
      </c>
      <c r="R9" s="248">
        <v>1.0</v>
      </c>
      <c r="S9" s="249"/>
      <c r="T9" s="247" t="s">
        <v>28</v>
      </c>
      <c r="U9" s="248">
        <v>1.0</v>
      </c>
      <c r="V9" s="250"/>
      <c r="W9" s="239" t="s">
        <v>28</v>
      </c>
      <c r="X9" s="450">
        <v>3.0</v>
      </c>
      <c r="Y9" s="14">
        <v>0.0</v>
      </c>
      <c r="Z9" s="68">
        <v>1.0</v>
      </c>
      <c r="AA9" s="68" t="s">
        <v>154</v>
      </c>
    </row>
    <row r="10">
      <c r="A10" s="68"/>
      <c r="B10" s="68" t="s">
        <v>154</v>
      </c>
      <c r="C10" s="68">
        <v>1.0</v>
      </c>
      <c r="D10" s="68" t="s">
        <v>715</v>
      </c>
      <c r="E10" s="14"/>
      <c r="F10" s="175"/>
      <c r="G10" s="14">
        <v>3.0</v>
      </c>
      <c r="H10" s="450">
        <v>92.0</v>
      </c>
      <c r="J10" s="450">
        <v>1.0</v>
      </c>
      <c r="K10" s="450"/>
      <c r="L10" s="53" t="s">
        <v>712</v>
      </c>
      <c r="M10" s="92" t="s">
        <v>25</v>
      </c>
      <c r="O10" s="68" t="s">
        <v>718</v>
      </c>
      <c r="P10" s="239" t="s">
        <v>28</v>
      </c>
      <c r="Q10" s="248">
        <v>1.0</v>
      </c>
      <c r="R10" s="248">
        <v>1.0</v>
      </c>
      <c r="S10" s="249"/>
      <c r="T10" s="247" t="s">
        <v>28</v>
      </c>
      <c r="U10" s="248">
        <v>1.0</v>
      </c>
      <c r="V10" s="250"/>
      <c r="W10" s="239" t="s">
        <v>28</v>
      </c>
      <c r="X10" s="450">
        <v>4.0</v>
      </c>
      <c r="Y10" s="14">
        <v>0.0</v>
      </c>
      <c r="Z10" s="68">
        <v>1.0</v>
      </c>
      <c r="AA10" s="68" t="s">
        <v>572</v>
      </c>
    </row>
    <row r="11">
      <c r="A11" s="68"/>
      <c r="B11" s="68" t="s">
        <v>572</v>
      </c>
      <c r="C11" s="68">
        <v>1.0</v>
      </c>
      <c r="D11" s="68" t="s">
        <v>718</v>
      </c>
      <c r="E11" s="38"/>
      <c r="F11" s="175"/>
      <c r="G11" s="14">
        <v>4.0</v>
      </c>
      <c r="H11" s="450">
        <v>94.0</v>
      </c>
      <c r="J11" s="450"/>
      <c r="K11" s="450"/>
      <c r="L11" s="53" t="s">
        <v>713</v>
      </c>
      <c r="M11" s="92" t="s">
        <v>572</v>
      </c>
      <c r="O11" s="68" t="s">
        <v>711</v>
      </c>
      <c r="P11" s="239" t="s">
        <v>28</v>
      </c>
      <c r="Q11" s="248">
        <v>6.0</v>
      </c>
      <c r="R11" s="248">
        <v>6.0</v>
      </c>
      <c r="S11" s="249"/>
      <c r="T11" s="247" t="s">
        <v>28</v>
      </c>
      <c r="U11" s="248">
        <v>2.0</v>
      </c>
      <c r="V11" s="250">
        <v>0.0</v>
      </c>
      <c r="W11" s="239" t="s">
        <v>28</v>
      </c>
      <c r="X11" s="450">
        <v>5.0</v>
      </c>
      <c r="Y11" s="14">
        <v>0.0</v>
      </c>
      <c r="Z11" s="68">
        <v>1.0</v>
      </c>
      <c r="AA11" s="68" t="s">
        <v>74</v>
      </c>
    </row>
    <row r="12">
      <c r="A12" s="68"/>
      <c r="B12" s="68" t="s">
        <v>74</v>
      </c>
      <c r="C12" s="68">
        <v>1.0</v>
      </c>
      <c r="D12" s="68" t="s">
        <v>711</v>
      </c>
      <c r="E12" s="14"/>
      <c r="F12" s="175"/>
      <c r="G12" s="14">
        <v>5.0</v>
      </c>
      <c r="H12" s="450">
        <v>102.0</v>
      </c>
      <c r="J12" s="450"/>
      <c r="K12" s="450"/>
      <c r="L12" s="53" t="s">
        <v>714</v>
      </c>
      <c r="M12" s="92" t="s">
        <v>154</v>
      </c>
      <c r="O12" s="68" t="s">
        <v>717</v>
      </c>
      <c r="P12" s="239" t="s">
        <v>28</v>
      </c>
      <c r="Q12" s="57">
        <v>1.0</v>
      </c>
      <c r="R12" s="57">
        <v>1.0</v>
      </c>
      <c r="T12" s="247" t="s">
        <v>28</v>
      </c>
      <c r="U12" s="248">
        <v>2.0</v>
      </c>
      <c r="V12" s="249">
        <v>1.0</v>
      </c>
      <c r="W12" s="239" t="s">
        <v>28</v>
      </c>
      <c r="X12" s="450">
        <v>6.0</v>
      </c>
      <c r="Y12" s="14">
        <v>0.0</v>
      </c>
      <c r="Z12" s="68">
        <v>1.0</v>
      </c>
      <c r="AA12" s="68" t="s">
        <v>94</v>
      </c>
    </row>
    <row r="13">
      <c r="A13" s="68"/>
      <c r="B13" s="68" t="s">
        <v>94</v>
      </c>
      <c r="C13" s="68">
        <v>1.0</v>
      </c>
      <c r="D13" s="68" t="s">
        <v>717</v>
      </c>
      <c r="E13" s="14"/>
      <c r="F13" s="38"/>
      <c r="G13" s="14">
        <v>6.0</v>
      </c>
      <c r="H13" s="450">
        <v>109.0</v>
      </c>
      <c r="J13" s="450">
        <v>1.0</v>
      </c>
      <c r="K13" s="450"/>
      <c r="L13" s="53" t="s">
        <v>715</v>
      </c>
      <c r="M13" s="92" t="s">
        <v>154</v>
      </c>
      <c r="O13" s="68" t="s">
        <v>712</v>
      </c>
      <c r="P13" s="239" t="s">
        <v>28</v>
      </c>
      <c r="Q13" s="248">
        <v>3.0</v>
      </c>
      <c r="R13" s="248">
        <v>3.0</v>
      </c>
      <c r="S13" s="249"/>
      <c r="T13" s="247" t="s">
        <v>28</v>
      </c>
      <c r="U13" s="248">
        <v>7.0</v>
      </c>
      <c r="V13" s="250"/>
      <c r="W13" s="239" t="s">
        <v>28</v>
      </c>
      <c r="X13" s="450">
        <v>7.0</v>
      </c>
      <c r="Y13" s="14">
        <v>0.0</v>
      </c>
      <c r="Z13" s="68">
        <v>1.0</v>
      </c>
      <c r="AA13" s="68" t="s">
        <v>25</v>
      </c>
    </row>
    <row r="14">
      <c r="A14" s="68"/>
      <c r="B14" s="68" t="s">
        <v>25</v>
      </c>
      <c r="C14" s="68">
        <v>1.0</v>
      </c>
      <c r="D14" s="68" t="s">
        <v>712</v>
      </c>
      <c r="E14" s="38"/>
      <c r="F14" s="175"/>
      <c r="G14" s="14">
        <v>7.0</v>
      </c>
      <c r="H14" s="450">
        <v>110.0</v>
      </c>
      <c r="J14" s="450">
        <v>1.0</v>
      </c>
      <c r="K14" s="450"/>
      <c r="L14" s="53" t="s">
        <v>716</v>
      </c>
      <c r="M14" s="92" t="s">
        <v>167</v>
      </c>
      <c r="O14" s="68" t="s">
        <v>760</v>
      </c>
      <c r="P14" s="239" t="s">
        <v>28</v>
      </c>
      <c r="Q14" s="248">
        <v>3.0</v>
      </c>
      <c r="R14" s="248">
        <v>3.0</v>
      </c>
      <c r="S14" s="249"/>
      <c r="T14" s="247" t="s">
        <v>28</v>
      </c>
      <c r="U14" s="248">
        <v>8.0</v>
      </c>
      <c r="V14" s="250"/>
      <c r="W14" s="239" t="s">
        <v>28</v>
      </c>
      <c r="X14" s="450">
        <v>8.0</v>
      </c>
      <c r="Y14" s="14">
        <v>0.0</v>
      </c>
      <c r="Z14" s="68">
        <v>0.0</v>
      </c>
      <c r="AA14" s="68" t="s">
        <v>193</v>
      </c>
    </row>
    <row r="15">
      <c r="A15" s="68"/>
      <c r="B15" s="68" t="s">
        <v>193</v>
      </c>
      <c r="C15" s="68">
        <v>0.0</v>
      </c>
      <c r="D15" s="68" t="s">
        <v>760</v>
      </c>
      <c r="E15" s="175"/>
      <c r="F15" s="175"/>
      <c r="G15" s="14">
        <v>8.0</v>
      </c>
      <c r="H15" s="450">
        <v>112.0</v>
      </c>
      <c r="J15" s="450">
        <v>1.0</v>
      </c>
      <c r="K15" s="450"/>
      <c r="L15" s="53" t="s">
        <v>717</v>
      </c>
      <c r="M15" s="92" t="s">
        <v>94</v>
      </c>
      <c r="O15" s="68" t="s">
        <v>761</v>
      </c>
      <c r="P15" s="239" t="s">
        <v>28</v>
      </c>
      <c r="Q15" s="248">
        <v>12.0</v>
      </c>
      <c r="R15" s="248">
        <v>12.0</v>
      </c>
      <c r="S15" s="249"/>
      <c r="T15" s="247" t="s">
        <v>28</v>
      </c>
      <c r="U15" s="248">
        <v>4.0</v>
      </c>
      <c r="V15" s="250">
        <v>0.0</v>
      </c>
      <c r="W15" s="239" t="s">
        <v>28</v>
      </c>
      <c r="X15" s="450">
        <v>9.0</v>
      </c>
      <c r="Y15" s="14">
        <v>0.0</v>
      </c>
      <c r="Z15" s="68">
        <v>1.0</v>
      </c>
      <c r="AA15" s="68" t="s">
        <v>95</v>
      </c>
    </row>
    <row r="16">
      <c r="A16" s="68"/>
      <c r="B16" s="68" t="s">
        <v>95</v>
      </c>
      <c r="C16" s="68">
        <v>1.0</v>
      </c>
      <c r="D16" s="68" t="s">
        <v>761</v>
      </c>
      <c r="E16" s="15"/>
      <c r="F16" s="175"/>
      <c r="G16" s="14">
        <v>9.0</v>
      </c>
      <c r="H16" s="450">
        <v>122.0</v>
      </c>
      <c r="J16" s="450">
        <v>1.0</v>
      </c>
      <c r="K16" s="450"/>
      <c r="L16" s="53" t="s">
        <v>718</v>
      </c>
      <c r="M16" s="92" t="s">
        <v>572</v>
      </c>
      <c r="O16" s="68" t="s">
        <v>762</v>
      </c>
      <c r="P16" s="239" t="s">
        <v>28</v>
      </c>
      <c r="Q16" s="248">
        <v>5.0</v>
      </c>
      <c r="R16" s="248">
        <v>5.0</v>
      </c>
      <c r="S16" s="249"/>
      <c r="T16" s="247" t="s">
        <v>28</v>
      </c>
      <c r="U16" s="248">
        <v>6.0</v>
      </c>
      <c r="V16" s="250"/>
      <c r="W16" s="239" t="s">
        <v>28</v>
      </c>
      <c r="X16" s="450">
        <v>10.0</v>
      </c>
      <c r="Y16" s="14">
        <v>1.0</v>
      </c>
      <c r="Z16" s="68">
        <v>0.0</v>
      </c>
      <c r="AA16" s="68" t="s">
        <v>117</v>
      </c>
    </row>
    <row r="17">
      <c r="A17" s="68"/>
      <c r="B17" s="68" t="s">
        <v>117</v>
      </c>
      <c r="C17" s="68">
        <v>0.0</v>
      </c>
      <c r="D17" s="68" t="s">
        <v>762</v>
      </c>
      <c r="E17" s="14">
        <v>0.0</v>
      </c>
      <c r="F17" s="38" t="s">
        <v>770</v>
      </c>
      <c r="G17" s="14">
        <v>10.0</v>
      </c>
      <c r="H17" s="450">
        <v>129.0</v>
      </c>
      <c r="J17" s="450"/>
      <c r="K17" s="450"/>
      <c r="L17" s="53" t="s">
        <v>719</v>
      </c>
      <c r="M17" s="92" t="s">
        <v>94</v>
      </c>
      <c r="O17" s="38" t="s">
        <v>722</v>
      </c>
      <c r="P17" s="239" t="s">
        <v>28</v>
      </c>
      <c r="Q17" s="248">
        <v>2.0</v>
      </c>
      <c r="R17" s="248">
        <v>2.0</v>
      </c>
      <c r="S17" s="249"/>
      <c r="T17" s="247" t="s">
        <v>28</v>
      </c>
      <c r="U17" s="248">
        <v>1.0</v>
      </c>
      <c r="V17" s="250">
        <v>0.0</v>
      </c>
      <c r="W17" s="239" t="s">
        <v>28</v>
      </c>
      <c r="X17" s="450">
        <v>11.0</v>
      </c>
      <c r="Y17" s="14">
        <v>0.0</v>
      </c>
      <c r="Z17" s="68">
        <v>1.0</v>
      </c>
      <c r="AA17" s="68" t="s">
        <v>77</v>
      </c>
    </row>
    <row r="18">
      <c r="A18" s="68"/>
      <c r="B18" s="68" t="s">
        <v>77</v>
      </c>
      <c r="C18" s="68">
        <v>1.0</v>
      </c>
      <c r="D18" s="38" t="s">
        <v>722</v>
      </c>
      <c r="E18" s="15"/>
      <c r="F18" s="175"/>
      <c r="G18" s="14">
        <v>11.0</v>
      </c>
      <c r="H18" s="450">
        <v>132.0</v>
      </c>
      <c r="J18" s="450">
        <v>1.0</v>
      </c>
      <c r="K18" s="450"/>
      <c r="L18" s="53" t="s">
        <v>720</v>
      </c>
      <c r="M18" s="92" t="s">
        <v>115</v>
      </c>
      <c r="O18" s="38" t="s">
        <v>763</v>
      </c>
      <c r="P18" s="239" t="s">
        <v>28</v>
      </c>
      <c r="Q18" s="248">
        <v>10.0</v>
      </c>
      <c r="R18" s="248">
        <v>10.0</v>
      </c>
      <c r="S18" s="249"/>
      <c r="T18" s="247" t="s">
        <v>28</v>
      </c>
      <c r="U18" s="248">
        <v>2.0</v>
      </c>
      <c r="V18" s="250"/>
      <c r="W18" s="239" t="s">
        <v>28</v>
      </c>
      <c r="X18" s="450">
        <v>12.0</v>
      </c>
      <c r="Y18" s="14">
        <v>0.0</v>
      </c>
      <c r="Z18" s="68">
        <v>0.0</v>
      </c>
      <c r="AA18" s="68" t="s">
        <v>132</v>
      </c>
    </row>
    <row r="19">
      <c r="A19" s="68"/>
      <c r="B19" s="68" t="s">
        <v>132</v>
      </c>
      <c r="C19" s="68">
        <v>0.0</v>
      </c>
      <c r="D19" s="38" t="s">
        <v>763</v>
      </c>
      <c r="E19" s="15"/>
      <c r="F19" s="175"/>
      <c r="G19" s="14">
        <v>12.0</v>
      </c>
      <c r="H19" s="450">
        <v>148.0</v>
      </c>
      <c r="J19" s="450"/>
      <c r="K19" s="450"/>
      <c r="L19" s="53" t="s">
        <v>721</v>
      </c>
      <c r="M19" s="92" t="s">
        <v>95</v>
      </c>
      <c r="O19" s="38" t="s">
        <v>764</v>
      </c>
      <c r="P19" s="239" t="s">
        <v>28</v>
      </c>
      <c r="Q19" s="248" t="s">
        <v>407</v>
      </c>
      <c r="R19" s="248">
        <v>6.0</v>
      </c>
      <c r="S19" s="249"/>
      <c r="T19" s="247" t="s">
        <v>28</v>
      </c>
      <c r="U19" s="248">
        <v>6.0</v>
      </c>
      <c r="V19" s="250"/>
      <c r="W19" s="239" t="s">
        <v>28</v>
      </c>
      <c r="X19" s="450">
        <v>13.0</v>
      </c>
      <c r="Y19" s="38">
        <v>0.0</v>
      </c>
      <c r="Z19" s="68">
        <v>0.0</v>
      </c>
      <c r="AA19" s="68" t="s">
        <v>127</v>
      </c>
    </row>
    <row r="20">
      <c r="A20" s="68"/>
      <c r="B20" s="68" t="s">
        <v>127</v>
      </c>
      <c r="C20" s="68">
        <v>0.0</v>
      </c>
      <c r="D20" s="38" t="s">
        <v>764</v>
      </c>
      <c r="E20" s="175"/>
      <c r="F20" s="175"/>
      <c r="G20" s="14">
        <v>13.0</v>
      </c>
      <c r="H20" s="450">
        <v>158.0</v>
      </c>
      <c r="J20" s="450">
        <v>1.0</v>
      </c>
      <c r="K20" s="450"/>
      <c r="L20" s="61" t="s">
        <v>722</v>
      </c>
      <c r="M20" s="97" t="s">
        <v>77</v>
      </c>
      <c r="O20" s="38" t="s">
        <v>765</v>
      </c>
      <c r="P20" s="239" t="s">
        <v>28</v>
      </c>
      <c r="Q20" s="248" t="s">
        <v>407</v>
      </c>
      <c r="R20" s="248">
        <v>5.0</v>
      </c>
      <c r="S20" s="249"/>
      <c r="T20" s="247" t="s">
        <v>28</v>
      </c>
      <c r="U20" s="248">
        <v>5.0</v>
      </c>
      <c r="V20" s="250"/>
      <c r="W20" s="239" t="s">
        <v>28</v>
      </c>
      <c r="X20" s="450">
        <v>14.0</v>
      </c>
      <c r="Y20" s="14">
        <v>1.0</v>
      </c>
      <c r="Z20" s="68">
        <v>0.0</v>
      </c>
      <c r="AA20" s="68" t="s">
        <v>580</v>
      </c>
    </row>
    <row r="21">
      <c r="A21" s="68"/>
      <c r="B21" s="68" t="s">
        <v>580</v>
      </c>
      <c r="C21" s="68">
        <v>0.0</v>
      </c>
      <c r="D21" s="38" t="s">
        <v>765</v>
      </c>
      <c r="E21" s="14">
        <v>0.0</v>
      </c>
      <c r="F21" s="38" t="s">
        <v>771</v>
      </c>
      <c r="G21" s="14">
        <v>14.0</v>
      </c>
      <c r="H21" s="450">
        <v>159.0</v>
      </c>
      <c r="O21" s="38" t="s">
        <v>766</v>
      </c>
      <c r="P21" s="239" t="s">
        <v>28</v>
      </c>
      <c r="Q21" s="248" t="s">
        <v>795</v>
      </c>
      <c r="R21" s="248">
        <v>3.0</v>
      </c>
      <c r="S21" s="249"/>
      <c r="T21" s="247" t="s">
        <v>28</v>
      </c>
      <c r="U21" s="248">
        <v>3.0</v>
      </c>
      <c r="V21" s="250"/>
      <c r="W21" s="239" t="s">
        <v>28</v>
      </c>
      <c r="X21" s="450">
        <v>15.0</v>
      </c>
      <c r="Y21" s="14">
        <v>1.0</v>
      </c>
      <c r="Z21" s="68">
        <v>0.0</v>
      </c>
      <c r="AA21" s="68" t="s">
        <v>613</v>
      </c>
    </row>
    <row r="22">
      <c r="A22" s="68"/>
      <c r="B22" s="68" t="s">
        <v>613</v>
      </c>
      <c r="C22" s="68">
        <v>0.0</v>
      </c>
      <c r="D22" s="38" t="s">
        <v>766</v>
      </c>
      <c r="E22" s="14">
        <v>0.0</v>
      </c>
      <c r="F22" s="38" t="s">
        <v>772</v>
      </c>
      <c r="G22" s="14">
        <v>15.0</v>
      </c>
      <c r="H22" s="450">
        <v>164.0</v>
      </c>
      <c r="J22" s="68"/>
      <c r="K22" s="68"/>
      <c r="L22" s="144" t="s">
        <v>412</v>
      </c>
      <c r="M22" s="545">
        <f>IFERROR(__xludf.DUMMYFUNCTION("COUNTUNIQUE(M8:M20)"),9.0)</f>
        <v>9</v>
      </c>
      <c r="O22" s="38" t="s">
        <v>767</v>
      </c>
      <c r="P22" s="239" t="s">
        <v>28</v>
      </c>
      <c r="Q22" s="248">
        <v>2.0</v>
      </c>
      <c r="R22" s="248">
        <v>2.0</v>
      </c>
      <c r="S22" s="249"/>
      <c r="T22" s="247" t="s">
        <v>28</v>
      </c>
      <c r="U22" s="248">
        <v>2.0</v>
      </c>
      <c r="V22" s="250"/>
      <c r="W22" s="239" t="s">
        <v>28</v>
      </c>
      <c r="X22" s="450">
        <v>16.0</v>
      </c>
      <c r="Y22" s="14">
        <v>0.0</v>
      </c>
      <c r="Z22" s="68">
        <v>0.0</v>
      </c>
      <c r="AA22" s="68" t="s">
        <v>594</v>
      </c>
    </row>
    <row r="23">
      <c r="A23" s="68"/>
      <c r="B23" s="68" t="s">
        <v>594</v>
      </c>
      <c r="C23" s="68">
        <v>0.0</v>
      </c>
      <c r="D23" s="38" t="s">
        <v>767</v>
      </c>
      <c r="E23" s="14"/>
      <c r="F23" s="38"/>
      <c r="G23" s="14">
        <v>16.0</v>
      </c>
      <c r="H23" s="450">
        <v>178.0</v>
      </c>
      <c r="J23" s="68"/>
      <c r="K23" s="68"/>
      <c r="L23" s="146" t="s">
        <v>413</v>
      </c>
      <c r="M23" s="546">
        <f>COUNTA(L8:L20)</f>
        <v>13</v>
      </c>
      <c r="O23" s="38" t="s">
        <v>768</v>
      </c>
      <c r="P23" s="239" t="s">
        <v>28</v>
      </c>
      <c r="Q23" s="248" t="s">
        <v>407</v>
      </c>
      <c r="R23" s="248">
        <v>1.0</v>
      </c>
      <c r="S23" s="249"/>
      <c r="T23" s="247" t="s">
        <v>28</v>
      </c>
      <c r="U23" s="248">
        <v>1.0</v>
      </c>
      <c r="V23" s="250"/>
      <c r="W23" s="239" t="s">
        <v>28</v>
      </c>
      <c r="X23" s="450">
        <v>17.0</v>
      </c>
      <c r="Y23" s="14">
        <v>1.0</v>
      </c>
      <c r="Z23" s="68">
        <v>0.0</v>
      </c>
      <c r="AA23" s="68" t="s">
        <v>581</v>
      </c>
    </row>
    <row r="24">
      <c r="A24" s="68"/>
      <c r="B24" s="68" t="s">
        <v>581</v>
      </c>
      <c r="C24" s="68">
        <v>0.0</v>
      </c>
      <c r="D24" s="38" t="s">
        <v>768</v>
      </c>
      <c r="E24" s="14">
        <v>0.0</v>
      </c>
      <c r="F24" s="38" t="s">
        <v>773</v>
      </c>
      <c r="G24" s="14">
        <v>17.0</v>
      </c>
      <c r="H24" s="450">
        <v>199.0</v>
      </c>
      <c r="J24" s="68"/>
      <c r="K24" s="68"/>
      <c r="L24" s="148" t="s">
        <v>414</v>
      </c>
      <c r="M24" s="149">
        <f>M22/M23</f>
        <v>0.6923076923</v>
      </c>
      <c r="O24" s="46" t="s">
        <v>769</v>
      </c>
      <c r="P24" s="239" t="s">
        <v>28</v>
      </c>
      <c r="Q24" s="248" t="s">
        <v>407</v>
      </c>
      <c r="R24" s="248">
        <v>7.0</v>
      </c>
      <c r="S24" s="249"/>
      <c r="T24" s="247" t="s">
        <v>28</v>
      </c>
      <c r="U24" s="248">
        <v>7.0</v>
      </c>
      <c r="V24" s="250">
        <v>1.0</v>
      </c>
      <c r="W24" s="239" t="s">
        <v>28</v>
      </c>
      <c r="X24" s="450">
        <v>18.0</v>
      </c>
      <c r="Y24" s="47">
        <v>1.0</v>
      </c>
      <c r="Z24" s="68">
        <v>0.0</v>
      </c>
      <c r="AA24" s="68" t="s">
        <v>73</v>
      </c>
    </row>
    <row r="25">
      <c r="A25" s="68"/>
      <c r="B25" s="68" t="s">
        <v>73</v>
      </c>
      <c r="C25" s="68">
        <v>0.0</v>
      </c>
      <c r="D25" s="46" t="s">
        <v>769</v>
      </c>
      <c r="E25" s="47">
        <v>0.0</v>
      </c>
      <c r="F25" s="46" t="s">
        <v>796</v>
      </c>
      <c r="G25" s="14">
        <v>18.0</v>
      </c>
      <c r="H25" s="254">
        <v>255.0</v>
      </c>
      <c r="O25" s="246"/>
      <c r="P25" s="247"/>
      <c r="Q25" s="248"/>
      <c r="R25" s="250"/>
      <c r="S25" s="249"/>
      <c r="T25" s="247"/>
      <c r="U25" s="248"/>
      <c r="V25" s="250"/>
      <c r="W25" s="239"/>
      <c r="X25" s="248"/>
      <c r="Y25" s="250"/>
      <c r="Z25" s="255"/>
      <c r="AA25" s="256"/>
    </row>
    <row r="26">
      <c r="J26" s="449"/>
      <c r="K26" s="449"/>
      <c r="L26" s="449"/>
      <c r="M26" s="449"/>
      <c r="O26" s="257"/>
      <c r="P26" s="247"/>
      <c r="Q26" s="248"/>
      <c r="R26" s="250"/>
      <c r="S26" s="249"/>
      <c r="T26" s="247"/>
      <c r="U26" s="248"/>
      <c r="V26" s="250"/>
      <c r="W26" s="239"/>
      <c r="X26" s="248"/>
      <c r="Y26" s="250"/>
      <c r="Z26" s="258"/>
      <c r="AA26" s="256"/>
    </row>
    <row r="27">
      <c r="A27" s="57"/>
      <c r="B27" s="259" t="s">
        <v>416</v>
      </c>
      <c r="C27" s="226"/>
      <c r="D27" s="226"/>
      <c r="E27" s="226"/>
      <c r="F27" s="226"/>
      <c r="G27" s="226"/>
      <c r="H27" s="227"/>
      <c r="J27" s="449"/>
      <c r="K27" s="449"/>
      <c r="L27" s="449"/>
      <c r="M27" s="449"/>
      <c r="O27" s="257"/>
      <c r="P27" s="247"/>
      <c r="Q27" s="248"/>
      <c r="R27" s="250"/>
      <c r="S27" s="249"/>
      <c r="T27" s="247"/>
      <c r="U27" s="248"/>
      <c r="V27" s="250"/>
      <c r="W27" s="247"/>
      <c r="X27" s="248"/>
      <c r="Y27" s="249"/>
      <c r="Z27" s="260"/>
      <c r="AA27" s="257"/>
    </row>
    <row r="28">
      <c r="A28" s="57"/>
      <c r="B28" s="235" t="s">
        <v>375</v>
      </c>
      <c r="C28" s="236" t="s">
        <v>70</v>
      </c>
      <c r="D28" s="236" t="s">
        <v>377</v>
      </c>
      <c r="E28" s="236" t="s">
        <v>70</v>
      </c>
      <c r="F28" s="236" t="s">
        <v>405</v>
      </c>
      <c r="G28" s="204" t="s">
        <v>17</v>
      </c>
      <c r="H28" s="237" t="s">
        <v>406</v>
      </c>
      <c r="J28" s="449"/>
      <c r="K28" s="449"/>
      <c r="L28" s="449"/>
      <c r="M28" s="449"/>
      <c r="O28" s="261"/>
      <c r="P28" s="262"/>
      <c r="Q28" s="263"/>
      <c r="R28" s="264"/>
      <c r="S28" s="265"/>
      <c r="T28" s="262"/>
      <c r="U28" s="263"/>
      <c r="V28" s="264"/>
      <c r="W28" s="262"/>
      <c r="X28" s="263"/>
      <c r="Y28" s="265"/>
      <c r="Z28" s="266"/>
      <c r="AA28" s="261"/>
    </row>
    <row r="29">
      <c r="A29" s="68"/>
      <c r="B29" s="267"/>
      <c r="C29" s="14"/>
      <c r="D29" s="268"/>
      <c r="E29" s="269"/>
      <c r="F29" s="270"/>
      <c r="G29" s="14"/>
      <c r="H29" s="43"/>
      <c r="J29" s="449"/>
      <c r="K29" s="449"/>
      <c r="L29" s="449"/>
      <c r="M29" s="449"/>
    </row>
    <row r="30">
      <c r="A30" s="68"/>
      <c r="B30" s="267"/>
      <c r="C30" s="14"/>
      <c r="D30" s="268"/>
      <c r="E30" s="269"/>
      <c r="F30" s="270"/>
      <c r="G30" s="14"/>
      <c r="H30" s="43"/>
      <c r="J30" s="449"/>
      <c r="K30" s="449"/>
      <c r="L30" s="449"/>
      <c r="M30" s="449"/>
    </row>
    <row r="31">
      <c r="A31" s="68"/>
      <c r="B31" s="267"/>
      <c r="C31" s="14"/>
      <c r="D31" s="268"/>
      <c r="E31" s="271"/>
      <c r="F31" s="269"/>
      <c r="G31" s="14"/>
      <c r="H31" s="43"/>
      <c r="J31" s="449"/>
      <c r="K31" s="449"/>
      <c r="L31" s="449"/>
      <c r="M31" s="449"/>
    </row>
    <row r="32">
      <c r="A32" s="68"/>
      <c r="B32" s="267"/>
      <c r="C32" s="14"/>
      <c r="D32" s="268"/>
      <c r="E32" s="269"/>
      <c r="F32" s="269"/>
      <c r="G32" s="14"/>
      <c r="H32" s="43"/>
      <c r="J32" s="449"/>
      <c r="K32" s="449"/>
      <c r="L32" s="449"/>
      <c r="M32" s="449"/>
    </row>
    <row r="33">
      <c r="A33" s="68"/>
      <c r="B33" s="267"/>
      <c r="C33" s="85"/>
      <c r="D33" s="272"/>
      <c r="E33" s="270"/>
      <c r="F33" s="270"/>
      <c r="G33" s="14"/>
      <c r="H33" s="43"/>
      <c r="J33" s="449"/>
      <c r="K33" s="449"/>
      <c r="L33" s="449"/>
      <c r="M33" s="449"/>
    </row>
    <row r="34">
      <c r="A34" s="68"/>
      <c r="B34" s="267"/>
      <c r="C34" s="14"/>
      <c r="D34" s="268"/>
      <c r="E34" s="270"/>
      <c r="F34" s="269"/>
      <c r="G34" s="14"/>
      <c r="H34" s="43"/>
      <c r="J34" s="449"/>
      <c r="K34" s="449"/>
      <c r="L34" s="449"/>
      <c r="M34" s="449"/>
    </row>
    <row r="35">
      <c r="A35" s="68"/>
      <c r="B35" s="267"/>
      <c r="C35" s="14"/>
      <c r="D35" s="268"/>
      <c r="E35" s="270"/>
      <c r="F35" s="269"/>
      <c r="G35" s="14"/>
      <c r="H35" s="43"/>
      <c r="J35" s="449"/>
      <c r="K35" s="449"/>
      <c r="L35" s="449"/>
      <c r="M35" s="449"/>
    </row>
    <row r="36">
      <c r="A36" s="68"/>
      <c r="B36" s="267"/>
      <c r="C36" s="14"/>
      <c r="D36" s="268"/>
      <c r="E36" s="270"/>
      <c r="F36" s="270"/>
      <c r="G36" s="14"/>
      <c r="H36" s="43"/>
      <c r="J36" s="449"/>
      <c r="K36" s="449"/>
      <c r="L36" s="449"/>
      <c r="M36" s="449"/>
    </row>
    <row r="37">
      <c r="A37" s="68"/>
      <c r="B37" s="267"/>
      <c r="C37" s="14"/>
      <c r="D37" s="268"/>
      <c r="E37" s="270"/>
      <c r="F37" s="270"/>
      <c r="G37" s="14"/>
      <c r="H37" s="43"/>
      <c r="J37" s="449"/>
      <c r="K37" s="449"/>
      <c r="L37" s="449"/>
      <c r="M37" s="449"/>
    </row>
    <row r="38">
      <c r="A38" s="68"/>
      <c r="B38" s="146"/>
      <c r="C38" s="18"/>
      <c r="D38" s="269"/>
      <c r="E38" s="270"/>
      <c r="F38" s="270"/>
      <c r="G38" s="14"/>
      <c r="H38" s="43"/>
      <c r="J38" s="449"/>
      <c r="K38" s="449"/>
      <c r="L38" s="449"/>
      <c r="M38" s="449"/>
    </row>
    <row r="39">
      <c r="A39" s="68"/>
      <c r="B39" s="146"/>
      <c r="C39" s="14"/>
      <c r="D39" s="269"/>
      <c r="E39" s="270"/>
      <c r="F39" s="270"/>
      <c r="G39" s="14"/>
      <c r="H39" s="43"/>
      <c r="J39" s="449"/>
      <c r="K39" s="449"/>
      <c r="L39" s="449"/>
      <c r="M39" s="449"/>
    </row>
    <row r="40">
      <c r="A40" s="68"/>
      <c r="B40" s="146"/>
      <c r="C40" s="14"/>
      <c r="D40" s="269"/>
      <c r="E40" s="270"/>
      <c r="F40" s="270"/>
      <c r="G40" s="14"/>
      <c r="H40" s="43"/>
      <c r="J40" s="449"/>
      <c r="K40" s="449"/>
      <c r="L40" s="449"/>
      <c r="M40" s="449"/>
    </row>
    <row r="41">
      <c r="A41" s="68"/>
      <c r="B41" s="146"/>
      <c r="C41" s="14"/>
      <c r="D41" s="269"/>
      <c r="E41" s="269"/>
      <c r="F41" s="269"/>
      <c r="G41" s="14"/>
      <c r="H41" s="43"/>
      <c r="J41" s="449"/>
      <c r="K41" s="449"/>
      <c r="L41" s="449"/>
      <c r="M41" s="449"/>
    </row>
    <row r="42">
      <c r="A42" s="68"/>
      <c r="B42" s="146"/>
      <c r="C42" s="14"/>
      <c r="D42" s="269"/>
      <c r="E42" s="270"/>
      <c r="F42" s="270"/>
      <c r="G42" s="14"/>
      <c r="H42" s="43"/>
      <c r="J42" s="449"/>
      <c r="K42" s="449"/>
      <c r="L42" s="449"/>
      <c r="M42" s="449"/>
    </row>
    <row r="43">
      <c r="A43" s="68"/>
      <c r="B43" s="146"/>
      <c r="C43" s="14"/>
      <c r="D43" s="273"/>
      <c r="E43" s="270"/>
      <c r="F43" s="270"/>
      <c r="G43" s="14"/>
      <c r="H43" s="43"/>
      <c r="J43" s="449"/>
      <c r="K43" s="449"/>
      <c r="L43" s="449"/>
      <c r="M43" s="449"/>
    </row>
    <row r="44">
      <c r="A44" s="68"/>
      <c r="B44" s="146"/>
      <c r="C44" s="253"/>
      <c r="D44" s="269"/>
      <c r="E44" s="274"/>
      <c r="F44" s="271"/>
      <c r="G44" s="14"/>
      <c r="H44" s="43"/>
    </row>
    <row r="45">
      <c r="A45" s="68"/>
      <c r="B45" s="146"/>
      <c r="C45" s="14"/>
      <c r="D45" s="275"/>
      <c r="E45" s="270"/>
      <c r="F45" s="269"/>
      <c r="G45" s="14"/>
      <c r="H45" s="43"/>
    </row>
    <row r="46">
      <c r="A46" s="68"/>
      <c r="B46" s="148"/>
      <c r="C46" s="47"/>
      <c r="D46" s="277"/>
      <c r="E46" s="277"/>
      <c r="F46" s="277"/>
      <c r="G46" s="47"/>
      <c r="H46" s="254"/>
    </row>
    <row r="47">
      <c r="L47" s="547"/>
      <c r="M47" s="547"/>
    </row>
    <row r="48">
      <c r="L48" s="547"/>
      <c r="M48" s="547"/>
    </row>
    <row r="49">
      <c r="L49" s="547"/>
      <c r="M49" s="547"/>
    </row>
    <row r="50">
      <c r="L50" s="547"/>
      <c r="M50" s="547"/>
    </row>
    <row r="51">
      <c r="L51" s="547"/>
      <c r="M51" s="547"/>
    </row>
    <row r="52">
      <c r="L52" s="547"/>
      <c r="M52" s="547"/>
    </row>
    <row r="53">
      <c r="L53" s="547"/>
    </row>
    <row r="54">
      <c r="L54" s="547"/>
      <c r="M54" s="547"/>
    </row>
    <row r="55">
      <c r="L55" s="547"/>
      <c r="M55" s="449">
        <v>122.0</v>
      </c>
    </row>
    <row r="56">
      <c r="L56" s="547"/>
      <c r="M56" s="547"/>
    </row>
    <row r="57">
      <c r="L57" s="547"/>
      <c r="M57" s="547"/>
    </row>
    <row r="58">
      <c r="L58" s="547"/>
      <c r="M58" s="547"/>
    </row>
    <row r="59">
      <c r="L59" s="547"/>
      <c r="M59" s="547"/>
    </row>
    <row r="60">
      <c r="L60" s="547"/>
      <c r="M60" s="547"/>
    </row>
    <row r="61">
      <c r="L61" s="547"/>
      <c r="M61" s="449">
        <v>164.0</v>
      </c>
    </row>
    <row r="62">
      <c r="L62" s="547"/>
      <c r="M62" s="449">
        <v>178.0</v>
      </c>
    </row>
    <row r="63">
      <c r="L63" s="547"/>
      <c r="M63" s="547"/>
    </row>
    <row r="64">
      <c r="L64" s="547"/>
    </row>
  </sheetData>
  <mergeCells count="12">
    <mergeCell ref="C3:H3"/>
    <mergeCell ref="B6:H6"/>
    <mergeCell ref="B27:H27"/>
    <mergeCell ref="L64:N64"/>
    <mergeCell ref="C2:H2"/>
    <mergeCell ref="O5:O6"/>
    <mergeCell ref="P5:S5"/>
    <mergeCell ref="T5:V5"/>
    <mergeCell ref="W5:Y5"/>
    <mergeCell ref="Z5:Z6"/>
    <mergeCell ref="AA5:AA6"/>
    <mergeCell ref="L6:M6"/>
  </mergeCells>
  <conditionalFormatting sqref="C34:D34">
    <cfRule type="expression" dxfId="0" priority="1">
      <formula>COUNTIF(I8:I19, C34) = 1</formula>
    </cfRule>
  </conditionalFormatting>
  <conditionalFormatting sqref="C36:D36">
    <cfRule type="expression" dxfId="0" priority="2">
      <formula>COUNTIF(I8:I19, C36) = 1</formula>
    </cfRule>
  </conditionalFormatting>
  <conditionalFormatting sqref="C39:D39">
    <cfRule type="expression" dxfId="0" priority="3">
      <formula>COUNTIF(I8:I19, C39) = 1</formula>
    </cfRule>
  </conditionalFormatting>
  <conditionalFormatting sqref="C41:D41">
    <cfRule type="expression" dxfId="0" priority="4">
      <formula>COUNTIF(I8:I19, C41) = 1</formula>
    </cfRule>
  </conditionalFormatting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2.63"/>
    <col customWidth="1" min="3" max="3" width="17.88"/>
    <col customWidth="1" min="4" max="4" width="18.5"/>
    <col customWidth="1" min="5" max="5" width="18.88"/>
    <col customWidth="1" min="6" max="6" width="13.38"/>
    <col customWidth="1" min="7" max="7" width="17.88"/>
    <col customWidth="1" min="10" max="10" width="16.0"/>
    <col customWidth="1" min="15" max="16" width="9.63"/>
    <col customWidth="1" min="17" max="17" width="37.38"/>
    <col customWidth="1" min="18" max="18" width="33.38"/>
    <col customWidth="1" min="20" max="20" width="24.0"/>
    <col customWidth="1" min="21" max="21" width="8.25"/>
    <col customWidth="1" min="22" max="22" width="13.25"/>
    <col customWidth="1" min="23" max="23" width="12.5"/>
    <col customWidth="1" min="24" max="24" width="19.13"/>
    <col customWidth="1" min="25" max="25" width="8.25"/>
    <col customWidth="1" min="26" max="26" width="14.13"/>
    <col customWidth="1" min="27" max="27" width="16.0"/>
    <col customWidth="1" min="28" max="29" width="13.75"/>
    <col customWidth="1" min="30" max="30" width="16.75"/>
    <col customWidth="1" min="31" max="31" width="16.38"/>
    <col customWidth="1" min="32" max="32" width="33.25"/>
    <col customWidth="1" min="35" max="35" width="15.75"/>
    <col customWidth="1" min="36" max="36" width="17.75"/>
    <col customWidth="1" min="37" max="37" width="26.38"/>
  </cols>
  <sheetData>
    <row r="2">
      <c r="A2" s="215"/>
      <c r="B2" s="216" t="s">
        <v>394</v>
      </c>
      <c r="C2" s="216" t="s">
        <v>395</v>
      </c>
      <c r="D2" s="217"/>
      <c r="E2" s="217"/>
      <c r="F2" s="217"/>
      <c r="G2" s="217"/>
      <c r="H2" s="217"/>
      <c r="I2" s="217"/>
      <c r="J2" s="217"/>
      <c r="K2" s="217"/>
      <c r="L2" s="217"/>
      <c r="M2" s="3"/>
    </row>
    <row r="3">
      <c r="B3" s="218" t="s">
        <v>396</v>
      </c>
      <c r="C3" s="216" t="s">
        <v>397</v>
      </c>
      <c r="D3" s="217"/>
      <c r="E3" s="217"/>
      <c r="F3" s="217"/>
      <c r="G3" s="217"/>
      <c r="H3" s="217"/>
      <c r="I3" s="217"/>
      <c r="J3" s="217"/>
      <c r="K3" s="217"/>
      <c r="L3" s="217"/>
      <c r="M3" s="3"/>
    </row>
    <row r="5">
      <c r="T5" s="219" t="s">
        <v>398</v>
      </c>
      <c r="U5" s="220" t="s">
        <v>399</v>
      </c>
      <c r="V5" s="221"/>
      <c r="W5" s="221"/>
      <c r="X5" s="222"/>
      <c r="Y5" s="223" t="s">
        <v>400</v>
      </c>
      <c r="Z5" s="221"/>
      <c r="AA5" s="222"/>
      <c r="AB5" s="224" t="s">
        <v>401</v>
      </c>
      <c r="AC5" s="221"/>
      <c r="AD5" s="222"/>
      <c r="AE5" s="219" t="s">
        <v>70</v>
      </c>
      <c r="AF5" s="219" t="s">
        <v>375</v>
      </c>
    </row>
    <row r="6">
      <c r="A6" s="57"/>
      <c r="B6" s="225" t="s">
        <v>402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  <c r="N6" s="228"/>
      <c r="O6" s="542" t="s">
        <v>791</v>
      </c>
      <c r="P6" s="542" t="s">
        <v>792</v>
      </c>
      <c r="Q6" s="225" t="s">
        <v>70</v>
      </c>
      <c r="R6" s="227"/>
      <c r="T6" s="229"/>
      <c r="U6" s="230" t="s">
        <v>15</v>
      </c>
      <c r="V6" s="231" t="s">
        <v>378</v>
      </c>
      <c r="W6" s="232" t="s">
        <v>403</v>
      </c>
      <c r="X6" s="233" t="s">
        <v>404</v>
      </c>
      <c r="Y6" s="230" t="s">
        <v>15</v>
      </c>
      <c r="Z6" s="231" t="s">
        <v>378</v>
      </c>
      <c r="AA6" s="234" t="s">
        <v>404</v>
      </c>
      <c r="AB6" s="230" t="s">
        <v>15</v>
      </c>
      <c r="AC6" s="231" t="s">
        <v>378</v>
      </c>
      <c r="AD6" s="233" t="s">
        <v>404</v>
      </c>
      <c r="AE6" s="229"/>
      <c r="AF6" s="229"/>
    </row>
    <row r="7">
      <c r="A7" s="57"/>
      <c r="B7" s="235" t="s">
        <v>375</v>
      </c>
      <c r="C7" s="208" t="s">
        <v>377</v>
      </c>
      <c r="D7" s="22"/>
      <c r="E7" s="23"/>
      <c r="F7" s="208" t="s">
        <v>405</v>
      </c>
      <c r="G7" s="22"/>
      <c r="H7" s="23"/>
      <c r="I7" s="208" t="s">
        <v>405</v>
      </c>
      <c r="J7" s="22"/>
      <c r="K7" s="23"/>
      <c r="L7" s="204" t="s">
        <v>17</v>
      </c>
      <c r="M7" s="237" t="s">
        <v>406</v>
      </c>
      <c r="O7" s="204"/>
      <c r="P7" s="204"/>
      <c r="Q7" s="90" t="s">
        <v>6</v>
      </c>
      <c r="R7" s="91" t="s">
        <v>5</v>
      </c>
      <c r="T7" s="541" t="s">
        <v>718</v>
      </c>
      <c r="U7" s="239"/>
      <c r="V7" s="240"/>
      <c r="W7" s="240"/>
      <c r="X7" s="241"/>
      <c r="Y7" s="239"/>
      <c r="Z7" s="240"/>
      <c r="AA7" s="242"/>
      <c r="AB7" s="239"/>
      <c r="AC7" s="450"/>
      <c r="AD7" s="14"/>
      <c r="AE7" s="541">
        <v>1.0</v>
      </c>
      <c r="AF7" s="144" t="s">
        <v>572</v>
      </c>
    </row>
    <row r="8">
      <c r="A8" s="57"/>
      <c r="B8" s="548"/>
      <c r="C8" s="480" t="s">
        <v>70</v>
      </c>
      <c r="D8" s="549" t="s">
        <v>6</v>
      </c>
      <c r="E8" s="481" t="s">
        <v>379</v>
      </c>
      <c r="F8" s="480" t="s">
        <v>70</v>
      </c>
      <c r="G8" s="549" t="s">
        <v>6</v>
      </c>
      <c r="H8" s="550" t="s">
        <v>379</v>
      </c>
      <c r="I8" s="480" t="s">
        <v>70</v>
      </c>
      <c r="J8" s="549" t="s">
        <v>6</v>
      </c>
      <c r="K8" s="550" t="s">
        <v>379</v>
      </c>
      <c r="L8" s="551"/>
      <c r="M8" s="550"/>
      <c r="O8" s="204"/>
      <c r="P8" s="204"/>
      <c r="Q8" s="90"/>
      <c r="R8" s="91"/>
      <c r="T8" s="38" t="s">
        <v>715</v>
      </c>
      <c r="U8" s="239"/>
      <c r="V8" s="240"/>
      <c r="W8" s="240"/>
      <c r="X8" s="241"/>
      <c r="Y8" s="239"/>
      <c r="Z8" s="240"/>
      <c r="AA8" s="242"/>
      <c r="AB8" s="239"/>
      <c r="AC8" s="450"/>
      <c r="AD8" s="14"/>
      <c r="AE8" s="38">
        <v>1.0</v>
      </c>
      <c r="AF8" s="146" t="s">
        <v>154</v>
      </c>
    </row>
    <row r="9">
      <c r="A9" s="68"/>
      <c r="B9" s="144" t="s">
        <v>572</v>
      </c>
      <c r="C9" s="541">
        <v>1.0</v>
      </c>
      <c r="D9" s="541" t="s">
        <v>718</v>
      </c>
      <c r="E9" s="541">
        <v>2018.0</v>
      </c>
      <c r="F9" s="552"/>
      <c r="G9" s="553"/>
      <c r="H9" s="552"/>
      <c r="I9" s="552"/>
      <c r="J9" s="552"/>
      <c r="K9" s="552"/>
      <c r="L9" s="552">
        <v>1.0</v>
      </c>
      <c r="M9" s="554">
        <v>120.0</v>
      </c>
      <c r="O9" s="449">
        <v>0.0</v>
      </c>
      <c r="P9" s="450"/>
      <c r="Q9" s="449" t="s">
        <v>723</v>
      </c>
      <c r="R9" s="449" t="s">
        <v>74</v>
      </c>
      <c r="T9" s="38" t="s">
        <v>776</v>
      </c>
      <c r="U9" s="239"/>
      <c r="V9" s="248"/>
      <c r="W9" s="248"/>
      <c r="X9" s="249"/>
      <c r="Y9" s="247"/>
      <c r="Z9" s="248"/>
      <c r="AA9" s="250"/>
      <c r="AB9" s="239"/>
      <c r="AC9" s="450"/>
      <c r="AD9" s="14"/>
      <c r="AE9" s="38">
        <v>1.0</v>
      </c>
      <c r="AF9" s="146" t="s">
        <v>95</v>
      </c>
    </row>
    <row r="10">
      <c r="A10" s="68"/>
      <c r="B10" s="146" t="s">
        <v>154</v>
      </c>
      <c r="C10" s="38">
        <v>1.0</v>
      </c>
      <c r="D10" s="38" t="s">
        <v>715</v>
      </c>
      <c r="E10" s="38">
        <v>2018.0</v>
      </c>
      <c r="F10" s="14"/>
      <c r="G10" s="175"/>
      <c r="H10" s="14"/>
      <c r="I10" s="14"/>
      <c r="J10" s="14"/>
      <c r="K10" s="14"/>
      <c r="L10" s="14">
        <v>2.0</v>
      </c>
      <c r="M10" s="534">
        <v>123.0</v>
      </c>
      <c r="O10" s="449">
        <v>1.0</v>
      </c>
      <c r="P10" s="450"/>
      <c r="Q10" s="449" t="s">
        <v>725</v>
      </c>
      <c r="R10" s="449" t="s">
        <v>74</v>
      </c>
      <c r="T10" s="38" t="s">
        <v>710</v>
      </c>
      <c r="U10" s="239"/>
      <c r="V10" s="248"/>
      <c r="W10" s="248"/>
      <c r="X10" s="249"/>
      <c r="Y10" s="247"/>
      <c r="Z10" s="248"/>
      <c r="AA10" s="250"/>
      <c r="AB10" s="239"/>
      <c r="AC10" s="450"/>
      <c r="AD10" s="14"/>
      <c r="AE10" s="38">
        <v>0.0</v>
      </c>
      <c r="AF10" s="146" t="s">
        <v>25</v>
      </c>
    </row>
    <row r="11">
      <c r="A11" s="68"/>
      <c r="B11" s="146" t="s">
        <v>95</v>
      </c>
      <c r="C11" s="38">
        <v>1.0</v>
      </c>
      <c r="D11" s="38" t="s">
        <v>776</v>
      </c>
      <c r="E11" s="38">
        <v>2017.0</v>
      </c>
      <c r="F11" s="14"/>
      <c r="G11" s="175"/>
      <c r="H11" s="14"/>
      <c r="I11" s="14"/>
      <c r="J11" s="14"/>
      <c r="K11" s="14"/>
      <c r="L11" s="14">
        <v>3.0</v>
      </c>
      <c r="M11" s="534">
        <v>125.0</v>
      </c>
      <c r="O11" s="449">
        <v>0.0</v>
      </c>
      <c r="P11" s="450"/>
      <c r="Q11" s="449" t="s">
        <v>726</v>
      </c>
      <c r="R11" s="449" t="s">
        <v>572</v>
      </c>
      <c r="T11" s="38" t="s">
        <v>777</v>
      </c>
      <c r="U11" s="239"/>
      <c r="V11" s="248"/>
      <c r="W11" s="248"/>
      <c r="X11" s="249"/>
      <c r="Y11" s="247"/>
      <c r="Z11" s="248"/>
      <c r="AA11" s="250"/>
      <c r="AB11" s="239"/>
      <c r="AC11" s="450"/>
      <c r="AD11" s="14"/>
      <c r="AE11" s="38">
        <v>0.0</v>
      </c>
      <c r="AF11" s="146" t="s">
        <v>51</v>
      </c>
    </row>
    <row r="12">
      <c r="A12" s="68"/>
      <c r="B12" s="146" t="s">
        <v>25</v>
      </c>
      <c r="C12" s="38">
        <v>0.0</v>
      </c>
      <c r="D12" s="38" t="s">
        <v>710</v>
      </c>
      <c r="E12" s="38">
        <v>2018.0</v>
      </c>
      <c r="F12" s="38"/>
      <c r="G12" s="175"/>
      <c r="H12" s="14"/>
      <c r="I12" s="14"/>
      <c r="J12" s="14"/>
      <c r="K12" s="14"/>
      <c r="L12" s="14">
        <v>4.0</v>
      </c>
      <c r="M12" s="534">
        <v>129.0</v>
      </c>
      <c r="O12" s="449">
        <v>1.0</v>
      </c>
      <c r="P12" s="450"/>
      <c r="Q12" s="449" t="s">
        <v>727</v>
      </c>
      <c r="R12" s="449" t="s">
        <v>115</v>
      </c>
      <c r="T12" s="38" t="s">
        <v>778</v>
      </c>
      <c r="U12" s="239"/>
      <c r="V12" s="248"/>
      <c r="W12" s="248"/>
      <c r="X12" s="249"/>
      <c r="Y12" s="247"/>
      <c r="Z12" s="248"/>
      <c r="AA12" s="250"/>
      <c r="AB12" s="239"/>
      <c r="AC12" s="450"/>
      <c r="AD12" s="14"/>
      <c r="AE12" s="38">
        <v>0.0</v>
      </c>
      <c r="AF12" s="146" t="s">
        <v>797</v>
      </c>
    </row>
    <row r="13">
      <c r="A13" s="68"/>
      <c r="B13" s="146" t="s">
        <v>51</v>
      </c>
      <c r="C13" s="38">
        <v>0.0</v>
      </c>
      <c r="D13" s="38" t="s">
        <v>777</v>
      </c>
      <c r="E13" s="38">
        <v>2017.0</v>
      </c>
      <c r="F13" s="14"/>
      <c r="G13" s="175"/>
      <c r="H13" s="14"/>
      <c r="I13" s="14"/>
      <c r="J13" s="14"/>
      <c r="K13" s="14"/>
      <c r="L13" s="14">
        <v>5.0</v>
      </c>
      <c r="M13" s="534">
        <v>131.0</v>
      </c>
      <c r="O13" s="449">
        <v>1.0</v>
      </c>
      <c r="P13" s="450"/>
      <c r="Q13" s="449" t="s">
        <v>715</v>
      </c>
      <c r="R13" s="449" t="s">
        <v>798</v>
      </c>
      <c r="T13" s="38" t="s">
        <v>779</v>
      </c>
      <c r="U13" s="239"/>
      <c r="V13" s="57"/>
      <c r="W13" s="57"/>
      <c r="Y13" s="247"/>
      <c r="Z13" s="248"/>
      <c r="AA13" s="249"/>
      <c r="AB13" s="239"/>
      <c r="AC13" s="450"/>
      <c r="AD13" s="14"/>
      <c r="AE13" s="38">
        <v>1.0</v>
      </c>
      <c r="AF13" s="146" t="s">
        <v>74</v>
      </c>
    </row>
    <row r="14">
      <c r="A14" s="68"/>
      <c r="B14" s="146" t="s">
        <v>797</v>
      </c>
      <c r="C14" s="38">
        <v>0.0</v>
      </c>
      <c r="D14" s="38" t="s">
        <v>778</v>
      </c>
      <c r="E14" s="38">
        <v>2018.0</v>
      </c>
      <c r="F14" s="14"/>
      <c r="G14" s="38"/>
      <c r="H14" s="14"/>
      <c r="I14" s="14"/>
      <c r="J14" s="14"/>
      <c r="K14" s="14"/>
      <c r="L14" s="14">
        <v>6.0</v>
      </c>
      <c r="M14" s="534">
        <v>139.0</v>
      </c>
      <c r="O14" s="449">
        <v>0.0</v>
      </c>
      <c r="P14" s="450"/>
      <c r="Q14" s="449" t="s">
        <v>799</v>
      </c>
      <c r="R14" s="449" t="s">
        <v>167</v>
      </c>
      <c r="T14" s="38" t="s">
        <v>727</v>
      </c>
      <c r="U14" s="239"/>
      <c r="V14" s="248"/>
      <c r="W14" s="248"/>
      <c r="X14" s="249"/>
      <c r="Y14" s="247"/>
      <c r="Z14" s="248"/>
      <c r="AA14" s="250"/>
      <c r="AB14" s="239"/>
      <c r="AC14" s="450"/>
      <c r="AD14" s="14"/>
      <c r="AE14" s="38">
        <v>1.0</v>
      </c>
      <c r="AF14" s="146" t="s">
        <v>115</v>
      </c>
    </row>
    <row r="15">
      <c r="A15" s="68"/>
      <c r="B15" s="146" t="s">
        <v>74</v>
      </c>
      <c r="C15" s="38">
        <v>1.0</v>
      </c>
      <c r="D15" s="38" t="s">
        <v>779</v>
      </c>
      <c r="E15" s="38">
        <v>2017.0</v>
      </c>
      <c r="F15" s="38"/>
      <c r="G15" s="175"/>
      <c r="H15" s="14"/>
      <c r="I15" s="14"/>
      <c r="J15" s="14"/>
      <c r="K15" s="14"/>
      <c r="L15" s="14">
        <v>7.0</v>
      </c>
      <c r="M15" s="534">
        <v>146.0</v>
      </c>
      <c r="O15" s="449">
        <v>0.0</v>
      </c>
      <c r="P15" s="450"/>
      <c r="Q15" s="449" t="s">
        <v>729</v>
      </c>
      <c r="R15" s="449" t="s">
        <v>74</v>
      </c>
      <c r="T15" s="38" t="s">
        <v>766</v>
      </c>
      <c r="U15" s="239"/>
      <c r="V15" s="248"/>
      <c r="W15" s="248"/>
      <c r="X15" s="249"/>
      <c r="Y15" s="247"/>
      <c r="Z15" s="248"/>
      <c r="AA15" s="250"/>
      <c r="AB15" s="239"/>
      <c r="AC15" s="450"/>
      <c r="AD15" s="14"/>
      <c r="AE15" s="38">
        <v>0.0</v>
      </c>
      <c r="AF15" s="146" t="s">
        <v>613</v>
      </c>
    </row>
    <row r="16">
      <c r="A16" s="68"/>
      <c r="B16" s="146" t="s">
        <v>115</v>
      </c>
      <c r="C16" s="38">
        <v>1.0</v>
      </c>
      <c r="D16" s="38" t="s">
        <v>727</v>
      </c>
      <c r="E16" s="38">
        <v>2019.0</v>
      </c>
      <c r="F16" s="14">
        <v>0.0</v>
      </c>
      <c r="G16" s="38" t="s">
        <v>786</v>
      </c>
      <c r="H16" s="14">
        <v>2020.0</v>
      </c>
      <c r="I16" s="14"/>
      <c r="J16" s="14"/>
      <c r="K16" s="14"/>
      <c r="L16" s="14">
        <v>8.0</v>
      </c>
      <c r="M16" s="534">
        <v>155.0</v>
      </c>
      <c r="O16" s="449">
        <v>1.0</v>
      </c>
      <c r="P16" s="450"/>
      <c r="Q16" s="449" t="s">
        <v>731</v>
      </c>
      <c r="R16" s="449" t="s">
        <v>94</v>
      </c>
      <c r="T16" s="38" t="s">
        <v>717</v>
      </c>
      <c r="U16" s="239"/>
      <c r="V16" s="248"/>
      <c r="W16" s="248"/>
      <c r="X16" s="249"/>
      <c r="Y16" s="247"/>
      <c r="Z16" s="248"/>
      <c r="AA16" s="250"/>
      <c r="AB16" s="239"/>
      <c r="AC16" s="450"/>
      <c r="AD16" s="14"/>
      <c r="AE16" s="38">
        <v>1.0</v>
      </c>
      <c r="AF16" s="146" t="s">
        <v>94</v>
      </c>
    </row>
    <row r="17">
      <c r="A17" s="68"/>
      <c r="B17" s="146" t="s">
        <v>613</v>
      </c>
      <c r="C17" s="38">
        <v>0.0</v>
      </c>
      <c r="D17" s="38" t="s">
        <v>766</v>
      </c>
      <c r="E17" s="38">
        <v>2018.0</v>
      </c>
      <c r="F17" s="14">
        <v>0.0</v>
      </c>
      <c r="G17" s="38" t="s">
        <v>787</v>
      </c>
      <c r="H17" s="14">
        <v>2017.0</v>
      </c>
      <c r="I17" s="14">
        <v>0.0</v>
      </c>
      <c r="J17" s="39" t="s">
        <v>772</v>
      </c>
      <c r="K17" s="14">
        <v>2018.0</v>
      </c>
      <c r="L17" s="14">
        <v>9.0</v>
      </c>
      <c r="M17" s="534">
        <v>160.0</v>
      </c>
      <c r="O17" s="449">
        <v>1.0</v>
      </c>
      <c r="P17" s="450"/>
      <c r="Q17" s="449" t="s">
        <v>732</v>
      </c>
      <c r="R17" s="449" t="s">
        <v>572</v>
      </c>
      <c r="T17" s="38" t="s">
        <v>734</v>
      </c>
      <c r="U17" s="239"/>
      <c r="V17" s="248"/>
      <c r="W17" s="248"/>
      <c r="X17" s="249"/>
      <c r="Y17" s="247"/>
      <c r="Z17" s="248"/>
      <c r="AA17" s="250"/>
      <c r="AB17" s="239"/>
      <c r="AC17" s="450"/>
      <c r="AD17" s="14"/>
      <c r="AE17" s="38">
        <v>1.0</v>
      </c>
      <c r="AF17" s="146" t="s">
        <v>108</v>
      </c>
    </row>
    <row r="18">
      <c r="A18" s="68"/>
      <c r="B18" s="146" t="s">
        <v>94</v>
      </c>
      <c r="C18" s="38">
        <v>1.0</v>
      </c>
      <c r="D18" s="38" t="s">
        <v>717</v>
      </c>
      <c r="E18" s="38">
        <v>2018.0</v>
      </c>
      <c r="F18" s="14"/>
      <c r="G18" s="38"/>
      <c r="H18" s="14"/>
      <c r="I18" s="14"/>
      <c r="J18" s="14"/>
      <c r="K18" s="14"/>
      <c r="L18" s="14">
        <v>10.0</v>
      </c>
      <c r="M18" s="534">
        <v>161.0</v>
      </c>
      <c r="O18" s="449">
        <v>1.0</v>
      </c>
      <c r="P18" s="450"/>
      <c r="Q18" s="449" t="s">
        <v>733</v>
      </c>
      <c r="R18" s="449" t="s">
        <v>95</v>
      </c>
      <c r="T18" s="38" t="s">
        <v>780</v>
      </c>
      <c r="U18" s="239"/>
      <c r="V18" s="248"/>
      <c r="W18" s="248"/>
      <c r="X18" s="249"/>
      <c r="Y18" s="247"/>
      <c r="Z18" s="248"/>
      <c r="AA18" s="250"/>
      <c r="AB18" s="239"/>
      <c r="AC18" s="450"/>
      <c r="AD18" s="14"/>
      <c r="AE18" s="38">
        <v>0.0</v>
      </c>
      <c r="AF18" s="146" t="s">
        <v>580</v>
      </c>
    </row>
    <row r="19">
      <c r="A19" s="68"/>
      <c r="B19" s="146" t="s">
        <v>108</v>
      </c>
      <c r="C19" s="38">
        <v>1.0</v>
      </c>
      <c r="D19" s="38" t="s">
        <v>734</v>
      </c>
      <c r="E19" s="38">
        <v>2017.0</v>
      </c>
      <c r="F19" s="15"/>
      <c r="G19" s="175"/>
      <c r="H19" s="14"/>
      <c r="I19" s="14"/>
      <c r="J19" s="14"/>
      <c r="K19" s="14"/>
      <c r="L19" s="14">
        <v>11.0</v>
      </c>
      <c r="M19" s="534">
        <v>164.0</v>
      </c>
      <c r="O19" s="449">
        <v>1.0</v>
      </c>
      <c r="P19" s="450"/>
      <c r="Q19" s="449" t="s">
        <v>734</v>
      </c>
      <c r="R19" s="449" t="s">
        <v>108</v>
      </c>
      <c r="T19" s="38" t="s">
        <v>781</v>
      </c>
      <c r="U19" s="239"/>
      <c r="V19" s="248"/>
      <c r="W19" s="248"/>
      <c r="X19" s="249"/>
      <c r="Y19" s="247"/>
      <c r="Z19" s="248"/>
      <c r="AA19" s="250"/>
      <c r="AB19" s="239"/>
      <c r="AC19" s="450"/>
      <c r="AD19" s="14"/>
      <c r="AE19" s="38">
        <v>0.0</v>
      </c>
      <c r="AF19" s="146" t="s">
        <v>77</v>
      </c>
    </row>
    <row r="20">
      <c r="A20" s="68"/>
      <c r="B20" s="146" t="s">
        <v>580</v>
      </c>
      <c r="C20" s="38">
        <v>0.0</v>
      </c>
      <c r="D20" s="38" t="s">
        <v>780</v>
      </c>
      <c r="E20" s="38">
        <v>2017.0</v>
      </c>
      <c r="F20" s="15"/>
      <c r="G20" s="175"/>
      <c r="H20" s="14"/>
      <c r="I20" s="14"/>
      <c r="J20" s="14"/>
      <c r="K20" s="14"/>
      <c r="L20" s="14">
        <v>12.0</v>
      </c>
      <c r="M20" s="534">
        <v>165.0</v>
      </c>
      <c r="O20" s="555"/>
      <c r="P20" s="450"/>
      <c r="Q20" s="53"/>
      <c r="R20" s="92"/>
      <c r="T20" s="38" t="s">
        <v>782</v>
      </c>
      <c r="U20" s="239"/>
      <c r="V20" s="248"/>
      <c r="W20" s="248"/>
      <c r="X20" s="249"/>
      <c r="Y20" s="247"/>
      <c r="Z20" s="248"/>
      <c r="AA20" s="250"/>
      <c r="AB20" s="239"/>
      <c r="AC20" s="450"/>
      <c r="AD20" s="38"/>
      <c r="AE20" s="38">
        <v>0.0</v>
      </c>
      <c r="AF20" s="146" t="s">
        <v>103</v>
      </c>
    </row>
    <row r="21">
      <c r="A21" s="68"/>
      <c r="B21" s="146" t="s">
        <v>77</v>
      </c>
      <c r="C21" s="38">
        <v>0.0</v>
      </c>
      <c r="D21" s="38" t="s">
        <v>781</v>
      </c>
      <c r="E21" s="38">
        <v>2017.0</v>
      </c>
      <c r="F21" s="14">
        <v>0.0</v>
      </c>
      <c r="G21" s="38" t="s">
        <v>788</v>
      </c>
      <c r="H21" s="14">
        <v>2017.0</v>
      </c>
      <c r="I21" s="14"/>
      <c r="J21" s="14"/>
      <c r="K21" s="14"/>
      <c r="L21" s="14">
        <v>13.0</v>
      </c>
      <c r="M21" s="534">
        <v>181.0</v>
      </c>
      <c r="O21" s="555"/>
      <c r="P21" s="450"/>
      <c r="Q21" s="61"/>
      <c r="R21" s="97"/>
      <c r="T21" s="38" t="s">
        <v>783</v>
      </c>
      <c r="U21" s="239"/>
      <c r="V21" s="248"/>
      <c r="W21" s="248"/>
      <c r="X21" s="249"/>
      <c r="Y21" s="247"/>
      <c r="Z21" s="248"/>
      <c r="AA21" s="250"/>
      <c r="AB21" s="239"/>
      <c r="AC21" s="450"/>
      <c r="AD21" s="14"/>
      <c r="AE21" s="38">
        <v>0.0</v>
      </c>
      <c r="AF21" s="146" t="s">
        <v>178</v>
      </c>
    </row>
    <row r="22">
      <c r="A22" s="68"/>
      <c r="B22" s="146" t="s">
        <v>103</v>
      </c>
      <c r="C22" s="38">
        <v>0.0</v>
      </c>
      <c r="D22" s="38" t="s">
        <v>782</v>
      </c>
      <c r="E22" s="38">
        <v>2019.0</v>
      </c>
      <c r="F22" s="14"/>
      <c r="G22" s="38"/>
      <c r="H22" s="14"/>
      <c r="I22" s="14"/>
      <c r="J22" s="14"/>
      <c r="K22" s="14"/>
      <c r="L22" s="14">
        <v>14.0</v>
      </c>
      <c r="M22" s="534">
        <v>191.0</v>
      </c>
      <c r="O22" s="547"/>
      <c r="T22" s="38" t="s">
        <v>784</v>
      </c>
      <c r="U22" s="239"/>
      <c r="V22" s="248"/>
      <c r="W22" s="248"/>
      <c r="X22" s="249"/>
      <c r="Y22" s="247"/>
      <c r="Z22" s="248"/>
      <c r="AA22" s="250"/>
      <c r="AB22" s="239"/>
      <c r="AC22" s="450"/>
      <c r="AD22" s="14"/>
      <c r="AE22" s="38">
        <v>0.0</v>
      </c>
      <c r="AF22" s="146" t="s">
        <v>193</v>
      </c>
    </row>
    <row r="23">
      <c r="A23" s="68"/>
      <c r="B23" s="146" t="s">
        <v>178</v>
      </c>
      <c r="C23" s="38">
        <v>0.0</v>
      </c>
      <c r="D23" s="38" t="s">
        <v>783</v>
      </c>
      <c r="E23" s="38">
        <v>2018.0</v>
      </c>
      <c r="F23" s="14">
        <v>0.0</v>
      </c>
      <c r="G23" s="38" t="s">
        <v>789</v>
      </c>
      <c r="H23" s="14">
        <v>2019.0</v>
      </c>
      <c r="I23" s="14"/>
      <c r="J23" s="14"/>
      <c r="K23" s="14"/>
      <c r="L23" s="14">
        <v>15.0</v>
      </c>
      <c r="M23" s="534">
        <v>191.0</v>
      </c>
      <c r="O23" s="555"/>
      <c r="P23" s="68"/>
      <c r="Q23" s="144" t="s">
        <v>412</v>
      </c>
      <c r="R23" s="545">
        <f>IFERROR(__xludf.DUMMYFUNCTION("COUNTUNIQUE(R9:R21)"),8.0)</f>
        <v>8</v>
      </c>
      <c r="T23" s="38" t="s">
        <v>785</v>
      </c>
      <c r="U23" s="239"/>
      <c r="V23" s="248"/>
      <c r="W23" s="248"/>
      <c r="X23" s="249"/>
      <c r="Y23" s="247"/>
      <c r="Z23" s="248"/>
      <c r="AA23" s="250"/>
      <c r="AB23" s="239"/>
      <c r="AC23" s="450"/>
      <c r="AD23" s="14"/>
      <c r="AE23" s="38">
        <v>0.0</v>
      </c>
      <c r="AF23" s="146" t="s">
        <v>56</v>
      </c>
    </row>
    <row r="24">
      <c r="A24" s="68"/>
      <c r="B24" s="146" t="s">
        <v>193</v>
      </c>
      <c r="C24" s="38">
        <v>0.0</v>
      </c>
      <c r="D24" s="38" t="s">
        <v>784</v>
      </c>
      <c r="E24" s="38">
        <v>2017.0</v>
      </c>
      <c r="F24" s="14"/>
      <c r="G24" s="38"/>
      <c r="H24" s="14"/>
      <c r="I24" s="14"/>
      <c r="J24" s="14"/>
      <c r="K24" s="14"/>
      <c r="L24" s="14">
        <v>16.0</v>
      </c>
      <c r="M24" s="534">
        <v>192.0</v>
      </c>
      <c r="O24" s="555"/>
      <c r="P24" s="68"/>
      <c r="Q24" s="146" t="s">
        <v>413</v>
      </c>
      <c r="R24" s="546">
        <f>COUNTA(Q9:Q21)</f>
        <v>11</v>
      </c>
      <c r="T24" s="46" t="s">
        <v>768</v>
      </c>
      <c r="U24" s="239"/>
      <c r="V24" s="248"/>
      <c r="W24" s="248"/>
      <c r="X24" s="249"/>
      <c r="Y24" s="247"/>
      <c r="Z24" s="248"/>
      <c r="AA24" s="250"/>
      <c r="AB24" s="239"/>
      <c r="AC24" s="450"/>
      <c r="AD24" s="14"/>
      <c r="AE24" s="46">
        <v>0.0</v>
      </c>
      <c r="AF24" s="148" t="s">
        <v>581</v>
      </c>
    </row>
    <row r="25">
      <c r="A25" s="68"/>
      <c r="B25" s="146" t="s">
        <v>56</v>
      </c>
      <c r="C25" s="38">
        <v>0.0</v>
      </c>
      <c r="D25" s="38" t="s">
        <v>785</v>
      </c>
      <c r="E25" s="38">
        <v>2017.0</v>
      </c>
      <c r="F25" s="14">
        <v>0.0</v>
      </c>
      <c r="G25" s="38" t="s">
        <v>790</v>
      </c>
      <c r="H25" s="14">
        <v>2017.0</v>
      </c>
      <c r="I25" s="14"/>
      <c r="J25" s="14"/>
      <c r="K25" s="14"/>
      <c r="L25" s="14">
        <v>17.0</v>
      </c>
      <c r="M25" s="534">
        <v>206.0</v>
      </c>
      <c r="N25" s="449"/>
      <c r="P25" s="68"/>
      <c r="Q25" s="148" t="s">
        <v>414</v>
      </c>
      <c r="R25" s="149">
        <f>R23/R24</f>
        <v>0.7272727273</v>
      </c>
      <c r="T25" s="278" t="s">
        <v>786</v>
      </c>
      <c r="U25" s="239"/>
      <c r="V25" s="248"/>
      <c r="W25" s="248"/>
      <c r="X25" s="249"/>
      <c r="Y25" s="247"/>
      <c r="Z25" s="248"/>
      <c r="AA25" s="250"/>
      <c r="AB25" s="239"/>
      <c r="AC25" s="450"/>
      <c r="AD25" s="47"/>
      <c r="AE25" s="38">
        <v>0.0</v>
      </c>
      <c r="AF25" s="146" t="s">
        <v>115</v>
      </c>
    </row>
    <row r="26">
      <c r="A26" s="68"/>
      <c r="B26" s="148" t="s">
        <v>581</v>
      </c>
      <c r="C26" s="46">
        <v>0.0</v>
      </c>
      <c r="D26" s="46" t="s">
        <v>768</v>
      </c>
      <c r="E26" s="46">
        <v>2018.0</v>
      </c>
      <c r="F26" s="47"/>
      <c r="G26" s="46"/>
      <c r="H26" s="47"/>
      <c r="I26" s="47"/>
      <c r="J26" s="47"/>
      <c r="K26" s="47"/>
      <c r="L26" s="47">
        <v>18.0</v>
      </c>
      <c r="M26" s="254">
        <v>229.0</v>
      </c>
      <c r="T26" s="280" t="s">
        <v>787</v>
      </c>
      <c r="U26" s="247"/>
      <c r="V26" s="248"/>
      <c r="W26" s="250"/>
      <c r="X26" s="249"/>
      <c r="Y26" s="247"/>
      <c r="Z26" s="248"/>
      <c r="AA26" s="250"/>
      <c r="AB26" s="239"/>
      <c r="AC26" s="248"/>
      <c r="AD26" s="250"/>
      <c r="AE26" s="38">
        <v>0.0</v>
      </c>
      <c r="AF26" s="146" t="s">
        <v>613</v>
      </c>
    </row>
    <row r="27">
      <c r="O27" s="449"/>
      <c r="P27" s="449"/>
      <c r="Q27" s="449"/>
      <c r="R27" s="449"/>
      <c r="T27" s="39" t="s">
        <v>772</v>
      </c>
      <c r="U27" s="247"/>
      <c r="V27" s="248"/>
      <c r="W27" s="250"/>
      <c r="X27" s="249"/>
      <c r="Y27" s="247"/>
      <c r="Z27" s="248"/>
      <c r="AA27" s="250"/>
      <c r="AB27" s="239"/>
      <c r="AC27" s="248"/>
      <c r="AD27" s="250"/>
      <c r="AE27" s="38">
        <v>0.0</v>
      </c>
      <c r="AF27" s="146" t="s">
        <v>613</v>
      </c>
    </row>
    <row r="28">
      <c r="A28" s="57"/>
      <c r="O28" s="449"/>
      <c r="P28" s="449"/>
      <c r="Q28" s="449"/>
      <c r="R28" s="449"/>
      <c r="T28" s="280" t="s">
        <v>788</v>
      </c>
      <c r="U28" s="247"/>
      <c r="V28" s="248"/>
      <c r="W28" s="250"/>
      <c r="X28" s="249"/>
      <c r="Y28" s="247"/>
      <c r="Z28" s="248"/>
      <c r="AA28" s="250"/>
      <c r="AB28" s="247"/>
      <c r="AC28" s="248"/>
      <c r="AD28" s="249"/>
      <c r="AE28" s="46">
        <v>0.0</v>
      </c>
      <c r="AF28" s="556" t="s">
        <v>77</v>
      </c>
    </row>
    <row r="29">
      <c r="A29" s="57"/>
      <c r="O29" s="449"/>
      <c r="P29" s="449"/>
      <c r="Q29" s="449"/>
      <c r="R29" s="449"/>
      <c r="T29" s="280" t="s">
        <v>789</v>
      </c>
      <c r="U29" s="262"/>
      <c r="V29" s="263"/>
      <c r="W29" s="264"/>
      <c r="X29" s="265"/>
      <c r="Y29" s="262"/>
      <c r="Z29" s="263"/>
      <c r="AA29" s="264"/>
      <c r="AB29" s="262"/>
      <c r="AC29" s="263"/>
      <c r="AD29" s="265"/>
      <c r="AE29" s="38">
        <v>0.0</v>
      </c>
      <c r="AF29" s="557" t="s">
        <v>178</v>
      </c>
    </row>
    <row r="30">
      <c r="A30" s="68"/>
      <c r="O30" s="449"/>
      <c r="P30" s="449"/>
      <c r="Q30" s="449"/>
      <c r="R30" s="449"/>
      <c r="T30" s="280" t="s">
        <v>790</v>
      </c>
      <c r="U30" s="558"/>
      <c r="V30" s="558"/>
      <c r="W30" s="558"/>
      <c r="X30" s="558"/>
      <c r="Y30" s="558"/>
      <c r="Z30" s="558"/>
      <c r="AA30" s="558"/>
      <c r="AB30" s="558"/>
      <c r="AC30" s="558"/>
      <c r="AD30" s="558"/>
      <c r="AE30" s="408">
        <v>0.0</v>
      </c>
      <c r="AF30" s="279" t="s">
        <v>56</v>
      </c>
    </row>
    <row r="31">
      <c r="A31" s="68"/>
      <c r="O31" s="449"/>
      <c r="P31" s="449"/>
      <c r="Q31" s="449"/>
      <c r="R31" s="449"/>
    </row>
    <row r="32">
      <c r="A32" s="68"/>
      <c r="O32" s="449"/>
      <c r="P32" s="449"/>
      <c r="Q32" s="449"/>
      <c r="R32" s="449"/>
    </row>
    <row r="33">
      <c r="A33" s="68"/>
      <c r="O33" s="449"/>
      <c r="P33" s="449"/>
      <c r="Q33" s="449"/>
      <c r="R33" s="449"/>
    </row>
    <row r="34">
      <c r="A34" s="68"/>
      <c r="O34" s="449"/>
      <c r="P34" s="449"/>
      <c r="Q34" s="449"/>
      <c r="R34" s="449"/>
    </row>
    <row r="35">
      <c r="A35" s="68"/>
      <c r="O35" s="449"/>
      <c r="P35" s="449"/>
      <c r="Q35" s="449"/>
      <c r="R35" s="449"/>
    </row>
    <row r="36">
      <c r="A36" s="68"/>
      <c r="O36" s="449"/>
      <c r="P36" s="449"/>
      <c r="Q36" s="449"/>
      <c r="R36" s="449"/>
    </row>
    <row r="37">
      <c r="A37" s="68"/>
      <c r="O37" s="449"/>
      <c r="P37" s="449"/>
      <c r="Q37" s="449"/>
      <c r="R37" s="449"/>
    </row>
    <row r="38">
      <c r="A38" s="68"/>
      <c r="O38" s="449"/>
      <c r="P38" s="449"/>
      <c r="Q38" s="449"/>
      <c r="R38" s="449"/>
    </row>
    <row r="39">
      <c r="A39" s="68"/>
      <c r="O39" s="449"/>
      <c r="P39" s="449"/>
      <c r="Q39" s="449"/>
      <c r="R39" s="449"/>
    </row>
    <row r="40">
      <c r="A40" s="68"/>
      <c r="O40" s="449"/>
      <c r="P40" s="449"/>
      <c r="Q40" s="449"/>
      <c r="R40" s="449"/>
    </row>
    <row r="41">
      <c r="A41" s="68"/>
      <c r="O41" s="449"/>
      <c r="P41" s="449"/>
      <c r="Q41" s="449"/>
      <c r="R41" s="449"/>
    </row>
    <row r="42">
      <c r="A42" s="68"/>
      <c r="O42" s="449"/>
      <c r="P42" s="449"/>
      <c r="Q42" s="449"/>
      <c r="R42" s="449"/>
    </row>
    <row r="43">
      <c r="A43" s="68"/>
      <c r="O43" s="449"/>
      <c r="P43" s="449"/>
      <c r="Q43" s="449"/>
      <c r="R43" s="449"/>
    </row>
    <row r="44">
      <c r="A44" s="68"/>
      <c r="O44" s="449"/>
      <c r="P44" s="449"/>
      <c r="Q44" s="449"/>
      <c r="R44" s="449"/>
    </row>
    <row r="45">
      <c r="A45" s="68"/>
    </row>
    <row r="46">
      <c r="A46" s="68"/>
    </row>
    <row r="47">
      <c r="A47" s="68"/>
    </row>
    <row r="48">
      <c r="Q48" s="547"/>
      <c r="R48" s="547"/>
    </row>
    <row r="49">
      <c r="Q49" s="547"/>
      <c r="R49" s="547"/>
    </row>
    <row r="50">
      <c r="Q50" s="547"/>
      <c r="R50" s="547"/>
    </row>
    <row r="51">
      <c r="Q51" s="547"/>
      <c r="R51" s="547"/>
    </row>
    <row r="52">
      <c r="Q52" s="547"/>
      <c r="R52" s="547"/>
    </row>
    <row r="53">
      <c r="Q53" s="547"/>
      <c r="R53" s="547"/>
    </row>
    <row r="54">
      <c r="Q54" s="547"/>
    </row>
    <row r="55">
      <c r="Q55" s="547"/>
      <c r="R55" s="547"/>
    </row>
    <row r="56">
      <c r="Q56" s="547"/>
      <c r="R56" s="449">
        <v>122.0</v>
      </c>
    </row>
    <row r="57">
      <c r="Q57" s="547"/>
      <c r="R57" s="547"/>
    </row>
    <row r="58">
      <c r="Q58" s="547"/>
      <c r="R58" s="547"/>
    </row>
    <row r="59">
      <c r="Q59" s="547"/>
      <c r="R59" s="547"/>
    </row>
    <row r="60">
      <c r="Q60" s="547"/>
      <c r="R60" s="547"/>
    </row>
    <row r="61">
      <c r="Q61" s="547"/>
      <c r="R61" s="547"/>
    </row>
    <row r="62">
      <c r="Q62" s="547"/>
      <c r="R62" s="449">
        <v>164.0</v>
      </c>
    </row>
    <row r="63">
      <c r="Q63" s="547"/>
      <c r="R63" s="449">
        <v>178.0</v>
      </c>
    </row>
    <row r="64">
      <c r="Q64" s="547"/>
      <c r="R64" s="547"/>
    </row>
    <row r="65">
      <c r="Q65" s="547"/>
    </row>
  </sheetData>
  <mergeCells count="15">
    <mergeCell ref="T5:T6"/>
    <mergeCell ref="B6:M6"/>
    <mergeCell ref="Q6:R6"/>
    <mergeCell ref="C7:E7"/>
    <mergeCell ref="F7:H7"/>
    <mergeCell ref="I7:K7"/>
    <mergeCell ref="N25:O25"/>
    <mergeCell ref="Q65:S65"/>
    <mergeCell ref="C2:M2"/>
    <mergeCell ref="C3:M3"/>
    <mergeCell ref="U5:X5"/>
    <mergeCell ref="Y5:AA5"/>
    <mergeCell ref="AB5:AD5"/>
    <mergeCell ref="AE5:AE6"/>
    <mergeCell ref="AF5:AF6"/>
  </mergeCell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13.63"/>
    <col customWidth="1" min="7" max="7" width="13.5"/>
    <col customWidth="1" min="8" max="8" width="14.75"/>
  </cols>
  <sheetData>
    <row r="1">
      <c r="A1" s="408" t="s">
        <v>5</v>
      </c>
      <c r="B1" s="408" t="s">
        <v>7</v>
      </c>
      <c r="C1" s="408" t="s">
        <v>9</v>
      </c>
      <c r="D1" s="408" t="s">
        <v>558</v>
      </c>
      <c r="E1" s="408" t="s">
        <v>1</v>
      </c>
      <c r="F1" s="408" t="s">
        <v>2</v>
      </c>
      <c r="G1" s="57" t="s">
        <v>3</v>
      </c>
      <c r="H1" s="68" t="s">
        <v>800</v>
      </c>
    </row>
    <row r="2">
      <c r="A2" s="68" t="s">
        <v>167</v>
      </c>
      <c r="B2" s="408"/>
      <c r="C2" s="408"/>
      <c r="D2" s="408"/>
      <c r="E2" s="240">
        <v>1.0</v>
      </c>
      <c r="F2" s="240">
        <v>9.0</v>
      </c>
      <c r="G2" s="14">
        <v>1.0</v>
      </c>
      <c r="H2" s="68">
        <v>1.0</v>
      </c>
    </row>
    <row r="3">
      <c r="A3" s="68" t="s">
        <v>794</v>
      </c>
      <c r="B3" s="408"/>
      <c r="C3" s="408"/>
      <c r="D3" s="408"/>
      <c r="E3" s="248">
        <v>2.0</v>
      </c>
      <c r="F3" s="248">
        <v>3.0</v>
      </c>
      <c r="G3" s="14">
        <v>2.0</v>
      </c>
      <c r="H3" s="68">
        <v>1.0</v>
      </c>
    </row>
    <row r="4">
      <c r="A4" s="68" t="s">
        <v>154</v>
      </c>
      <c r="B4" s="408"/>
      <c r="C4" s="408"/>
      <c r="D4" s="408"/>
      <c r="E4" s="248">
        <v>1.0</v>
      </c>
      <c r="F4" s="248">
        <v>1.0</v>
      </c>
      <c r="G4" s="14">
        <v>3.0</v>
      </c>
      <c r="H4" s="68">
        <v>1.0</v>
      </c>
    </row>
    <row r="5">
      <c r="A5" s="68" t="s">
        <v>572</v>
      </c>
      <c r="B5" s="408"/>
      <c r="C5" s="408"/>
      <c r="D5" s="408"/>
      <c r="E5" s="248">
        <v>1.0</v>
      </c>
      <c r="F5" s="248">
        <v>1.0</v>
      </c>
      <c r="G5" s="14">
        <v>4.0</v>
      </c>
      <c r="H5" s="68">
        <v>1.0</v>
      </c>
    </row>
    <row r="6">
      <c r="A6" s="68" t="s">
        <v>74</v>
      </c>
      <c r="B6" s="408"/>
      <c r="C6" s="408"/>
      <c r="D6" s="408"/>
      <c r="E6" s="248">
        <v>6.0</v>
      </c>
      <c r="F6" s="248">
        <v>2.0</v>
      </c>
      <c r="G6" s="14">
        <v>5.0</v>
      </c>
      <c r="H6" s="68">
        <v>1.0</v>
      </c>
    </row>
    <row r="7">
      <c r="A7" s="68" t="s">
        <v>94</v>
      </c>
      <c r="B7" s="57"/>
      <c r="C7" s="57"/>
      <c r="D7" s="57"/>
      <c r="E7" s="57">
        <v>1.0</v>
      </c>
      <c r="F7" s="248">
        <v>2.0</v>
      </c>
      <c r="G7" s="14">
        <v>6.0</v>
      </c>
      <c r="H7" s="68">
        <v>1.0</v>
      </c>
    </row>
    <row r="8">
      <c r="A8" s="68" t="s">
        <v>25</v>
      </c>
      <c r="B8" s="408"/>
      <c r="C8" s="408"/>
      <c r="D8" s="408"/>
      <c r="E8" s="248">
        <v>3.0</v>
      </c>
      <c r="F8" s="248">
        <v>7.0</v>
      </c>
      <c r="G8" s="14">
        <v>7.0</v>
      </c>
      <c r="H8" s="68">
        <v>1.0</v>
      </c>
    </row>
    <row r="9">
      <c r="A9" s="68" t="s">
        <v>193</v>
      </c>
      <c r="B9" s="408"/>
      <c r="C9" s="408"/>
      <c r="D9" s="408"/>
      <c r="E9" s="248">
        <v>3.0</v>
      </c>
      <c r="F9" s="248">
        <v>8.0</v>
      </c>
      <c r="G9" s="14">
        <v>8.0</v>
      </c>
      <c r="H9" s="68">
        <v>0.0</v>
      </c>
    </row>
    <row r="10">
      <c r="A10" s="68" t="s">
        <v>95</v>
      </c>
      <c r="B10" s="408"/>
      <c r="C10" s="408"/>
      <c r="D10" s="408"/>
      <c r="E10" s="248">
        <v>12.0</v>
      </c>
      <c r="F10" s="248">
        <v>4.0</v>
      </c>
      <c r="G10" s="14">
        <v>9.0</v>
      </c>
      <c r="H10" s="68">
        <v>1.0</v>
      </c>
    </row>
    <row r="11">
      <c r="A11" s="68" t="s">
        <v>117</v>
      </c>
      <c r="B11" s="408"/>
      <c r="C11" s="408"/>
      <c r="D11" s="408"/>
      <c r="E11" s="248">
        <v>5.0</v>
      </c>
      <c r="F11" s="248">
        <v>6.0</v>
      </c>
      <c r="G11" s="14">
        <v>1.0</v>
      </c>
      <c r="H11" s="68">
        <v>0.0</v>
      </c>
    </row>
    <row r="12">
      <c r="A12" s="68" t="s">
        <v>77</v>
      </c>
      <c r="B12" s="408"/>
      <c r="C12" s="408"/>
      <c r="D12" s="408"/>
      <c r="E12" s="248">
        <v>2.0</v>
      </c>
      <c r="F12" s="248">
        <v>1.0</v>
      </c>
      <c r="G12" s="14">
        <v>11.0</v>
      </c>
      <c r="H12" s="68">
        <v>1.0</v>
      </c>
    </row>
    <row r="13">
      <c r="A13" s="68" t="s">
        <v>132</v>
      </c>
      <c r="B13" s="408"/>
      <c r="C13" s="408"/>
      <c r="D13" s="408"/>
      <c r="E13" s="248">
        <v>10.0</v>
      </c>
      <c r="F13" s="248">
        <v>2.0</v>
      </c>
      <c r="G13" s="14">
        <v>12.0</v>
      </c>
      <c r="H13" s="68">
        <v>0.0</v>
      </c>
    </row>
    <row r="14">
      <c r="A14" s="68" t="s">
        <v>127</v>
      </c>
      <c r="B14" s="408"/>
      <c r="C14" s="408"/>
      <c r="D14" s="408"/>
      <c r="E14" s="248">
        <v>6.0</v>
      </c>
      <c r="F14" s="248">
        <v>6.0</v>
      </c>
      <c r="G14" s="14">
        <v>13.0</v>
      </c>
      <c r="H14" s="68">
        <v>0.0</v>
      </c>
    </row>
    <row r="15">
      <c r="A15" s="68" t="s">
        <v>580</v>
      </c>
      <c r="B15" s="408"/>
      <c r="C15" s="408"/>
      <c r="D15" s="408"/>
      <c r="E15" s="248">
        <v>5.0</v>
      </c>
      <c r="F15" s="248">
        <v>5.0</v>
      </c>
      <c r="G15" s="14">
        <v>14.0</v>
      </c>
      <c r="H15" s="68">
        <v>0.0</v>
      </c>
    </row>
    <row r="16">
      <c r="A16" s="68" t="s">
        <v>613</v>
      </c>
      <c r="B16" s="408"/>
      <c r="C16" s="408"/>
      <c r="D16" s="408"/>
      <c r="E16" s="248">
        <v>3.0</v>
      </c>
      <c r="F16" s="248">
        <v>3.0</v>
      </c>
      <c r="G16" s="14">
        <v>15.0</v>
      </c>
      <c r="H16" s="68">
        <v>0.0</v>
      </c>
    </row>
    <row r="17">
      <c r="A17" s="68" t="s">
        <v>594</v>
      </c>
      <c r="B17" s="408"/>
      <c r="C17" s="408"/>
      <c r="D17" s="408"/>
      <c r="E17" s="248">
        <v>2.0</v>
      </c>
      <c r="F17" s="248">
        <v>2.0</v>
      </c>
      <c r="G17" s="14">
        <v>16.0</v>
      </c>
      <c r="H17" s="68">
        <v>0.0</v>
      </c>
    </row>
    <row r="18">
      <c r="A18" s="68" t="s">
        <v>581</v>
      </c>
      <c r="B18" s="408"/>
      <c r="C18" s="408"/>
      <c r="D18" s="408"/>
      <c r="E18" s="248">
        <v>1.0</v>
      </c>
      <c r="F18" s="248">
        <v>1.0</v>
      </c>
      <c r="G18" s="14">
        <v>17.0</v>
      </c>
      <c r="H18" s="68">
        <v>0.0</v>
      </c>
    </row>
    <row r="19">
      <c r="A19" s="68" t="s">
        <v>73</v>
      </c>
      <c r="B19" s="408"/>
      <c r="C19" s="408"/>
      <c r="D19" s="408"/>
      <c r="E19" s="248">
        <v>7.0</v>
      </c>
      <c r="F19" s="248">
        <v>7.0</v>
      </c>
      <c r="G19" s="14">
        <v>18.0</v>
      </c>
      <c r="H19" s="68">
        <v>0.0</v>
      </c>
    </row>
    <row r="20">
      <c r="A20" s="408"/>
      <c r="B20" s="408"/>
      <c r="C20" s="408"/>
      <c r="D20" s="408"/>
      <c r="E20" s="240">
        <v>1.0</v>
      </c>
      <c r="F20" s="240">
        <v>1.0</v>
      </c>
      <c r="G20" s="14">
        <v>1.0</v>
      </c>
      <c r="H20" s="244">
        <v>1.0</v>
      </c>
    </row>
    <row r="21">
      <c r="A21" s="408"/>
      <c r="B21" s="408"/>
      <c r="C21" s="408"/>
      <c r="D21" s="408"/>
      <c r="E21" s="248">
        <v>1.0</v>
      </c>
      <c r="F21" s="248">
        <v>1.0</v>
      </c>
      <c r="G21" s="14">
        <v>2.0</v>
      </c>
      <c r="H21" s="251">
        <v>1.0</v>
      </c>
    </row>
    <row r="22">
      <c r="A22" s="408"/>
      <c r="B22" s="408"/>
      <c r="C22" s="408"/>
      <c r="D22" s="408"/>
      <c r="E22" s="248">
        <v>2.0</v>
      </c>
      <c r="F22" s="248">
        <v>1.0</v>
      </c>
      <c r="G22" s="14">
        <v>3.0</v>
      </c>
      <c r="H22" s="251">
        <v>1.0</v>
      </c>
    </row>
    <row r="23">
      <c r="A23" s="408"/>
      <c r="B23" s="408"/>
      <c r="C23" s="408"/>
      <c r="D23" s="408"/>
      <c r="E23" s="248">
        <v>2.0</v>
      </c>
      <c r="F23" s="248">
        <v>1.0</v>
      </c>
      <c r="G23" s="14">
        <v>4.0</v>
      </c>
      <c r="H23" s="251">
        <v>1.0</v>
      </c>
    </row>
    <row r="24">
      <c r="A24" s="408"/>
      <c r="B24" s="408"/>
      <c r="C24" s="408"/>
      <c r="D24" s="408"/>
      <c r="E24" s="248">
        <v>1.0</v>
      </c>
      <c r="F24" s="248">
        <v>3.0</v>
      </c>
      <c r="G24" s="14">
        <v>5.0</v>
      </c>
      <c r="H24" s="251">
        <v>1.0</v>
      </c>
    </row>
    <row r="25">
      <c r="A25" s="408"/>
      <c r="B25" s="408"/>
      <c r="C25" s="408"/>
      <c r="D25" s="408"/>
      <c r="E25" s="248">
        <v>3.0</v>
      </c>
      <c r="F25" s="248">
        <v>3.0</v>
      </c>
      <c r="G25" s="14">
        <v>6.0</v>
      </c>
      <c r="H25" s="251">
        <v>1.0</v>
      </c>
    </row>
    <row r="26">
      <c r="A26" s="408"/>
      <c r="B26" s="408"/>
      <c r="C26" s="408"/>
      <c r="D26" s="408"/>
      <c r="E26" s="248">
        <v>2.0</v>
      </c>
      <c r="F26" s="248">
        <v>2.0</v>
      </c>
      <c r="G26" s="14">
        <v>7.0</v>
      </c>
      <c r="H26" s="251">
        <v>1.0</v>
      </c>
    </row>
    <row r="27">
      <c r="A27" s="408"/>
      <c r="B27" s="408"/>
      <c r="C27" s="408"/>
      <c r="D27" s="408"/>
      <c r="E27" s="248">
        <v>12.0</v>
      </c>
      <c r="F27" s="248">
        <v>7.0</v>
      </c>
      <c r="G27" s="14">
        <v>8.0</v>
      </c>
      <c r="H27" s="251">
        <v>0.0</v>
      </c>
    </row>
    <row r="28">
      <c r="A28" s="408"/>
      <c r="B28" s="408"/>
      <c r="C28" s="408"/>
      <c r="D28" s="408"/>
      <c r="E28" s="248">
        <v>3.0</v>
      </c>
      <c r="F28" s="248">
        <v>3.0</v>
      </c>
      <c r="G28" s="14">
        <v>9.0</v>
      </c>
      <c r="H28" s="251">
        <v>0.0</v>
      </c>
    </row>
    <row r="29">
      <c r="A29" s="408"/>
      <c r="B29" s="408"/>
      <c r="C29" s="408"/>
      <c r="D29" s="408"/>
      <c r="E29" s="248">
        <v>8.0</v>
      </c>
      <c r="F29" s="248">
        <v>2.0</v>
      </c>
      <c r="G29" s="14">
        <v>1.0</v>
      </c>
      <c r="H29" s="251">
        <v>0.0</v>
      </c>
    </row>
    <row r="30">
      <c r="A30" s="408"/>
      <c r="B30" s="408"/>
      <c r="C30" s="408"/>
      <c r="D30" s="408"/>
      <c r="E30" s="248">
        <v>3.0</v>
      </c>
      <c r="F30" s="248">
        <v>5.0</v>
      </c>
      <c r="G30" s="14">
        <v>11.0</v>
      </c>
      <c r="H30" s="251">
        <v>0.0</v>
      </c>
    </row>
    <row r="31">
      <c r="A31" s="408"/>
      <c r="B31" s="408"/>
      <c r="C31" s="408"/>
      <c r="D31" s="408"/>
      <c r="E31" s="248">
        <v>12.0</v>
      </c>
      <c r="F31" s="248">
        <v>8.0</v>
      </c>
      <c r="G31" s="14">
        <v>12.0</v>
      </c>
      <c r="H31" s="251">
        <v>0.0</v>
      </c>
    </row>
    <row r="32">
      <c r="A32" s="408"/>
      <c r="B32" s="408"/>
      <c r="C32" s="408"/>
      <c r="D32" s="408"/>
      <c r="E32" s="248">
        <v>10.0</v>
      </c>
      <c r="F32" s="248">
        <v>15.0</v>
      </c>
      <c r="G32" s="14">
        <v>13.0</v>
      </c>
      <c r="H32" s="251">
        <v>0.0</v>
      </c>
    </row>
    <row r="33">
      <c r="A33" s="408"/>
      <c r="B33" s="408"/>
      <c r="C33" s="408"/>
      <c r="D33" s="408"/>
      <c r="E33" s="248">
        <v>6.0</v>
      </c>
      <c r="F33" s="248">
        <v>6.0</v>
      </c>
      <c r="G33" s="14">
        <v>14.0</v>
      </c>
      <c r="H33" s="251">
        <v>1.0</v>
      </c>
    </row>
    <row r="34">
      <c r="A34" s="408"/>
      <c r="B34" s="408"/>
      <c r="C34" s="408"/>
      <c r="D34" s="408"/>
      <c r="E34" s="248">
        <v>9.0</v>
      </c>
      <c r="F34" s="248">
        <v>8.0</v>
      </c>
      <c r="G34" s="14">
        <v>15.0</v>
      </c>
      <c r="H34" s="251">
        <v>0.0</v>
      </c>
    </row>
    <row r="35">
      <c r="A35" s="408"/>
      <c r="B35" s="408"/>
      <c r="C35" s="408"/>
      <c r="D35" s="408"/>
      <c r="E35" s="248">
        <v>13.0</v>
      </c>
      <c r="F35" s="248">
        <v>4.0</v>
      </c>
      <c r="G35" s="14">
        <v>16.0</v>
      </c>
      <c r="H35" s="251">
        <v>0.0</v>
      </c>
    </row>
    <row r="36">
      <c r="A36" s="408"/>
      <c r="B36" s="408"/>
      <c r="C36" s="408"/>
      <c r="D36" s="408"/>
      <c r="E36" s="248">
        <v>8.0</v>
      </c>
      <c r="F36" s="248">
        <v>8.0</v>
      </c>
      <c r="G36" s="14">
        <v>17.0</v>
      </c>
      <c r="H36" s="251">
        <v>0.0</v>
      </c>
    </row>
    <row r="37">
      <c r="A37" s="408"/>
      <c r="B37" s="408"/>
      <c r="C37" s="408"/>
      <c r="D37" s="408"/>
      <c r="E37" s="248">
        <v>2.0</v>
      </c>
      <c r="F37" s="248">
        <v>1.0</v>
      </c>
      <c r="G37" s="14">
        <v>18.0</v>
      </c>
      <c r="H37" s="251">
        <v>0.0</v>
      </c>
    </row>
    <row r="38">
      <c r="A38" s="408"/>
      <c r="B38" s="408"/>
      <c r="C38" s="408"/>
      <c r="D38" s="408"/>
      <c r="E38" s="240">
        <v>1.0</v>
      </c>
      <c r="F38" s="240">
        <v>1.0</v>
      </c>
      <c r="G38" s="240">
        <v>1.0</v>
      </c>
      <c r="H38" s="533">
        <v>1.0</v>
      </c>
    </row>
    <row r="39">
      <c r="A39" s="408"/>
      <c r="B39" s="408"/>
      <c r="C39" s="408"/>
      <c r="D39" s="408"/>
      <c r="E39" s="248">
        <v>2.0</v>
      </c>
      <c r="F39" s="248">
        <v>2.0</v>
      </c>
      <c r="G39" s="248">
        <v>2.0</v>
      </c>
      <c r="H39" s="255">
        <v>1.0</v>
      </c>
    </row>
    <row r="40">
      <c r="A40" s="408"/>
      <c r="B40" s="408"/>
      <c r="C40" s="408"/>
      <c r="D40" s="408"/>
      <c r="E40" s="248">
        <v>10.0</v>
      </c>
      <c r="F40" s="248">
        <v>4.0</v>
      </c>
      <c r="G40" s="248">
        <v>3.0</v>
      </c>
      <c r="H40" s="255">
        <v>0.0</v>
      </c>
    </row>
    <row r="41">
      <c r="A41" s="408"/>
      <c r="B41" s="408"/>
      <c r="C41" s="408"/>
      <c r="D41" s="408"/>
      <c r="E41" s="248">
        <v>1.0</v>
      </c>
      <c r="F41" s="248">
        <v>4.0</v>
      </c>
      <c r="G41" s="248">
        <v>4.0</v>
      </c>
      <c r="H41" s="255">
        <v>1.0</v>
      </c>
    </row>
    <row r="42">
      <c r="A42" s="408"/>
      <c r="B42" s="408"/>
      <c r="C42" s="408"/>
      <c r="D42" s="408"/>
      <c r="E42" s="248">
        <v>3.0</v>
      </c>
      <c r="F42" s="248">
        <v>1.0</v>
      </c>
      <c r="G42" s="248">
        <v>5.0</v>
      </c>
      <c r="H42" s="255">
        <v>1.0</v>
      </c>
    </row>
    <row r="43">
      <c r="A43" s="408"/>
      <c r="B43" s="408"/>
      <c r="C43" s="408"/>
      <c r="D43" s="408"/>
      <c r="E43" s="248">
        <v>8.0</v>
      </c>
      <c r="F43" s="248">
        <v>8.0</v>
      </c>
      <c r="G43" s="248">
        <v>6.0</v>
      </c>
      <c r="H43" s="255">
        <v>0.0</v>
      </c>
    </row>
    <row r="44">
      <c r="A44" s="408"/>
      <c r="B44" s="408"/>
      <c r="C44" s="408"/>
      <c r="D44" s="408"/>
      <c r="E44" s="248">
        <v>2.0</v>
      </c>
      <c r="F44" s="248">
        <v>2.0</v>
      </c>
      <c r="G44" s="248">
        <v>7.0</v>
      </c>
      <c r="H44" s="255">
        <v>1.0</v>
      </c>
    </row>
    <row r="45">
      <c r="A45" s="408"/>
      <c r="B45" s="408"/>
      <c r="C45" s="408"/>
      <c r="D45" s="408"/>
      <c r="E45" s="248">
        <v>6.0</v>
      </c>
      <c r="F45" s="248">
        <v>10.0</v>
      </c>
      <c r="G45" s="248">
        <v>8.0</v>
      </c>
      <c r="H45" s="255">
        <v>0.0</v>
      </c>
    </row>
    <row r="46">
      <c r="A46" s="408"/>
      <c r="B46" s="408"/>
      <c r="C46" s="408"/>
      <c r="D46" s="408"/>
      <c r="E46" s="248">
        <v>4.0</v>
      </c>
      <c r="F46" s="248">
        <v>7.0</v>
      </c>
      <c r="G46" s="248">
        <v>9.0</v>
      </c>
      <c r="H46" s="255">
        <v>1.0</v>
      </c>
    </row>
    <row r="47">
      <c r="A47" s="408"/>
      <c r="B47" s="408"/>
      <c r="C47" s="408"/>
      <c r="D47" s="408"/>
      <c r="E47" s="248">
        <v>6.0</v>
      </c>
      <c r="F47" s="248">
        <v>6.0</v>
      </c>
      <c r="G47" s="248">
        <v>10.0</v>
      </c>
      <c r="H47" s="255">
        <v>0.0</v>
      </c>
    </row>
    <row r="48">
      <c r="A48" s="408"/>
      <c r="B48" s="408"/>
      <c r="C48" s="408"/>
      <c r="D48" s="408"/>
      <c r="E48" s="248">
        <v>1.0</v>
      </c>
      <c r="F48" s="248">
        <v>1.0</v>
      </c>
      <c r="G48" s="248">
        <v>11.0</v>
      </c>
      <c r="H48" s="255">
        <v>0.0</v>
      </c>
    </row>
    <row r="49">
      <c r="A49" s="408"/>
      <c r="B49" s="408"/>
      <c r="C49" s="408"/>
      <c r="D49" s="408"/>
      <c r="E49" s="248">
        <v>7.0</v>
      </c>
      <c r="F49" s="248">
        <v>12.0</v>
      </c>
      <c r="G49" s="248">
        <v>12.0</v>
      </c>
      <c r="H49" s="255">
        <v>0.0</v>
      </c>
    </row>
    <row r="50">
      <c r="A50" s="408"/>
      <c r="B50" s="408"/>
      <c r="C50" s="408"/>
      <c r="D50" s="408"/>
      <c r="E50" s="248">
        <v>2.0</v>
      </c>
      <c r="F50" s="248">
        <v>1.0</v>
      </c>
      <c r="G50" s="248">
        <v>13.0</v>
      </c>
      <c r="H50" s="255">
        <v>0.0</v>
      </c>
    </row>
    <row r="51">
      <c r="A51" s="408"/>
      <c r="B51" s="408"/>
      <c r="C51" s="408"/>
      <c r="D51" s="408"/>
      <c r="E51" s="248">
        <v>12.0</v>
      </c>
      <c r="F51" s="248">
        <v>13.0</v>
      </c>
      <c r="G51" s="248">
        <v>14.0</v>
      </c>
      <c r="H51" s="255">
        <v>0.0</v>
      </c>
    </row>
    <row r="52">
      <c r="A52" s="408"/>
      <c r="B52" s="408"/>
      <c r="C52" s="408"/>
      <c r="D52" s="408"/>
      <c r="E52" s="248">
        <v>11.0</v>
      </c>
      <c r="F52" s="248">
        <v>12.0</v>
      </c>
      <c r="G52" s="248">
        <v>15.0</v>
      </c>
      <c r="H52" s="255">
        <v>0.0</v>
      </c>
    </row>
    <row r="53">
      <c r="A53" s="408"/>
      <c r="B53" s="408"/>
      <c r="C53" s="408"/>
      <c r="D53" s="408"/>
      <c r="E53" s="248">
        <v>10.0</v>
      </c>
      <c r="F53" s="248">
        <v>9.0</v>
      </c>
      <c r="G53" s="248">
        <v>16.0</v>
      </c>
      <c r="H53" s="255">
        <v>0.0</v>
      </c>
    </row>
    <row r="54">
      <c r="A54" s="408"/>
      <c r="B54" s="408"/>
      <c r="C54" s="408"/>
      <c r="D54" s="408"/>
      <c r="E54" s="248">
        <v>3.0</v>
      </c>
      <c r="F54" s="248">
        <v>1.0</v>
      </c>
      <c r="G54" s="248">
        <v>17.0</v>
      </c>
      <c r="H54" s="255">
        <v>1.0</v>
      </c>
    </row>
    <row r="55">
      <c r="A55" s="408"/>
      <c r="B55" s="408"/>
      <c r="C55" s="408"/>
      <c r="D55" s="408"/>
      <c r="E55" s="248">
        <v>5.0</v>
      </c>
      <c r="F55" s="248">
        <v>6.0</v>
      </c>
      <c r="G55" s="248">
        <v>18.0</v>
      </c>
      <c r="H55" s="255">
        <v>0.0</v>
      </c>
    </row>
  </sheetData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40.13"/>
  </cols>
  <sheetData>
    <row r="1">
      <c r="A1" s="559" t="s">
        <v>6</v>
      </c>
      <c r="B1" s="559" t="s">
        <v>5</v>
      </c>
    </row>
    <row r="2">
      <c r="A2" s="449" t="s">
        <v>203</v>
      </c>
      <c r="B2" s="449" t="s">
        <v>77</v>
      </c>
      <c r="C2" s="449"/>
      <c r="D2" s="449"/>
    </row>
    <row r="3">
      <c r="A3" s="449" t="s">
        <v>245</v>
      </c>
      <c r="B3" s="449" t="s">
        <v>25</v>
      </c>
      <c r="C3" s="449"/>
      <c r="D3" s="449"/>
    </row>
    <row r="4">
      <c r="A4" s="449" t="s">
        <v>247</v>
      </c>
      <c r="B4" s="449" t="s">
        <v>95</v>
      </c>
      <c r="C4" s="449"/>
      <c r="D4" s="449"/>
    </row>
    <row r="5">
      <c r="A5" s="449" t="s">
        <v>88</v>
      </c>
      <c r="B5" s="449" t="s">
        <v>74</v>
      </c>
      <c r="C5" s="449"/>
      <c r="D5" s="449"/>
    </row>
    <row r="6">
      <c r="A6" s="449" t="s">
        <v>69</v>
      </c>
      <c r="B6" s="449" t="s">
        <v>68</v>
      </c>
      <c r="C6" s="449"/>
      <c r="D6" s="449"/>
    </row>
    <row r="7">
      <c r="A7" s="449" t="s">
        <v>91</v>
      </c>
      <c r="B7" s="449" t="s">
        <v>77</v>
      </c>
      <c r="C7" s="449"/>
      <c r="D7" s="449"/>
    </row>
    <row r="8">
      <c r="A8" s="449" t="s">
        <v>252</v>
      </c>
      <c r="B8" s="449" t="s">
        <v>108</v>
      </c>
      <c r="C8" s="449"/>
      <c r="D8" s="449"/>
    </row>
    <row r="9">
      <c r="A9" s="449" t="s">
        <v>93</v>
      </c>
      <c r="B9" s="449" t="s">
        <v>94</v>
      </c>
      <c r="C9" s="449"/>
      <c r="D9" s="449"/>
    </row>
    <row r="10">
      <c r="A10" s="449" t="s">
        <v>102</v>
      </c>
      <c r="B10" s="449" t="s">
        <v>103</v>
      </c>
      <c r="C10" s="449"/>
      <c r="D10" s="449"/>
    </row>
    <row r="11">
      <c r="A11" s="449" t="s">
        <v>219</v>
      </c>
      <c r="B11" s="449" t="s">
        <v>74</v>
      </c>
      <c r="C11" s="449"/>
      <c r="D11" s="449"/>
    </row>
    <row r="12">
      <c r="A12" s="449" t="s">
        <v>255</v>
      </c>
      <c r="B12" s="449" t="s">
        <v>94</v>
      </c>
      <c r="C12" s="449"/>
      <c r="D12" s="449"/>
    </row>
    <row r="13">
      <c r="A13" s="449" t="s">
        <v>257</v>
      </c>
      <c r="B13" s="449" t="s">
        <v>115</v>
      </c>
      <c r="C13" s="449"/>
      <c r="D13" s="449"/>
    </row>
    <row r="15">
      <c r="A15" s="68" t="s">
        <v>412</v>
      </c>
      <c r="B15" s="68">
        <f>IFERROR(__xludf.DUMMYFUNCTION("COUNTUNIQUE(B2:B13)"),9.0)</f>
        <v>9</v>
      </c>
    </row>
    <row r="16">
      <c r="A16" s="68" t="s">
        <v>413</v>
      </c>
      <c r="B16" s="68">
        <f>COUNTA(B2:B13)</f>
        <v>12</v>
      </c>
    </row>
    <row r="17">
      <c r="A17" s="68" t="s">
        <v>414</v>
      </c>
      <c r="B17" s="560">
        <f>B15/B16</f>
        <v>0.75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2.63"/>
    <col customWidth="1" min="3" max="3" width="11.38"/>
    <col customWidth="1" min="4" max="4" width="23.5"/>
    <col customWidth="1" min="5" max="5" width="13.38"/>
    <col customWidth="1" min="6" max="6" width="19.25"/>
    <col customWidth="1" min="9" max="9" width="37.38"/>
    <col customWidth="1" min="10" max="10" width="33.38"/>
  </cols>
  <sheetData>
    <row r="2">
      <c r="A2" s="215"/>
      <c r="B2" s="216" t="s">
        <v>394</v>
      </c>
      <c r="C2" s="216" t="s">
        <v>801</v>
      </c>
      <c r="D2" s="217"/>
      <c r="E2" s="217"/>
      <c r="F2" s="217"/>
      <c r="G2" s="3"/>
    </row>
    <row r="4">
      <c r="A4" s="57"/>
      <c r="B4" s="259" t="s">
        <v>402</v>
      </c>
      <c r="C4" s="226"/>
      <c r="D4" s="226"/>
      <c r="E4" s="226"/>
      <c r="F4" s="226"/>
      <c r="G4" s="227"/>
      <c r="I4" s="204" t="s">
        <v>70</v>
      </c>
    </row>
    <row r="5">
      <c r="A5" s="57"/>
      <c r="B5" s="204" t="s">
        <v>375</v>
      </c>
      <c r="C5" s="236" t="s">
        <v>70</v>
      </c>
      <c r="D5" s="236" t="s">
        <v>377</v>
      </c>
      <c r="E5" s="236" t="s">
        <v>70</v>
      </c>
      <c r="F5" s="236" t="s">
        <v>405</v>
      </c>
      <c r="G5" s="204" t="s">
        <v>378</v>
      </c>
      <c r="I5" s="559" t="s">
        <v>6</v>
      </c>
      <c r="J5" s="559" t="s">
        <v>5</v>
      </c>
    </row>
    <row r="6">
      <c r="A6" s="68"/>
      <c r="B6" s="38" t="s">
        <v>95</v>
      </c>
      <c r="C6" s="14">
        <v>0.0</v>
      </c>
      <c r="D6" s="38" t="s">
        <v>177</v>
      </c>
      <c r="E6" s="14">
        <v>0.0</v>
      </c>
      <c r="F6" s="38" t="s">
        <v>176</v>
      </c>
      <c r="G6" s="14">
        <v>10.0</v>
      </c>
      <c r="I6" s="489" t="s">
        <v>72</v>
      </c>
      <c r="J6" s="54" t="s">
        <v>73</v>
      </c>
    </row>
    <row r="7">
      <c r="A7" s="68"/>
      <c r="B7" s="38" t="s">
        <v>690</v>
      </c>
      <c r="C7" s="14">
        <v>0.0</v>
      </c>
      <c r="D7" s="38" t="s">
        <v>222</v>
      </c>
      <c r="E7" s="14">
        <v>0.0</v>
      </c>
      <c r="F7" s="38" t="s">
        <v>220</v>
      </c>
      <c r="G7" s="14">
        <v>16.0</v>
      </c>
      <c r="I7" s="489" t="s">
        <v>76</v>
      </c>
      <c r="J7" s="54" t="s">
        <v>77</v>
      </c>
    </row>
    <row r="8">
      <c r="A8" s="68"/>
      <c r="B8" s="38" t="s">
        <v>103</v>
      </c>
      <c r="C8" s="14">
        <v>1.0</v>
      </c>
      <c r="D8" s="38" t="s">
        <v>102</v>
      </c>
      <c r="E8" s="15"/>
      <c r="F8" s="175"/>
      <c r="G8" s="14">
        <v>9.0</v>
      </c>
      <c r="I8" s="489" t="s">
        <v>80</v>
      </c>
      <c r="J8" s="54" t="s">
        <v>756</v>
      </c>
    </row>
    <row r="9">
      <c r="A9" s="68"/>
      <c r="B9" s="38" t="s">
        <v>166</v>
      </c>
      <c r="C9" s="14">
        <v>1.0</v>
      </c>
      <c r="D9" s="38" t="s">
        <v>203</v>
      </c>
      <c r="E9" s="15"/>
      <c r="F9" s="175"/>
      <c r="G9" s="14">
        <v>5.0</v>
      </c>
      <c r="I9" s="489" t="s">
        <v>84</v>
      </c>
      <c r="J9" s="54" t="s">
        <v>85</v>
      </c>
    </row>
    <row r="10">
      <c r="A10" s="68"/>
      <c r="B10" s="38" t="s">
        <v>51</v>
      </c>
      <c r="C10" s="14">
        <v>0.0</v>
      </c>
      <c r="D10" s="38" t="s">
        <v>158</v>
      </c>
      <c r="E10" s="15"/>
      <c r="F10" s="175"/>
      <c r="G10" s="14">
        <v>15.0</v>
      </c>
      <c r="I10" s="489" t="s">
        <v>75</v>
      </c>
      <c r="J10" s="54" t="s">
        <v>74</v>
      </c>
    </row>
    <row r="11">
      <c r="A11" s="68"/>
      <c r="B11" s="38" t="s">
        <v>115</v>
      </c>
      <c r="C11" s="14">
        <v>0.0</v>
      </c>
      <c r="D11" s="38" t="s">
        <v>169</v>
      </c>
      <c r="E11" s="15"/>
      <c r="F11" s="175"/>
      <c r="G11" s="14">
        <v>3.0</v>
      </c>
      <c r="I11" s="489" t="s">
        <v>88</v>
      </c>
      <c r="J11" s="54" t="s">
        <v>74</v>
      </c>
    </row>
    <row r="12">
      <c r="A12" s="68"/>
      <c r="B12" s="38" t="s">
        <v>85</v>
      </c>
      <c r="C12" s="14">
        <v>1.0</v>
      </c>
      <c r="D12" s="38" t="s">
        <v>161</v>
      </c>
      <c r="E12" s="15"/>
      <c r="F12" s="175"/>
      <c r="G12" s="14">
        <v>2.0</v>
      </c>
      <c r="I12" s="489" t="s">
        <v>91</v>
      </c>
      <c r="J12" s="54" t="s">
        <v>77</v>
      </c>
    </row>
    <row r="13">
      <c r="A13" s="68"/>
      <c r="B13" s="38" t="s">
        <v>110</v>
      </c>
      <c r="C13" s="14">
        <v>0.0</v>
      </c>
      <c r="D13" s="38" t="s">
        <v>208</v>
      </c>
      <c r="E13" s="15"/>
      <c r="F13" s="175"/>
      <c r="G13" s="14">
        <v>12.0</v>
      </c>
      <c r="I13" s="489" t="s">
        <v>93</v>
      </c>
      <c r="J13" s="54" t="s">
        <v>94</v>
      </c>
    </row>
    <row r="14">
      <c r="A14" s="68"/>
      <c r="B14" s="38" t="s">
        <v>73</v>
      </c>
      <c r="C14" s="14">
        <v>1.0</v>
      </c>
      <c r="D14" s="38" t="s">
        <v>72</v>
      </c>
      <c r="E14" s="15"/>
      <c r="F14" s="175"/>
      <c r="G14" s="14">
        <v>17.0</v>
      </c>
      <c r="I14" s="489" t="s">
        <v>97</v>
      </c>
      <c r="J14" s="54" t="s">
        <v>94</v>
      </c>
    </row>
    <row r="15">
      <c r="A15" s="68"/>
      <c r="B15" s="38" t="s">
        <v>94</v>
      </c>
      <c r="C15" s="14">
        <v>1.0</v>
      </c>
      <c r="D15" s="38" t="s">
        <v>93</v>
      </c>
      <c r="E15" s="15"/>
      <c r="F15" s="175"/>
      <c r="G15" s="14">
        <v>1.0</v>
      </c>
      <c r="I15" s="489" t="s">
        <v>100</v>
      </c>
      <c r="J15" s="54" t="s">
        <v>85</v>
      </c>
    </row>
    <row r="16">
      <c r="A16" s="68"/>
      <c r="B16" s="38" t="s">
        <v>56</v>
      </c>
      <c r="C16" s="14">
        <v>0.0</v>
      </c>
      <c r="D16" s="38" t="s">
        <v>226</v>
      </c>
      <c r="E16" s="15"/>
      <c r="F16" s="175"/>
      <c r="G16" s="14">
        <v>14.0</v>
      </c>
      <c r="I16" s="489" t="s">
        <v>102</v>
      </c>
      <c r="J16" s="54" t="s">
        <v>103</v>
      </c>
    </row>
    <row r="17">
      <c r="A17" s="68"/>
      <c r="B17" s="38" t="s">
        <v>68</v>
      </c>
      <c r="C17" s="14">
        <v>0.0</v>
      </c>
      <c r="D17" s="38" t="s">
        <v>69</v>
      </c>
      <c r="E17" s="15"/>
      <c r="F17" s="175"/>
      <c r="G17" s="14">
        <v>11.0</v>
      </c>
      <c r="I17" s="489" t="s">
        <v>105</v>
      </c>
      <c r="J17" s="54" t="s">
        <v>103</v>
      </c>
    </row>
    <row r="18">
      <c r="A18" s="68"/>
      <c r="B18" s="38" t="s">
        <v>580</v>
      </c>
      <c r="C18" s="14">
        <v>0.0</v>
      </c>
      <c r="D18" s="38" t="s">
        <v>183</v>
      </c>
      <c r="E18" s="14">
        <v>0.0</v>
      </c>
      <c r="F18" s="38" t="s">
        <v>112</v>
      </c>
      <c r="G18" s="14">
        <v>6.0</v>
      </c>
    </row>
    <row r="19">
      <c r="A19" s="68"/>
      <c r="B19" s="38" t="s">
        <v>108</v>
      </c>
      <c r="C19" s="14">
        <v>0.0</v>
      </c>
      <c r="D19" s="38" t="s">
        <v>133</v>
      </c>
      <c r="E19" s="14">
        <v>0.0</v>
      </c>
      <c r="F19" s="38" t="s">
        <v>109</v>
      </c>
      <c r="G19" s="14">
        <v>18.0</v>
      </c>
      <c r="I19" s="38" t="s">
        <v>412</v>
      </c>
      <c r="J19" s="38">
        <f>IFERROR(__xludf.DUMMYFUNCTION("COUNTUNIQUE(J6:J17)"),7.0)</f>
        <v>7</v>
      </c>
    </row>
    <row r="20">
      <c r="A20" s="68"/>
      <c r="B20" s="38" t="s">
        <v>46</v>
      </c>
      <c r="C20" s="14">
        <v>0.0</v>
      </c>
      <c r="D20" s="38" t="s">
        <v>47</v>
      </c>
      <c r="E20" s="175"/>
      <c r="F20" s="175"/>
      <c r="G20" s="14">
        <v>13.0</v>
      </c>
      <c r="I20" s="38" t="s">
        <v>413</v>
      </c>
      <c r="J20" s="38">
        <f>COUNTA(J6:J17)</f>
        <v>12</v>
      </c>
    </row>
    <row r="21">
      <c r="A21" s="68"/>
      <c r="B21" s="38" t="s">
        <v>81</v>
      </c>
      <c r="C21" s="14">
        <v>1.0</v>
      </c>
      <c r="D21" s="38" t="s">
        <v>80</v>
      </c>
      <c r="E21" s="175"/>
      <c r="F21" s="175"/>
      <c r="G21" s="14">
        <v>7.0</v>
      </c>
      <c r="I21" s="38" t="s">
        <v>414</v>
      </c>
      <c r="J21" s="561">
        <f>J19/J20</f>
        <v>0.5833333333</v>
      </c>
    </row>
    <row r="22">
      <c r="A22" s="68"/>
      <c r="B22" s="38" t="s">
        <v>127</v>
      </c>
      <c r="C22" s="14">
        <v>0.0</v>
      </c>
      <c r="D22" s="38" t="s">
        <v>159</v>
      </c>
      <c r="E22" s="175"/>
      <c r="F22" s="175"/>
      <c r="G22" s="14">
        <v>8.0</v>
      </c>
    </row>
    <row r="23">
      <c r="A23" s="68"/>
      <c r="B23" s="38" t="s">
        <v>74</v>
      </c>
      <c r="C23" s="14">
        <v>1.0</v>
      </c>
      <c r="D23" s="38" t="s">
        <v>88</v>
      </c>
      <c r="E23" s="175"/>
      <c r="F23" s="175"/>
      <c r="G23" s="14">
        <v>4.0</v>
      </c>
    </row>
    <row r="25">
      <c r="A25" s="57"/>
      <c r="B25" s="259" t="s">
        <v>416</v>
      </c>
      <c r="C25" s="226"/>
      <c r="D25" s="226"/>
      <c r="E25" s="226"/>
      <c r="F25" s="226"/>
      <c r="G25" s="227"/>
    </row>
    <row r="26">
      <c r="A26" s="57"/>
      <c r="B26" s="204" t="s">
        <v>375</v>
      </c>
      <c r="C26" s="236" t="s">
        <v>70</v>
      </c>
      <c r="D26" s="236" t="s">
        <v>377</v>
      </c>
      <c r="E26" s="236" t="s">
        <v>70</v>
      </c>
      <c r="F26" s="236" t="s">
        <v>405</v>
      </c>
      <c r="G26" s="204" t="s">
        <v>378</v>
      </c>
    </row>
    <row r="27">
      <c r="A27" s="68"/>
      <c r="B27" s="38" t="s">
        <v>95</v>
      </c>
      <c r="C27" s="14">
        <v>0.0</v>
      </c>
      <c r="D27" s="38" t="s">
        <v>96</v>
      </c>
      <c r="E27" s="14">
        <v>0.0</v>
      </c>
      <c r="F27" s="38" t="s">
        <v>141</v>
      </c>
      <c r="G27" s="14">
        <v>13.0</v>
      </c>
    </row>
    <row r="28">
      <c r="A28" s="68"/>
      <c r="B28" s="38" t="s">
        <v>690</v>
      </c>
      <c r="C28" s="14">
        <v>0.0</v>
      </c>
      <c r="D28" s="38" t="s">
        <v>83</v>
      </c>
      <c r="E28" s="15"/>
      <c r="F28" s="175"/>
      <c r="G28" s="14">
        <v>8.0</v>
      </c>
    </row>
    <row r="29">
      <c r="A29" s="68"/>
      <c r="B29" s="38" t="s">
        <v>103</v>
      </c>
      <c r="C29" s="14">
        <v>1.0</v>
      </c>
      <c r="D29" s="38" t="s">
        <v>105</v>
      </c>
      <c r="E29" s="15"/>
      <c r="F29" s="175"/>
      <c r="G29" s="14">
        <v>2.0</v>
      </c>
    </row>
    <row r="30">
      <c r="A30" s="68"/>
      <c r="B30" s="38" t="s">
        <v>166</v>
      </c>
      <c r="C30" s="14">
        <v>1.0</v>
      </c>
      <c r="D30" s="38" t="s">
        <v>91</v>
      </c>
      <c r="E30" s="15"/>
      <c r="F30" s="175"/>
      <c r="G30" s="14">
        <v>7.0</v>
      </c>
    </row>
    <row r="31">
      <c r="A31" s="68"/>
      <c r="B31" s="38" t="s">
        <v>51</v>
      </c>
      <c r="C31" s="14">
        <v>0.0</v>
      </c>
      <c r="D31" s="38" t="s">
        <v>196</v>
      </c>
      <c r="E31" s="15"/>
      <c r="F31" s="175"/>
      <c r="G31" s="14">
        <v>11.0</v>
      </c>
    </row>
    <row r="32">
      <c r="A32" s="68"/>
      <c r="B32" s="38" t="s">
        <v>115</v>
      </c>
      <c r="C32" s="14">
        <v>0.0</v>
      </c>
      <c r="D32" s="38" t="s">
        <v>211</v>
      </c>
      <c r="E32" s="15"/>
      <c r="F32" s="175"/>
      <c r="G32" s="14">
        <v>10.0</v>
      </c>
    </row>
    <row r="33">
      <c r="A33" s="68"/>
      <c r="B33" s="38" t="s">
        <v>85</v>
      </c>
      <c r="C33" s="85">
        <v>1.0</v>
      </c>
      <c r="D33" s="39" t="s">
        <v>84</v>
      </c>
      <c r="E33" s="15"/>
      <c r="F33" s="175"/>
      <c r="G33" s="14">
        <v>5.0</v>
      </c>
    </row>
    <row r="34">
      <c r="A34" s="68"/>
      <c r="B34" s="38" t="s">
        <v>110</v>
      </c>
      <c r="C34" s="14">
        <v>0.0</v>
      </c>
      <c r="D34" s="38" t="s">
        <v>111</v>
      </c>
      <c r="E34" s="15"/>
      <c r="F34" s="175"/>
      <c r="G34" s="14">
        <v>12.0</v>
      </c>
    </row>
    <row r="35">
      <c r="A35" s="68"/>
      <c r="B35" s="38" t="s">
        <v>73</v>
      </c>
      <c r="C35" s="14">
        <v>0.0</v>
      </c>
      <c r="D35" s="38" t="s">
        <v>192</v>
      </c>
      <c r="E35" s="15"/>
      <c r="F35" s="175"/>
      <c r="G35" s="14">
        <v>14.0</v>
      </c>
    </row>
    <row r="36">
      <c r="A36" s="68"/>
      <c r="B36" s="38" t="s">
        <v>94</v>
      </c>
      <c r="C36" s="14">
        <v>0.0</v>
      </c>
      <c r="D36" s="38" t="s">
        <v>97</v>
      </c>
      <c r="E36" s="15"/>
      <c r="F36" s="175"/>
      <c r="G36" s="14">
        <v>3.0</v>
      </c>
    </row>
    <row r="37">
      <c r="A37" s="68"/>
      <c r="B37" s="38" t="s">
        <v>56</v>
      </c>
      <c r="C37" s="14">
        <v>0.0</v>
      </c>
      <c r="D37" s="38" t="s">
        <v>57</v>
      </c>
      <c r="E37" s="15"/>
      <c r="F37" s="175"/>
      <c r="G37" s="14">
        <v>6.0</v>
      </c>
    </row>
    <row r="38">
      <c r="A38" s="68"/>
      <c r="B38" s="38" t="s">
        <v>68</v>
      </c>
      <c r="C38" s="14">
        <v>0.0</v>
      </c>
      <c r="D38" s="38" t="s">
        <v>87</v>
      </c>
      <c r="E38" s="15"/>
      <c r="F38" s="175"/>
      <c r="G38" s="14">
        <v>9.0</v>
      </c>
    </row>
    <row r="39">
      <c r="A39" s="68"/>
      <c r="B39" s="38" t="s">
        <v>580</v>
      </c>
      <c r="C39" s="14">
        <v>0.0</v>
      </c>
      <c r="D39" s="38" t="s">
        <v>99</v>
      </c>
      <c r="E39" s="15"/>
      <c r="F39" s="175"/>
      <c r="G39" s="14">
        <v>4.0</v>
      </c>
    </row>
    <row r="40">
      <c r="A40" s="68"/>
      <c r="B40" s="38" t="s">
        <v>108</v>
      </c>
      <c r="C40" s="14">
        <v>0.0</v>
      </c>
      <c r="D40" s="38" t="s">
        <v>182</v>
      </c>
      <c r="E40" s="15"/>
      <c r="F40" s="175"/>
      <c r="G40" s="14">
        <v>16.0</v>
      </c>
    </row>
    <row r="41">
      <c r="A41" s="68"/>
      <c r="B41" s="38" t="s">
        <v>46</v>
      </c>
      <c r="C41" s="14">
        <v>0.0</v>
      </c>
      <c r="D41" s="38" t="s">
        <v>216</v>
      </c>
      <c r="E41" s="15"/>
      <c r="F41" s="175"/>
      <c r="G41" s="14">
        <v>15.0</v>
      </c>
    </row>
    <row r="42">
      <c r="A42" s="68"/>
      <c r="B42" s="38" t="s">
        <v>81</v>
      </c>
      <c r="C42" s="14">
        <v>0.0</v>
      </c>
      <c r="D42" s="38" t="s">
        <v>145</v>
      </c>
      <c r="E42" s="14">
        <v>0.0</v>
      </c>
      <c r="F42" s="38" t="s">
        <v>210</v>
      </c>
      <c r="G42" s="14">
        <v>18.0</v>
      </c>
    </row>
    <row r="43">
      <c r="A43" s="68"/>
      <c r="B43" s="38" t="s">
        <v>127</v>
      </c>
      <c r="C43" s="14">
        <v>0.0</v>
      </c>
      <c r="D43" s="38" t="s">
        <v>151</v>
      </c>
      <c r="E43" s="14">
        <v>0.0</v>
      </c>
      <c r="F43" s="38" t="s">
        <v>147</v>
      </c>
      <c r="G43" s="14">
        <v>17.0</v>
      </c>
    </row>
    <row r="44">
      <c r="A44" s="68"/>
      <c r="B44" s="38" t="s">
        <v>74</v>
      </c>
      <c r="C44" s="14">
        <v>1.0</v>
      </c>
      <c r="D44" s="38" t="s">
        <v>75</v>
      </c>
      <c r="E44" s="175"/>
      <c r="F44" s="175"/>
      <c r="G44" s="14">
        <v>1.0</v>
      </c>
    </row>
  </sheetData>
  <mergeCells count="4">
    <mergeCell ref="C2:G2"/>
    <mergeCell ref="B4:G4"/>
    <mergeCell ref="I4:J4"/>
    <mergeCell ref="B25:G25"/>
  </mergeCells>
  <conditionalFormatting sqref="C28:D28">
    <cfRule type="expression" dxfId="0" priority="1">
      <formula>COUNTIF(H6:H17, C28) = 1</formula>
    </cfRule>
  </conditionalFormatting>
  <conditionalFormatting sqref="C31:D31">
    <cfRule type="expression" dxfId="0" priority="2">
      <formula>COUNTIF(H6:H17, C31) = 1</formula>
    </cfRule>
  </conditionalFormatting>
  <conditionalFormatting sqref="C32:D32">
    <cfRule type="expression" dxfId="0" priority="3">
      <formula>COUNTIF(H6:H17, C32) = 1</formula>
    </cfRule>
  </conditionalFormatting>
  <conditionalFormatting sqref="C34:D34">
    <cfRule type="expression" dxfId="0" priority="4">
      <formula>COUNTIF(H6:H17, C34) = 1</formula>
    </cfRule>
  </conditionalFormatting>
  <conditionalFormatting sqref="C35:D35">
    <cfRule type="expression" dxfId="0" priority="5">
      <formula>COUNTIF(H6:H17, C35) = 1</formula>
    </cfRule>
  </conditionalFormatting>
  <conditionalFormatting sqref="C37:D37">
    <cfRule type="expression" dxfId="0" priority="6">
      <formula>COUNTIF(H6:H17, C37) = 1</formula>
    </cfRule>
  </conditionalFormatting>
  <conditionalFormatting sqref="C38:D38">
    <cfRule type="expression" dxfId="0" priority="7">
      <formula>COUNTIF(H6:H17, C38) = 1</formula>
    </cfRule>
  </conditionalFormatting>
  <conditionalFormatting sqref="C39:D39">
    <cfRule type="expression" dxfId="0" priority="8">
      <formula>COUNTIF(H6:H17, C39) = 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0.38"/>
    <col customWidth="1" min="3" max="3" width="27.13"/>
    <col customWidth="1" min="4" max="4" width="10.38"/>
    <col customWidth="1" min="5" max="5" width="21.5"/>
  </cols>
  <sheetData>
    <row r="1">
      <c r="A1" s="204" t="s">
        <v>375</v>
      </c>
      <c r="B1" s="204" t="s">
        <v>70</v>
      </c>
      <c r="C1" s="236" t="s">
        <v>377</v>
      </c>
      <c r="D1" s="204" t="s">
        <v>70</v>
      </c>
      <c r="E1" s="236" t="s">
        <v>405</v>
      </c>
      <c r="F1" s="204" t="s">
        <v>378</v>
      </c>
    </row>
    <row r="2">
      <c r="A2" s="68" t="s">
        <v>95</v>
      </c>
      <c r="B2" s="68" t="b">
        <v>0</v>
      </c>
      <c r="C2" s="68" t="s">
        <v>177</v>
      </c>
      <c r="D2" s="68" t="b">
        <v>0</v>
      </c>
      <c r="E2" s="68" t="s">
        <v>176</v>
      </c>
      <c r="F2" s="57">
        <v>10.0</v>
      </c>
    </row>
    <row r="3">
      <c r="A3" s="68" t="s">
        <v>690</v>
      </c>
      <c r="B3" s="68" t="b">
        <v>0</v>
      </c>
      <c r="C3" s="68" t="s">
        <v>222</v>
      </c>
      <c r="D3" s="68" t="b">
        <v>0</v>
      </c>
      <c r="E3" s="68" t="s">
        <v>220</v>
      </c>
      <c r="F3" s="57">
        <v>16.0</v>
      </c>
    </row>
    <row r="4">
      <c r="A4" s="68" t="s">
        <v>103</v>
      </c>
      <c r="B4" s="68" t="b">
        <v>0</v>
      </c>
      <c r="C4" s="68" t="s">
        <v>102</v>
      </c>
      <c r="F4" s="57">
        <v>9.0</v>
      </c>
    </row>
    <row r="5">
      <c r="A5" s="68" t="s">
        <v>166</v>
      </c>
      <c r="B5" s="68" t="b">
        <v>1</v>
      </c>
      <c r="C5" s="68" t="s">
        <v>203</v>
      </c>
      <c r="F5" s="57">
        <v>5.0</v>
      </c>
    </row>
    <row r="6">
      <c r="A6" s="68" t="s">
        <v>51</v>
      </c>
      <c r="B6" s="68" t="b">
        <v>0</v>
      </c>
      <c r="C6" s="68" t="s">
        <v>158</v>
      </c>
      <c r="F6" s="57">
        <v>15.0</v>
      </c>
    </row>
    <row r="7">
      <c r="A7" s="68" t="s">
        <v>115</v>
      </c>
      <c r="B7" s="68" t="b">
        <v>0</v>
      </c>
      <c r="C7" s="68" t="s">
        <v>169</v>
      </c>
      <c r="F7" s="57">
        <v>3.0</v>
      </c>
    </row>
    <row r="8">
      <c r="A8" s="68" t="s">
        <v>85</v>
      </c>
      <c r="B8" s="68" t="b">
        <v>0</v>
      </c>
      <c r="C8" s="68" t="s">
        <v>161</v>
      </c>
      <c r="F8" s="57">
        <v>2.0</v>
      </c>
    </row>
    <row r="9">
      <c r="A9" s="68" t="s">
        <v>110</v>
      </c>
      <c r="B9" s="68" t="b">
        <v>0</v>
      </c>
      <c r="C9" s="68" t="s">
        <v>208</v>
      </c>
      <c r="F9" s="57">
        <v>12.0</v>
      </c>
    </row>
    <row r="10">
      <c r="A10" s="68" t="s">
        <v>73</v>
      </c>
      <c r="B10" s="68" t="b">
        <v>1</v>
      </c>
      <c r="C10" s="68" t="s">
        <v>72</v>
      </c>
      <c r="F10" s="57">
        <v>17.0</v>
      </c>
    </row>
    <row r="11">
      <c r="A11" s="68" t="s">
        <v>94</v>
      </c>
      <c r="B11" s="68" t="b">
        <v>0</v>
      </c>
      <c r="C11" s="68" t="s">
        <v>93</v>
      </c>
      <c r="F11" s="57">
        <v>1.0</v>
      </c>
    </row>
    <row r="12">
      <c r="A12" s="68" t="s">
        <v>56</v>
      </c>
      <c r="B12" s="68" t="b">
        <v>0</v>
      </c>
      <c r="C12" s="68" t="s">
        <v>226</v>
      </c>
      <c r="F12" s="57">
        <v>14.0</v>
      </c>
    </row>
    <row r="13">
      <c r="A13" s="68" t="s">
        <v>68</v>
      </c>
      <c r="B13" s="68" t="b">
        <v>0</v>
      </c>
      <c r="C13" s="68" t="s">
        <v>69</v>
      </c>
      <c r="F13" s="57">
        <v>11.0</v>
      </c>
    </row>
    <row r="14">
      <c r="A14" s="68" t="s">
        <v>580</v>
      </c>
      <c r="B14" s="68" t="b">
        <v>0</v>
      </c>
      <c r="C14" s="68" t="s">
        <v>183</v>
      </c>
      <c r="D14" s="68" t="b">
        <v>0</v>
      </c>
      <c r="E14" s="68" t="s">
        <v>112</v>
      </c>
      <c r="F14" s="57">
        <v>6.0</v>
      </c>
    </row>
    <row r="15">
      <c r="A15" s="68" t="s">
        <v>108</v>
      </c>
      <c r="B15" s="68" t="b">
        <v>0</v>
      </c>
      <c r="C15" s="68" t="s">
        <v>133</v>
      </c>
      <c r="D15" s="68" t="b">
        <v>0</v>
      </c>
      <c r="E15" s="68" t="s">
        <v>109</v>
      </c>
      <c r="F15" s="57">
        <v>18.0</v>
      </c>
    </row>
    <row r="16">
      <c r="A16" s="68" t="s">
        <v>46</v>
      </c>
      <c r="B16" s="68" t="b">
        <v>0</v>
      </c>
      <c r="C16" s="68" t="s">
        <v>47</v>
      </c>
      <c r="F16" s="57">
        <v>13.0</v>
      </c>
    </row>
    <row r="17">
      <c r="A17" s="68" t="s">
        <v>81</v>
      </c>
      <c r="B17" s="68" t="b">
        <v>1</v>
      </c>
      <c r="C17" s="68" t="s">
        <v>80</v>
      </c>
      <c r="F17" s="57">
        <v>7.0</v>
      </c>
    </row>
    <row r="18">
      <c r="A18" s="68" t="s">
        <v>127</v>
      </c>
      <c r="B18" s="68" t="b">
        <v>0</v>
      </c>
      <c r="C18" s="68" t="s">
        <v>159</v>
      </c>
      <c r="F18" s="57">
        <v>8.0</v>
      </c>
    </row>
    <row r="19">
      <c r="A19" s="68" t="s">
        <v>74</v>
      </c>
      <c r="B19" s="68" t="b">
        <v>0</v>
      </c>
      <c r="C19" s="68" t="s">
        <v>88</v>
      </c>
      <c r="F19" s="57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3.13"/>
    <col customWidth="1" min="2" max="2" width="27.88"/>
    <col customWidth="1" min="3" max="3" width="13.63"/>
    <col customWidth="1" min="5" max="5" width="16.63"/>
    <col customWidth="1" min="7" max="7" width="17.13"/>
    <col customWidth="1" min="10" max="10" width="19.13"/>
    <col customWidth="1" min="11" max="11" width="15.13"/>
    <col customWidth="1" min="12" max="12" width="13.25"/>
    <col customWidth="1" min="17" max="17" width="14.13"/>
    <col customWidth="1" min="18" max="18" width="12.5"/>
    <col customWidth="1" min="19" max="19" width="13.25"/>
    <col customWidth="1" min="24" max="24" width="14.13"/>
    <col customWidth="1" min="26" max="26" width="13.25"/>
    <col customWidth="1" min="27" max="28" width="8.5"/>
    <col customWidth="1" min="29" max="29" width="14.88"/>
  </cols>
  <sheetData>
    <row r="1">
      <c r="A1" s="1"/>
      <c r="B1" s="1"/>
      <c r="C1" s="1"/>
      <c r="D1" s="1"/>
      <c r="E1" s="2" t="s">
        <v>0</v>
      </c>
      <c r="F1" s="3"/>
      <c r="G1" s="2"/>
      <c r="H1" s="4"/>
      <c r="I1" s="127" t="s">
        <v>1</v>
      </c>
      <c r="J1" s="128" t="s">
        <v>1</v>
      </c>
      <c r="K1" s="128" t="s">
        <v>1</v>
      </c>
      <c r="L1" s="128" t="s">
        <v>1</v>
      </c>
      <c r="M1" s="128" t="s">
        <v>1</v>
      </c>
      <c r="N1" s="128"/>
      <c r="O1" s="128"/>
      <c r="P1" s="129" t="s">
        <v>2</v>
      </c>
      <c r="Q1" s="130" t="s">
        <v>2</v>
      </c>
      <c r="R1" s="130" t="s">
        <v>2</v>
      </c>
      <c r="S1" s="130" t="s">
        <v>2</v>
      </c>
      <c r="T1" s="130" t="s">
        <v>2</v>
      </c>
      <c r="U1" s="130"/>
      <c r="V1" s="130"/>
      <c r="W1" s="131" t="s">
        <v>3</v>
      </c>
      <c r="X1" s="132" t="s">
        <v>3</v>
      </c>
      <c r="Y1" s="132" t="s">
        <v>3</v>
      </c>
      <c r="Z1" s="132" t="s">
        <v>3</v>
      </c>
      <c r="AA1" s="133" t="s">
        <v>3</v>
      </c>
      <c r="AB1" s="134"/>
      <c r="AC1" s="8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6</v>
      </c>
      <c r="F2" s="1" t="s">
        <v>10</v>
      </c>
      <c r="G2" s="2" t="s">
        <v>11</v>
      </c>
      <c r="H2" s="4" t="s">
        <v>12</v>
      </c>
      <c r="I2" s="135" t="s">
        <v>13</v>
      </c>
      <c r="J2" s="136" t="s">
        <v>14</v>
      </c>
      <c r="K2" s="136" t="s">
        <v>15</v>
      </c>
      <c r="L2" s="136" t="s">
        <v>16</v>
      </c>
      <c r="M2" s="136" t="s">
        <v>17</v>
      </c>
      <c r="N2" s="136" t="s">
        <v>329</v>
      </c>
      <c r="O2" s="136" t="s">
        <v>330</v>
      </c>
      <c r="P2" s="137" t="s">
        <v>13</v>
      </c>
      <c r="Q2" s="138" t="s">
        <v>14</v>
      </c>
      <c r="R2" s="138" t="s">
        <v>15</v>
      </c>
      <c r="S2" s="138" t="s">
        <v>16</v>
      </c>
      <c r="T2" s="138" t="s">
        <v>17</v>
      </c>
      <c r="U2" s="138" t="s">
        <v>329</v>
      </c>
      <c r="V2" s="138" t="s">
        <v>330</v>
      </c>
      <c r="W2" s="139" t="s">
        <v>13</v>
      </c>
      <c r="X2" s="140" t="s">
        <v>14</v>
      </c>
      <c r="Y2" s="140" t="s">
        <v>15</v>
      </c>
      <c r="Z2" s="140" t="s">
        <v>16</v>
      </c>
      <c r="AA2" s="141" t="s">
        <v>17</v>
      </c>
      <c r="AB2" s="134" t="s">
        <v>329</v>
      </c>
      <c r="AC2" s="12"/>
    </row>
    <row r="3">
      <c r="A3" s="13" t="s">
        <v>18</v>
      </c>
      <c r="B3" s="14" t="s">
        <v>19</v>
      </c>
      <c r="C3" s="14">
        <v>2023.0</v>
      </c>
      <c r="D3" s="14">
        <v>0.0</v>
      </c>
      <c r="E3" s="14" t="s">
        <v>20</v>
      </c>
      <c r="F3" s="14">
        <f t="shared" ref="F3:F137" si="1">CONFRENCETOVALUE(E3)</f>
        <v>3</v>
      </c>
      <c r="G3" s="14">
        <v>2025.0</v>
      </c>
      <c r="H3" s="16">
        <f t="shared" ref="H3:H137" si="2">2023-G3+4</f>
        <v>2</v>
      </c>
      <c r="I3" s="17" t="s">
        <v>21</v>
      </c>
      <c r="J3" s="17">
        <f t="shared" ref="J3:J266" si="3">DURATIONOFSAIILING(I3)</f>
        <v>2</v>
      </c>
      <c r="K3" s="18" t="s">
        <v>22</v>
      </c>
      <c r="L3" s="18">
        <f t="shared" ref="L3:L266" si="4">IF(K3 = "A", 1, IF(K3 = "B", 2, IF(K3 = "C", 3, "Error") ) )</f>
        <v>2</v>
      </c>
      <c r="M3" s="18">
        <v>17.0</v>
      </c>
      <c r="N3" s="142">
        <v>12.931818181818182</v>
      </c>
      <c r="P3" s="18" t="s">
        <v>23</v>
      </c>
      <c r="Q3" s="18">
        <f t="shared" ref="Q3:Q266" si="5">DURATIONOFSAIILING(P3)</f>
        <v>4</v>
      </c>
      <c r="R3" s="18" t="s">
        <v>24</v>
      </c>
      <c r="S3" s="19">
        <f t="shared" ref="S3:S266" si="6">IF(R3 = "A", 1, IF(R3 = "B", 2, IF(R3 = "C", 3, "Error") ) )</f>
        <v>3</v>
      </c>
      <c r="T3" s="18">
        <v>19.0</v>
      </c>
      <c r="U3" s="142">
        <v>12.196969696969697</v>
      </c>
      <c r="W3" s="18" t="s">
        <v>23</v>
      </c>
      <c r="X3" s="19">
        <f t="shared" ref="X3:X266" si="7">DURATIONOFSAIILING(W3)</f>
        <v>4</v>
      </c>
      <c r="Y3" s="18" t="s">
        <v>24</v>
      </c>
      <c r="Z3" s="18">
        <f t="shared" ref="Z3:Z266" si="8">IF(Y3 = "A", 1, IF(Y3 = "B", 2, IF(Y3 = "C", 3, "Error") ) )</f>
        <v>3</v>
      </c>
      <c r="AA3" s="18">
        <v>19.0</v>
      </c>
      <c r="AB3" s="142">
        <v>16.189393939393938</v>
      </c>
      <c r="AC3" s="14">
        <f t="shared" ref="AC3:AC17" si="9">AMERICANONE2022(B3)</f>
        <v>0</v>
      </c>
    </row>
    <row r="4">
      <c r="A4" s="14" t="s">
        <v>25</v>
      </c>
      <c r="B4" s="14" t="s">
        <v>26</v>
      </c>
      <c r="C4" s="14">
        <v>2023.0</v>
      </c>
      <c r="D4" s="14">
        <v>0.0</v>
      </c>
      <c r="E4" s="14" t="s">
        <v>20</v>
      </c>
      <c r="F4" s="14">
        <f t="shared" si="1"/>
        <v>3</v>
      </c>
      <c r="G4" s="14">
        <v>2024.0</v>
      </c>
      <c r="H4" s="16">
        <f t="shared" si="2"/>
        <v>3</v>
      </c>
      <c r="I4" s="20" t="s">
        <v>27</v>
      </c>
      <c r="J4" s="17">
        <f t="shared" si="3"/>
        <v>1</v>
      </c>
      <c r="K4" s="20" t="s">
        <v>28</v>
      </c>
      <c r="L4" s="18">
        <f t="shared" si="4"/>
        <v>1</v>
      </c>
      <c r="M4" s="14">
        <v>5.0</v>
      </c>
      <c r="N4" s="142">
        <v>12.931818181818182</v>
      </c>
      <c r="P4" s="14" t="s">
        <v>23</v>
      </c>
      <c r="Q4" s="18">
        <f t="shared" si="5"/>
        <v>4</v>
      </c>
      <c r="R4" s="14" t="s">
        <v>24</v>
      </c>
      <c r="S4" s="19">
        <f t="shared" si="6"/>
        <v>3</v>
      </c>
      <c r="T4" s="14">
        <v>19.0</v>
      </c>
      <c r="U4" s="142">
        <v>12.196969696969697</v>
      </c>
      <c r="W4" s="14" t="s">
        <v>23</v>
      </c>
      <c r="X4" s="19">
        <f t="shared" si="7"/>
        <v>4</v>
      </c>
      <c r="Y4" s="14" t="s">
        <v>24</v>
      </c>
      <c r="Z4" s="18">
        <f t="shared" si="8"/>
        <v>3</v>
      </c>
      <c r="AA4" s="14">
        <v>19.0</v>
      </c>
      <c r="AB4" s="142">
        <v>16.189393939393938</v>
      </c>
      <c r="AC4" s="14">
        <f t="shared" si="9"/>
        <v>0</v>
      </c>
    </row>
    <row r="5">
      <c r="A5" s="24" t="s">
        <v>29</v>
      </c>
      <c r="B5" s="25" t="s">
        <v>30</v>
      </c>
      <c r="C5" s="14">
        <v>2023.0</v>
      </c>
      <c r="D5" s="14">
        <v>0.0</v>
      </c>
      <c r="E5" s="14" t="s">
        <v>31</v>
      </c>
      <c r="F5" s="14">
        <f t="shared" si="1"/>
        <v>1</v>
      </c>
      <c r="G5" s="14">
        <v>2025.0</v>
      </c>
      <c r="H5" s="16">
        <f t="shared" si="2"/>
        <v>2</v>
      </c>
      <c r="I5" s="20" t="s">
        <v>27</v>
      </c>
      <c r="J5" s="17">
        <f t="shared" si="3"/>
        <v>1</v>
      </c>
      <c r="K5" s="20" t="s">
        <v>28</v>
      </c>
      <c r="L5" s="18">
        <f t="shared" si="4"/>
        <v>1</v>
      </c>
      <c r="M5" s="14">
        <v>16.0</v>
      </c>
      <c r="N5" s="142">
        <v>12.931818181818182</v>
      </c>
      <c r="P5" s="14" t="s">
        <v>23</v>
      </c>
      <c r="Q5" s="18">
        <f t="shared" si="5"/>
        <v>4</v>
      </c>
      <c r="R5" s="14" t="s">
        <v>24</v>
      </c>
      <c r="S5" s="19">
        <f t="shared" si="6"/>
        <v>3</v>
      </c>
      <c r="T5" s="14">
        <v>19.0</v>
      </c>
      <c r="U5" s="142">
        <v>12.196969696969697</v>
      </c>
      <c r="W5" s="14" t="s">
        <v>23</v>
      </c>
      <c r="X5" s="19">
        <f t="shared" si="7"/>
        <v>4</v>
      </c>
      <c r="Y5" s="14" t="s">
        <v>24</v>
      </c>
      <c r="Z5" s="18">
        <f t="shared" si="8"/>
        <v>3</v>
      </c>
      <c r="AA5" s="14">
        <v>19.0</v>
      </c>
      <c r="AB5" s="142">
        <v>16.189393939393938</v>
      </c>
      <c r="AC5" s="14">
        <f t="shared" si="9"/>
        <v>0</v>
      </c>
    </row>
    <row r="6">
      <c r="A6" s="14" t="s">
        <v>35</v>
      </c>
      <c r="B6" s="14" t="s">
        <v>36</v>
      </c>
      <c r="C6" s="14">
        <v>2023.0</v>
      </c>
      <c r="D6" s="14">
        <v>0.0</v>
      </c>
      <c r="E6" s="14" t="s">
        <v>20</v>
      </c>
      <c r="F6" s="14">
        <f t="shared" si="1"/>
        <v>3</v>
      </c>
      <c r="G6" s="14">
        <v>2025.0</v>
      </c>
      <c r="H6" s="16">
        <f t="shared" si="2"/>
        <v>2</v>
      </c>
      <c r="I6" s="20" t="s">
        <v>27</v>
      </c>
      <c r="J6" s="17">
        <f t="shared" si="3"/>
        <v>1</v>
      </c>
      <c r="K6" s="14" t="s">
        <v>22</v>
      </c>
      <c r="L6" s="18">
        <f t="shared" si="4"/>
        <v>2</v>
      </c>
      <c r="M6" s="14">
        <v>18.0</v>
      </c>
      <c r="N6" s="142">
        <v>12.931818181818182</v>
      </c>
      <c r="P6" s="20" t="s">
        <v>27</v>
      </c>
      <c r="Q6" s="18">
        <f t="shared" si="5"/>
        <v>1</v>
      </c>
      <c r="R6" s="29" t="s">
        <v>22</v>
      </c>
      <c r="S6" s="19">
        <f t="shared" si="6"/>
        <v>2</v>
      </c>
      <c r="T6" s="14">
        <v>18.0</v>
      </c>
      <c r="U6" s="142">
        <v>12.196969696969697</v>
      </c>
      <c r="W6" s="14" t="s">
        <v>23</v>
      </c>
      <c r="X6" s="19">
        <f t="shared" si="7"/>
        <v>4</v>
      </c>
      <c r="Y6" s="14" t="s">
        <v>24</v>
      </c>
      <c r="Z6" s="18">
        <f t="shared" si="8"/>
        <v>3</v>
      </c>
      <c r="AA6" s="14">
        <v>19.0</v>
      </c>
      <c r="AB6" s="142">
        <v>16.189393939393938</v>
      </c>
      <c r="AC6" s="14">
        <f t="shared" si="9"/>
        <v>0</v>
      </c>
    </row>
    <row r="7">
      <c r="A7" s="14" t="s">
        <v>29</v>
      </c>
      <c r="B7" s="14" t="s">
        <v>38</v>
      </c>
      <c r="C7" s="14">
        <v>2023.0</v>
      </c>
      <c r="D7" s="14">
        <v>0.0</v>
      </c>
      <c r="E7" s="35" t="s">
        <v>31</v>
      </c>
      <c r="F7" s="14">
        <f t="shared" si="1"/>
        <v>1</v>
      </c>
      <c r="G7" s="14">
        <v>2026.0</v>
      </c>
      <c r="H7" s="16">
        <f t="shared" si="2"/>
        <v>1</v>
      </c>
      <c r="I7" s="14" t="s">
        <v>23</v>
      </c>
      <c r="J7" s="17">
        <f t="shared" si="3"/>
        <v>4</v>
      </c>
      <c r="K7" s="14" t="s">
        <v>24</v>
      </c>
      <c r="L7" s="18">
        <f t="shared" si="4"/>
        <v>3</v>
      </c>
      <c r="M7" s="14">
        <v>19.0</v>
      </c>
      <c r="N7" s="142">
        <v>12.931818181818182</v>
      </c>
      <c r="P7" s="20" t="s">
        <v>27</v>
      </c>
      <c r="Q7" s="18">
        <f t="shared" si="5"/>
        <v>1</v>
      </c>
      <c r="R7" s="20" t="s">
        <v>28</v>
      </c>
      <c r="S7" s="19">
        <f t="shared" si="6"/>
        <v>1</v>
      </c>
      <c r="T7" s="20">
        <v>18.0</v>
      </c>
      <c r="U7" s="142">
        <v>12.196969696969697</v>
      </c>
      <c r="W7" s="14" t="s">
        <v>23</v>
      </c>
      <c r="X7" s="19">
        <f t="shared" si="7"/>
        <v>4</v>
      </c>
      <c r="Y7" s="14" t="s">
        <v>24</v>
      </c>
      <c r="Z7" s="18">
        <f t="shared" si="8"/>
        <v>3</v>
      </c>
      <c r="AA7" s="14">
        <v>19.0</v>
      </c>
      <c r="AB7" s="142">
        <v>16.189393939393938</v>
      </c>
      <c r="AC7" s="14">
        <f t="shared" si="9"/>
        <v>0</v>
      </c>
    </row>
    <row r="8">
      <c r="A8" s="41" t="s">
        <v>41</v>
      </c>
      <c r="B8" s="14" t="s">
        <v>42</v>
      </c>
      <c r="C8" s="14">
        <v>2023.0</v>
      </c>
      <c r="D8" s="14">
        <v>0.0</v>
      </c>
      <c r="E8" s="14" t="s">
        <v>31</v>
      </c>
      <c r="F8" s="14">
        <f t="shared" si="1"/>
        <v>1</v>
      </c>
      <c r="G8" s="14">
        <v>2024.0</v>
      </c>
      <c r="H8" s="16">
        <f t="shared" si="2"/>
        <v>3</v>
      </c>
      <c r="I8" s="42" t="s">
        <v>21</v>
      </c>
      <c r="J8" s="17">
        <f t="shared" si="3"/>
        <v>2</v>
      </c>
      <c r="K8" s="14" t="s">
        <v>22</v>
      </c>
      <c r="L8" s="18">
        <f t="shared" si="4"/>
        <v>2</v>
      </c>
      <c r="M8" s="14">
        <v>15.0</v>
      </c>
      <c r="N8" s="142">
        <v>12.931818181818182</v>
      </c>
      <c r="P8" s="14" t="s">
        <v>27</v>
      </c>
      <c r="Q8" s="18">
        <f t="shared" si="5"/>
        <v>1</v>
      </c>
      <c r="R8" s="14" t="s">
        <v>22</v>
      </c>
      <c r="S8" s="19">
        <f t="shared" si="6"/>
        <v>2</v>
      </c>
      <c r="T8" s="14">
        <v>12.0</v>
      </c>
      <c r="U8" s="142">
        <v>12.196969696969697</v>
      </c>
      <c r="W8" s="14" t="s">
        <v>23</v>
      </c>
      <c r="X8" s="19">
        <f t="shared" si="7"/>
        <v>4</v>
      </c>
      <c r="Y8" s="14" t="s">
        <v>24</v>
      </c>
      <c r="Z8" s="18">
        <f t="shared" si="8"/>
        <v>3</v>
      </c>
      <c r="AA8" s="14">
        <v>19.0</v>
      </c>
      <c r="AB8" s="142">
        <v>16.189393939393938</v>
      </c>
      <c r="AC8" s="14">
        <f t="shared" si="9"/>
        <v>0</v>
      </c>
    </row>
    <row r="9">
      <c r="A9" s="14" t="s">
        <v>46</v>
      </c>
      <c r="B9" s="14" t="s">
        <v>47</v>
      </c>
      <c r="C9" s="14">
        <v>2023.0</v>
      </c>
      <c r="D9" s="14">
        <v>0.0</v>
      </c>
      <c r="E9" s="14" t="s">
        <v>48</v>
      </c>
      <c r="F9" s="14">
        <f t="shared" si="1"/>
        <v>5</v>
      </c>
      <c r="G9" s="14">
        <v>2025.0</v>
      </c>
      <c r="H9" s="16">
        <f t="shared" si="2"/>
        <v>2</v>
      </c>
      <c r="I9" s="14" t="s">
        <v>23</v>
      </c>
      <c r="J9" s="17">
        <f t="shared" si="3"/>
        <v>4</v>
      </c>
      <c r="K9" s="14" t="s">
        <v>24</v>
      </c>
      <c r="L9" s="18">
        <f t="shared" si="4"/>
        <v>3</v>
      </c>
      <c r="M9" s="14">
        <v>19.0</v>
      </c>
      <c r="N9" s="142">
        <v>12.931818181818182</v>
      </c>
      <c r="P9" s="14" t="s">
        <v>23</v>
      </c>
      <c r="Q9" s="18">
        <f t="shared" si="5"/>
        <v>4</v>
      </c>
      <c r="R9" s="14" t="s">
        <v>24</v>
      </c>
      <c r="S9" s="19">
        <f t="shared" si="6"/>
        <v>3</v>
      </c>
      <c r="T9" s="14">
        <v>19.0</v>
      </c>
      <c r="U9" s="142">
        <v>12.196969696969697</v>
      </c>
      <c r="W9" s="20" t="s">
        <v>27</v>
      </c>
      <c r="X9" s="19">
        <f t="shared" si="7"/>
        <v>1</v>
      </c>
      <c r="Y9" s="20" t="s">
        <v>28</v>
      </c>
      <c r="Z9" s="18">
        <f t="shared" si="8"/>
        <v>1</v>
      </c>
      <c r="AA9" s="14">
        <v>13.0</v>
      </c>
      <c r="AB9" s="142">
        <v>16.189393939393938</v>
      </c>
      <c r="AC9" s="14">
        <f t="shared" si="9"/>
        <v>0</v>
      </c>
    </row>
    <row r="10">
      <c r="A10" s="14" t="s">
        <v>51</v>
      </c>
      <c r="B10" s="14" t="s">
        <v>52</v>
      </c>
      <c r="C10" s="14">
        <v>2023.0</v>
      </c>
      <c r="D10" s="14">
        <v>0.0</v>
      </c>
      <c r="E10" s="35" t="s">
        <v>31</v>
      </c>
      <c r="F10" s="14">
        <f t="shared" si="1"/>
        <v>1</v>
      </c>
      <c r="G10" s="14">
        <v>2024.0</v>
      </c>
      <c r="H10" s="16">
        <f t="shared" si="2"/>
        <v>3</v>
      </c>
      <c r="I10" s="14" t="s">
        <v>23</v>
      </c>
      <c r="J10" s="17">
        <f t="shared" si="3"/>
        <v>4</v>
      </c>
      <c r="K10" s="14" t="s">
        <v>24</v>
      </c>
      <c r="L10" s="18">
        <f t="shared" si="4"/>
        <v>3</v>
      </c>
      <c r="M10" s="14">
        <v>19.0</v>
      </c>
      <c r="N10" s="142">
        <v>12.931818181818182</v>
      </c>
      <c r="P10" s="42" t="s">
        <v>21</v>
      </c>
      <c r="Q10" s="18">
        <f t="shared" si="5"/>
        <v>2</v>
      </c>
      <c r="R10" s="14" t="s">
        <v>22</v>
      </c>
      <c r="S10" s="19">
        <f t="shared" si="6"/>
        <v>2</v>
      </c>
      <c r="T10" s="14">
        <v>7.0</v>
      </c>
      <c r="U10" s="142">
        <v>12.196969696969697</v>
      </c>
      <c r="W10" s="14" t="s">
        <v>23</v>
      </c>
      <c r="X10" s="19">
        <f t="shared" si="7"/>
        <v>4</v>
      </c>
      <c r="Y10" s="14" t="s">
        <v>24</v>
      </c>
      <c r="Z10" s="18">
        <f t="shared" si="8"/>
        <v>3</v>
      </c>
      <c r="AA10" s="14">
        <v>19.0</v>
      </c>
      <c r="AB10" s="142">
        <v>16.189393939393938</v>
      </c>
      <c r="AC10" s="14">
        <f t="shared" si="9"/>
        <v>0</v>
      </c>
    </row>
    <row r="11">
      <c r="A11" s="41" t="s">
        <v>56</v>
      </c>
      <c r="B11" s="14" t="s">
        <v>57</v>
      </c>
      <c r="C11" s="14">
        <v>2023.0</v>
      </c>
      <c r="D11" s="14">
        <v>0.0</v>
      </c>
      <c r="E11" s="14" t="s">
        <v>20</v>
      </c>
      <c r="F11" s="14">
        <f t="shared" si="1"/>
        <v>3</v>
      </c>
      <c r="G11" s="14">
        <v>2026.0</v>
      </c>
      <c r="H11" s="16">
        <f t="shared" si="2"/>
        <v>1</v>
      </c>
      <c r="I11" s="14" t="s">
        <v>58</v>
      </c>
      <c r="J11" s="17">
        <f t="shared" si="3"/>
        <v>3</v>
      </c>
      <c r="K11" s="14" t="s">
        <v>22</v>
      </c>
      <c r="L11" s="18">
        <f t="shared" si="4"/>
        <v>2</v>
      </c>
      <c r="M11" s="14">
        <v>7.0</v>
      </c>
      <c r="N11" s="142">
        <v>12.931818181818182</v>
      </c>
      <c r="P11" s="20" t="s">
        <v>27</v>
      </c>
      <c r="Q11" s="18">
        <f t="shared" si="5"/>
        <v>1</v>
      </c>
      <c r="R11" s="29" t="s">
        <v>22</v>
      </c>
      <c r="S11" s="19">
        <f t="shared" si="6"/>
        <v>2</v>
      </c>
      <c r="T11" s="14">
        <v>12.0</v>
      </c>
      <c r="U11" s="142">
        <v>12.196969696969697</v>
      </c>
      <c r="W11" s="20" t="s">
        <v>27</v>
      </c>
      <c r="X11" s="19">
        <f t="shared" si="7"/>
        <v>1</v>
      </c>
      <c r="Y11" s="14" t="s">
        <v>22</v>
      </c>
      <c r="Z11" s="18">
        <f t="shared" si="8"/>
        <v>2</v>
      </c>
      <c r="AA11" s="14">
        <v>6.0</v>
      </c>
      <c r="AB11" s="142">
        <v>16.189393939393938</v>
      </c>
      <c r="AC11" s="14">
        <f t="shared" si="9"/>
        <v>0</v>
      </c>
    </row>
    <row r="12">
      <c r="A12" s="25" t="s">
        <v>61</v>
      </c>
      <c r="B12" s="25" t="s">
        <v>62</v>
      </c>
      <c r="C12" s="14">
        <v>2023.0</v>
      </c>
      <c r="D12" s="14">
        <v>0.0</v>
      </c>
      <c r="E12" s="14" t="s">
        <v>31</v>
      </c>
      <c r="F12" s="14">
        <f t="shared" si="1"/>
        <v>1</v>
      </c>
      <c r="G12" s="20">
        <v>2023.0</v>
      </c>
      <c r="H12" s="16">
        <f t="shared" si="2"/>
        <v>4</v>
      </c>
      <c r="I12" s="20" t="s">
        <v>27</v>
      </c>
      <c r="J12" s="17">
        <f t="shared" si="3"/>
        <v>1</v>
      </c>
      <c r="K12" s="20" t="s">
        <v>28</v>
      </c>
      <c r="L12" s="18">
        <f t="shared" si="4"/>
        <v>1</v>
      </c>
      <c r="M12" s="14">
        <v>1.0</v>
      </c>
      <c r="N12" s="142">
        <v>12.931818181818182</v>
      </c>
      <c r="P12" s="20" t="s">
        <v>27</v>
      </c>
      <c r="Q12" s="18">
        <f t="shared" si="5"/>
        <v>1</v>
      </c>
      <c r="R12" s="20" t="s">
        <v>28</v>
      </c>
      <c r="S12" s="19">
        <f t="shared" si="6"/>
        <v>1</v>
      </c>
      <c r="T12" s="14">
        <v>3.0</v>
      </c>
      <c r="U12" s="142">
        <v>12.196969696969697</v>
      </c>
      <c r="W12" s="14" t="s">
        <v>23</v>
      </c>
      <c r="X12" s="19">
        <f t="shared" si="7"/>
        <v>4</v>
      </c>
      <c r="Y12" s="14" t="s">
        <v>24</v>
      </c>
      <c r="Z12" s="18">
        <f t="shared" si="8"/>
        <v>3</v>
      </c>
      <c r="AA12" s="14">
        <v>19.0</v>
      </c>
      <c r="AB12" s="142">
        <v>16.189393939393938</v>
      </c>
      <c r="AC12" s="14">
        <f t="shared" si="9"/>
        <v>0</v>
      </c>
    </row>
    <row r="13">
      <c r="A13" s="25" t="s">
        <v>66</v>
      </c>
      <c r="B13" s="25" t="s">
        <v>67</v>
      </c>
      <c r="C13" s="14">
        <v>2023.0</v>
      </c>
      <c r="D13" s="14">
        <v>0.0</v>
      </c>
      <c r="E13" s="14" t="s">
        <v>31</v>
      </c>
      <c r="F13" s="14">
        <f t="shared" si="1"/>
        <v>1</v>
      </c>
      <c r="G13" s="14">
        <v>2023.0</v>
      </c>
      <c r="H13" s="16">
        <f t="shared" si="2"/>
        <v>4</v>
      </c>
      <c r="I13" s="20" t="s">
        <v>27</v>
      </c>
      <c r="J13" s="17">
        <f t="shared" si="3"/>
        <v>1</v>
      </c>
      <c r="K13" s="20" t="s">
        <v>28</v>
      </c>
      <c r="L13" s="18">
        <f t="shared" si="4"/>
        <v>1</v>
      </c>
      <c r="M13" s="14">
        <v>15.0</v>
      </c>
      <c r="N13" s="142">
        <v>12.931818181818182</v>
      </c>
      <c r="P13" s="20" t="s">
        <v>27</v>
      </c>
      <c r="Q13" s="18">
        <f t="shared" si="5"/>
        <v>1</v>
      </c>
      <c r="R13" s="20" t="s">
        <v>28</v>
      </c>
      <c r="S13" s="19">
        <f t="shared" si="6"/>
        <v>1</v>
      </c>
      <c r="T13" s="14">
        <v>15.0</v>
      </c>
      <c r="U13" s="142">
        <v>12.196969696969697</v>
      </c>
      <c r="W13" s="14" t="s">
        <v>23</v>
      </c>
      <c r="X13" s="19">
        <f t="shared" si="7"/>
        <v>4</v>
      </c>
      <c r="Y13" s="14" t="s">
        <v>24</v>
      </c>
      <c r="Z13" s="18">
        <f t="shared" si="8"/>
        <v>3</v>
      </c>
      <c r="AA13" s="14">
        <v>19.0</v>
      </c>
      <c r="AB13" s="142">
        <v>16.189393939393938</v>
      </c>
      <c r="AC13" s="14">
        <f t="shared" si="9"/>
        <v>0</v>
      </c>
    </row>
    <row r="14">
      <c r="A14" s="14" t="s">
        <v>68</v>
      </c>
      <c r="B14" s="14" t="s">
        <v>69</v>
      </c>
      <c r="C14" s="14">
        <v>2023.0</v>
      </c>
      <c r="D14" s="14">
        <v>0.0</v>
      </c>
      <c r="E14" s="14" t="s">
        <v>63</v>
      </c>
      <c r="F14" s="14">
        <f t="shared" si="1"/>
        <v>6</v>
      </c>
      <c r="G14" s="14">
        <v>2023.0</v>
      </c>
      <c r="H14" s="16">
        <f t="shared" si="2"/>
        <v>4</v>
      </c>
      <c r="I14" s="14" t="s">
        <v>23</v>
      </c>
      <c r="J14" s="17">
        <f t="shared" si="3"/>
        <v>4</v>
      </c>
      <c r="K14" s="14" t="s">
        <v>24</v>
      </c>
      <c r="L14" s="18">
        <f t="shared" si="4"/>
        <v>3</v>
      </c>
      <c r="M14" s="14">
        <v>19.0</v>
      </c>
      <c r="N14" s="142">
        <v>12.931818181818182</v>
      </c>
      <c r="P14" s="14" t="s">
        <v>23</v>
      </c>
      <c r="Q14" s="18">
        <f t="shared" si="5"/>
        <v>4</v>
      </c>
      <c r="R14" s="14" t="s">
        <v>24</v>
      </c>
      <c r="S14" s="19">
        <f t="shared" si="6"/>
        <v>3</v>
      </c>
      <c r="T14" s="14">
        <v>19.0</v>
      </c>
      <c r="U14" s="142">
        <v>12.196969696969697</v>
      </c>
      <c r="W14" s="20" t="s">
        <v>27</v>
      </c>
      <c r="X14" s="19">
        <f t="shared" si="7"/>
        <v>1</v>
      </c>
      <c r="Y14" s="20" t="s">
        <v>28</v>
      </c>
      <c r="Z14" s="18">
        <f t="shared" si="8"/>
        <v>1</v>
      </c>
      <c r="AA14" s="14">
        <v>11.0</v>
      </c>
      <c r="AB14" s="142">
        <v>16.189393939393938</v>
      </c>
      <c r="AC14" s="14">
        <f t="shared" si="9"/>
        <v>1</v>
      </c>
    </row>
    <row r="15">
      <c r="A15" s="52" t="s">
        <v>25</v>
      </c>
      <c r="B15" s="14" t="s">
        <v>71</v>
      </c>
      <c r="C15" s="14">
        <v>2023.0</v>
      </c>
      <c r="D15" s="14">
        <v>0.0</v>
      </c>
      <c r="E15" s="14" t="s">
        <v>20</v>
      </c>
      <c r="F15" s="14">
        <f t="shared" si="1"/>
        <v>3</v>
      </c>
      <c r="G15" s="14">
        <v>2023.0</v>
      </c>
      <c r="H15" s="16">
        <f t="shared" si="2"/>
        <v>4</v>
      </c>
      <c r="I15" s="42" t="s">
        <v>21</v>
      </c>
      <c r="J15" s="17">
        <f t="shared" si="3"/>
        <v>2</v>
      </c>
      <c r="K15" s="14" t="s">
        <v>22</v>
      </c>
      <c r="L15" s="18">
        <f t="shared" si="4"/>
        <v>2</v>
      </c>
      <c r="M15" s="14">
        <v>11.0</v>
      </c>
      <c r="N15" s="142">
        <v>12.931818181818182</v>
      </c>
      <c r="P15" s="42" t="s">
        <v>21</v>
      </c>
      <c r="Q15" s="18">
        <f t="shared" si="5"/>
        <v>2</v>
      </c>
      <c r="R15" s="29" t="s">
        <v>22</v>
      </c>
      <c r="S15" s="19">
        <f t="shared" si="6"/>
        <v>2</v>
      </c>
      <c r="T15" s="14">
        <v>6.0</v>
      </c>
      <c r="U15" s="142">
        <v>12.196969696969697</v>
      </c>
      <c r="W15" s="14" t="s">
        <v>23</v>
      </c>
      <c r="X15" s="19">
        <f t="shared" si="7"/>
        <v>4</v>
      </c>
      <c r="Y15" s="14" t="s">
        <v>24</v>
      </c>
      <c r="Z15" s="18">
        <f t="shared" si="8"/>
        <v>3</v>
      </c>
      <c r="AA15" s="14">
        <v>19.0</v>
      </c>
      <c r="AB15" s="142">
        <v>16.189393939393938</v>
      </c>
      <c r="AC15" s="14">
        <f t="shared" si="9"/>
        <v>0</v>
      </c>
    </row>
    <row r="16">
      <c r="A16" s="14" t="s">
        <v>74</v>
      </c>
      <c r="B16" s="14" t="s">
        <v>75</v>
      </c>
      <c r="C16" s="14">
        <v>2023.0</v>
      </c>
      <c r="D16" s="14">
        <v>0.0</v>
      </c>
      <c r="E16" s="14" t="s">
        <v>20</v>
      </c>
      <c r="F16" s="14">
        <f t="shared" si="1"/>
        <v>3</v>
      </c>
      <c r="G16" s="14">
        <v>2025.0</v>
      </c>
      <c r="H16" s="16">
        <f t="shared" si="2"/>
        <v>2</v>
      </c>
      <c r="I16" s="14" t="s">
        <v>23</v>
      </c>
      <c r="J16" s="17">
        <f t="shared" si="3"/>
        <v>4</v>
      </c>
      <c r="K16" s="14" t="s">
        <v>24</v>
      </c>
      <c r="L16" s="18">
        <f t="shared" si="4"/>
        <v>3</v>
      </c>
      <c r="M16" s="14">
        <v>19.0</v>
      </c>
      <c r="N16" s="142">
        <v>12.931818181818182</v>
      </c>
      <c r="P16" s="14" t="s">
        <v>23</v>
      </c>
      <c r="Q16" s="18">
        <f t="shared" si="5"/>
        <v>4</v>
      </c>
      <c r="R16" s="14" t="s">
        <v>24</v>
      </c>
      <c r="S16" s="19">
        <f t="shared" si="6"/>
        <v>3</v>
      </c>
      <c r="T16" s="14">
        <v>19.0</v>
      </c>
      <c r="U16" s="142">
        <v>12.196969696969697</v>
      </c>
      <c r="W16" s="20" t="s">
        <v>27</v>
      </c>
      <c r="X16" s="19">
        <f t="shared" si="7"/>
        <v>1</v>
      </c>
      <c r="Y16" s="14" t="s">
        <v>22</v>
      </c>
      <c r="Z16" s="18">
        <f t="shared" si="8"/>
        <v>2</v>
      </c>
      <c r="AA16" s="14">
        <v>1.0</v>
      </c>
      <c r="AB16" s="142">
        <v>16.189393939393938</v>
      </c>
      <c r="AC16" s="14">
        <f t="shared" si="9"/>
        <v>0</v>
      </c>
    </row>
    <row r="17">
      <c r="A17" s="13" t="s">
        <v>78</v>
      </c>
      <c r="B17" s="14" t="s">
        <v>79</v>
      </c>
      <c r="C17" s="14">
        <v>2023.0</v>
      </c>
      <c r="D17" s="14">
        <v>0.0</v>
      </c>
      <c r="E17" s="14" t="s">
        <v>20</v>
      </c>
      <c r="F17" s="14">
        <f t="shared" si="1"/>
        <v>3</v>
      </c>
      <c r="G17" s="14">
        <v>2025.0</v>
      </c>
      <c r="H17" s="16">
        <f t="shared" si="2"/>
        <v>2</v>
      </c>
      <c r="I17" s="42" t="s">
        <v>21</v>
      </c>
      <c r="J17" s="17">
        <f t="shared" si="3"/>
        <v>2</v>
      </c>
      <c r="K17" s="14" t="s">
        <v>22</v>
      </c>
      <c r="L17" s="18">
        <f t="shared" si="4"/>
        <v>2</v>
      </c>
      <c r="M17" s="14">
        <v>15.0</v>
      </c>
      <c r="N17" s="142">
        <v>12.931818181818182</v>
      </c>
      <c r="P17" s="42" t="s">
        <v>21</v>
      </c>
      <c r="Q17" s="18">
        <f t="shared" si="5"/>
        <v>2</v>
      </c>
      <c r="R17" s="29" t="s">
        <v>22</v>
      </c>
      <c r="S17" s="19">
        <f t="shared" si="6"/>
        <v>2</v>
      </c>
      <c r="T17" s="14">
        <v>17.0</v>
      </c>
      <c r="U17" s="142">
        <v>12.196969696969697</v>
      </c>
      <c r="W17" s="14" t="s">
        <v>23</v>
      </c>
      <c r="X17" s="19">
        <f t="shared" si="7"/>
        <v>4</v>
      </c>
      <c r="Y17" s="14" t="s">
        <v>24</v>
      </c>
      <c r="Z17" s="18">
        <f t="shared" si="8"/>
        <v>3</v>
      </c>
      <c r="AA17" s="14">
        <v>19.0</v>
      </c>
      <c r="AB17" s="142">
        <v>16.189393939393938</v>
      </c>
      <c r="AC17" s="14">
        <f t="shared" si="9"/>
        <v>0</v>
      </c>
    </row>
    <row r="18">
      <c r="A18" s="14" t="s">
        <v>82</v>
      </c>
      <c r="B18" s="14" t="s">
        <v>83</v>
      </c>
      <c r="C18" s="14">
        <v>2023.0</v>
      </c>
      <c r="D18" s="14">
        <v>0.0</v>
      </c>
      <c r="E18" s="14" t="s">
        <v>20</v>
      </c>
      <c r="F18" s="14">
        <f t="shared" si="1"/>
        <v>3</v>
      </c>
      <c r="G18" s="14">
        <v>2023.0</v>
      </c>
      <c r="H18" s="16">
        <f t="shared" si="2"/>
        <v>4</v>
      </c>
      <c r="I18" s="14" t="s">
        <v>58</v>
      </c>
      <c r="J18" s="17">
        <f t="shared" si="3"/>
        <v>3</v>
      </c>
      <c r="K18" s="20" t="s">
        <v>28</v>
      </c>
      <c r="L18" s="18">
        <f t="shared" si="4"/>
        <v>1</v>
      </c>
      <c r="M18" s="14">
        <v>10.0</v>
      </c>
      <c r="N18" s="142">
        <v>12.931818181818182</v>
      </c>
      <c r="P18" s="56" t="s">
        <v>21</v>
      </c>
      <c r="Q18" s="18">
        <f t="shared" si="5"/>
        <v>2</v>
      </c>
      <c r="R18" s="57" t="s">
        <v>28</v>
      </c>
      <c r="S18" s="19">
        <f t="shared" si="6"/>
        <v>1</v>
      </c>
      <c r="T18" s="58">
        <v>9.0</v>
      </c>
      <c r="U18" s="142">
        <v>12.196969696969697</v>
      </c>
      <c r="W18" s="20" t="s">
        <v>27</v>
      </c>
      <c r="X18" s="19">
        <f t="shared" si="7"/>
        <v>1</v>
      </c>
      <c r="Y18" s="14" t="s">
        <v>22</v>
      </c>
      <c r="Z18" s="18">
        <f t="shared" si="8"/>
        <v>2</v>
      </c>
      <c r="AA18" s="14">
        <v>8.0</v>
      </c>
      <c r="AB18" s="142">
        <v>16.189393939393938</v>
      </c>
      <c r="AC18" s="14">
        <f t="shared" ref="AC18:AC137" si="10">AMERICANONEZERO2023(B18)</f>
        <v>0</v>
      </c>
    </row>
    <row r="19">
      <c r="A19" s="59" t="s">
        <v>81</v>
      </c>
      <c r="B19" s="14" t="s">
        <v>86</v>
      </c>
      <c r="C19" s="14">
        <v>2023.0</v>
      </c>
      <c r="D19" s="14">
        <v>0.0</v>
      </c>
      <c r="E19" s="14" t="s">
        <v>31</v>
      </c>
      <c r="F19" s="14">
        <f t="shared" si="1"/>
        <v>1</v>
      </c>
      <c r="G19" s="14">
        <v>2023.0</v>
      </c>
      <c r="H19" s="16">
        <f t="shared" si="2"/>
        <v>4</v>
      </c>
      <c r="I19" s="20" t="s">
        <v>27</v>
      </c>
      <c r="J19" s="17">
        <f t="shared" si="3"/>
        <v>1</v>
      </c>
      <c r="K19" s="14" t="s">
        <v>22</v>
      </c>
      <c r="L19" s="18">
        <f t="shared" si="4"/>
        <v>2</v>
      </c>
      <c r="M19" s="14">
        <v>13.0</v>
      </c>
      <c r="N19" s="142">
        <v>12.931818181818182</v>
      </c>
      <c r="P19" s="14" t="s">
        <v>23</v>
      </c>
      <c r="Q19" s="18">
        <f t="shared" si="5"/>
        <v>4</v>
      </c>
      <c r="R19" s="14" t="s">
        <v>24</v>
      </c>
      <c r="S19" s="19">
        <f t="shared" si="6"/>
        <v>3</v>
      </c>
      <c r="T19" s="14">
        <v>19.0</v>
      </c>
      <c r="U19" s="142">
        <v>12.196969696969697</v>
      </c>
      <c r="W19" s="14" t="s">
        <v>23</v>
      </c>
      <c r="X19" s="19">
        <f t="shared" si="7"/>
        <v>4</v>
      </c>
      <c r="Y19" s="14" t="s">
        <v>24</v>
      </c>
      <c r="Z19" s="18">
        <f t="shared" si="8"/>
        <v>3</v>
      </c>
      <c r="AA19" s="14">
        <v>19.0</v>
      </c>
      <c r="AB19" s="142">
        <v>16.189393939393938</v>
      </c>
      <c r="AC19" s="14">
        <f t="shared" si="10"/>
        <v>0</v>
      </c>
    </row>
    <row r="20">
      <c r="A20" s="14" t="s">
        <v>68</v>
      </c>
      <c r="B20" s="14" t="s">
        <v>87</v>
      </c>
      <c r="C20" s="14">
        <v>2023.0</v>
      </c>
      <c r="D20" s="14">
        <v>0.0</v>
      </c>
      <c r="E20" s="14" t="s">
        <v>63</v>
      </c>
      <c r="F20" s="14">
        <f t="shared" si="1"/>
        <v>6</v>
      </c>
      <c r="G20" s="14">
        <v>2023.0</v>
      </c>
      <c r="H20" s="16">
        <f t="shared" si="2"/>
        <v>4</v>
      </c>
      <c r="I20" s="14" t="s">
        <v>23</v>
      </c>
      <c r="J20" s="17">
        <f t="shared" si="3"/>
        <v>4</v>
      </c>
      <c r="K20" s="14" t="s">
        <v>24</v>
      </c>
      <c r="L20" s="18">
        <f t="shared" si="4"/>
        <v>3</v>
      </c>
      <c r="M20" s="14">
        <v>19.0</v>
      </c>
      <c r="N20" s="142">
        <v>12.931818181818182</v>
      </c>
      <c r="P20" s="14" t="s">
        <v>23</v>
      </c>
      <c r="Q20" s="18">
        <f t="shared" si="5"/>
        <v>4</v>
      </c>
      <c r="R20" s="14" t="s">
        <v>24</v>
      </c>
      <c r="S20" s="19">
        <f t="shared" si="6"/>
        <v>3</v>
      </c>
      <c r="T20" s="14">
        <v>19.0</v>
      </c>
      <c r="U20" s="142">
        <v>12.196969696969697</v>
      </c>
      <c r="W20" s="20" t="s">
        <v>27</v>
      </c>
      <c r="X20" s="19">
        <f t="shared" si="7"/>
        <v>1</v>
      </c>
      <c r="Y20" s="14" t="s">
        <v>22</v>
      </c>
      <c r="Z20" s="18">
        <f t="shared" si="8"/>
        <v>2</v>
      </c>
      <c r="AA20" s="14">
        <v>9.0</v>
      </c>
      <c r="AB20" s="142">
        <v>16.189393939393938</v>
      </c>
      <c r="AC20" s="14">
        <f t="shared" si="10"/>
        <v>0</v>
      </c>
    </row>
    <row r="21">
      <c r="A21" s="54" t="s">
        <v>89</v>
      </c>
      <c r="B21" s="14" t="s">
        <v>90</v>
      </c>
      <c r="C21" s="14">
        <v>2023.0</v>
      </c>
      <c r="D21" s="14">
        <v>0.0</v>
      </c>
      <c r="E21" s="14" t="s">
        <v>20</v>
      </c>
      <c r="F21" s="14">
        <f t="shared" si="1"/>
        <v>3</v>
      </c>
      <c r="G21" s="14">
        <v>2023.0</v>
      </c>
      <c r="H21" s="16">
        <f t="shared" si="2"/>
        <v>4</v>
      </c>
      <c r="I21" s="42" t="s">
        <v>21</v>
      </c>
      <c r="J21" s="17">
        <f t="shared" si="3"/>
        <v>2</v>
      </c>
      <c r="K21" s="20" t="s">
        <v>28</v>
      </c>
      <c r="L21" s="18">
        <f t="shared" si="4"/>
        <v>1</v>
      </c>
      <c r="M21" s="14">
        <v>13.0</v>
      </c>
      <c r="N21" s="142">
        <v>12.931818181818182</v>
      </c>
      <c r="P21" s="14" t="s">
        <v>58</v>
      </c>
      <c r="Q21" s="18">
        <f t="shared" si="5"/>
        <v>3</v>
      </c>
      <c r="R21" s="29" t="s">
        <v>22</v>
      </c>
      <c r="S21" s="19">
        <f t="shared" si="6"/>
        <v>2</v>
      </c>
      <c r="T21" s="14">
        <v>7.0</v>
      </c>
      <c r="U21" s="142">
        <v>12.196969696969697</v>
      </c>
      <c r="W21" s="14" t="s">
        <v>23</v>
      </c>
      <c r="X21" s="19">
        <f t="shared" si="7"/>
        <v>4</v>
      </c>
      <c r="Y21" s="14" t="s">
        <v>24</v>
      </c>
      <c r="Z21" s="18">
        <f t="shared" si="8"/>
        <v>3</v>
      </c>
      <c r="AA21" s="14">
        <v>19.0</v>
      </c>
      <c r="AB21" s="142">
        <v>16.189393939393938</v>
      </c>
      <c r="AC21" s="14">
        <f t="shared" si="10"/>
        <v>0</v>
      </c>
    </row>
    <row r="22">
      <c r="A22" s="60" t="s">
        <v>89</v>
      </c>
      <c r="B22" s="14" t="s">
        <v>92</v>
      </c>
      <c r="C22" s="14">
        <v>2023.0</v>
      </c>
      <c r="D22" s="14">
        <v>0.0</v>
      </c>
      <c r="E22" s="14" t="s">
        <v>20</v>
      </c>
      <c r="F22" s="14">
        <f t="shared" si="1"/>
        <v>3</v>
      </c>
      <c r="G22" s="14">
        <v>2023.0</v>
      </c>
      <c r="H22" s="16">
        <f t="shared" si="2"/>
        <v>4</v>
      </c>
      <c r="I22" s="14" t="s">
        <v>23</v>
      </c>
      <c r="J22" s="17">
        <f t="shared" si="3"/>
        <v>4</v>
      </c>
      <c r="K22" s="14" t="s">
        <v>24</v>
      </c>
      <c r="L22" s="18">
        <f t="shared" si="4"/>
        <v>3</v>
      </c>
      <c r="M22" s="14">
        <v>19.0</v>
      </c>
      <c r="N22" s="142">
        <v>12.931818181818182</v>
      </c>
      <c r="P22" s="14" t="s">
        <v>23</v>
      </c>
      <c r="Q22" s="18">
        <f t="shared" si="5"/>
        <v>4</v>
      </c>
      <c r="R22" s="14" t="s">
        <v>24</v>
      </c>
      <c r="S22" s="19">
        <f t="shared" si="6"/>
        <v>3</v>
      </c>
      <c r="T22" s="14">
        <v>19.0</v>
      </c>
      <c r="U22" s="142">
        <v>12.196969696969697</v>
      </c>
      <c r="W22" s="14" t="s">
        <v>23</v>
      </c>
      <c r="X22" s="19">
        <f t="shared" si="7"/>
        <v>4</v>
      </c>
      <c r="Y22" s="14" t="s">
        <v>24</v>
      </c>
      <c r="Z22" s="18">
        <f t="shared" si="8"/>
        <v>3</v>
      </c>
      <c r="AA22" s="14">
        <v>19.0</v>
      </c>
      <c r="AB22" s="142">
        <v>16.189393939393938</v>
      </c>
      <c r="AC22" s="14">
        <f t="shared" si="10"/>
        <v>0</v>
      </c>
    </row>
    <row r="23">
      <c r="A23" s="14" t="s">
        <v>95</v>
      </c>
      <c r="B23" s="14" t="s">
        <v>96</v>
      </c>
      <c r="C23" s="14">
        <v>2023.0</v>
      </c>
      <c r="D23" s="14">
        <v>0.0</v>
      </c>
      <c r="E23" s="14" t="s">
        <v>20</v>
      </c>
      <c r="F23" s="14">
        <f t="shared" si="1"/>
        <v>3</v>
      </c>
      <c r="G23" s="14">
        <v>2024.0</v>
      </c>
      <c r="H23" s="16">
        <f t="shared" si="2"/>
        <v>3</v>
      </c>
      <c r="I23" s="14" t="s">
        <v>23</v>
      </c>
      <c r="J23" s="17">
        <f t="shared" si="3"/>
        <v>4</v>
      </c>
      <c r="K23" s="14" t="s">
        <v>24</v>
      </c>
      <c r="L23" s="18">
        <f t="shared" si="4"/>
        <v>3</v>
      </c>
      <c r="M23" s="14">
        <v>19.0</v>
      </c>
      <c r="N23" s="142">
        <v>12.931818181818182</v>
      </c>
      <c r="P23" s="14" t="s">
        <v>23</v>
      </c>
      <c r="Q23" s="18">
        <f t="shared" si="5"/>
        <v>4</v>
      </c>
      <c r="R23" s="14" t="s">
        <v>24</v>
      </c>
      <c r="S23" s="19">
        <f t="shared" si="6"/>
        <v>3</v>
      </c>
      <c r="T23" s="14">
        <v>19.0</v>
      </c>
      <c r="U23" s="142">
        <v>12.196969696969697</v>
      </c>
      <c r="W23" s="14" t="s">
        <v>58</v>
      </c>
      <c r="X23" s="19">
        <f t="shared" si="7"/>
        <v>3</v>
      </c>
      <c r="Y23" s="14" t="s">
        <v>22</v>
      </c>
      <c r="Z23" s="18">
        <f t="shared" si="8"/>
        <v>2</v>
      </c>
      <c r="AA23" s="14">
        <v>13.0</v>
      </c>
      <c r="AB23" s="142">
        <v>16.189393939393938</v>
      </c>
      <c r="AC23" s="14">
        <f t="shared" si="10"/>
        <v>0</v>
      </c>
    </row>
    <row r="24">
      <c r="A24" s="14" t="s">
        <v>98</v>
      </c>
      <c r="B24" s="14" t="s">
        <v>99</v>
      </c>
      <c r="C24" s="14">
        <v>2023.0</v>
      </c>
      <c r="D24" s="14">
        <v>0.0</v>
      </c>
      <c r="E24" s="14" t="s">
        <v>20</v>
      </c>
      <c r="F24" s="14">
        <f t="shared" si="1"/>
        <v>3</v>
      </c>
      <c r="G24" s="14">
        <v>2025.0</v>
      </c>
      <c r="H24" s="16">
        <f t="shared" si="2"/>
        <v>2</v>
      </c>
      <c r="I24" s="20" t="s">
        <v>27</v>
      </c>
      <c r="J24" s="17">
        <f t="shared" si="3"/>
        <v>1</v>
      </c>
      <c r="K24" s="14" t="s">
        <v>22</v>
      </c>
      <c r="L24" s="18">
        <f t="shared" si="4"/>
        <v>2</v>
      </c>
      <c r="M24" s="14">
        <v>1.0</v>
      </c>
      <c r="N24" s="142">
        <v>12.931818181818182</v>
      </c>
      <c r="P24" s="20" t="s">
        <v>27</v>
      </c>
      <c r="Q24" s="18">
        <f t="shared" si="5"/>
        <v>1</v>
      </c>
      <c r="R24" s="29" t="s">
        <v>22</v>
      </c>
      <c r="S24" s="19">
        <f t="shared" si="6"/>
        <v>2</v>
      </c>
      <c r="T24" s="14">
        <v>2.0</v>
      </c>
      <c r="U24" s="142">
        <v>12.196969696969697</v>
      </c>
      <c r="W24" s="20" t="s">
        <v>27</v>
      </c>
      <c r="X24" s="19">
        <f t="shared" si="7"/>
        <v>1</v>
      </c>
      <c r="Y24" s="14" t="s">
        <v>22</v>
      </c>
      <c r="Z24" s="18">
        <f t="shared" si="8"/>
        <v>2</v>
      </c>
      <c r="AA24" s="14">
        <v>4.0</v>
      </c>
      <c r="AB24" s="142">
        <v>16.189393939393938</v>
      </c>
      <c r="AC24" s="14">
        <f t="shared" si="10"/>
        <v>0</v>
      </c>
    </row>
    <row r="25">
      <c r="A25" s="14" t="s">
        <v>78</v>
      </c>
      <c r="B25" s="14" t="s">
        <v>101</v>
      </c>
      <c r="C25" s="14">
        <v>2023.0</v>
      </c>
      <c r="D25" s="14">
        <v>0.0</v>
      </c>
      <c r="E25" s="14" t="s">
        <v>20</v>
      </c>
      <c r="F25" s="14">
        <f t="shared" si="1"/>
        <v>3</v>
      </c>
      <c r="G25" s="14">
        <v>2023.0</v>
      </c>
      <c r="H25" s="16">
        <f t="shared" si="2"/>
        <v>4</v>
      </c>
      <c r="I25" s="20" t="s">
        <v>27</v>
      </c>
      <c r="J25" s="17">
        <f t="shared" si="3"/>
        <v>1</v>
      </c>
      <c r="K25" s="20" t="s">
        <v>28</v>
      </c>
      <c r="L25" s="18">
        <f t="shared" si="4"/>
        <v>1</v>
      </c>
      <c r="M25" s="14">
        <v>15.0</v>
      </c>
      <c r="N25" s="142">
        <v>12.931818181818182</v>
      </c>
      <c r="P25" s="20" t="s">
        <v>27</v>
      </c>
      <c r="Q25" s="18">
        <f t="shared" si="5"/>
        <v>1</v>
      </c>
      <c r="R25" s="14" t="s">
        <v>28</v>
      </c>
      <c r="S25" s="19">
        <f t="shared" si="6"/>
        <v>1</v>
      </c>
      <c r="T25" s="14">
        <v>15.0</v>
      </c>
      <c r="U25" s="142">
        <v>12.196969696969697</v>
      </c>
      <c r="W25" s="14" t="s">
        <v>23</v>
      </c>
      <c r="X25" s="19">
        <f t="shared" si="7"/>
        <v>4</v>
      </c>
      <c r="Y25" s="14" t="s">
        <v>24</v>
      </c>
      <c r="Z25" s="18">
        <f t="shared" si="8"/>
        <v>3</v>
      </c>
      <c r="AA25" s="14">
        <v>19.0</v>
      </c>
      <c r="AB25" s="142">
        <v>16.189393939393938</v>
      </c>
      <c r="AC25" s="14">
        <f t="shared" si="10"/>
        <v>0</v>
      </c>
    </row>
    <row r="26">
      <c r="A26" s="59" t="s">
        <v>29</v>
      </c>
      <c r="B26" s="14" t="s">
        <v>104</v>
      </c>
      <c r="C26" s="14">
        <v>2023.0</v>
      </c>
      <c r="D26" s="14">
        <v>0.0</v>
      </c>
      <c r="E26" s="14" t="s">
        <v>31</v>
      </c>
      <c r="F26" s="14">
        <f t="shared" si="1"/>
        <v>1</v>
      </c>
      <c r="G26" s="14">
        <v>2024.0</v>
      </c>
      <c r="H26" s="16">
        <f t="shared" si="2"/>
        <v>3</v>
      </c>
      <c r="I26" s="42" t="s">
        <v>21</v>
      </c>
      <c r="J26" s="17">
        <f t="shared" si="3"/>
        <v>2</v>
      </c>
      <c r="K26" s="14" t="s">
        <v>22</v>
      </c>
      <c r="L26" s="18">
        <f t="shared" si="4"/>
        <v>2</v>
      </c>
      <c r="M26" s="14">
        <v>17.0</v>
      </c>
      <c r="N26" s="142">
        <v>12.931818181818182</v>
      </c>
      <c r="P26" s="14" t="s">
        <v>27</v>
      </c>
      <c r="Q26" s="18">
        <f t="shared" si="5"/>
        <v>1</v>
      </c>
      <c r="R26" s="14" t="s">
        <v>22</v>
      </c>
      <c r="S26" s="19">
        <f t="shared" si="6"/>
        <v>2</v>
      </c>
      <c r="T26" s="14">
        <v>17.0</v>
      </c>
      <c r="U26" s="142">
        <v>12.196969696969697</v>
      </c>
      <c r="W26" s="14" t="s">
        <v>23</v>
      </c>
      <c r="X26" s="19">
        <f t="shared" si="7"/>
        <v>4</v>
      </c>
      <c r="Y26" s="14" t="s">
        <v>24</v>
      </c>
      <c r="Z26" s="18">
        <f t="shared" si="8"/>
        <v>3</v>
      </c>
      <c r="AA26" s="14">
        <v>19.0</v>
      </c>
      <c r="AB26" s="142">
        <v>16.189393939393938</v>
      </c>
      <c r="AC26" s="14">
        <f t="shared" si="10"/>
        <v>0</v>
      </c>
    </row>
    <row r="27">
      <c r="A27" s="24" t="s">
        <v>41</v>
      </c>
      <c r="B27" s="25" t="s">
        <v>106</v>
      </c>
      <c r="C27" s="14">
        <v>2023.0</v>
      </c>
      <c r="D27" s="14">
        <v>0.0</v>
      </c>
      <c r="E27" s="14" t="s">
        <v>31</v>
      </c>
      <c r="F27" s="14">
        <f t="shared" si="1"/>
        <v>1</v>
      </c>
      <c r="G27" s="14">
        <v>2023.0</v>
      </c>
      <c r="H27" s="16">
        <f t="shared" si="2"/>
        <v>4</v>
      </c>
      <c r="I27" s="20" t="s">
        <v>27</v>
      </c>
      <c r="J27" s="17">
        <f t="shared" si="3"/>
        <v>1</v>
      </c>
      <c r="K27" s="20" t="s">
        <v>28</v>
      </c>
      <c r="L27" s="18">
        <f t="shared" si="4"/>
        <v>1</v>
      </c>
      <c r="M27" s="14">
        <v>14.0</v>
      </c>
      <c r="N27" s="142">
        <v>12.931818181818182</v>
      </c>
      <c r="P27" s="20" t="s">
        <v>27</v>
      </c>
      <c r="Q27" s="18">
        <f t="shared" si="5"/>
        <v>1</v>
      </c>
      <c r="R27" s="20" t="s">
        <v>28</v>
      </c>
      <c r="S27" s="19">
        <f t="shared" si="6"/>
        <v>1</v>
      </c>
      <c r="T27" s="20">
        <v>10.0</v>
      </c>
      <c r="U27" s="142">
        <v>12.196969696969697</v>
      </c>
      <c r="W27" s="14" t="s">
        <v>23</v>
      </c>
      <c r="X27" s="19">
        <f t="shared" si="7"/>
        <v>4</v>
      </c>
      <c r="Y27" s="14" t="s">
        <v>24</v>
      </c>
      <c r="Z27" s="18">
        <f t="shared" si="8"/>
        <v>3</v>
      </c>
      <c r="AA27" s="14">
        <v>19.0</v>
      </c>
      <c r="AB27" s="142">
        <v>16.189393939393938</v>
      </c>
      <c r="AC27" s="14">
        <f t="shared" si="10"/>
        <v>0</v>
      </c>
    </row>
    <row r="28">
      <c r="A28" s="20" t="s">
        <v>103</v>
      </c>
      <c r="B28" s="20" t="s">
        <v>102</v>
      </c>
      <c r="C28" s="14">
        <v>2023.0</v>
      </c>
      <c r="D28" s="14">
        <v>0.0</v>
      </c>
      <c r="E28" s="14" t="s">
        <v>20</v>
      </c>
      <c r="F28" s="14">
        <f t="shared" si="1"/>
        <v>3</v>
      </c>
      <c r="G28" s="14">
        <v>2024.0</v>
      </c>
      <c r="H28" s="16">
        <f t="shared" si="2"/>
        <v>3</v>
      </c>
      <c r="I28" s="20" t="s">
        <v>27</v>
      </c>
      <c r="J28" s="17">
        <f t="shared" si="3"/>
        <v>1</v>
      </c>
      <c r="K28" s="20" t="s">
        <v>28</v>
      </c>
      <c r="L28" s="18">
        <f t="shared" si="4"/>
        <v>1</v>
      </c>
      <c r="M28" s="14">
        <v>4.0</v>
      </c>
      <c r="N28" s="142">
        <v>12.931818181818182</v>
      </c>
      <c r="P28" s="20" t="s">
        <v>58</v>
      </c>
      <c r="Q28" s="18">
        <f t="shared" si="5"/>
        <v>3</v>
      </c>
      <c r="R28" s="14" t="s">
        <v>28</v>
      </c>
      <c r="S28" s="19">
        <f t="shared" si="6"/>
        <v>1</v>
      </c>
      <c r="T28" s="14">
        <v>7.0</v>
      </c>
      <c r="U28" s="142">
        <v>12.196969696969697</v>
      </c>
      <c r="W28" s="20" t="s">
        <v>27</v>
      </c>
      <c r="X28" s="19">
        <f t="shared" si="7"/>
        <v>1</v>
      </c>
      <c r="Y28" s="20" t="s">
        <v>28</v>
      </c>
      <c r="Z28" s="18">
        <f t="shared" si="8"/>
        <v>1</v>
      </c>
      <c r="AA28" s="14">
        <v>9.0</v>
      </c>
      <c r="AB28" s="142">
        <v>16.189393939393938</v>
      </c>
      <c r="AC28" s="14">
        <f t="shared" si="10"/>
        <v>1</v>
      </c>
    </row>
    <row r="29">
      <c r="A29" s="14" t="s">
        <v>108</v>
      </c>
      <c r="B29" s="41" t="s">
        <v>109</v>
      </c>
      <c r="C29" s="14">
        <v>2023.0</v>
      </c>
      <c r="D29" s="14">
        <v>0.0</v>
      </c>
      <c r="E29" s="14" t="s">
        <v>31</v>
      </c>
      <c r="F29" s="14">
        <f t="shared" si="1"/>
        <v>1</v>
      </c>
      <c r="G29" s="14">
        <v>2024.0</v>
      </c>
      <c r="H29" s="16">
        <f t="shared" si="2"/>
        <v>3</v>
      </c>
      <c r="I29" s="14" t="s">
        <v>23</v>
      </c>
      <c r="J29" s="17">
        <f t="shared" si="3"/>
        <v>4</v>
      </c>
      <c r="K29" s="14" t="s">
        <v>24</v>
      </c>
      <c r="L29" s="18">
        <f t="shared" si="4"/>
        <v>3</v>
      </c>
      <c r="M29" s="14">
        <v>19.0</v>
      </c>
      <c r="N29" s="142">
        <v>12.931818181818182</v>
      </c>
      <c r="P29" s="14" t="s">
        <v>23</v>
      </c>
      <c r="Q29" s="18">
        <f t="shared" si="5"/>
        <v>4</v>
      </c>
      <c r="R29" s="14" t="s">
        <v>24</v>
      </c>
      <c r="S29" s="19">
        <f t="shared" si="6"/>
        <v>3</v>
      </c>
      <c r="T29" s="14">
        <v>19.0</v>
      </c>
      <c r="U29" s="142">
        <v>12.196969696969697</v>
      </c>
      <c r="W29" s="42" t="s">
        <v>21</v>
      </c>
      <c r="X29" s="19">
        <f t="shared" si="7"/>
        <v>2</v>
      </c>
      <c r="Y29" s="20" t="s">
        <v>28</v>
      </c>
      <c r="Z29" s="18">
        <f t="shared" si="8"/>
        <v>1</v>
      </c>
      <c r="AA29" s="14">
        <v>18.0</v>
      </c>
      <c r="AB29" s="142">
        <v>16.189393939393938</v>
      </c>
      <c r="AC29" s="14">
        <f t="shared" si="10"/>
        <v>0</v>
      </c>
    </row>
    <row r="30">
      <c r="A30" s="14" t="s">
        <v>110</v>
      </c>
      <c r="B30" s="14" t="s">
        <v>111</v>
      </c>
      <c r="C30" s="14">
        <v>2023.0</v>
      </c>
      <c r="D30" s="14">
        <v>0.0</v>
      </c>
      <c r="E30" s="14" t="s">
        <v>20</v>
      </c>
      <c r="F30" s="14">
        <f t="shared" si="1"/>
        <v>3</v>
      </c>
      <c r="G30" s="14">
        <v>2023.0</v>
      </c>
      <c r="H30" s="16">
        <f t="shared" si="2"/>
        <v>4</v>
      </c>
      <c r="I30" s="14" t="s">
        <v>23</v>
      </c>
      <c r="J30" s="17">
        <f t="shared" si="3"/>
        <v>4</v>
      </c>
      <c r="K30" s="14" t="s">
        <v>24</v>
      </c>
      <c r="L30" s="18">
        <f t="shared" si="4"/>
        <v>3</v>
      </c>
      <c r="M30" s="14">
        <v>19.0</v>
      </c>
      <c r="N30" s="142">
        <v>12.931818181818182</v>
      </c>
      <c r="P30" s="14" t="s">
        <v>23</v>
      </c>
      <c r="Q30" s="18">
        <f t="shared" si="5"/>
        <v>4</v>
      </c>
      <c r="R30" s="14" t="s">
        <v>24</v>
      </c>
      <c r="S30" s="19">
        <f t="shared" si="6"/>
        <v>3</v>
      </c>
      <c r="T30" s="14">
        <v>19.0</v>
      </c>
      <c r="U30" s="142">
        <v>12.196969696969697</v>
      </c>
      <c r="W30" s="20" t="s">
        <v>27</v>
      </c>
      <c r="X30" s="19">
        <f t="shared" si="7"/>
        <v>1</v>
      </c>
      <c r="Y30" s="14" t="s">
        <v>22</v>
      </c>
      <c r="Z30" s="18">
        <f t="shared" si="8"/>
        <v>2</v>
      </c>
      <c r="AA30" s="14">
        <v>12.0</v>
      </c>
      <c r="AB30" s="142">
        <v>16.189393939393938</v>
      </c>
      <c r="AC30" s="14">
        <f t="shared" si="10"/>
        <v>0</v>
      </c>
    </row>
    <row r="31">
      <c r="A31" s="14" t="s">
        <v>98</v>
      </c>
      <c r="B31" s="14" t="s">
        <v>112</v>
      </c>
      <c r="C31" s="14">
        <v>2023.0</v>
      </c>
      <c r="D31" s="14">
        <v>0.0</v>
      </c>
      <c r="E31" s="14" t="s">
        <v>20</v>
      </c>
      <c r="F31" s="14">
        <f t="shared" si="1"/>
        <v>3</v>
      </c>
      <c r="G31" s="14">
        <v>2024.0</v>
      </c>
      <c r="H31" s="16">
        <f t="shared" si="2"/>
        <v>3</v>
      </c>
      <c r="I31" s="14" t="s">
        <v>58</v>
      </c>
      <c r="J31" s="17">
        <f t="shared" si="3"/>
        <v>3</v>
      </c>
      <c r="K31" s="20" t="s">
        <v>28</v>
      </c>
      <c r="L31" s="18">
        <f t="shared" si="4"/>
        <v>1</v>
      </c>
      <c r="M31" s="14">
        <v>14.0</v>
      </c>
      <c r="N31" s="142">
        <v>12.931818181818182</v>
      </c>
      <c r="P31" s="20" t="s">
        <v>58</v>
      </c>
      <c r="Q31" s="18">
        <f t="shared" si="5"/>
        <v>3</v>
      </c>
      <c r="R31" s="14" t="s">
        <v>28</v>
      </c>
      <c r="S31" s="19">
        <f t="shared" si="6"/>
        <v>1</v>
      </c>
      <c r="T31" s="14">
        <v>8.0</v>
      </c>
      <c r="U31" s="142">
        <v>12.196969696969697</v>
      </c>
      <c r="W31" s="42" t="s">
        <v>21</v>
      </c>
      <c r="X31" s="19">
        <f t="shared" si="7"/>
        <v>2</v>
      </c>
      <c r="Y31" s="20" t="s">
        <v>28</v>
      </c>
      <c r="Z31" s="18">
        <f t="shared" si="8"/>
        <v>1</v>
      </c>
      <c r="AA31" s="14">
        <v>6.0</v>
      </c>
      <c r="AB31" s="142">
        <v>16.189393939393938</v>
      </c>
      <c r="AC31" s="14">
        <f t="shared" si="10"/>
        <v>0</v>
      </c>
    </row>
    <row r="32">
      <c r="A32" s="41" t="s">
        <v>113</v>
      </c>
      <c r="B32" s="14" t="s">
        <v>114</v>
      </c>
      <c r="C32" s="14">
        <v>2023.0</v>
      </c>
      <c r="D32" s="14">
        <v>0.0</v>
      </c>
      <c r="E32" s="14" t="s">
        <v>31</v>
      </c>
      <c r="F32" s="14">
        <f t="shared" si="1"/>
        <v>1</v>
      </c>
      <c r="G32" s="14">
        <v>2023.0</v>
      </c>
      <c r="H32" s="16">
        <f t="shared" si="2"/>
        <v>4</v>
      </c>
      <c r="I32" s="20" t="s">
        <v>27</v>
      </c>
      <c r="J32" s="17">
        <f t="shared" si="3"/>
        <v>1</v>
      </c>
      <c r="K32" s="14" t="s">
        <v>22</v>
      </c>
      <c r="L32" s="18">
        <f t="shared" si="4"/>
        <v>2</v>
      </c>
      <c r="M32" s="14">
        <v>12.0</v>
      </c>
      <c r="N32" s="142">
        <v>12.931818181818182</v>
      </c>
      <c r="P32" s="14" t="s">
        <v>27</v>
      </c>
      <c r="Q32" s="18">
        <f t="shared" si="5"/>
        <v>1</v>
      </c>
      <c r="R32" s="14" t="s">
        <v>22</v>
      </c>
      <c r="S32" s="19">
        <f t="shared" si="6"/>
        <v>2</v>
      </c>
      <c r="T32" s="14">
        <v>14.0</v>
      </c>
      <c r="U32" s="142">
        <v>12.196969696969697</v>
      </c>
      <c r="W32" s="14" t="s">
        <v>23</v>
      </c>
      <c r="X32" s="19">
        <f t="shared" si="7"/>
        <v>4</v>
      </c>
      <c r="Y32" s="14" t="s">
        <v>24</v>
      </c>
      <c r="Z32" s="18">
        <f t="shared" si="8"/>
        <v>3</v>
      </c>
      <c r="AA32" s="14">
        <v>19.0</v>
      </c>
      <c r="AB32" s="142">
        <v>16.189393939393938</v>
      </c>
      <c r="AC32" s="14">
        <f t="shared" si="10"/>
        <v>0</v>
      </c>
    </row>
    <row r="33">
      <c r="A33" s="14" t="s">
        <v>115</v>
      </c>
      <c r="B33" s="14" t="s">
        <v>116</v>
      </c>
      <c r="C33" s="14">
        <v>2023.0</v>
      </c>
      <c r="D33" s="14">
        <v>0.0</v>
      </c>
      <c r="E33" s="35" t="s">
        <v>31</v>
      </c>
      <c r="F33" s="14">
        <f t="shared" si="1"/>
        <v>1</v>
      </c>
      <c r="G33" s="14">
        <v>2025.0</v>
      </c>
      <c r="H33" s="16">
        <f t="shared" si="2"/>
        <v>2</v>
      </c>
      <c r="I33" s="14" t="s">
        <v>23</v>
      </c>
      <c r="J33" s="17">
        <f t="shared" si="3"/>
        <v>4</v>
      </c>
      <c r="K33" s="14" t="s">
        <v>24</v>
      </c>
      <c r="L33" s="18">
        <f t="shared" si="4"/>
        <v>3</v>
      </c>
      <c r="M33" s="14">
        <v>19.0</v>
      </c>
      <c r="N33" s="142">
        <v>12.931818181818182</v>
      </c>
      <c r="P33" s="42" t="s">
        <v>21</v>
      </c>
      <c r="Q33" s="18">
        <f t="shared" si="5"/>
        <v>2</v>
      </c>
      <c r="R33" s="14" t="s">
        <v>22</v>
      </c>
      <c r="S33" s="19">
        <f t="shared" si="6"/>
        <v>2</v>
      </c>
      <c r="T33" s="14">
        <v>5.0</v>
      </c>
      <c r="U33" s="142">
        <v>12.196969696969697</v>
      </c>
      <c r="W33" s="14" t="s">
        <v>23</v>
      </c>
      <c r="X33" s="19">
        <f t="shared" si="7"/>
        <v>4</v>
      </c>
      <c r="Y33" s="14" t="s">
        <v>24</v>
      </c>
      <c r="Z33" s="18">
        <f t="shared" si="8"/>
        <v>3</v>
      </c>
      <c r="AA33" s="14">
        <v>19.0</v>
      </c>
      <c r="AB33" s="142">
        <v>16.189393939393938</v>
      </c>
      <c r="AC33" s="14">
        <f t="shared" si="10"/>
        <v>0</v>
      </c>
    </row>
    <row r="34">
      <c r="A34" s="14" t="s">
        <v>117</v>
      </c>
      <c r="B34" s="14" t="s">
        <v>118</v>
      </c>
      <c r="C34" s="14">
        <v>2023.0</v>
      </c>
      <c r="D34" s="14">
        <v>0.0</v>
      </c>
      <c r="E34" s="14" t="s">
        <v>31</v>
      </c>
      <c r="F34" s="14">
        <f t="shared" si="1"/>
        <v>1</v>
      </c>
      <c r="G34" s="14">
        <v>2026.0</v>
      </c>
      <c r="H34" s="16">
        <f t="shared" si="2"/>
        <v>1</v>
      </c>
      <c r="I34" s="20" t="s">
        <v>27</v>
      </c>
      <c r="J34" s="17">
        <f t="shared" si="3"/>
        <v>1</v>
      </c>
      <c r="K34" s="14" t="s">
        <v>22</v>
      </c>
      <c r="L34" s="18">
        <f t="shared" si="4"/>
        <v>2</v>
      </c>
      <c r="M34" s="14">
        <v>11.0</v>
      </c>
      <c r="N34" s="142">
        <v>12.931818181818182</v>
      </c>
      <c r="P34" s="14" t="s">
        <v>27</v>
      </c>
      <c r="Q34" s="18">
        <f t="shared" si="5"/>
        <v>1</v>
      </c>
      <c r="R34" s="14" t="s">
        <v>22</v>
      </c>
      <c r="S34" s="19">
        <f t="shared" si="6"/>
        <v>2</v>
      </c>
      <c r="T34" s="14">
        <v>8.0</v>
      </c>
      <c r="U34" s="142">
        <v>12.196969696969697</v>
      </c>
      <c r="W34" s="14" t="s">
        <v>23</v>
      </c>
      <c r="X34" s="19">
        <f t="shared" si="7"/>
        <v>4</v>
      </c>
      <c r="Y34" s="14" t="s">
        <v>24</v>
      </c>
      <c r="Z34" s="18">
        <f t="shared" si="8"/>
        <v>3</v>
      </c>
      <c r="AA34" s="14">
        <v>19.0</v>
      </c>
      <c r="AB34" s="142">
        <v>16.189393939393938</v>
      </c>
      <c r="AC34" s="14">
        <f t="shared" si="10"/>
        <v>0</v>
      </c>
    </row>
    <row r="35">
      <c r="A35" s="41" t="s">
        <v>85</v>
      </c>
      <c r="B35" s="69" t="s">
        <v>120</v>
      </c>
      <c r="C35" s="14">
        <v>2023.0</v>
      </c>
      <c r="D35" s="14">
        <v>0.0</v>
      </c>
      <c r="E35" s="14" t="s">
        <v>20</v>
      </c>
      <c r="F35" s="14">
        <f t="shared" si="1"/>
        <v>3</v>
      </c>
      <c r="G35" s="14">
        <v>2024.0</v>
      </c>
      <c r="H35" s="16">
        <f t="shared" si="2"/>
        <v>3</v>
      </c>
      <c r="I35" s="20" t="s">
        <v>27</v>
      </c>
      <c r="J35" s="17">
        <f t="shared" si="3"/>
        <v>1</v>
      </c>
      <c r="K35" s="14" t="s">
        <v>22</v>
      </c>
      <c r="L35" s="18">
        <f t="shared" si="4"/>
        <v>2</v>
      </c>
      <c r="M35" s="14">
        <v>8.0</v>
      </c>
      <c r="N35" s="142">
        <v>12.931818181818182</v>
      </c>
      <c r="P35" s="14" t="s">
        <v>23</v>
      </c>
      <c r="Q35" s="18">
        <f t="shared" si="5"/>
        <v>4</v>
      </c>
      <c r="R35" s="14" t="s">
        <v>24</v>
      </c>
      <c r="S35" s="19">
        <f t="shared" si="6"/>
        <v>3</v>
      </c>
      <c r="T35" s="14">
        <v>19.0</v>
      </c>
      <c r="U35" s="142">
        <v>12.196969696969697</v>
      </c>
      <c r="W35" s="14" t="s">
        <v>23</v>
      </c>
      <c r="X35" s="19">
        <f t="shared" si="7"/>
        <v>4</v>
      </c>
      <c r="Y35" s="14" t="s">
        <v>24</v>
      </c>
      <c r="Z35" s="18">
        <f t="shared" si="8"/>
        <v>3</v>
      </c>
      <c r="AA35" s="14">
        <v>19.0</v>
      </c>
      <c r="AB35" s="142">
        <v>16.189393939393938</v>
      </c>
      <c r="AC35" s="14">
        <f t="shared" si="10"/>
        <v>0</v>
      </c>
    </row>
    <row r="36">
      <c r="A36" s="14" t="s">
        <v>115</v>
      </c>
      <c r="B36" s="14" t="s">
        <v>121</v>
      </c>
      <c r="C36" s="14">
        <v>2023.0</v>
      </c>
      <c r="D36" s="14">
        <v>0.0</v>
      </c>
      <c r="E36" s="35" t="s">
        <v>31</v>
      </c>
      <c r="F36" s="14">
        <f t="shared" si="1"/>
        <v>1</v>
      </c>
      <c r="G36" s="14">
        <v>2023.0</v>
      </c>
      <c r="H36" s="16">
        <f t="shared" si="2"/>
        <v>4</v>
      </c>
      <c r="I36" s="14" t="s">
        <v>23</v>
      </c>
      <c r="J36" s="17">
        <f t="shared" si="3"/>
        <v>4</v>
      </c>
      <c r="K36" s="14" t="s">
        <v>24</v>
      </c>
      <c r="L36" s="18">
        <f t="shared" si="4"/>
        <v>3</v>
      </c>
      <c r="M36" s="14">
        <v>19.0</v>
      </c>
      <c r="N36" s="142">
        <v>12.931818181818182</v>
      </c>
      <c r="P36" s="14" t="s">
        <v>58</v>
      </c>
      <c r="Q36" s="18">
        <f t="shared" si="5"/>
        <v>3</v>
      </c>
      <c r="R36" s="14" t="s">
        <v>22</v>
      </c>
      <c r="S36" s="19">
        <f t="shared" si="6"/>
        <v>2</v>
      </c>
      <c r="T36" s="14">
        <v>5.0</v>
      </c>
      <c r="U36" s="142">
        <v>12.196969696969697</v>
      </c>
      <c r="W36" s="14" t="s">
        <v>23</v>
      </c>
      <c r="X36" s="19">
        <f t="shared" si="7"/>
        <v>4</v>
      </c>
      <c r="Y36" s="14" t="s">
        <v>24</v>
      </c>
      <c r="Z36" s="18">
        <f t="shared" si="8"/>
        <v>3</v>
      </c>
      <c r="AA36" s="14">
        <v>19.0</v>
      </c>
      <c r="AB36" s="142">
        <v>16.189393939393938</v>
      </c>
      <c r="AC36" s="14">
        <f t="shared" si="10"/>
        <v>0</v>
      </c>
    </row>
    <row r="37">
      <c r="A37" s="24" t="s">
        <v>122</v>
      </c>
      <c r="B37" s="25" t="s">
        <v>123</v>
      </c>
      <c r="C37" s="14">
        <v>2023.0</v>
      </c>
      <c r="D37" s="14">
        <v>0.0</v>
      </c>
      <c r="E37" s="14" t="s">
        <v>31</v>
      </c>
      <c r="F37" s="14">
        <f t="shared" si="1"/>
        <v>1</v>
      </c>
      <c r="G37" s="14">
        <v>2024.0</v>
      </c>
      <c r="H37" s="16">
        <f t="shared" si="2"/>
        <v>3</v>
      </c>
      <c r="I37" s="20" t="s">
        <v>27</v>
      </c>
      <c r="J37" s="17">
        <f t="shared" si="3"/>
        <v>1</v>
      </c>
      <c r="K37" s="20" t="s">
        <v>28</v>
      </c>
      <c r="L37" s="18">
        <f t="shared" si="4"/>
        <v>1</v>
      </c>
      <c r="M37" s="14">
        <v>18.0</v>
      </c>
      <c r="N37" s="142">
        <v>12.931818181818182</v>
      </c>
      <c r="P37" s="14" t="s">
        <v>23</v>
      </c>
      <c r="Q37" s="18">
        <f t="shared" si="5"/>
        <v>4</v>
      </c>
      <c r="R37" s="14" t="s">
        <v>24</v>
      </c>
      <c r="S37" s="19">
        <f t="shared" si="6"/>
        <v>3</v>
      </c>
      <c r="T37" s="14">
        <v>19.0</v>
      </c>
      <c r="U37" s="142">
        <v>12.196969696969697</v>
      </c>
      <c r="W37" s="14" t="s">
        <v>23</v>
      </c>
      <c r="X37" s="19">
        <f t="shared" si="7"/>
        <v>4</v>
      </c>
      <c r="Y37" s="14" t="s">
        <v>24</v>
      </c>
      <c r="Z37" s="18">
        <f t="shared" si="8"/>
        <v>3</v>
      </c>
      <c r="AA37" s="14">
        <v>19.0</v>
      </c>
      <c r="AB37" s="142">
        <v>16.189393939393938</v>
      </c>
      <c r="AC37" s="14">
        <f t="shared" si="10"/>
        <v>0</v>
      </c>
    </row>
    <row r="38">
      <c r="A38" s="13" t="s">
        <v>124</v>
      </c>
      <c r="B38" s="14" t="s">
        <v>125</v>
      </c>
      <c r="C38" s="14">
        <v>2023.0</v>
      </c>
      <c r="D38" s="14">
        <v>0.0</v>
      </c>
      <c r="E38" s="14" t="s">
        <v>20</v>
      </c>
      <c r="F38" s="14">
        <f t="shared" si="1"/>
        <v>3</v>
      </c>
      <c r="G38" s="14">
        <v>2025.0</v>
      </c>
      <c r="H38" s="16">
        <f t="shared" si="2"/>
        <v>2</v>
      </c>
      <c r="I38" s="20" t="s">
        <v>27</v>
      </c>
      <c r="J38" s="17">
        <f t="shared" si="3"/>
        <v>1</v>
      </c>
      <c r="K38" s="14" t="s">
        <v>22</v>
      </c>
      <c r="L38" s="18">
        <f t="shared" si="4"/>
        <v>2</v>
      </c>
      <c r="M38" s="14">
        <v>14.0</v>
      </c>
      <c r="N38" s="142">
        <v>12.931818181818182</v>
      </c>
      <c r="P38" s="20" t="s">
        <v>27</v>
      </c>
      <c r="Q38" s="18">
        <f t="shared" si="5"/>
        <v>1</v>
      </c>
      <c r="R38" s="29" t="s">
        <v>22</v>
      </c>
      <c r="S38" s="19">
        <f t="shared" si="6"/>
        <v>2</v>
      </c>
      <c r="T38" s="14">
        <v>13.0</v>
      </c>
      <c r="U38" s="142">
        <v>12.196969696969697</v>
      </c>
      <c r="W38" s="14" t="s">
        <v>23</v>
      </c>
      <c r="X38" s="19">
        <f t="shared" si="7"/>
        <v>4</v>
      </c>
      <c r="Y38" s="14" t="s">
        <v>24</v>
      </c>
      <c r="Z38" s="18">
        <f t="shared" si="8"/>
        <v>3</v>
      </c>
      <c r="AA38" s="14">
        <v>19.0</v>
      </c>
      <c r="AB38" s="142">
        <v>16.189393939393938</v>
      </c>
      <c r="AC38" s="14">
        <f t="shared" si="10"/>
        <v>0</v>
      </c>
    </row>
    <row r="39">
      <c r="A39" s="14" t="s">
        <v>115</v>
      </c>
      <c r="B39" s="14" t="s">
        <v>126</v>
      </c>
      <c r="C39" s="14">
        <v>2023.0</v>
      </c>
      <c r="D39" s="14">
        <v>0.0</v>
      </c>
      <c r="E39" s="14" t="s">
        <v>31</v>
      </c>
      <c r="F39" s="14">
        <f t="shared" si="1"/>
        <v>1</v>
      </c>
      <c r="G39" s="14">
        <v>2026.0</v>
      </c>
      <c r="H39" s="16">
        <f t="shared" si="2"/>
        <v>1</v>
      </c>
      <c r="I39" s="20" t="s">
        <v>27</v>
      </c>
      <c r="J39" s="17">
        <f t="shared" si="3"/>
        <v>1</v>
      </c>
      <c r="K39" s="14" t="s">
        <v>22</v>
      </c>
      <c r="L39" s="18">
        <f t="shared" si="4"/>
        <v>2</v>
      </c>
      <c r="M39" s="14">
        <v>1.0</v>
      </c>
      <c r="N39" s="142">
        <v>12.931818181818182</v>
      </c>
      <c r="P39" s="14" t="s">
        <v>23</v>
      </c>
      <c r="Q39" s="18">
        <f t="shared" si="5"/>
        <v>4</v>
      </c>
      <c r="R39" s="14" t="s">
        <v>24</v>
      </c>
      <c r="S39" s="19">
        <f t="shared" si="6"/>
        <v>3</v>
      </c>
      <c r="T39" s="14">
        <v>19.0</v>
      </c>
      <c r="U39" s="142">
        <v>12.196969696969697</v>
      </c>
      <c r="W39" s="14" t="s">
        <v>23</v>
      </c>
      <c r="X39" s="19">
        <f t="shared" si="7"/>
        <v>4</v>
      </c>
      <c r="Y39" s="14" t="s">
        <v>24</v>
      </c>
      <c r="Z39" s="18">
        <f t="shared" si="8"/>
        <v>3</v>
      </c>
      <c r="AA39" s="14">
        <v>19.0</v>
      </c>
      <c r="AB39" s="142">
        <v>16.189393939393938</v>
      </c>
      <c r="AC39" s="14">
        <f t="shared" si="10"/>
        <v>0</v>
      </c>
    </row>
    <row r="40">
      <c r="A40" s="13" t="s">
        <v>127</v>
      </c>
      <c r="B40" s="14" t="s">
        <v>128</v>
      </c>
      <c r="C40" s="14">
        <v>2023.0</v>
      </c>
      <c r="D40" s="14">
        <v>0.0</v>
      </c>
      <c r="E40" s="14" t="s">
        <v>20</v>
      </c>
      <c r="F40" s="14">
        <f t="shared" si="1"/>
        <v>3</v>
      </c>
      <c r="G40" s="14">
        <v>2026.0</v>
      </c>
      <c r="H40" s="16">
        <f t="shared" si="2"/>
        <v>1</v>
      </c>
      <c r="I40" s="42" t="s">
        <v>21</v>
      </c>
      <c r="J40" s="17">
        <f t="shared" si="3"/>
        <v>2</v>
      </c>
      <c r="K40" s="14" t="s">
        <v>22</v>
      </c>
      <c r="L40" s="18">
        <f t="shared" si="4"/>
        <v>2</v>
      </c>
      <c r="M40" s="14">
        <v>12.0</v>
      </c>
      <c r="N40" s="142">
        <v>12.931818181818182</v>
      </c>
      <c r="P40" s="14" t="s">
        <v>23</v>
      </c>
      <c r="Q40" s="18">
        <f t="shared" si="5"/>
        <v>4</v>
      </c>
      <c r="R40" s="14" t="s">
        <v>24</v>
      </c>
      <c r="S40" s="19">
        <f t="shared" si="6"/>
        <v>3</v>
      </c>
      <c r="T40" s="14">
        <v>19.0</v>
      </c>
      <c r="U40" s="142">
        <v>12.196969696969697</v>
      </c>
      <c r="W40" s="14" t="s">
        <v>23</v>
      </c>
      <c r="X40" s="19">
        <f t="shared" si="7"/>
        <v>4</v>
      </c>
      <c r="Y40" s="14" t="s">
        <v>24</v>
      </c>
      <c r="Z40" s="18">
        <f t="shared" si="8"/>
        <v>3</v>
      </c>
      <c r="AA40" s="14">
        <v>19.0</v>
      </c>
      <c r="AB40" s="142">
        <v>16.189393939393938</v>
      </c>
      <c r="AC40" s="14">
        <f t="shared" si="10"/>
        <v>0</v>
      </c>
    </row>
    <row r="41">
      <c r="A41" s="60" t="s">
        <v>18</v>
      </c>
      <c r="B41" s="14" t="s">
        <v>129</v>
      </c>
      <c r="C41" s="14">
        <v>2023.0</v>
      </c>
      <c r="D41" s="14">
        <v>0.0</v>
      </c>
      <c r="E41" s="14" t="s">
        <v>20</v>
      </c>
      <c r="F41" s="14">
        <f t="shared" si="1"/>
        <v>3</v>
      </c>
      <c r="G41" s="14">
        <v>2026.0</v>
      </c>
      <c r="H41" s="16">
        <f t="shared" si="2"/>
        <v>1</v>
      </c>
      <c r="I41" s="14" t="s">
        <v>23</v>
      </c>
      <c r="J41" s="17">
        <f t="shared" si="3"/>
        <v>4</v>
      </c>
      <c r="K41" s="14" t="s">
        <v>24</v>
      </c>
      <c r="L41" s="18">
        <f t="shared" si="4"/>
        <v>3</v>
      </c>
      <c r="M41" s="14">
        <v>19.0</v>
      </c>
      <c r="N41" s="142">
        <v>12.931818181818182</v>
      </c>
      <c r="P41" s="14" t="s">
        <v>58</v>
      </c>
      <c r="Q41" s="18">
        <f t="shared" si="5"/>
        <v>3</v>
      </c>
      <c r="R41" s="29" t="s">
        <v>22</v>
      </c>
      <c r="S41" s="19">
        <f t="shared" si="6"/>
        <v>2</v>
      </c>
      <c r="T41" s="14">
        <v>15.0</v>
      </c>
      <c r="U41" s="142">
        <v>12.196969696969697</v>
      </c>
      <c r="W41" s="14" t="s">
        <v>23</v>
      </c>
      <c r="X41" s="19">
        <f t="shared" si="7"/>
        <v>4</v>
      </c>
      <c r="Y41" s="14" t="s">
        <v>24</v>
      </c>
      <c r="Z41" s="18">
        <f t="shared" si="8"/>
        <v>3</v>
      </c>
      <c r="AA41" s="14">
        <v>19.0</v>
      </c>
      <c r="AB41" s="142">
        <v>16.189393939393938</v>
      </c>
      <c r="AC41" s="14">
        <f t="shared" si="10"/>
        <v>0</v>
      </c>
    </row>
    <row r="42">
      <c r="A42" s="14" t="s">
        <v>130</v>
      </c>
      <c r="B42" s="14" t="s">
        <v>131</v>
      </c>
      <c r="C42" s="14">
        <v>2023.0</v>
      </c>
      <c r="D42" s="14">
        <v>0.0</v>
      </c>
      <c r="E42" s="14" t="s">
        <v>31</v>
      </c>
      <c r="F42" s="14">
        <f t="shared" si="1"/>
        <v>1</v>
      </c>
      <c r="G42" s="14">
        <v>2026.0</v>
      </c>
      <c r="H42" s="16">
        <f t="shared" si="2"/>
        <v>1</v>
      </c>
      <c r="I42" s="20" t="s">
        <v>27</v>
      </c>
      <c r="J42" s="17">
        <f t="shared" si="3"/>
        <v>1</v>
      </c>
      <c r="K42" s="14" t="s">
        <v>22</v>
      </c>
      <c r="L42" s="18">
        <f t="shared" si="4"/>
        <v>2</v>
      </c>
      <c r="M42" s="14">
        <v>3.0</v>
      </c>
      <c r="N42" s="142">
        <v>12.931818181818182</v>
      </c>
      <c r="P42" s="42" t="s">
        <v>21</v>
      </c>
      <c r="Q42" s="18">
        <f t="shared" si="5"/>
        <v>2</v>
      </c>
      <c r="R42" s="20" t="s">
        <v>28</v>
      </c>
      <c r="S42" s="19">
        <f t="shared" si="6"/>
        <v>1</v>
      </c>
      <c r="T42" s="14">
        <v>9.0</v>
      </c>
      <c r="U42" s="142">
        <v>12.196969696969697</v>
      </c>
      <c r="W42" s="14" t="s">
        <v>23</v>
      </c>
      <c r="X42" s="19">
        <f t="shared" si="7"/>
        <v>4</v>
      </c>
      <c r="Y42" s="14" t="s">
        <v>24</v>
      </c>
      <c r="Z42" s="18">
        <f t="shared" si="8"/>
        <v>3</v>
      </c>
      <c r="AA42" s="14">
        <v>19.0</v>
      </c>
      <c r="AB42" s="142">
        <v>16.189393939393938</v>
      </c>
      <c r="AC42" s="14">
        <f t="shared" si="10"/>
        <v>0</v>
      </c>
    </row>
    <row r="43">
      <c r="A43" s="24" t="s">
        <v>132</v>
      </c>
      <c r="B43" s="70" t="s">
        <v>133</v>
      </c>
      <c r="C43" s="14">
        <v>2023.0</v>
      </c>
      <c r="D43" s="14">
        <v>0.0</v>
      </c>
      <c r="E43" s="14" t="s">
        <v>31</v>
      </c>
      <c r="F43" s="14">
        <f t="shared" si="1"/>
        <v>1</v>
      </c>
      <c r="G43" s="14">
        <v>2023.0</v>
      </c>
      <c r="H43" s="16">
        <f t="shared" si="2"/>
        <v>4</v>
      </c>
      <c r="I43" s="20" t="s">
        <v>27</v>
      </c>
      <c r="J43" s="17">
        <f t="shared" si="3"/>
        <v>1</v>
      </c>
      <c r="K43" s="20" t="s">
        <v>28</v>
      </c>
      <c r="L43" s="18">
        <f t="shared" si="4"/>
        <v>1</v>
      </c>
      <c r="M43" s="14">
        <v>5.0</v>
      </c>
      <c r="N43" s="142">
        <v>12.931818181818182</v>
      </c>
      <c r="P43" s="20" t="s">
        <v>27</v>
      </c>
      <c r="Q43" s="18">
        <f t="shared" si="5"/>
        <v>1</v>
      </c>
      <c r="R43" s="20" t="s">
        <v>28</v>
      </c>
      <c r="S43" s="19">
        <f t="shared" si="6"/>
        <v>1</v>
      </c>
      <c r="T43" s="20">
        <v>6.0</v>
      </c>
      <c r="U43" s="142">
        <v>12.196969696969697</v>
      </c>
      <c r="W43" s="14" t="s">
        <v>58</v>
      </c>
      <c r="X43" s="19">
        <f t="shared" si="7"/>
        <v>3</v>
      </c>
      <c r="Y43" s="20" t="s">
        <v>28</v>
      </c>
      <c r="Z43" s="18">
        <f t="shared" si="8"/>
        <v>1</v>
      </c>
      <c r="AA43" s="14">
        <v>18.0</v>
      </c>
      <c r="AB43" s="142">
        <v>16.189393939393938</v>
      </c>
      <c r="AC43" s="14">
        <f t="shared" si="10"/>
        <v>0</v>
      </c>
    </row>
    <row r="44">
      <c r="A44" s="60" t="s">
        <v>103</v>
      </c>
      <c r="B44" s="14" t="s">
        <v>134</v>
      </c>
      <c r="C44" s="14">
        <v>2023.0</v>
      </c>
      <c r="D44" s="14">
        <v>0.0</v>
      </c>
      <c r="E44" s="14" t="s">
        <v>20</v>
      </c>
      <c r="F44" s="14">
        <f t="shared" si="1"/>
        <v>3</v>
      </c>
      <c r="G44" s="14">
        <v>2026.0</v>
      </c>
      <c r="H44" s="16">
        <f t="shared" si="2"/>
        <v>1</v>
      </c>
      <c r="I44" s="14" t="s">
        <v>23</v>
      </c>
      <c r="J44" s="17">
        <f t="shared" si="3"/>
        <v>4</v>
      </c>
      <c r="K44" s="14" t="s">
        <v>24</v>
      </c>
      <c r="L44" s="18">
        <f t="shared" si="4"/>
        <v>3</v>
      </c>
      <c r="M44" s="14">
        <v>19.0</v>
      </c>
      <c r="N44" s="142">
        <v>12.931818181818182</v>
      </c>
      <c r="P44" s="14" t="s">
        <v>58</v>
      </c>
      <c r="Q44" s="18">
        <f t="shared" si="5"/>
        <v>3</v>
      </c>
      <c r="R44" s="29" t="s">
        <v>22</v>
      </c>
      <c r="S44" s="19">
        <f t="shared" si="6"/>
        <v>2</v>
      </c>
      <c r="T44" s="14">
        <v>4.0</v>
      </c>
      <c r="U44" s="142">
        <v>12.196969696969697</v>
      </c>
      <c r="W44" s="14" t="s">
        <v>23</v>
      </c>
      <c r="X44" s="19">
        <f t="shared" si="7"/>
        <v>4</v>
      </c>
      <c r="Y44" s="14" t="s">
        <v>24</v>
      </c>
      <c r="Z44" s="18">
        <f t="shared" si="8"/>
        <v>3</v>
      </c>
      <c r="AA44" s="14">
        <v>19.0</v>
      </c>
      <c r="AB44" s="142">
        <v>16.189393939393938</v>
      </c>
      <c r="AC44" s="14">
        <f t="shared" si="10"/>
        <v>0</v>
      </c>
    </row>
    <row r="45">
      <c r="A45" s="41" t="s">
        <v>89</v>
      </c>
      <c r="B45" s="69" t="s">
        <v>135</v>
      </c>
      <c r="C45" s="14">
        <v>2023.0</v>
      </c>
      <c r="D45" s="14">
        <v>0.0</v>
      </c>
      <c r="E45" s="14" t="s">
        <v>20</v>
      </c>
      <c r="F45" s="14">
        <f t="shared" si="1"/>
        <v>3</v>
      </c>
      <c r="G45" s="14">
        <v>2023.0</v>
      </c>
      <c r="H45" s="16">
        <f t="shared" si="2"/>
        <v>4</v>
      </c>
      <c r="I45" s="14" t="s">
        <v>23</v>
      </c>
      <c r="J45" s="17">
        <f t="shared" si="3"/>
        <v>4</v>
      </c>
      <c r="K45" s="14" t="s">
        <v>24</v>
      </c>
      <c r="L45" s="18">
        <f t="shared" si="4"/>
        <v>3</v>
      </c>
      <c r="M45" s="14">
        <v>19.0</v>
      </c>
      <c r="N45" s="142">
        <v>12.931818181818182</v>
      </c>
      <c r="P45" s="42" t="s">
        <v>21</v>
      </c>
      <c r="Q45" s="18">
        <f t="shared" si="5"/>
        <v>2</v>
      </c>
      <c r="R45" s="29" t="s">
        <v>22</v>
      </c>
      <c r="S45" s="19">
        <f t="shared" si="6"/>
        <v>2</v>
      </c>
      <c r="T45" s="14">
        <v>7.0</v>
      </c>
      <c r="U45" s="142">
        <v>12.196969696969697</v>
      </c>
      <c r="W45" s="14" t="s">
        <v>23</v>
      </c>
      <c r="X45" s="19">
        <f t="shared" si="7"/>
        <v>4</v>
      </c>
      <c r="Y45" s="14" t="s">
        <v>24</v>
      </c>
      <c r="Z45" s="18">
        <f t="shared" si="8"/>
        <v>3</v>
      </c>
      <c r="AA45" s="14">
        <v>19.0</v>
      </c>
      <c r="AB45" s="142">
        <v>16.189393939393938</v>
      </c>
      <c r="AC45" s="14">
        <f t="shared" si="10"/>
        <v>0</v>
      </c>
    </row>
    <row r="46">
      <c r="A46" s="25" t="s">
        <v>136</v>
      </c>
      <c r="B46" s="25" t="s">
        <v>137</v>
      </c>
      <c r="C46" s="14">
        <v>2023.0</v>
      </c>
      <c r="D46" s="14">
        <v>0.0</v>
      </c>
      <c r="E46" s="14" t="s">
        <v>31</v>
      </c>
      <c r="F46" s="14">
        <f t="shared" si="1"/>
        <v>1</v>
      </c>
      <c r="G46" s="14">
        <v>2025.0</v>
      </c>
      <c r="H46" s="16">
        <f t="shared" si="2"/>
        <v>2</v>
      </c>
      <c r="I46" s="14" t="s">
        <v>58</v>
      </c>
      <c r="J46" s="17">
        <f t="shared" si="3"/>
        <v>3</v>
      </c>
      <c r="K46" s="20" t="s">
        <v>28</v>
      </c>
      <c r="L46" s="18">
        <f t="shared" si="4"/>
        <v>1</v>
      </c>
      <c r="M46" s="14">
        <v>13.0</v>
      </c>
      <c r="N46" s="142">
        <v>12.931818181818182</v>
      </c>
      <c r="P46" s="20" t="s">
        <v>27</v>
      </c>
      <c r="Q46" s="18">
        <f t="shared" si="5"/>
        <v>1</v>
      </c>
      <c r="R46" s="20" t="s">
        <v>28</v>
      </c>
      <c r="S46" s="19">
        <f t="shared" si="6"/>
        <v>1</v>
      </c>
      <c r="T46" s="20">
        <v>5.0</v>
      </c>
      <c r="U46" s="142">
        <v>12.196969696969697</v>
      </c>
      <c r="W46" s="14" t="s">
        <v>23</v>
      </c>
      <c r="X46" s="19">
        <f t="shared" si="7"/>
        <v>4</v>
      </c>
      <c r="Y46" s="14" t="s">
        <v>24</v>
      </c>
      <c r="Z46" s="18">
        <f t="shared" si="8"/>
        <v>3</v>
      </c>
      <c r="AA46" s="14">
        <v>19.0</v>
      </c>
      <c r="AB46" s="142">
        <v>16.189393939393938</v>
      </c>
      <c r="AC46" s="14">
        <f t="shared" si="10"/>
        <v>0</v>
      </c>
    </row>
    <row r="47">
      <c r="A47" s="13" t="s">
        <v>138</v>
      </c>
      <c r="B47" s="14" t="s">
        <v>139</v>
      </c>
      <c r="C47" s="14">
        <v>2023.0</v>
      </c>
      <c r="D47" s="14">
        <v>0.0</v>
      </c>
      <c r="E47" s="14" t="s">
        <v>20</v>
      </c>
      <c r="F47" s="14">
        <f t="shared" si="1"/>
        <v>3</v>
      </c>
      <c r="G47" s="14">
        <v>2025.0</v>
      </c>
      <c r="H47" s="16">
        <f t="shared" si="2"/>
        <v>2</v>
      </c>
      <c r="I47" s="20" t="s">
        <v>27</v>
      </c>
      <c r="J47" s="17">
        <f t="shared" si="3"/>
        <v>1</v>
      </c>
      <c r="K47" s="14" t="s">
        <v>22</v>
      </c>
      <c r="L47" s="18">
        <f t="shared" si="4"/>
        <v>2</v>
      </c>
      <c r="M47" s="14">
        <v>16.0</v>
      </c>
      <c r="N47" s="142">
        <v>12.931818181818182</v>
      </c>
      <c r="P47" s="14" t="s">
        <v>58</v>
      </c>
      <c r="Q47" s="18">
        <f t="shared" si="5"/>
        <v>3</v>
      </c>
      <c r="R47" s="14" t="s">
        <v>28</v>
      </c>
      <c r="S47" s="19">
        <f t="shared" si="6"/>
        <v>1</v>
      </c>
      <c r="T47" s="14">
        <v>18.0</v>
      </c>
      <c r="U47" s="142">
        <v>12.196969696969697</v>
      </c>
      <c r="W47" s="14" t="s">
        <v>23</v>
      </c>
      <c r="X47" s="19">
        <f t="shared" si="7"/>
        <v>4</v>
      </c>
      <c r="Y47" s="14" t="s">
        <v>24</v>
      </c>
      <c r="Z47" s="18">
        <f t="shared" si="8"/>
        <v>3</v>
      </c>
      <c r="AA47" s="14">
        <v>19.0</v>
      </c>
      <c r="AB47" s="142">
        <v>16.189393939393938</v>
      </c>
      <c r="AC47" s="14">
        <f t="shared" si="10"/>
        <v>0</v>
      </c>
    </row>
    <row r="48">
      <c r="A48" s="14" t="s">
        <v>136</v>
      </c>
      <c r="B48" s="14" t="s">
        <v>140</v>
      </c>
      <c r="C48" s="14">
        <v>2023.0</v>
      </c>
      <c r="D48" s="14">
        <v>0.0</v>
      </c>
      <c r="E48" s="14" t="s">
        <v>31</v>
      </c>
      <c r="F48" s="14">
        <f t="shared" si="1"/>
        <v>1</v>
      </c>
      <c r="G48" s="14">
        <v>2024.0</v>
      </c>
      <c r="H48" s="16">
        <f t="shared" si="2"/>
        <v>3</v>
      </c>
      <c r="I48" s="20" t="s">
        <v>27</v>
      </c>
      <c r="J48" s="17">
        <f t="shared" si="3"/>
        <v>1</v>
      </c>
      <c r="K48" s="14" t="s">
        <v>22</v>
      </c>
      <c r="L48" s="18">
        <f t="shared" si="4"/>
        <v>2</v>
      </c>
      <c r="M48" s="14">
        <v>4.0</v>
      </c>
      <c r="N48" s="142">
        <v>12.931818181818182</v>
      </c>
      <c r="P48" s="14" t="s">
        <v>23</v>
      </c>
      <c r="Q48" s="18">
        <f t="shared" si="5"/>
        <v>4</v>
      </c>
      <c r="R48" s="14" t="s">
        <v>24</v>
      </c>
      <c r="S48" s="19">
        <f t="shared" si="6"/>
        <v>3</v>
      </c>
      <c r="T48" s="14">
        <v>19.0</v>
      </c>
      <c r="U48" s="142">
        <v>12.196969696969697</v>
      </c>
      <c r="W48" s="14" t="s">
        <v>23</v>
      </c>
      <c r="X48" s="19">
        <f t="shared" si="7"/>
        <v>4</v>
      </c>
      <c r="Y48" s="14" t="s">
        <v>24</v>
      </c>
      <c r="Z48" s="18">
        <f t="shared" si="8"/>
        <v>3</v>
      </c>
      <c r="AA48" s="14">
        <v>19.0</v>
      </c>
      <c r="AB48" s="142">
        <v>16.189393939393938</v>
      </c>
      <c r="AC48" s="14">
        <f t="shared" si="10"/>
        <v>0</v>
      </c>
    </row>
    <row r="49">
      <c r="A49" s="14" t="s">
        <v>74</v>
      </c>
      <c r="B49" s="14" t="s">
        <v>88</v>
      </c>
      <c r="C49" s="14">
        <v>2023.0</v>
      </c>
      <c r="D49" s="14">
        <v>0.0</v>
      </c>
      <c r="E49" s="14" t="s">
        <v>20</v>
      </c>
      <c r="F49" s="14">
        <f t="shared" si="1"/>
        <v>3</v>
      </c>
      <c r="G49" s="14">
        <v>2025.0</v>
      </c>
      <c r="H49" s="16">
        <f t="shared" si="2"/>
        <v>2</v>
      </c>
      <c r="I49" s="20" t="s">
        <v>27</v>
      </c>
      <c r="J49" s="17">
        <f t="shared" si="3"/>
        <v>1</v>
      </c>
      <c r="K49" s="20" t="s">
        <v>28</v>
      </c>
      <c r="L49" s="18">
        <f t="shared" si="4"/>
        <v>1</v>
      </c>
      <c r="M49" s="14">
        <v>1.0</v>
      </c>
      <c r="N49" s="142">
        <v>12.931818181818182</v>
      </c>
      <c r="P49" s="20" t="s">
        <v>27</v>
      </c>
      <c r="Q49" s="18">
        <f t="shared" si="5"/>
        <v>1</v>
      </c>
      <c r="R49" s="14" t="s">
        <v>28</v>
      </c>
      <c r="S49" s="19">
        <f t="shared" si="6"/>
        <v>1</v>
      </c>
      <c r="T49" s="14">
        <v>4.0</v>
      </c>
      <c r="U49" s="142">
        <v>12.196969696969697</v>
      </c>
      <c r="W49" s="20" t="s">
        <v>27</v>
      </c>
      <c r="X49" s="19">
        <f t="shared" si="7"/>
        <v>1</v>
      </c>
      <c r="Y49" s="20" t="s">
        <v>28</v>
      </c>
      <c r="Z49" s="18">
        <f t="shared" si="8"/>
        <v>1</v>
      </c>
      <c r="AA49" s="14">
        <v>4.0</v>
      </c>
      <c r="AB49" s="142">
        <v>16.189393939393938</v>
      </c>
      <c r="AC49" s="14">
        <f t="shared" si="10"/>
        <v>1</v>
      </c>
    </row>
    <row r="50">
      <c r="A50" s="14" t="s">
        <v>95</v>
      </c>
      <c r="B50" s="14" t="s">
        <v>141</v>
      </c>
      <c r="C50" s="14">
        <v>2023.0</v>
      </c>
      <c r="D50" s="14">
        <v>0.0</v>
      </c>
      <c r="E50" s="14" t="s">
        <v>20</v>
      </c>
      <c r="F50" s="14">
        <f t="shared" si="1"/>
        <v>3</v>
      </c>
      <c r="G50" s="14">
        <v>2026.0</v>
      </c>
      <c r="H50" s="16">
        <f t="shared" si="2"/>
        <v>1</v>
      </c>
      <c r="I50" s="14" t="s">
        <v>58</v>
      </c>
      <c r="J50" s="17">
        <f t="shared" si="3"/>
        <v>3</v>
      </c>
      <c r="K50" s="20" t="s">
        <v>28</v>
      </c>
      <c r="L50" s="18">
        <f t="shared" si="4"/>
        <v>1</v>
      </c>
      <c r="M50" s="14">
        <v>11.0</v>
      </c>
      <c r="N50" s="142">
        <v>12.931818181818182</v>
      </c>
      <c r="P50" s="42" t="s">
        <v>21</v>
      </c>
      <c r="Q50" s="18">
        <f t="shared" si="5"/>
        <v>2</v>
      </c>
      <c r="R50" s="29" t="s">
        <v>22</v>
      </c>
      <c r="S50" s="19">
        <f t="shared" si="6"/>
        <v>2</v>
      </c>
      <c r="T50" s="14">
        <v>14.0</v>
      </c>
      <c r="U50" s="142">
        <v>12.196969696969697</v>
      </c>
      <c r="W50" s="42" t="s">
        <v>21</v>
      </c>
      <c r="X50" s="19">
        <f t="shared" si="7"/>
        <v>2</v>
      </c>
      <c r="Y50" s="14" t="s">
        <v>22</v>
      </c>
      <c r="Z50" s="18">
        <f t="shared" si="8"/>
        <v>2</v>
      </c>
      <c r="AA50" s="14">
        <v>13.0</v>
      </c>
      <c r="AB50" s="142">
        <v>16.189393939393938</v>
      </c>
      <c r="AC50" s="14">
        <f t="shared" si="10"/>
        <v>0</v>
      </c>
    </row>
    <row r="51">
      <c r="A51" s="41" t="s">
        <v>142</v>
      </c>
      <c r="B51" s="14" t="s">
        <v>143</v>
      </c>
      <c r="C51" s="14">
        <v>2023.0</v>
      </c>
      <c r="D51" s="14">
        <v>0.0</v>
      </c>
      <c r="E51" s="14" t="s">
        <v>31</v>
      </c>
      <c r="F51" s="14">
        <f t="shared" si="1"/>
        <v>1</v>
      </c>
      <c r="G51" s="14">
        <v>2025.0</v>
      </c>
      <c r="H51" s="16">
        <f t="shared" si="2"/>
        <v>2</v>
      </c>
      <c r="I51" s="20" t="s">
        <v>27</v>
      </c>
      <c r="J51" s="17">
        <f t="shared" si="3"/>
        <v>1</v>
      </c>
      <c r="K51" s="14" t="s">
        <v>22</v>
      </c>
      <c r="L51" s="18">
        <f t="shared" si="4"/>
        <v>2</v>
      </c>
      <c r="M51" s="14">
        <v>9.0</v>
      </c>
      <c r="N51" s="142">
        <v>12.931818181818182</v>
      </c>
      <c r="P51" s="14" t="s">
        <v>23</v>
      </c>
      <c r="Q51" s="18">
        <f t="shared" si="5"/>
        <v>4</v>
      </c>
      <c r="R51" s="14" t="s">
        <v>24</v>
      </c>
      <c r="S51" s="19">
        <f t="shared" si="6"/>
        <v>3</v>
      </c>
      <c r="T51" s="14">
        <v>19.0</v>
      </c>
      <c r="U51" s="142">
        <v>12.196969696969697</v>
      </c>
      <c r="W51" s="14" t="s">
        <v>23</v>
      </c>
      <c r="X51" s="19">
        <f t="shared" si="7"/>
        <v>4</v>
      </c>
      <c r="Y51" s="14" t="s">
        <v>24</v>
      </c>
      <c r="Z51" s="18">
        <f t="shared" si="8"/>
        <v>3</v>
      </c>
      <c r="AA51" s="14">
        <v>19.0</v>
      </c>
      <c r="AB51" s="142">
        <v>16.189393939393938</v>
      </c>
      <c r="AC51" s="14">
        <f t="shared" si="10"/>
        <v>0</v>
      </c>
    </row>
    <row r="52">
      <c r="A52" s="41" t="s">
        <v>41</v>
      </c>
      <c r="B52" s="14" t="s">
        <v>144</v>
      </c>
      <c r="C52" s="14">
        <v>2023.0</v>
      </c>
      <c r="D52" s="14">
        <v>0.0</v>
      </c>
      <c r="E52" s="14" t="s">
        <v>31</v>
      </c>
      <c r="F52" s="14">
        <f t="shared" si="1"/>
        <v>1</v>
      </c>
      <c r="G52" s="14">
        <v>2025.0</v>
      </c>
      <c r="H52" s="16">
        <f t="shared" si="2"/>
        <v>2</v>
      </c>
      <c r="I52" s="14" t="s">
        <v>58</v>
      </c>
      <c r="J52" s="17">
        <f t="shared" si="3"/>
        <v>3</v>
      </c>
      <c r="K52" s="14" t="s">
        <v>22</v>
      </c>
      <c r="L52" s="18">
        <f t="shared" si="4"/>
        <v>2</v>
      </c>
      <c r="M52" s="14">
        <v>15.0</v>
      </c>
      <c r="N52" s="142">
        <v>12.931818181818182</v>
      </c>
      <c r="P52" s="14" t="s">
        <v>23</v>
      </c>
      <c r="Q52" s="18">
        <f t="shared" si="5"/>
        <v>4</v>
      </c>
      <c r="R52" s="14" t="s">
        <v>24</v>
      </c>
      <c r="S52" s="19">
        <f t="shared" si="6"/>
        <v>3</v>
      </c>
      <c r="T52" s="14">
        <v>19.0</v>
      </c>
      <c r="U52" s="142">
        <v>12.196969696969697</v>
      </c>
      <c r="W52" s="14" t="s">
        <v>23</v>
      </c>
      <c r="X52" s="19">
        <f t="shared" si="7"/>
        <v>4</v>
      </c>
      <c r="Y52" s="14" t="s">
        <v>24</v>
      </c>
      <c r="Z52" s="18">
        <f t="shared" si="8"/>
        <v>3</v>
      </c>
      <c r="AA52" s="14">
        <v>19.0</v>
      </c>
      <c r="AB52" s="142">
        <v>16.189393939393938</v>
      </c>
      <c r="AC52" s="14">
        <f t="shared" si="10"/>
        <v>0</v>
      </c>
    </row>
    <row r="53">
      <c r="A53" s="14" t="s">
        <v>81</v>
      </c>
      <c r="B53" s="14" t="s">
        <v>145</v>
      </c>
      <c r="C53" s="14">
        <v>2023.0</v>
      </c>
      <c r="D53" s="14">
        <v>0.0</v>
      </c>
      <c r="E53" s="35" t="s">
        <v>31</v>
      </c>
      <c r="F53" s="14">
        <f t="shared" si="1"/>
        <v>1</v>
      </c>
      <c r="G53" s="14">
        <v>2025.0</v>
      </c>
      <c r="H53" s="16">
        <f t="shared" si="2"/>
        <v>2</v>
      </c>
      <c r="I53" s="14" t="s">
        <v>23</v>
      </c>
      <c r="J53" s="17">
        <f t="shared" si="3"/>
        <v>4</v>
      </c>
      <c r="K53" s="14" t="s">
        <v>24</v>
      </c>
      <c r="L53" s="18">
        <f t="shared" si="4"/>
        <v>3</v>
      </c>
      <c r="M53" s="14">
        <v>19.0</v>
      </c>
      <c r="N53" s="142">
        <v>12.931818181818182</v>
      </c>
      <c r="P53" s="14" t="s">
        <v>27</v>
      </c>
      <c r="Q53" s="18">
        <f t="shared" si="5"/>
        <v>1</v>
      </c>
      <c r="R53" s="14" t="s">
        <v>22</v>
      </c>
      <c r="S53" s="19">
        <f t="shared" si="6"/>
        <v>2</v>
      </c>
      <c r="T53" s="14">
        <v>6.0</v>
      </c>
      <c r="U53" s="142">
        <v>12.196969696969697</v>
      </c>
      <c r="W53" s="14" t="s">
        <v>58</v>
      </c>
      <c r="X53" s="19">
        <f t="shared" si="7"/>
        <v>3</v>
      </c>
      <c r="Y53" s="14" t="s">
        <v>22</v>
      </c>
      <c r="Z53" s="18">
        <f t="shared" si="8"/>
        <v>2</v>
      </c>
      <c r="AA53" s="14">
        <v>18.0</v>
      </c>
      <c r="AB53" s="142">
        <v>16.189393939393938</v>
      </c>
      <c r="AC53" s="14">
        <f t="shared" si="10"/>
        <v>0</v>
      </c>
    </row>
    <row r="54">
      <c r="A54" s="41" t="s">
        <v>103</v>
      </c>
      <c r="B54" s="59" t="s">
        <v>146</v>
      </c>
      <c r="C54" s="14">
        <v>2023.0</v>
      </c>
      <c r="D54" s="14">
        <v>0.0</v>
      </c>
      <c r="E54" s="14" t="s">
        <v>20</v>
      </c>
      <c r="F54" s="14">
        <f t="shared" si="1"/>
        <v>3</v>
      </c>
      <c r="G54" s="14">
        <v>2023.0</v>
      </c>
      <c r="H54" s="16">
        <f t="shared" si="2"/>
        <v>4</v>
      </c>
      <c r="I54" s="14" t="s">
        <v>23</v>
      </c>
      <c r="J54" s="17">
        <f t="shared" si="3"/>
        <v>4</v>
      </c>
      <c r="K54" s="14" t="s">
        <v>24</v>
      </c>
      <c r="L54" s="18">
        <f t="shared" si="4"/>
        <v>3</v>
      </c>
      <c r="M54" s="14">
        <v>19.0</v>
      </c>
      <c r="N54" s="142">
        <v>12.931818181818182</v>
      </c>
      <c r="P54" s="42" t="s">
        <v>21</v>
      </c>
      <c r="Q54" s="18">
        <f t="shared" si="5"/>
        <v>2</v>
      </c>
      <c r="R54" s="29" t="s">
        <v>22</v>
      </c>
      <c r="S54" s="19">
        <f t="shared" si="6"/>
        <v>2</v>
      </c>
      <c r="T54" s="14">
        <v>4.0</v>
      </c>
      <c r="U54" s="142">
        <v>12.196969696969697</v>
      </c>
      <c r="W54" s="14" t="s">
        <v>23</v>
      </c>
      <c r="X54" s="19">
        <f t="shared" si="7"/>
        <v>4</v>
      </c>
      <c r="Y54" s="14" t="s">
        <v>24</v>
      </c>
      <c r="Z54" s="18">
        <f t="shared" si="8"/>
        <v>3</v>
      </c>
      <c r="AA54" s="14">
        <v>19.0</v>
      </c>
      <c r="AB54" s="142">
        <v>16.189393939393938</v>
      </c>
      <c r="AC54" s="14">
        <f t="shared" si="10"/>
        <v>0</v>
      </c>
    </row>
    <row r="55">
      <c r="A55" s="14" t="s">
        <v>127</v>
      </c>
      <c r="B55" s="41" t="s">
        <v>147</v>
      </c>
      <c r="C55" s="14">
        <v>2023.0</v>
      </c>
      <c r="D55" s="14">
        <v>0.0</v>
      </c>
      <c r="E55" s="14" t="s">
        <v>20</v>
      </c>
      <c r="F55" s="14">
        <f t="shared" si="1"/>
        <v>3</v>
      </c>
      <c r="G55" s="14">
        <v>2023.0</v>
      </c>
      <c r="H55" s="16">
        <f t="shared" si="2"/>
        <v>4</v>
      </c>
      <c r="I55" s="14" t="s">
        <v>23</v>
      </c>
      <c r="J55" s="17">
        <f t="shared" si="3"/>
        <v>4</v>
      </c>
      <c r="K55" s="14" t="s">
        <v>24</v>
      </c>
      <c r="L55" s="18">
        <f t="shared" si="4"/>
        <v>3</v>
      </c>
      <c r="M55" s="14">
        <v>19.0</v>
      </c>
      <c r="N55" s="142">
        <v>12.931818181818182</v>
      </c>
      <c r="P55" s="42" t="s">
        <v>21</v>
      </c>
      <c r="Q55" s="18">
        <f t="shared" si="5"/>
        <v>2</v>
      </c>
      <c r="R55" s="29" t="s">
        <v>22</v>
      </c>
      <c r="S55" s="19">
        <f t="shared" si="6"/>
        <v>2</v>
      </c>
      <c r="T55" s="14">
        <v>10.0</v>
      </c>
      <c r="U55" s="142">
        <v>12.196969696969697</v>
      </c>
      <c r="W55" s="42" t="s">
        <v>21</v>
      </c>
      <c r="X55" s="19">
        <f t="shared" si="7"/>
        <v>2</v>
      </c>
      <c r="Y55" s="14" t="s">
        <v>22</v>
      </c>
      <c r="Z55" s="18">
        <f t="shared" si="8"/>
        <v>2</v>
      </c>
      <c r="AA55" s="14">
        <v>17.0</v>
      </c>
      <c r="AB55" s="142">
        <v>16.189393939393938</v>
      </c>
      <c r="AC55" s="14">
        <f t="shared" si="10"/>
        <v>0</v>
      </c>
    </row>
    <row r="56">
      <c r="A56" s="71" t="s">
        <v>331</v>
      </c>
      <c r="B56" s="25" t="s">
        <v>80</v>
      </c>
      <c r="C56" s="14">
        <v>2023.0</v>
      </c>
      <c r="D56" s="14">
        <v>0.0</v>
      </c>
      <c r="E56" s="14" t="s">
        <v>31</v>
      </c>
      <c r="F56" s="14">
        <f t="shared" si="1"/>
        <v>1</v>
      </c>
      <c r="G56" s="20">
        <v>2024.0</v>
      </c>
      <c r="H56" s="16">
        <f t="shared" si="2"/>
        <v>3</v>
      </c>
      <c r="I56" s="20" t="s">
        <v>27</v>
      </c>
      <c r="J56" s="17">
        <f t="shared" si="3"/>
        <v>1</v>
      </c>
      <c r="K56" s="20" t="s">
        <v>28</v>
      </c>
      <c r="L56" s="18">
        <f t="shared" si="4"/>
        <v>1</v>
      </c>
      <c r="M56" s="14">
        <v>2.0</v>
      </c>
      <c r="N56" s="142">
        <v>12.931818181818182</v>
      </c>
      <c r="P56" s="20" t="s">
        <v>27</v>
      </c>
      <c r="Q56" s="18">
        <f t="shared" si="5"/>
        <v>1</v>
      </c>
      <c r="R56" s="20" t="s">
        <v>28</v>
      </c>
      <c r="S56" s="19">
        <f t="shared" si="6"/>
        <v>1</v>
      </c>
      <c r="T56" s="20">
        <v>2.0</v>
      </c>
      <c r="U56" s="142">
        <v>12.196969696969697</v>
      </c>
      <c r="W56" s="20" t="s">
        <v>27</v>
      </c>
      <c r="X56" s="19">
        <f t="shared" si="7"/>
        <v>1</v>
      </c>
      <c r="Y56" s="20" t="s">
        <v>28</v>
      </c>
      <c r="Z56" s="18">
        <f t="shared" si="8"/>
        <v>1</v>
      </c>
      <c r="AA56" s="14">
        <v>7.0</v>
      </c>
      <c r="AB56" s="142">
        <v>16.189393939393938</v>
      </c>
      <c r="AC56" s="14">
        <f t="shared" si="10"/>
        <v>1</v>
      </c>
    </row>
    <row r="57">
      <c r="A57" s="41" t="s">
        <v>149</v>
      </c>
      <c r="B57" s="14" t="s">
        <v>150</v>
      </c>
      <c r="C57" s="14">
        <v>2023.0</v>
      </c>
      <c r="D57" s="14">
        <v>0.0</v>
      </c>
      <c r="E57" s="14" t="s">
        <v>31</v>
      </c>
      <c r="F57" s="14">
        <f t="shared" si="1"/>
        <v>1</v>
      </c>
      <c r="G57" s="14">
        <v>2025.0</v>
      </c>
      <c r="H57" s="16">
        <f t="shared" si="2"/>
        <v>2</v>
      </c>
      <c r="I57" s="20" t="s">
        <v>27</v>
      </c>
      <c r="J57" s="17">
        <f t="shared" si="3"/>
        <v>1</v>
      </c>
      <c r="K57" s="14" t="s">
        <v>22</v>
      </c>
      <c r="L57" s="18">
        <f t="shared" si="4"/>
        <v>2</v>
      </c>
      <c r="M57" s="14">
        <v>14.0</v>
      </c>
      <c r="N57" s="142">
        <v>12.931818181818182</v>
      </c>
      <c r="P57" s="14" t="s">
        <v>58</v>
      </c>
      <c r="Q57" s="18">
        <f t="shared" si="5"/>
        <v>3</v>
      </c>
      <c r="R57" s="14" t="s">
        <v>22</v>
      </c>
      <c r="S57" s="19">
        <f t="shared" si="6"/>
        <v>2</v>
      </c>
      <c r="T57" s="14">
        <v>16.0</v>
      </c>
      <c r="U57" s="142">
        <v>12.196969696969697</v>
      </c>
      <c r="W57" s="14" t="s">
        <v>23</v>
      </c>
      <c r="X57" s="19">
        <f t="shared" si="7"/>
        <v>4</v>
      </c>
      <c r="Y57" s="14" t="s">
        <v>24</v>
      </c>
      <c r="Z57" s="18">
        <f t="shared" si="8"/>
        <v>3</v>
      </c>
      <c r="AA57" s="14">
        <v>19.0</v>
      </c>
      <c r="AB57" s="142">
        <v>16.189393939393938</v>
      </c>
      <c r="AC57" s="14">
        <f t="shared" si="10"/>
        <v>0</v>
      </c>
    </row>
    <row r="58">
      <c r="A58" s="14" t="s">
        <v>127</v>
      </c>
      <c r="B58" s="14" t="s">
        <v>151</v>
      </c>
      <c r="C58" s="14">
        <v>2023.0</v>
      </c>
      <c r="D58" s="14">
        <v>0.0</v>
      </c>
      <c r="E58" s="14" t="s">
        <v>20</v>
      </c>
      <c r="F58" s="14">
        <f t="shared" si="1"/>
        <v>3</v>
      </c>
      <c r="G58" s="14">
        <v>2025.0</v>
      </c>
      <c r="H58" s="16">
        <f t="shared" si="2"/>
        <v>2</v>
      </c>
      <c r="I58" s="14" t="s">
        <v>23</v>
      </c>
      <c r="J58" s="17">
        <f t="shared" si="3"/>
        <v>4</v>
      </c>
      <c r="K58" s="14" t="s">
        <v>24</v>
      </c>
      <c r="L58" s="18">
        <f t="shared" si="4"/>
        <v>3</v>
      </c>
      <c r="M58" s="14">
        <v>19.0</v>
      </c>
      <c r="N58" s="142">
        <v>12.931818181818182</v>
      </c>
      <c r="P58" s="14" t="s">
        <v>58</v>
      </c>
      <c r="Q58" s="18">
        <f t="shared" si="5"/>
        <v>3</v>
      </c>
      <c r="R58" s="29" t="s">
        <v>22</v>
      </c>
      <c r="S58" s="19">
        <f t="shared" si="6"/>
        <v>2</v>
      </c>
      <c r="T58" s="14">
        <v>10.0</v>
      </c>
      <c r="U58" s="142">
        <v>12.196969696969697</v>
      </c>
      <c r="W58" s="14" t="s">
        <v>58</v>
      </c>
      <c r="X58" s="19">
        <f t="shared" si="7"/>
        <v>3</v>
      </c>
      <c r="Y58" s="14" t="s">
        <v>22</v>
      </c>
      <c r="Z58" s="18">
        <f t="shared" si="8"/>
        <v>2</v>
      </c>
      <c r="AA58" s="14">
        <v>17.0</v>
      </c>
      <c r="AB58" s="142">
        <v>16.189393939393938</v>
      </c>
      <c r="AC58" s="14">
        <f t="shared" si="10"/>
        <v>0</v>
      </c>
    </row>
    <row r="59">
      <c r="A59" s="14" t="s">
        <v>130</v>
      </c>
      <c r="B59" s="14" t="s">
        <v>152</v>
      </c>
      <c r="C59" s="14">
        <v>2023.0</v>
      </c>
      <c r="D59" s="14">
        <v>0.0</v>
      </c>
      <c r="E59" s="35" t="s">
        <v>31</v>
      </c>
      <c r="F59" s="14">
        <f t="shared" si="1"/>
        <v>1</v>
      </c>
      <c r="G59" s="14">
        <v>2026.0</v>
      </c>
      <c r="H59" s="16">
        <f t="shared" si="2"/>
        <v>1</v>
      </c>
      <c r="I59" s="14" t="s">
        <v>23</v>
      </c>
      <c r="J59" s="17">
        <f t="shared" si="3"/>
        <v>4</v>
      </c>
      <c r="K59" s="14" t="s">
        <v>24</v>
      </c>
      <c r="L59" s="18">
        <f t="shared" si="4"/>
        <v>3</v>
      </c>
      <c r="M59" s="14">
        <v>19.0</v>
      </c>
      <c r="N59" s="142">
        <v>12.931818181818182</v>
      </c>
      <c r="P59" s="42" t="s">
        <v>21</v>
      </c>
      <c r="Q59" s="18">
        <f t="shared" si="5"/>
        <v>2</v>
      </c>
      <c r="R59" s="14" t="s">
        <v>22</v>
      </c>
      <c r="S59" s="19">
        <f t="shared" si="6"/>
        <v>2</v>
      </c>
      <c r="T59" s="14">
        <v>11.0</v>
      </c>
      <c r="U59" s="142">
        <v>12.196969696969697</v>
      </c>
      <c r="W59" s="14" t="s">
        <v>23</v>
      </c>
      <c r="X59" s="19">
        <f t="shared" si="7"/>
        <v>4</v>
      </c>
      <c r="Y59" s="14" t="s">
        <v>24</v>
      </c>
      <c r="Z59" s="18">
        <f t="shared" si="8"/>
        <v>3</v>
      </c>
      <c r="AA59" s="14">
        <v>19.0</v>
      </c>
      <c r="AB59" s="142">
        <v>16.189393939393938</v>
      </c>
      <c r="AC59" s="14">
        <f t="shared" si="10"/>
        <v>0</v>
      </c>
    </row>
    <row r="60">
      <c r="A60" s="13" t="s">
        <v>18</v>
      </c>
      <c r="B60" s="14" t="s">
        <v>153</v>
      </c>
      <c r="C60" s="14">
        <v>2023.0</v>
      </c>
      <c r="D60" s="14">
        <v>0.0</v>
      </c>
      <c r="E60" s="14" t="s">
        <v>20</v>
      </c>
      <c r="F60" s="14">
        <f t="shared" si="1"/>
        <v>3</v>
      </c>
      <c r="G60" s="14">
        <v>2025.0</v>
      </c>
      <c r="H60" s="16">
        <f t="shared" si="2"/>
        <v>2</v>
      </c>
      <c r="I60" s="42" t="s">
        <v>21</v>
      </c>
      <c r="J60" s="17">
        <f t="shared" si="3"/>
        <v>2</v>
      </c>
      <c r="K60" s="14" t="s">
        <v>22</v>
      </c>
      <c r="L60" s="18">
        <f t="shared" si="4"/>
        <v>2</v>
      </c>
      <c r="M60" s="14">
        <v>17.0</v>
      </c>
      <c r="N60" s="142">
        <v>12.931818181818182</v>
      </c>
      <c r="P60" s="42" t="s">
        <v>21</v>
      </c>
      <c r="Q60" s="18">
        <f t="shared" si="5"/>
        <v>2</v>
      </c>
      <c r="R60" s="14" t="s">
        <v>28</v>
      </c>
      <c r="S60" s="19">
        <f t="shared" si="6"/>
        <v>1</v>
      </c>
      <c r="T60" s="14">
        <v>16.0</v>
      </c>
      <c r="U60" s="142">
        <v>12.196969696969697</v>
      </c>
      <c r="W60" s="14" t="s">
        <v>23</v>
      </c>
      <c r="X60" s="19">
        <f t="shared" si="7"/>
        <v>4</v>
      </c>
      <c r="Y60" s="14" t="s">
        <v>24</v>
      </c>
      <c r="Z60" s="18">
        <f t="shared" si="8"/>
        <v>3</v>
      </c>
      <c r="AA60" s="14">
        <v>19.0</v>
      </c>
      <c r="AB60" s="142">
        <v>16.189393939393938</v>
      </c>
      <c r="AC60" s="14">
        <f t="shared" si="10"/>
        <v>0</v>
      </c>
    </row>
    <row r="61">
      <c r="A61" s="14" t="s">
        <v>154</v>
      </c>
      <c r="B61" s="14" t="s">
        <v>155</v>
      </c>
      <c r="C61" s="14">
        <v>2023.0</v>
      </c>
      <c r="D61" s="14">
        <v>0.0</v>
      </c>
      <c r="E61" s="14" t="s">
        <v>31</v>
      </c>
      <c r="F61" s="14">
        <f t="shared" si="1"/>
        <v>1</v>
      </c>
      <c r="G61" s="14">
        <v>2026.0</v>
      </c>
      <c r="H61" s="16">
        <f t="shared" si="2"/>
        <v>1</v>
      </c>
      <c r="I61" s="20" t="s">
        <v>27</v>
      </c>
      <c r="J61" s="17">
        <f t="shared" si="3"/>
        <v>1</v>
      </c>
      <c r="K61" s="14" t="s">
        <v>22</v>
      </c>
      <c r="L61" s="18">
        <f t="shared" si="4"/>
        <v>2</v>
      </c>
      <c r="M61" s="14">
        <v>6.0</v>
      </c>
      <c r="N61" s="142">
        <v>12.931818181818182</v>
      </c>
      <c r="P61" s="14" t="s">
        <v>27</v>
      </c>
      <c r="Q61" s="18">
        <f t="shared" si="5"/>
        <v>1</v>
      </c>
      <c r="R61" s="14" t="s">
        <v>22</v>
      </c>
      <c r="S61" s="19">
        <f t="shared" si="6"/>
        <v>2</v>
      </c>
      <c r="T61" s="14">
        <v>10.0</v>
      </c>
      <c r="U61" s="142">
        <v>12.196969696969697</v>
      </c>
      <c r="W61" s="14" t="s">
        <v>23</v>
      </c>
      <c r="X61" s="19">
        <f t="shared" si="7"/>
        <v>4</v>
      </c>
      <c r="Y61" s="14" t="s">
        <v>24</v>
      </c>
      <c r="Z61" s="18">
        <f t="shared" si="8"/>
        <v>3</v>
      </c>
      <c r="AA61" s="14">
        <v>19.0</v>
      </c>
      <c r="AB61" s="142">
        <v>16.189393939393938</v>
      </c>
      <c r="AC61" s="14">
        <f t="shared" si="10"/>
        <v>0</v>
      </c>
    </row>
    <row r="62">
      <c r="A62" s="14" t="s">
        <v>85</v>
      </c>
      <c r="B62" s="20" t="s">
        <v>84</v>
      </c>
      <c r="C62" s="14">
        <v>2023.0</v>
      </c>
      <c r="D62" s="14">
        <v>0.0</v>
      </c>
      <c r="E62" s="14" t="s">
        <v>20</v>
      </c>
      <c r="F62" s="14">
        <f t="shared" si="1"/>
        <v>3</v>
      </c>
      <c r="G62" s="14">
        <v>2026.0</v>
      </c>
      <c r="H62" s="16">
        <f t="shared" si="2"/>
        <v>1</v>
      </c>
      <c r="I62" s="14" t="s">
        <v>23</v>
      </c>
      <c r="J62" s="17">
        <f t="shared" si="3"/>
        <v>4</v>
      </c>
      <c r="K62" s="14" t="s">
        <v>24</v>
      </c>
      <c r="L62" s="18">
        <f t="shared" si="4"/>
        <v>3</v>
      </c>
      <c r="M62" s="14">
        <v>19.0</v>
      </c>
      <c r="N62" s="142">
        <v>12.931818181818182</v>
      </c>
      <c r="P62" s="20" t="s">
        <v>27</v>
      </c>
      <c r="Q62" s="18">
        <f t="shared" si="5"/>
        <v>1</v>
      </c>
      <c r="R62" s="29" t="s">
        <v>22</v>
      </c>
      <c r="S62" s="19">
        <f t="shared" si="6"/>
        <v>2</v>
      </c>
      <c r="T62" s="14">
        <v>1.0</v>
      </c>
      <c r="U62" s="142">
        <v>12.196969696969697</v>
      </c>
      <c r="W62" s="20" t="s">
        <v>27</v>
      </c>
      <c r="X62" s="19">
        <f t="shared" si="7"/>
        <v>1</v>
      </c>
      <c r="Y62" s="14" t="s">
        <v>22</v>
      </c>
      <c r="Z62" s="18">
        <f t="shared" si="8"/>
        <v>2</v>
      </c>
      <c r="AA62" s="14">
        <v>5.0</v>
      </c>
      <c r="AB62" s="142">
        <v>16.189393939393938</v>
      </c>
      <c r="AC62" s="14">
        <f t="shared" si="10"/>
        <v>1</v>
      </c>
    </row>
    <row r="63">
      <c r="A63" s="41" t="s">
        <v>122</v>
      </c>
      <c r="B63" s="14" t="s">
        <v>156</v>
      </c>
      <c r="C63" s="14">
        <v>2023.0</v>
      </c>
      <c r="D63" s="14">
        <v>0.0</v>
      </c>
      <c r="E63" s="14" t="s">
        <v>31</v>
      </c>
      <c r="F63" s="14">
        <f t="shared" si="1"/>
        <v>1</v>
      </c>
      <c r="G63" s="14">
        <v>2026.0</v>
      </c>
      <c r="H63" s="16">
        <f t="shared" si="2"/>
        <v>1</v>
      </c>
      <c r="I63" s="14" t="s">
        <v>27</v>
      </c>
      <c r="J63" s="17">
        <f t="shared" si="3"/>
        <v>1</v>
      </c>
      <c r="K63" s="14" t="s">
        <v>22</v>
      </c>
      <c r="L63" s="18">
        <f t="shared" si="4"/>
        <v>2</v>
      </c>
      <c r="M63" s="14">
        <v>18.0</v>
      </c>
      <c r="N63" s="142">
        <v>12.931818181818182</v>
      </c>
      <c r="P63" s="14" t="s">
        <v>23</v>
      </c>
      <c r="Q63" s="18">
        <f t="shared" si="5"/>
        <v>4</v>
      </c>
      <c r="R63" s="14" t="s">
        <v>24</v>
      </c>
      <c r="S63" s="19">
        <f t="shared" si="6"/>
        <v>3</v>
      </c>
      <c r="T63" s="14">
        <v>19.0</v>
      </c>
      <c r="U63" s="142">
        <v>12.196969696969697</v>
      </c>
      <c r="W63" s="14" t="s">
        <v>23</v>
      </c>
      <c r="X63" s="19">
        <f t="shared" si="7"/>
        <v>4</v>
      </c>
      <c r="Y63" s="14" t="s">
        <v>24</v>
      </c>
      <c r="Z63" s="18">
        <f t="shared" si="8"/>
        <v>3</v>
      </c>
      <c r="AA63" s="14">
        <v>19.0</v>
      </c>
      <c r="AB63" s="142">
        <v>16.189393939393938</v>
      </c>
      <c r="AC63" s="14">
        <f t="shared" si="10"/>
        <v>0</v>
      </c>
    </row>
    <row r="64">
      <c r="A64" s="14" t="s">
        <v>149</v>
      </c>
      <c r="B64" s="14" t="s">
        <v>157</v>
      </c>
      <c r="C64" s="14">
        <v>2023.0</v>
      </c>
      <c r="D64" s="14">
        <v>0.0</v>
      </c>
      <c r="E64" s="35" t="s">
        <v>31</v>
      </c>
      <c r="F64" s="14">
        <f t="shared" si="1"/>
        <v>1</v>
      </c>
      <c r="G64" s="14">
        <v>2024.0</v>
      </c>
      <c r="H64" s="16">
        <f t="shared" si="2"/>
        <v>3</v>
      </c>
      <c r="I64" s="14" t="s">
        <v>23</v>
      </c>
      <c r="J64" s="17">
        <f t="shared" si="3"/>
        <v>4</v>
      </c>
      <c r="K64" s="14" t="s">
        <v>24</v>
      </c>
      <c r="L64" s="18">
        <f t="shared" si="4"/>
        <v>3</v>
      </c>
      <c r="M64" s="14">
        <v>19.0</v>
      </c>
      <c r="N64" s="142">
        <v>12.931818181818182</v>
      </c>
      <c r="P64" s="42" t="s">
        <v>21</v>
      </c>
      <c r="Q64" s="18">
        <f t="shared" si="5"/>
        <v>2</v>
      </c>
      <c r="R64" s="14" t="s">
        <v>22</v>
      </c>
      <c r="S64" s="19">
        <f t="shared" si="6"/>
        <v>2</v>
      </c>
      <c r="T64" s="14">
        <v>16.0</v>
      </c>
      <c r="U64" s="142">
        <v>12.196969696969697</v>
      </c>
      <c r="W64" s="14" t="s">
        <v>23</v>
      </c>
      <c r="X64" s="19">
        <f t="shared" si="7"/>
        <v>4</v>
      </c>
      <c r="Y64" s="14" t="s">
        <v>24</v>
      </c>
      <c r="Z64" s="18">
        <f t="shared" si="8"/>
        <v>3</v>
      </c>
      <c r="AA64" s="14">
        <v>19.0</v>
      </c>
      <c r="AB64" s="142">
        <v>16.189393939393938</v>
      </c>
      <c r="AC64" s="14">
        <f t="shared" si="10"/>
        <v>0</v>
      </c>
    </row>
    <row r="65">
      <c r="A65" s="25" t="s">
        <v>51</v>
      </c>
      <c r="B65" s="25" t="s">
        <v>158</v>
      </c>
      <c r="C65" s="14">
        <v>2023.0</v>
      </c>
      <c r="D65" s="14">
        <v>0.0</v>
      </c>
      <c r="E65" s="14" t="s">
        <v>31</v>
      </c>
      <c r="F65" s="14">
        <f t="shared" si="1"/>
        <v>1</v>
      </c>
      <c r="G65" s="14">
        <v>2023.0</v>
      </c>
      <c r="H65" s="16">
        <f t="shared" si="2"/>
        <v>4</v>
      </c>
      <c r="I65" s="20" t="s">
        <v>27</v>
      </c>
      <c r="J65" s="17">
        <f t="shared" si="3"/>
        <v>1</v>
      </c>
      <c r="K65" s="20" t="s">
        <v>28</v>
      </c>
      <c r="L65" s="18">
        <f t="shared" si="4"/>
        <v>1</v>
      </c>
      <c r="M65" s="14">
        <v>11.0</v>
      </c>
      <c r="N65" s="142">
        <v>12.931818181818182</v>
      </c>
      <c r="P65" s="20" t="s">
        <v>27</v>
      </c>
      <c r="Q65" s="18">
        <f t="shared" si="5"/>
        <v>1</v>
      </c>
      <c r="R65" s="20" t="s">
        <v>28</v>
      </c>
      <c r="S65" s="19">
        <f t="shared" si="6"/>
        <v>1</v>
      </c>
      <c r="T65" s="14">
        <v>12.0</v>
      </c>
      <c r="U65" s="142">
        <v>12.196969696969697</v>
      </c>
      <c r="W65" s="20" t="s">
        <v>27</v>
      </c>
      <c r="X65" s="19">
        <f t="shared" si="7"/>
        <v>1</v>
      </c>
      <c r="Y65" s="20" t="s">
        <v>28</v>
      </c>
      <c r="Z65" s="18">
        <f t="shared" si="8"/>
        <v>1</v>
      </c>
      <c r="AA65" s="14">
        <v>15.0</v>
      </c>
      <c r="AB65" s="142">
        <v>16.189393939393938</v>
      </c>
      <c r="AC65" s="14">
        <f t="shared" si="10"/>
        <v>0</v>
      </c>
    </row>
    <row r="66">
      <c r="A66" s="14" t="s">
        <v>127</v>
      </c>
      <c r="B66" s="14" t="s">
        <v>159</v>
      </c>
      <c r="C66" s="14">
        <v>2023.0</v>
      </c>
      <c r="D66" s="14">
        <v>0.0</v>
      </c>
      <c r="E66" s="14" t="s">
        <v>20</v>
      </c>
      <c r="F66" s="14">
        <f t="shared" si="1"/>
        <v>3</v>
      </c>
      <c r="G66" s="14">
        <v>2025.0</v>
      </c>
      <c r="H66" s="16">
        <f t="shared" si="2"/>
        <v>2</v>
      </c>
      <c r="I66" s="20" t="s">
        <v>27</v>
      </c>
      <c r="J66" s="17">
        <f t="shared" si="3"/>
        <v>1</v>
      </c>
      <c r="K66" s="20" t="s">
        <v>28</v>
      </c>
      <c r="L66" s="18">
        <f t="shared" si="4"/>
        <v>1</v>
      </c>
      <c r="M66" s="14">
        <v>6.0</v>
      </c>
      <c r="N66" s="142">
        <v>12.931818181818182</v>
      </c>
      <c r="P66" s="20" t="s">
        <v>27</v>
      </c>
      <c r="Q66" s="18">
        <f t="shared" si="5"/>
        <v>1</v>
      </c>
      <c r="R66" s="14" t="s">
        <v>28</v>
      </c>
      <c r="S66" s="19">
        <f t="shared" si="6"/>
        <v>1</v>
      </c>
      <c r="T66" s="14">
        <v>10.0</v>
      </c>
      <c r="U66" s="142">
        <v>12.196969696969697</v>
      </c>
      <c r="W66" s="20" t="s">
        <v>27</v>
      </c>
      <c r="X66" s="19">
        <f t="shared" si="7"/>
        <v>1</v>
      </c>
      <c r="Y66" s="20" t="s">
        <v>28</v>
      </c>
      <c r="Z66" s="18">
        <f t="shared" si="8"/>
        <v>1</v>
      </c>
      <c r="AA66" s="14">
        <v>8.0</v>
      </c>
      <c r="AB66" s="142">
        <v>16.189393939393938</v>
      </c>
      <c r="AC66" s="14">
        <f t="shared" si="10"/>
        <v>0</v>
      </c>
    </row>
    <row r="67">
      <c r="A67" s="14" t="s">
        <v>25</v>
      </c>
      <c r="B67" s="14" t="s">
        <v>160</v>
      </c>
      <c r="C67" s="14">
        <v>2023.0</v>
      </c>
      <c r="D67" s="14">
        <v>0.0</v>
      </c>
      <c r="E67" s="14" t="s">
        <v>20</v>
      </c>
      <c r="F67" s="14">
        <f t="shared" si="1"/>
        <v>3</v>
      </c>
      <c r="G67" s="14">
        <v>2026.0</v>
      </c>
      <c r="H67" s="16">
        <f t="shared" si="2"/>
        <v>1</v>
      </c>
      <c r="I67" s="14" t="s">
        <v>23</v>
      </c>
      <c r="J67" s="17">
        <f t="shared" si="3"/>
        <v>4</v>
      </c>
      <c r="K67" s="14" t="s">
        <v>24</v>
      </c>
      <c r="L67" s="18">
        <f t="shared" si="4"/>
        <v>3</v>
      </c>
      <c r="M67" s="14">
        <v>19.0</v>
      </c>
      <c r="N67" s="142">
        <v>12.931818181818182</v>
      </c>
      <c r="P67" s="20" t="s">
        <v>27</v>
      </c>
      <c r="Q67" s="18">
        <f t="shared" si="5"/>
        <v>1</v>
      </c>
      <c r="R67" s="14" t="s">
        <v>28</v>
      </c>
      <c r="S67" s="19">
        <f t="shared" si="6"/>
        <v>1</v>
      </c>
      <c r="T67" s="14">
        <v>3.0</v>
      </c>
      <c r="U67" s="142">
        <v>12.196969696969697</v>
      </c>
      <c r="W67" s="14" t="s">
        <v>23</v>
      </c>
      <c r="X67" s="19">
        <f t="shared" si="7"/>
        <v>4</v>
      </c>
      <c r="Y67" s="14" t="s">
        <v>24</v>
      </c>
      <c r="Z67" s="18">
        <f t="shared" si="8"/>
        <v>3</v>
      </c>
      <c r="AA67" s="14">
        <v>19.0</v>
      </c>
      <c r="AB67" s="142">
        <v>16.189393939393938</v>
      </c>
      <c r="AC67" s="14">
        <f t="shared" si="10"/>
        <v>0</v>
      </c>
    </row>
    <row r="68">
      <c r="A68" s="14" t="s">
        <v>85</v>
      </c>
      <c r="B68" s="14" t="s">
        <v>161</v>
      </c>
      <c r="C68" s="14">
        <v>2023.0</v>
      </c>
      <c r="D68" s="14">
        <v>0.0</v>
      </c>
      <c r="E68" s="14" t="s">
        <v>20</v>
      </c>
      <c r="F68" s="14">
        <f t="shared" si="1"/>
        <v>3</v>
      </c>
      <c r="G68" s="14">
        <v>2024.0</v>
      </c>
      <c r="H68" s="16">
        <f t="shared" si="2"/>
        <v>3</v>
      </c>
      <c r="I68" s="20" t="s">
        <v>27</v>
      </c>
      <c r="J68" s="17">
        <f t="shared" si="3"/>
        <v>1</v>
      </c>
      <c r="K68" s="20" t="s">
        <v>28</v>
      </c>
      <c r="L68" s="18">
        <f t="shared" si="4"/>
        <v>1</v>
      </c>
      <c r="M68" s="14">
        <v>2.0</v>
      </c>
      <c r="N68" s="142">
        <v>12.931818181818182</v>
      </c>
      <c r="P68" s="20" t="s">
        <v>27</v>
      </c>
      <c r="Q68" s="18">
        <f t="shared" si="5"/>
        <v>1</v>
      </c>
      <c r="R68" s="14" t="s">
        <v>28</v>
      </c>
      <c r="S68" s="19">
        <f t="shared" si="6"/>
        <v>1</v>
      </c>
      <c r="T68" s="14">
        <v>2.0</v>
      </c>
      <c r="U68" s="142">
        <v>12.196969696969697</v>
      </c>
      <c r="W68" s="20" t="s">
        <v>27</v>
      </c>
      <c r="X68" s="19">
        <f t="shared" si="7"/>
        <v>1</v>
      </c>
      <c r="Y68" s="20" t="s">
        <v>28</v>
      </c>
      <c r="Z68" s="18">
        <f t="shared" si="8"/>
        <v>1</v>
      </c>
      <c r="AA68" s="14">
        <v>2.0</v>
      </c>
      <c r="AB68" s="142">
        <v>16.189393939393938</v>
      </c>
      <c r="AC68" s="14">
        <f t="shared" si="10"/>
        <v>0</v>
      </c>
    </row>
    <row r="69">
      <c r="A69" s="25" t="s">
        <v>136</v>
      </c>
      <c r="B69" s="25" t="s">
        <v>162</v>
      </c>
      <c r="C69" s="14">
        <v>2023.0</v>
      </c>
      <c r="D69" s="14">
        <v>0.0</v>
      </c>
      <c r="E69" s="14" t="s">
        <v>31</v>
      </c>
      <c r="F69" s="14">
        <f t="shared" si="1"/>
        <v>1</v>
      </c>
      <c r="G69" s="14">
        <v>2024.0</v>
      </c>
      <c r="H69" s="16">
        <f t="shared" si="2"/>
        <v>3</v>
      </c>
      <c r="I69" s="42" t="s">
        <v>21</v>
      </c>
      <c r="J69" s="17">
        <f t="shared" si="3"/>
        <v>2</v>
      </c>
      <c r="K69" s="20" t="s">
        <v>28</v>
      </c>
      <c r="L69" s="18">
        <f t="shared" si="4"/>
        <v>1</v>
      </c>
      <c r="M69" s="14">
        <v>13.0</v>
      </c>
      <c r="N69" s="142">
        <v>12.931818181818182</v>
      </c>
      <c r="P69" s="14" t="s">
        <v>23</v>
      </c>
      <c r="Q69" s="18">
        <f t="shared" si="5"/>
        <v>4</v>
      </c>
      <c r="R69" s="14" t="s">
        <v>24</v>
      </c>
      <c r="S69" s="19">
        <f t="shared" si="6"/>
        <v>3</v>
      </c>
      <c r="T69" s="14">
        <v>19.0</v>
      </c>
      <c r="U69" s="142">
        <v>12.196969696969697</v>
      </c>
      <c r="W69" s="14" t="s">
        <v>23</v>
      </c>
      <c r="X69" s="19">
        <f t="shared" si="7"/>
        <v>4</v>
      </c>
      <c r="Y69" s="14" t="s">
        <v>24</v>
      </c>
      <c r="Z69" s="18">
        <f t="shared" si="8"/>
        <v>3</v>
      </c>
      <c r="AA69" s="14">
        <v>19.0</v>
      </c>
      <c r="AB69" s="142">
        <v>16.189393939393938</v>
      </c>
      <c r="AC69" s="14">
        <f t="shared" si="10"/>
        <v>0</v>
      </c>
    </row>
    <row r="70">
      <c r="A70" s="70" t="s">
        <v>73</v>
      </c>
      <c r="B70" s="25" t="s">
        <v>72</v>
      </c>
      <c r="C70" s="14">
        <v>2023.0</v>
      </c>
      <c r="D70" s="14">
        <v>0.0</v>
      </c>
      <c r="E70" s="14" t="s">
        <v>31</v>
      </c>
      <c r="F70" s="14">
        <f t="shared" si="1"/>
        <v>1</v>
      </c>
      <c r="G70" s="14">
        <v>2023.0</v>
      </c>
      <c r="H70" s="16">
        <f t="shared" si="2"/>
        <v>4</v>
      </c>
      <c r="I70" s="20" t="s">
        <v>27</v>
      </c>
      <c r="J70" s="17">
        <f t="shared" si="3"/>
        <v>1</v>
      </c>
      <c r="K70" s="20" t="s">
        <v>28</v>
      </c>
      <c r="L70" s="18">
        <f t="shared" si="4"/>
        <v>1</v>
      </c>
      <c r="M70" s="14">
        <v>3.0</v>
      </c>
      <c r="N70" s="142">
        <v>12.931818181818182</v>
      </c>
      <c r="P70" s="20" t="s">
        <v>27</v>
      </c>
      <c r="Q70" s="18">
        <f t="shared" si="5"/>
        <v>1</v>
      </c>
      <c r="R70" s="20" t="s">
        <v>28</v>
      </c>
      <c r="S70" s="19">
        <f t="shared" si="6"/>
        <v>1</v>
      </c>
      <c r="T70" s="20">
        <v>1.0</v>
      </c>
      <c r="U70" s="142">
        <v>12.196969696969697</v>
      </c>
      <c r="W70" s="20" t="s">
        <v>27</v>
      </c>
      <c r="X70" s="19">
        <f t="shared" si="7"/>
        <v>1</v>
      </c>
      <c r="Y70" s="20" t="s">
        <v>28</v>
      </c>
      <c r="Z70" s="18">
        <f t="shared" si="8"/>
        <v>1</v>
      </c>
      <c r="AA70" s="14">
        <v>17.0</v>
      </c>
      <c r="AB70" s="142">
        <v>16.189393939393938</v>
      </c>
      <c r="AC70" s="14">
        <f t="shared" si="10"/>
        <v>1</v>
      </c>
    </row>
    <row r="71">
      <c r="A71" s="14" t="s">
        <v>103</v>
      </c>
      <c r="B71" s="14" t="s">
        <v>105</v>
      </c>
      <c r="C71" s="14">
        <v>2023.0</v>
      </c>
      <c r="D71" s="14">
        <v>0.0</v>
      </c>
      <c r="E71" s="14" t="s">
        <v>20</v>
      </c>
      <c r="F71" s="14">
        <f t="shared" si="1"/>
        <v>3</v>
      </c>
      <c r="G71" s="14">
        <v>2026.0</v>
      </c>
      <c r="H71" s="16">
        <f t="shared" si="2"/>
        <v>1</v>
      </c>
      <c r="I71" s="20" t="s">
        <v>27</v>
      </c>
      <c r="J71" s="17">
        <f t="shared" si="3"/>
        <v>1</v>
      </c>
      <c r="K71" s="14" t="s">
        <v>22</v>
      </c>
      <c r="L71" s="18">
        <f t="shared" si="4"/>
        <v>2</v>
      </c>
      <c r="M71" s="14">
        <v>3.0</v>
      </c>
      <c r="N71" s="142">
        <v>12.931818181818182</v>
      </c>
      <c r="P71" s="42" t="s">
        <v>21</v>
      </c>
      <c r="Q71" s="18">
        <f t="shared" si="5"/>
        <v>2</v>
      </c>
      <c r="R71" s="14" t="s">
        <v>28</v>
      </c>
      <c r="S71" s="19">
        <f t="shared" si="6"/>
        <v>1</v>
      </c>
      <c r="T71" s="14">
        <v>7.0</v>
      </c>
      <c r="U71" s="142">
        <v>12.196969696969697</v>
      </c>
      <c r="W71" s="20" t="s">
        <v>27</v>
      </c>
      <c r="X71" s="19">
        <f t="shared" si="7"/>
        <v>1</v>
      </c>
      <c r="Y71" s="14" t="s">
        <v>22</v>
      </c>
      <c r="Z71" s="18">
        <f t="shared" si="8"/>
        <v>2</v>
      </c>
      <c r="AA71" s="14">
        <v>2.0</v>
      </c>
      <c r="AB71" s="142">
        <v>16.189393939393938</v>
      </c>
      <c r="AC71" s="14">
        <f t="shared" si="10"/>
        <v>1</v>
      </c>
    </row>
    <row r="72">
      <c r="A72" s="25" t="s">
        <v>142</v>
      </c>
      <c r="B72" s="25" t="s">
        <v>163</v>
      </c>
      <c r="C72" s="14">
        <v>2023.0</v>
      </c>
      <c r="D72" s="14">
        <v>0.0</v>
      </c>
      <c r="E72" s="14" t="s">
        <v>31</v>
      </c>
      <c r="F72" s="14">
        <f t="shared" si="1"/>
        <v>1</v>
      </c>
      <c r="G72" s="14">
        <v>2025.0</v>
      </c>
      <c r="H72" s="16">
        <f t="shared" si="2"/>
        <v>2</v>
      </c>
      <c r="I72" s="14" t="s">
        <v>58</v>
      </c>
      <c r="J72" s="17">
        <f t="shared" si="3"/>
        <v>3</v>
      </c>
      <c r="K72" s="20" t="s">
        <v>28</v>
      </c>
      <c r="L72" s="18">
        <f t="shared" si="4"/>
        <v>1</v>
      </c>
      <c r="M72" s="14">
        <v>12.0</v>
      </c>
      <c r="N72" s="142">
        <v>12.931818181818182</v>
      </c>
      <c r="P72" s="14" t="s">
        <v>23</v>
      </c>
      <c r="Q72" s="18">
        <f t="shared" si="5"/>
        <v>4</v>
      </c>
      <c r="R72" s="14" t="s">
        <v>24</v>
      </c>
      <c r="S72" s="19">
        <f t="shared" si="6"/>
        <v>3</v>
      </c>
      <c r="T72" s="14">
        <v>19.0</v>
      </c>
      <c r="U72" s="142">
        <v>12.196969696969697</v>
      </c>
      <c r="W72" s="14" t="s">
        <v>23</v>
      </c>
      <c r="X72" s="19">
        <f t="shared" si="7"/>
        <v>4</v>
      </c>
      <c r="Y72" s="14" t="s">
        <v>24</v>
      </c>
      <c r="Z72" s="18">
        <f t="shared" si="8"/>
        <v>3</v>
      </c>
      <c r="AA72" s="14">
        <v>19.0</v>
      </c>
      <c r="AB72" s="142">
        <v>16.189393939393938</v>
      </c>
      <c r="AC72" s="14">
        <f t="shared" si="10"/>
        <v>0</v>
      </c>
    </row>
    <row r="73">
      <c r="A73" s="41" t="s">
        <v>18</v>
      </c>
      <c r="B73" s="69" t="s">
        <v>164</v>
      </c>
      <c r="C73" s="14">
        <v>2023.0</v>
      </c>
      <c r="D73" s="14">
        <v>0.0</v>
      </c>
      <c r="E73" s="14" t="s">
        <v>20</v>
      </c>
      <c r="F73" s="14">
        <f t="shared" si="1"/>
        <v>3</v>
      </c>
      <c r="G73" s="14">
        <v>2025.0</v>
      </c>
      <c r="H73" s="16">
        <f t="shared" si="2"/>
        <v>2</v>
      </c>
      <c r="I73" s="14" t="s">
        <v>23</v>
      </c>
      <c r="J73" s="17">
        <f t="shared" si="3"/>
        <v>4</v>
      </c>
      <c r="K73" s="14" t="s">
        <v>24</v>
      </c>
      <c r="L73" s="18">
        <f t="shared" si="4"/>
        <v>3</v>
      </c>
      <c r="M73" s="14">
        <v>19.0</v>
      </c>
      <c r="N73" s="142">
        <v>12.931818181818182</v>
      </c>
      <c r="P73" s="42" t="s">
        <v>21</v>
      </c>
      <c r="Q73" s="18">
        <f t="shared" si="5"/>
        <v>2</v>
      </c>
      <c r="R73" s="29" t="s">
        <v>22</v>
      </c>
      <c r="S73" s="19">
        <f t="shared" si="6"/>
        <v>2</v>
      </c>
      <c r="T73" s="14">
        <v>15.0</v>
      </c>
      <c r="U73" s="142">
        <v>12.196969696969697</v>
      </c>
      <c r="W73" s="14" t="s">
        <v>23</v>
      </c>
      <c r="X73" s="19">
        <f t="shared" si="7"/>
        <v>4</v>
      </c>
      <c r="Y73" s="14" t="s">
        <v>24</v>
      </c>
      <c r="Z73" s="18">
        <f t="shared" si="8"/>
        <v>3</v>
      </c>
      <c r="AA73" s="14">
        <v>19.0</v>
      </c>
      <c r="AB73" s="142">
        <v>16.189393939393938</v>
      </c>
      <c r="AC73" s="14">
        <f t="shared" si="10"/>
        <v>0</v>
      </c>
    </row>
    <row r="74">
      <c r="A74" s="60" t="s">
        <v>136</v>
      </c>
      <c r="B74" s="72" t="s">
        <v>165</v>
      </c>
      <c r="C74" s="14">
        <v>2023.0</v>
      </c>
      <c r="D74" s="14">
        <v>0.0</v>
      </c>
      <c r="E74" s="35" t="s">
        <v>31</v>
      </c>
      <c r="F74" s="14">
        <f t="shared" si="1"/>
        <v>1</v>
      </c>
      <c r="G74" s="14">
        <v>2024.0</v>
      </c>
      <c r="H74" s="16">
        <f t="shared" si="2"/>
        <v>3</v>
      </c>
      <c r="I74" s="14" t="s">
        <v>23</v>
      </c>
      <c r="J74" s="17">
        <f t="shared" si="3"/>
        <v>4</v>
      </c>
      <c r="K74" s="14" t="s">
        <v>24</v>
      </c>
      <c r="L74" s="18">
        <f t="shared" si="4"/>
        <v>3</v>
      </c>
      <c r="M74" s="14">
        <v>19.0</v>
      </c>
      <c r="N74" s="142">
        <v>12.931818181818182</v>
      </c>
      <c r="P74" s="14" t="s">
        <v>27</v>
      </c>
      <c r="Q74" s="18">
        <f t="shared" si="5"/>
        <v>1</v>
      </c>
      <c r="R74" s="14" t="s">
        <v>22</v>
      </c>
      <c r="S74" s="19">
        <f t="shared" si="6"/>
        <v>2</v>
      </c>
      <c r="T74" s="14">
        <v>13.0</v>
      </c>
      <c r="U74" s="142">
        <v>12.196969696969697</v>
      </c>
      <c r="W74" s="14" t="s">
        <v>23</v>
      </c>
      <c r="X74" s="19">
        <f t="shared" si="7"/>
        <v>4</v>
      </c>
      <c r="Y74" s="14" t="s">
        <v>24</v>
      </c>
      <c r="Z74" s="18">
        <f t="shared" si="8"/>
        <v>3</v>
      </c>
      <c r="AA74" s="14">
        <v>19.0</v>
      </c>
      <c r="AB74" s="142">
        <v>16.189393939393938</v>
      </c>
      <c r="AC74" s="14">
        <f t="shared" si="10"/>
        <v>0</v>
      </c>
    </row>
    <row r="75">
      <c r="A75" s="14" t="s">
        <v>166</v>
      </c>
      <c r="B75" s="14" t="s">
        <v>91</v>
      </c>
      <c r="C75" s="14">
        <v>2023.0</v>
      </c>
      <c r="D75" s="14">
        <v>0.0</v>
      </c>
      <c r="E75" s="14" t="s">
        <v>20</v>
      </c>
      <c r="F75" s="14">
        <f t="shared" si="1"/>
        <v>3</v>
      </c>
      <c r="G75" s="14">
        <v>2024.0</v>
      </c>
      <c r="H75" s="16">
        <f t="shared" si="2"/>
        <v>3</v>
      </c>
      <c r="I75" s="14" t="s">
        <v>23</v>
      </c>
      <c r="J75" s="17">
        <f t="shared" si="3"/>
        <v>4</v>
      </c>
      <c r="K75" s="14" t="s">
        <v>24</v>
      </c>
      <c r="L75" s="18">
        <f t="shared" si="4"/>
        <v>3</v>
      </c>
      <c r="M75" s="14">
        <v>19.0</v>
      </c>
      <c r="N75" s="142">
        <v>12.931818181818182</v>
      </c>
      <c r="P75" s="14" t="s">
        <v>23</v>
      </c>
      <c r="Q75" s="18">
        <f t="shared" si="5"/>
        <v>4</v>
      </c>
      <c r="R75" s="14" t="s">
        <v>24</v>
      </c>
      <c r="S75" s="19">
        <f t="shared" si="6"/>
        <v>3</v>
      </c>
      <c r="T75" s="14">
        <v>19.0</v>
      </c>
      <c r="U75" s="142">
        <v>12.196969696969697</v>
      </c>
      <c r="W75" s="20" t="s">
        <v>27</v>
      </c>
      <c r="X75" s="19">
        <f t="shared" si="7"/>
        <v>1</v>
      </c>
      <c r="Y75" s="14" t="s">
        <v>22</v>
      </c>
      <c r="Z75" s="18">
        <f t="shared" si="8"/>
        <v>2</v>
      </c>
      <c r="AA75" s="14">
        <v>7.0</v>
      </c>
      <c r="AB75" s="142">
        <v>16.189393939393938</v>
      </c>
      <c r="AC75" s="14">
        <f t="shared" si="10"/>
        <v>1</v>
      </c>
    </row>
    <row r="76">
      <c r="A76" s="13" t="s">
        <v>167</v>
      </c>
      <c r="B76" s="14" t="s">
        <v>168</v>
      </c>
      <c r="C76" s="14">
        <v>2023.0</v>
      </c>
      <c r="D76" s="14">
        <v>0.0</v>
      </c>
      <c r="E76" s="14" t="s">
        <v>20</v>
      </c>
      <c r="F76" s="14">
        <f t="shared" si="1"/>
        <v>3</v>
      </c>
      <c r="G76" s="14">
        <v>2024.0</v>
      </c>
      <c r="H76" s="16">
        <f t="shared" si="2"/>
        <v>3</v>
      </c>
      <c r="I76" s="20" t="s">
        <v>27</v>
      </c>
      <c r="J76" s="17">
        <f t="shared" si="3"/>
        <v>1</v>
      </c>
      <c r="K76" s="14" t="s">
        <v>22</v>
      </c>
      <c r="L76" s="18">
        <f t="shared" si="4"/>
        <v>2</v>
      </c>
      <c r="M76" s="14">
        <v>10.0</v>
      </c>
      <c r="N76" s="142">
        <v>12.931818181818182</v>
      </c>
      <c r="P76" s="20" t="s">
        <v>27</v>
      </c>
      <c r="Q76" s="18">
        <f t="shared" si="5"/>
        <v>1</v>
      </c>
      <c r="R76" s="29" t="s">
        <v>22</v>
      </c>
      <c r="S76" s="19">
        <f t="shared" si="6"/>
        <v>2</v>
      </c>
      <c r="T76" s="14">
        <v>11.0</v>
      </c>
      <c r="U76" s="142">
        <v>12.196969696969697</v>
      </c>
      <c r="W76" s="14" t="s">
        <v>23</v>
      </c>
      <c r="X76" s="19">
        <f t="shared" si="7"/>
        <v>4</v>
      </c>
      <c r="Y76" s="14" t="s">
        <v>24</v>
      </c>
      <c r="Z76" s="18">
        <f t="shared" si="8"/>
        <v>3</v>
      </c>
      <c r="AA76" s="14">
        <v>19.0</v>
      </c>
      <c r="AB76" s="142">
        <v>16.189393939393938</v>
      </c>
      <c r="AC76" s="14">
        <f t="shared" si="10"/>
        <v>0</v>
      </c>
    </row>
    <row r="77">
      <c r="A77" s="25" t="s">
        <v>115</v>
      </c>
      <c r="B77" s="25" t="s">
        <v>169</v>
      </c>
      <c r="C77" s="14">
        <v>2023.0</v>
      </c>
      <c r="D77" s="14">
        <v>0.0</v>
      </c>
      <c r="E77" s="14" t="s">
        <v>31</v>
      </c>
      <c r="F77" s="14">
        <f t="shared" si="1"/>
        <v>1</v>
      </c>
      <c r="G77" s="14">
        <v>2024.0</v>
      </c>
      <c r="H77" s="16">
        <f t="shared" si="2"/>
        <v>3</v>
      </c>
      <c r="I77" s="42" t="s">
        <v>21</v>
      </c>
      <c r="J77" s="17">
        <f t="shared" si="3"/>
        <v>2</v>
      </c>
      <c r="K77" s="20" t="s">
        <v>28</v>
      </c>
      <c r="L77" s="18">
        <f t="shared" si="4"/>
        <v>1</v>
      </c>
      <c r="M77" s="14">
        <v>10.0</v>
      </c>
      <c r="N77" s="142">
        <v>12.931818181818182</v>
      </c>
      <c r="P77" s="42" t="s">
        <v>21</v>
      </c>
      <c r="Q77" s="18">
        <f t="shared" si="5"/>
        <v>2</v>
      </c>
      <c r="R77" s="20" t="s">
        <v>28</v>
      </c>
      <c r="S77" s="19">
        <f t="shared" si="6"/>
        <v>1</v>
      </c>
      <c r="T77" s="14">
        <v>4.0</v>
      </c>
      <c r="U77" s="142">
        <v>12.196969696969697</v>
      </c>
      <c r="W77" s="20" t="s">
        <v>27</v>
      </c>
      <c r="X77" s="19">
        <f t="shared" si="7"/>
        <v>1</v>
      </c>
      <c r="Y77" s="20" t="s">
        <v>28</v>
      </c>
      <c r="Z77" s="18">
        <f t="shared" si="8"/>
        <v>1</v>
      </c>
      <c r="AA77" s="14">
        <v>3.0</v>
      </c>
      <c r="AB77" s="142">
        <v>16.189393939393938</v>
      </c>
      <c r="AC77" s="14">
        <f t="shared" si="10"/>
        <v>0</v>
      </c>
    </row>
    <row r="78">
      <c r="A78" s="25" t="s">
        <v>170</v>
      </c>
      <c r="B78" s="70" t="s">
        <v>171</v>
      </c>
      <c r="C78" s="14">
        <v>2023.0</v>
      </c>
      <c r="D78" s="14">
        <v>0.0</v>
      </c>
      <c r="E78" s="14" t="s">
        <v>31</v>
      </c>
      <c r="F78" s="14">
        <f t="shared" si="1"/>
        <v>1</v>
      </c>
      <c r="G78" s="14">
        <v>2025.0</v>
      </c>
      <c r="H78" s="16">
        <f t="shared" si="2"/>
        <v>2</v>
      </c>
      <c r="I78" s="14" t="s">
        <v>58</v>
      </c>
      <c r="J78" s="17">
        <f t="shared" si="3"/>
        <v>3</v>
      </c>
      <c r="K78" s="20" t="s">
        <v>28</v>
      </c>
      <c r="L78" s="18">
        <f t="shared" si="4"/>
        <v>1</v>
      </c>
      <c r="M78" s="14">
        <v>10.0</v>
      </c>
      <c r="N78" s="142">
        <v>12.931818181818182</v>
      </c>
      <c r="P78" s="14" t="s">
        <v>23</v>
      </c>
      <c r="Q78" s="18">
        <f t="shared" si="5"/>
        <v>4</v>
      </c>
      <c r="R78" s="14" t="s">
        <v>24</v>
      </c>
      <c r="S78" s="19">
        <f t="shared" si="6"/>
        <v>3</v>
      </c>
      <c r="T78" s="14">
        <v>19.0</v>
      </c>
      <c r="U78" s="142">
        <v>12.196969696969697</v>
      </c>
      <c r="W78" s="14" t="s">
        <v>23</v>
      </c>
      <c r="X78" s="19">
        <f t="shared" si="7"/>
        <v>4</v>
      </c>
      <c r="Y78" s="14" t="s">
        <v>24</v>
      </c>
      <c r="Z78" s="18">
        <f t="shared" si="8"/>
        <v>3</v>
      </c>
      <c r="AA78" s="14">
        <v>19.0</v>
      </c>
      <c r="AB78" s="142">
        <v>16.189393939393938</v>
      </c>
      <c r="AC78" s="14">
        <f t="shared" si="10"/>
        <v>0</v>
      </c>
    </row>
    <row r="79">
      <c r="A79" s="54" t="s">
        <v>98</v>
      </c>
      <c r="B79" s="14" t="s">
        <v>172</v>
      </c>
      <c r="C79" s="14">
        <v>2023.0</v>
      </c>
      <c r="D79" s="14">
        <v>0.0</v>
      </c>
      <c r="E79" s="14" t="s">
        <v>20</v>
      </c>
      <c r="F79" s="14">
        <f t="shared" si="1"/>
        <v>3</v>
      </c>
      <c r="G79" s="14">
        <v>2023.0</v>
      </c>
      <c r="H79" s="16">
        <f t="shared" si="2"/>
        <v>4</v>
      </c>
      <c r="I79" s="42" t="s">
        <v>21</v>
      </c>
      <c r="J79" s="17">
        <f t="shared" si="3"/>
        <v>2</v>
      </c>
      <c r="K79" s="20" t="s">
        <v>28</v>
      </c>
      <c r="L79" s="18">
        <f t="shared" si="4"/>
        <v>1</v>
      </c>
      <c r="M79" s="14">
        <v>14.0</v>
      </c>
      <c r="N79" s="142">
        <v>12.931818181818182</v>
      </c>
      <c r="P79" s="14" t="s">
        <v>23</v>
      </c>
      <c r="Q79" s="18">
        <f t="shared" si="5"/>
        <v>4</v>
      </c>
      <c r="R79" s="14" t="s">
        <v>24</v>
      </c>
      <c r="S79" s="19">
        <f t="shared" si="6"/>
        <v>3</v>
      </c>
      <c r="T79" s="14">
        <v>19.0</v>
      </c>
      <c r="U79" s="142">
        <v>12.196969696969697</v>
      </c>
      <c r="W79" s="14" t="s">
        <v>23</v>
      </c>
      <c r="X79" s="19">
        <f t="shared" si="7"/>
        <v>4</v>
      </c>
      <c r="Y79" s="14" t="s">
        <v>24</v>
      </c>
      <c r="Z79" s="18">
        <f t="shared" si="8"/>
        <v>3</v>
      </c>
      <c r="AA79" s="14">
        <v>19.0</v>
      </c>
      <c r="AB79" s="142">
        <v>16.189393939393938</v>
      </c>
      <c r="AC79" s="14">
        <f t="shared" si="10"/>
        <v>0</v>
      </c>
    </row>
    <row r="80">
      <c r="A80" s="59" t="s">
        <v>29</v>
      </c>
      <c r="B80" s="14" t="s">
        <v>173</v>
      </c>
      <c r="C80" s="14">
        <v>2023.0</v>
      </c>
      <c r="D80" s="14">
        <v>0.0</v>
      </c>
      <c r="E80" s="14" t="s">
        <v>31</v>
      </c>
      <c r="F80" s="14">
        <f t="shared" si="1"/>
        <v>1</v>
      </c>
      <c r="G80" s="14">
        <v>2025.0</v>
      </c>
      <c r="H80" s="16">
        <f t="shared" si="2"/>
        <v>2</v>
      </c>
      <c r="I80" s="14" t="s">
        <v>58</v>
      </c>
      <c r="J80" s="17">
        <f t="shared" si="3"/>
        <v>3</v>
      </c>
      <c r="K80" s="14" t="s">
        <v>22</v>
      </c>
      <c r="L80" s="18">
        <f t="shared" si="4"/>
        <v>2</v>
      </c>
      <c r="M80" s="14">
        <v>17.0</v>
      </c>
      <c r="N80" s="142">
        <v>12.931818181818182</v>
      </c>
      <c r="P80" s="14" t="s">
        <v>23</v>
      </c>
      <c r="Q80" s="18">
        <f t="shared" si="5"/>
        <v>4</v>
      </c>
      <c r="R80" s="14" t="s">
        <v>24</v>
      </c>
      <c r="S80" s="19">
        <f t="shared" si="6"/>
        <v>3</v>
      </c>
      <c r="T80" s="14">
        <v>19.0</v>
      </c>
      <c r="U80" s="142">
        <v>12.196969696969697</v>
      </c>
      <c r="W80" s="14" t="s">
        <v>23</v>
      </c>
      <c r="X80" s="19">
        <f t="shared" si="7"/>
        <v>4</v>
      </c>
      <c r="Y80" s="14" t="s">
        <v>24</v>
      </c>
      <c r="Z80" s="18">
        <f t="shared" si="8"/>
        <v>3</v>
      </c>
      <c r="AA80" s="14">
        <v>19.0</v>
      </c>
      <c r="AB80" s="142">
        <v>16.189393939393938</v>
      </c>
      <c r="AC80" s="14">
        <f t="shared" si="10"/>
        <v>0</v>
      </c>
    </row>
    <row r="81">
      <c r="A81" s="20" t="s">
        <v>174</v>
      </c>
      <c r="B81" s="14" t="s">
        <v>175</v>
      </c>
      <c r="C81" s="14">
        <v>2023.0</v>
      </c>
      <c r="D81" s="14">
        <v>0.0</v>
      </c>
      <c r="E81" s="35" t="s">
        <v>31</v>
      </c>
      <c r="F81" s="14">
        <f t="shared" si="1"/>
        <v>1</v>
      </c>
      <c r="G81" s="14">
        <v>2025.0</v>
      </c>
      <c r="H81" s="16">
        <f t="shared" si="2"/>
        <v>2</v>
      </c>
      <c r="I81" s="14" t="s">
        <v>23</v>
      </c>
      <c r="J81" s="17">
        <f t="shared" si="3"/>
        <v>4</v>
      </c>
      <c r="K81" s="14" t="s">
        <v>24</v>
      </c>
      <c r="L81" s="18">
        <f t="shared" si="4"/>
        <v>3</v>
      </c>
      <c r="M81" s="14">
        <v>19.0</v>
      </c>
      <c r="N81" s="142">
        <v>12.931818181818182</v>
      </c>
      <c r="P81" s="20" t="s">
        <v>58</v>
      </c>
      <c r="Q81" s="18">
        <f t="shared" si="5"/>
        <v>3</v>
      </c>
      <c r="R81" s="20" t="s">
        <v>28</v>
      </c>
      <c r="S81" s="19">
        <f t="shared" si="6"/>
        <v>1</v>
      </c>
      <c r="T81" s="20">
        <v>14.0</v>
      </c>
      <c r="U81" s="142">
        <v>12.196969696969697</v>
      </c>
      <c r="W81" s="14" t="s">
        <v>23</v>
      </c>
      <c r="X81" s="19">
        <f t="shared" si="7"/>
        <v>4</v>
      </c>
      <c r="Y81" s="14" t="s">
        <v>24</v>
      </c>
      <c r="Z81" s="18">
        <f t="shared" si="8"/>
        <v>3</v>
      </c>
      <c r="AA81" s="14">
        <v>19.0</v>
      </c>
      <c r="AB81" s="142">
        <v>16.189393939393938</v>
      </c>
      <c r="AC81" s="14">
        <f t="shared" si="10"/>
        <v>0</v>
      </c>
    </row>
    <row r="82">
      <c r="A82" s="73" t="s">
        <v>95</v>
      </c>
      <c r="B82" s="14" t="s">
        <v>176</v>
      </c>
      <c r="C82" s="14">
        <v>2023.0</v>
      </c>
      <c r="D82" s="14">
        <v>0.0</v>
      </c>
      <c r="E82" s="14" t="s">
        <v>20</v>
      </c>
      <c r="F82" s="14">
        <f t="shared" si="1"/>
        <v>3</v>
      </c>
      <c r="G82" s="14">
        <v>2025.0</v>
      </c>
      <c r="H82" s="16">
        <f t="shared" si="2"/>
        <v>2</v>
      </c>
      <c r="I82" s="42" t="s">
        <v>21</v>
      </c>
      <c r="J82" s="17">
        <f t="shared" si="3"/>
        <v>2</v>
      </c>
      <c r="K82" s="20" t="s">
        <v>28</v>
      </c>
      <c r="L82" s="18">
        <f t="shared" si="4"/>
        <v>1</v>
      </c>
      <c r="M82" s="14">
        <v>11.0</v>
      </c>
      <c r="N82" s="142">
        <v>12.931818181818182</v>
      </c>
      <c r="P82" s="20" t="s">
        <v>27</v>
      </c>
      <c r="Q82" s="18">
        <f t="shared" si="5"/>
        <v>1</v>
      </c>
      <c r="R82" s="14" t="s">
        <v>28</v>
      </c>
      <c r="S82" s="19">
        <f t="shared" si="6"/>
        <v>1</v>
      </c>
      <c r="T82" s="14">
        <v>5.0</v>
      </c>
      <c r="U82" s="142">
        <v>12.196969696969697</v>
      </c>
      <c r="W82" s="42" t="s">
        <v>21</v>
      </c>
      <c r="X82" s="19">
        <f t="shared" si="7"/>
        <v>2</v>
      </c>
      <c r="Y82" s="20" t="s">
        <v>28</v>
      </c>
      <c r="Z82" s="18">
        <f t="shared" si="8"/>
        <v>1</v>
      </c>
      <c r="AA82" s="14">
        <v>10.0</v>
      </c>
      <c r="AB82" s="142">
        <v>16.189393939393938</v>
      </c>
      <c r="AC82" s="14">
        <f t="shared" si="10"/>
        <v>0</v>
      </c>
    </row>
    <row r="83">
      <c r="A83" s="41" t="s">
        <v>95</v>
      </c>
      <c r="B83" s="14" t="s">
        <v>177</v>
      </c>
      <c r="C83" s="14">
        <v>2023.0</v>
      </c>
      <c r="D83" s="14">
        <v>0.0</v>
      </c>
      <c r="E83" s="14" t="s">
        <v>20</v>
      </c>
      <c r="F83" s="14">
        <f t="shared" si="1"/>
        <v>3</v>
      </c>
      <c r="G83" s="14">
        <v>2024.0</v>
      </c>
      <c r="H83" s="16">
        <f t="shared" si="2"/>
        <v>3</v>
      </c>
      <c r="I83" s="20" t="s">
        <v>27</v>
      </c>
      <c r="J83" s="17">
        <f t="shared" si="3"/>
        <v>1</v>
      </c>
      <c r="K83" s="14" t="s">
        <v>22</v>
      </c>
      <c r="L83" s="18">
        <f t="shared" si="4"/>
        <v>2</v>
      </c>
      <c r="M83" s="14">
        <v>6.0</v>
      </c>
      <c r="N83" s="142">
        <v>12.931818181818182</v>
      </c>
      <c r="P83" s="14" t="s">
        <v>23</v>
      </c>
      <c r="Q83" s="18">
        <f t="shared" si="5"/>
        <v>4</v>
      </c>
      <c r="R83" s="14" t="s">
        <v>24</v>
      </c>
      <c r="S83" s="19">
        <f t="shared" si="6"/>
        <v>3</v>
      </c>
      <c r="T83" s="14">
        <v>19.0</v>
      </c>
      <c r="U83" s="142">
        <v>12.196969696969697</v>
      </c>
      <c r="W83" s="14" t="s">
        <v>58</v>
      </c>
      <c r="X83" s="19">
        <f t="shared" si="7"/>
        <v>3</v>
      </c>
      <c r="Y83" s="20" t="s">
        <v>28</v>
      </c>
      <c r="Z83" s="18">
        <f t="shared" si="8"/>
        <v>1</v>
      </c>
      <c r="AA83" s="14">
        <v>10.0</v>
      </c>
      <c r="AB83" s="142">
        <v>16.189393939393938</v>
      </c>
      <c r="AC83" s="14">
        <f t="shared" si="10"/>
        <v>0</v>
      </c>
    </row>
    <row r="84">
      <c r="A84" s="14" t="s">
        <v>94</v>
      </c>
      <c r="B84" s="14" t="s">
        <v>93</v>
      </c>
      <c r="C84" s="14">
        <v>2023.0</v>
      </c>
      <c r="D84" s="14">
        <v>0.0</v>
      </c>
      <c r="E84" s="14" t="s">
        <v>53</v>
      </c>
      <c r="F84" s="14">
        <f t="shared" si="1"/>
        <v>4</v>
      </c>
      <c r="G84" s="14">
        <v>2024.0</v>
      </c>
      <c r="H84" s="16">
        <f t="shared" si="2"/>
        <v>3</v>
      </c>
      <c r="I84" s="14" t="s">
        <v>23</v>
      </c>
      <c r="J84" s="17">
        <f t="shared" si="3"/>
        <v>4</v>
      </c>
      <c r="K84" s="14" t="s">
        <v>24</v>
      </c>
      <c r="L84" s="18">
        <f t="shared" si="4"/>
        <v>3</v>
      </c>
      <c r="M84" s="14">
        <v>19.0</v>
      </c>
      <c r="N84" s="142">
        <v>12.931818181818182</v>
      </c>
      <c r="P84" s="14" t="s">
        <v>23</v>
      </c>
      <c r="Q84" s="18">
        <f t="shared" si="5"/>
        <v>4</v>
      </c>
      <c r="R84" s="14" t="s">
        <v>24</v>
      </c>
      <c r="S84" s="19">
        <f t="shared" si="6"/>
        <v>3</v>
      </c>
      <c r="T84" s="14">
        <v>19.0</v>
      </c>
      <c r="U84" s="142">
        <v>12.196969696969697</v>
      </c>
      <c r="W84" s="20" t="s">
        <v>27</v>
      </c>
      <c r="X84" s="19">
        <f t="shared" si="7"/>
        <v>1</v>
      </c>
      <c r="Y84" s="20" t="s">
        <v>28</v>
      </c>
      <c r="Z84" s="18">
        <f t="shared" si="8"/>
        <v>1</v>
      </c>
      <c r="AA84" s="14">
        <v>1.0</v>
      </c>
      <c r="AB84" s="142">
        <v>16.189393939393938</v>
      </c>
      <c r="AC84" s="14">
        <f t="shared" si="10"/>
        <v>1</v>
      </c>
    </row>
    <row r="85">
      <c r="A85" s="52" t="s">
        <v>178</v>
      </c>
      <c r="B85" s="14" t="s">
        <v>179</v>
      </c>
      <c r="C85" s="14">
        <v>2023.0</v>
      </c>
      <c r="D85" s="14">
        <v>0.0</v>
      </c>
      <c r="E85" s="14" t="s">
        <v>20</v>
      </c>
      <c r="F85" s="14">
        <f t="shared" si="1"/>
        <v>3</v>
      </c>
      <c r="G85" s="14">
        <v>2023.0</v>
      </c>
      <c r="H85" s="16">
        <f t="shared" si="2"/>
        <v>4</v>
      </c>
      <c r="I85" s="14" t="s">
        <v>58</v>
      </c>
      <c r="J85" s="17">
        <f t="shared" si="3"/>
        <v>3</v>
      </c>
      <c r="K85" s="14" t="s">
        <v>22</v>
      </c>
      <c r="L85" s="18">
        <f t="shared" si="4"/>
        <v>2</v>
      </c>
      <c r="M85" s="14">
        <v>13.0</v>
      </c>
      <c r="N85" s="142">
        <v>12.931818181818182</v>
      </c>
      <c r="P85" s="14" t="s">
        <v>58</v>
      </c>
      <c r="Q85" s="18">
        <f t="shared" si="5"/>
        <v>3</v>
      </c>
      <c r="R85" s="29" t="s">
        <v>22</v>
      </c>
      <c r="S85" s="19">
        <f t="shared" si="6"/>
        <v>2</v>
      </c>
      <c r="T85" s="14">
        <v>9.0</v>
      </c>
      <c r="U85" s="142">
        <v>12.196969696969697</v>
      </c>
      <c r="W85" s="14" t="s">
        <v>23</v>
      </c>
      <c r="X85" s="19">
        <f t="shared" si="7"/>
        <v>4</v>
      </c>
      <c r="Y85" s="14" t="s">
        <v>24</v>
      </c>
      <c r="Z85" s="18">
        <f t="shared" si="8"/>
        <v>3</v>
      </c>
      <c r="AA85" s="14">
        <v>19.0</v>
      </c>
      <c r="AB85" s="142">
        <v>16.189393939393938</v>
      </c>
      <c r="AC85" s="14">
        <f t="shared" si="10"/>
        <v>0</v>
      </c>
    </row>
    <row r="86">
      <c r="A86" s="13" t="s">
        <v>127</v>
      </c>
      <c r="B86" s="14" t="s">
        <v>180</v>
      </c>
      <c r="C86" s="14">
        <v>2023.0</v>
      </c>
      <c r="D86" s="14">
        <v>0.0</v>
      </c>
      <c r="E86" s="14" t="s">
        <v>20</v>
      </c>
      <c r="F86" s="14">
        <f t="shared" si="1"/>
        <v>3</v>
      </c>
      <c r="G86" s="14">
        <v>2024.0</v>
      </c>
      <c r="H86" s="16">
        <f t="shared" si="2"/>
        <v>3</v>
      </c>
      <c r="I86" s="14" t="s">
        <v>58</v>
      </c>
      <c r="J86" s="17">
        <f t="shared" si="3"/>
        <v>3</v>
      </c>
      <c r="K86" s="14" t="s">
        <v>22</v>
      </c>
      <c r="L86" s="18">
        <f t="shared" si="4"/>
        <v>2</v>
      </c>
      <c r="M86" s="14">
        <v>12.0</v>
      </c>
      <c r="N86" s="142">
        <v>12.931818181818182</v>
      </c>
      <c r="P86" s="14" t="s">
        <v>23</v>
      </c>
      <c r="Q86" s="18">
        <f t="shared" si="5"/>
        <v>4</v>
      </c>
      <c r="R86" s="14" t="s">
        <v>24</v>
      </c>
      <c r="S86" s="19">
        <f t="shared" si="6"/>
        <v>3</v>
      </c>
      <c r="T86" s="14">
        <v>19.0</v>
      </c>
      <c r="U86" s="142">
        <v>12.196969696969697</v>
      </c>
      <c r="W86" s="14" t="s">
        <v>23</v>
      </c>
      <c r="X86" s="19">
        <f t="shared" si="7"/>
        <v>4</v>
      </c>
      <c r="Y86" s="14" t="s">
        <v>24</v>
      </c>
      <c r="Z86" s="18">
        <f t="shared" si="8"/>
        <v>3</v>
      </c>
      <c r="AA86" s="14">
        <v>19.0</v>
      </c>
      <c r="AB86" s="142">
        <v>16.189393939393938</v>
      </c>
      <c r="AC86" s="14">
        <f t="shared" si="10"/>
        <v>0</v>
      </c>
    </row>
    <row r="87">
      <c r="A87" s="14" t="s">
        <v>138</v>
      </c>
      <c r="B87" s="14" t="s">
        <v>181</v>
      </c>
      <c r="C87" s="14">
        <v>2023.0</v>
      </c>
      <c r="D87" s="14">
        <v>0.0</v>
      </c>
      <c r="E87" s="14" t="s">
        <v>20</v>
      </c>
      <c r="F87" s="14">
        <f t="shared" si="1"/>
        <v>3</v>
      </c>
      <c r="G87" s="14">
        <v>2023.0</v>
      </c>
      <c r="H87" s="16">
        <f t="shared" si="2"/>
        <v>4</v>
      </c>
      <c r="I87" s="20" t="s">
        <v>27</v>
      </c>
      <c r="J87" s="17">
        <f t="shared" si="3"/>
        <v>1</v>
      </c>
      <c r="K87" s="20" t="s">
        <v>28</v>
      </c>
      <c r="L87" s="18">
        <f t="shared" si="4"/>
        <v>1</v>
      </c>
      <c r="M87" s="14">
        <v>18.0</v>
      </c>
      <c r="N87" s="142">
        <v>12.931818181818182</v>
      </c>
      <c r="P87" s="20" t="s">
        <v>27</v>
      </c>
      <c r="Q87" s="18">
        <f t="shared" si="5"/>
        <v>1</v>
      </c>
      <c r="R87" s="29" t="s">
        <v>22</v>
      </c>
      <c r="S87" s="19">
        <f t="shared" si="6"/>
        <v>2</v>
      </c>
      <c r="T87" s="14">
        <v>16.0</v>
      </c>
      <c r="U87" s="142">
        <v>12.196969696969697</v>
      </c>
      <c r="W87" s="14" t="s">
        <v>23</v>
      </c>
      <c r="X87" s="19">
        <f t="shared" si="7"/>
        <v>4</v>
      </c>
      <c r="Y87" s="14" t="s">
        <v>24</v>
      </c>
      <c r="Z87" s="18">
        <f t="shared" si="8"/>
        <v>3</v>
      </c>
      <c r="AA87" s="14">
        <v>19.0</v>
      </c>
      <c r="AB87" s="142">
        <v>16.189393939393938</v>
      </c>
      <c r="AC87" s="14">
        <f t="shared" si="10"/>
        <v>0</v>
      </c>
    </row>
    <row r="88">
      <c r="A88" s="14" t="s">
        <v>132</v>
      </c>
      <c r="B88" s="14" t="s">
        <v>182</v>
      </c>
      <c r="C88" s="14">
        <v>2023.0</v>
      </c>
      <c r="D88" s="14">
        <v>0.0</v>
      </c>
      <c r="E88" s="14" t="s">
        <v>31</v>
      </c>
      <c r="F88" s="14">
        <f t="shared" si="1"/>
        <v>1</v>
      </c>
      <c r="G88" s="14">
        <v>2026.0</v>
      </c>
      <c r="H88" s="16">
        <f t="shared" si="2"/>
        <v>1</v>
      </c>
      <c r="I88" s="20" t="s">
        <v>27</v>
      </c>
      <c r="J88" s="17">
        <f t="shared" si="3"/>
        <v>1</v>
      </c>
      <c r="K88" s="14" t="s">
        <v>22</v>
      </c>
      <c r="L88" s="18">
        <f t="shared" si="4"/>
        <v>2</v>
      </c>
      <c r="M88" s="14">
        <v>5.0</v>
      </c>
      <c r="N88" s="142">
        <v>12.931818181818182</v>
      </c>
      <c r="P88" s="14" t="s">
        <v>27</v>
      </c>
      <c r="Q88" s="18">
        <f t="shared" si="5"/>
        <v>1</v>
      </c>
      <c r="R88" s="14" t="s">
        <v>22</v>
      </c>
      <c r="S88" s="19">
        <f t="shared" si="6"/>
        <v>2</v>
      </c>
      <c r="T88" s="14">
        <v>1.0</v>
      </c>
      <c r="U88" s="142">
        <v>12.196969696969697</v>
      </c>
      <c r="W88" s="20" t="s">
        <v>27</v>
      </c>
      <c r="X88" s="19">
        <f t="shared" si="7"/>
        <v>1</v>
      </c>
      <c r="Y88" s="14" t="s">
        <v>22</v>
      </c>
      <c r="Z88" s="18">
        <f t="shared" si="8"/>
        <v>2</v>
      </c>
      <c r="AA88" s="14">
        <v>16.0</v>
      </c>
      <c r="AB88" s="142">
        <v>16.189393939393938</v>
      </c>
      <c r="AC88" s="14">
        <f t="shared" si="10"/>
        <v>0</v>
      </c>
    </row>
    <row r="89">
      <c r="A89" s="14" t="s">
        <v>98</v>
      </c>
      <c r="B89" s="14" t="s">
        <v>183</v>
      </c>
      <c r="C89" s="14">
        <v>2023.0</v>
      </c>
      <c r="D89" s="14">
        <v>0.0</v>
      </c>
      <c r="E89" s="14" t="s">
        <v>20</v>
      </c>
      <c r="F89" s="14">
        <f t="shared" si="1"/>
        <v>3</v>
      </c>
      <c r="G89" s="14">
        <v>2025.0</v>
      </c>
      <c r="H89" s="16">
        <f t="shared" si="2"/>
        <v>2</v>
      </c>
      <c r="I89" s="14" t="s">
        <v>23</v>
      </c>
      <c r="J89" s="17">
        <f t="shared" si="3"/>
        <v>4</v>
      </c>
      <c r="K89" s="14" t="s">
        <v>24</v>
      </c>
      <c r="L89" s="18">
        <f t="shared" si="4"/>
        <v>3</v>
      </c>
      <c r="M89" s="14">
        <v>19.0</v>
      </c>
      <c r="N89" s="142">
        <v>12.931818181818182</v>
      </c>
      <c r="P89" s="42" t="s">
        <v>21</v>
      </c>
      <c r="Q89" s="18">
        <f t="shared" si="5"/>
        <v>2</v>
      </c>
      <c r="R89" s="14" t="s">
        <v>28</v>
      </c>
      <c r="S89" s="19">
        <f t="shared" si="6"/>
        <v>1</v>
      </c>
      <c r="T89" s="14">
        <v>8.0</v>
      </c>
      <c r="U89" s="142">
        <v>12.196969696969697</v>
      </c>
      <c r="W89" s="14" t="s">
        <v>58</v>
      </c>
      <c r="X89" s="19">
        <f t="shared" si="7"/>
        <v>3</v>
      </c>
      <c r="Y89" s="20" t="s">
        <v>28</v>
      </c>
      <c r="Z89" s="18">
        <f t="shared" si="8"/>
        <v>1</v>
      </c>
      <c r="AA89" s="14">
        <v>6.0</v>
      </c>
      <c r="AB89" s="142">
        <v>16.189393939393938</v>
      </c>
      <c r="AC89" s="14">
        <f t="shared" si="10"/>
        <v>0</v>
      </c>
    </row>
    <row r="90">
      <c r="A90" s="20" t="s">
        <v>154</v>
      </c>
      <c r="B90" s="14" t="s">
        <v>184</v>
      </c>
      <c r="C90" s="14">
        <v>2023.0</v>
      </c>
      <c r="D90" s="14">
        <v>0.0</v>
      </c>
      <c r="E90" s="35" t="s">
        <v>31</v>
      </c>
      <c r="F90" s="14">
        <f t="shared" si="1"/>
        <v>1</v>
      </c>
      <c r="G90" s="14">
        <v>2024.0</v>
      </c>
      <c r="H90" s="16">
        <f t="shared" si="2"/>
        <v>3</v>
      </c>
      <c r="I90" s="14" t="s">
        <v>23</v>
      </c>
      <c r="J90" s="17">
        <f t="shared" si="3"/>
        <v>4</v>
      </c>
      <c r="K90" s="14" t="s">
        <v>24</v>
      </c>
      <c r="L90" s="18">
        <f t="shared" si="4"/>
        <v>3</v>
      </c>
      <c r="M90" s="14">
        <v>19.0</v>
      </c>
      <c r="N90" s="142">
        <v>12.931818181818182</v>
      </c>
      <c r="P90" s="42" t="s">
        <v>21</v>
      </c>
      <c r="Q90" s="18">
        <f t="shared" si="5"/>
        <v>2</v>
      </c>
      <c r="R90" s="20" t="s">
        <v>28</v>
      </c>
      <c r="S90" s="19">
        <f t="shared" si="6"/>
        <v>1</v>
      </c>
      <c r="T90" s="14">
        <v>11.0</v>
      </c>
      <c r="U90" s="142">
        <v>12.196969696969697</v>
      </c>
      <c r="W90" s="14" t="s">
        <v>23</v>
      </c>
      <c r="X90" s="19">
        <f t="shared" si="7"/>
        <v>4</v>
      </c>
      <c r="Y90" s="14" t="s">
        <v>24</v>
      </c>
      <c r="Z90" s="18">
        <f t="shared" si="8"/>
        <v>3</v>
      </c>
      <c r="AA90" s="14">
        <v>19.0</v>
      </c>
      <c r="AB90" s="142">
        <v>16.189393939393938</v>
      </c>
      <c r="AC90" s="14">
        <f t="shared" si="10"/>
        <v>0</v>
      </c>
    </row>
    <row r="91">
      <c r="A91" s="14" t="s">
        <v>61</v>
      </c>
      <c r="B91" s="14" t="s">
        <v>185</v>
      </c>
      <c r="C91" s="14">
        <v>2023.0</v>
      </c>
      <c r="D91" s="14">
        <v>0.0</v>
      </c>
      <c r="E91" s="14" t="s">
        <v>31</v>
      </c>
      <c r="F91" s="14">
        <f t="shared" si="1"/>
        <v>1</v>
      </c>
      <c r="G91" s="14">
        <v>2023.0</v>
      </c>
      <c r="H91" s="16">
        <f t="shared" si="2"/>
        <v>4</v>
      </c>
      <c r="I91" s="14" t="s">
        <v>58</v>
      </c>
      <c r="J91" s="17">
        <f t="shared" si="3"/>
        <v>3</v>
      </c>
      <c r="K91" s="14" t="s">
        <v>22</v>
      </c>
      <c r="L91" s="18">
        <f t="shared" si="4"/>
        <v>2</v>
      </c>
      <c r="M91" s="14">
        <v>7.0</v>
      </c>
      <c r="N91" s="142">
        <v>12.931818181818182</v>
      </c>
      <c r="P91" s="14" t="s">
        <v>23</v>
      </c>
      <c r="Q91" s="18">
        <f t="shared" si="5"/>
        <v>4</v>
      </c>
      <c r="R91" s="14" t="s">
        <v>24</v>
      </c>
      <c r="S91" s="19">
        <f t="shared" si="6"/>
        <v>3</v>
      </c>
      <c r="T91" s="14">
        <v>19.0</v>
      </c>
      <c r="U91" s="142">
        <v>12.196969696969697</v>
      </c>
      <c r="W91" s="14" t="s">
        <v>23</v>
      </c>
      <c r="X91" s="19">
        <f t="shared" si="7"/>
        <v>4</v>
      </c>
      <c r="Y91" s="14" t="s">
        <v>24</v>
      </c>
      <c r="Z91" s="18">
        <f t="shared" si="8"/>
        <v>3</v>
      </c>
      <c r="AA91" s="14">
        <v>19.0</v>
      </c>
      <c r="AB91" s="142">
        <v>16.189393939393938</v>
      </c>
      <c r="AC91" s="14">
        <f t="shared" si="10"/>
        <v>0</v>
      </c>
    </row>
    <row r="92">
      <c r="A92" s="14" t="s">
        <v>124</v>
      </c>
      <c r="B92" s="14" t="s">
        <v>186</v>
      </c>
      <c r="C92" s="14">
        <v>2023.0</v>
      </c>
      <c r="D92" s="14">
        <v>0.0</v>
      </c>
      <c r="E92" s="14" t="s">
        <v>20</v>
      </c>
      <c r="F92" s="14">
        <f t="shared" si="1"/>
        <v>3</v>
      </c>
      <c r="G92" s="14">
        <v>2023.0</v>
      </c>
      <c r="H92" s="16">
        <f t="shared" si="2"/>
        <v>4</v>
      </c>
      <c r="I92" s="20" t="s">
        <v>27</v>
      </c>
      <c r="J92" s="17">
        <f t="shared" si="3"/>
        <v>1</v>
      </c>
      <c r="K92" s="20" t="s">
        <v>28</v>
      </c>
      <c r="L92" s="18">
        <f t="shared" si="4"/>
        <v>1</v>
      </c>
      <c r="M92" s="14">
        <v>9.0</v>
      </c>
      <c r="N92" s="142">
        <v>12.931818181818182</v>
      </c>
      <c r="P92" s="14" t="s">
        <v>58</v>
      </c>
      <c r="Q92" s="18">
        <f t="shared" si="5"/>
        <v>3</v>
      </c>
      <c r="R92" s="14" t="s">
        <v>28</v>
      </c>
      <c r="S92" s="19">
        <f t="shared" si="6"/>
        <v>1</v>
      </c>
      <c r="T92" s="14">
        <v>14.0</v>
      </c>
      <c r="U92" s="142">
        <v>12.196969696969697</v>
      </c>
      <c r="W92" s="14" t="s">
        <v>23</v>
      </c>
      <c r="X92" s="19">
        <f t="shared" si="7"/>
        <v>4</v>
      </c>
      <c r="Y92" s="14" t="s">
        <v>24</v>
      </c>
      <c r="Z92" s="18">
        <f t="shared" si="8"/>
        <v>3</v>
      </c>
      <c r="AA92" s="14">
        <v>19.0</v>
      </c>
      <c r="AB92" s="142">
        <v>16.189393939393938</v>
      </c>
      <c r="AC92" s="14">
        <f t="shared" si="10"/>
        <v>0</v>
      </c>
    </row>
    <row r="93">
      <c r="A93" s="52" t="s">
        <v>178</v>
      </c>
      <c r="B93" s="14" t="s">
        <v>187</v>
      </c>
      <c r="C93" s="14">
        <v>2023.0</v>
      </c>
      <c r="D93" s="14">
        <v>0.0</v>
      </c>
      <c r="E93" s="14" t="s">
        <v>20</v>
      </c>
      <c r="F93" s="14">
        <f t="shared" si="1"/>
        <v>3</v>
      </c>
      <c r="G93" s="14">
        <v>2025.0</v>
      </c>
      <c r="H93" s="16">
        <f t="shared" si="2"/>
        <v>2</v>
      </c>
      <c r="I93" s="42" t="s">
        <v>21</v>
      </c>
      <c r="J93" s="17">
        <f t="shared" si="3"/>
        <v>2</v>
      </c>
      <c r="K93" s="14" t="s">
        <v>22</v>
      </c>
      <c r="L93" s="18">
        <f t="shared" si="4"/>
        <v>2</v>
      </c>
      <c r="M93" s="14">
        <v>13.0</v>
      </c>
      <c r="N93" s="142">
        <v>12.931818181818182</v>
      </c>
      <c r="P93" s="42" t="s">
        <v>21</v>
      </c>
      <c r="Q93" s="18">
        <f t="shared" si="5"/>
        <v>2</v>
      </c>
      <c r="R93" s="29" t="s">
        <v>22</v>
      </c>
      <c r="S93" s="19">
        <f t="shared" si="6"/>
        <v>2</v>
      </c>
      <c r="T93" s="14">
        <v>9.0</v>
      </c>
      <c r="U93" s="142">
        <v>12.196969696969697</v>
      </c>
      <c r="W93" s="14" t="s">
        <v>23</v>
      </c>
      <c r="X93" s="19">
        <f t="shared" si="7"/>
        <v>4</v>
      </c>
      <c r="Y93" s="14" t="s">
        <v>24</v>
      </c>
      <c r="Z93" s="18">
        <f t="shared" si="8"/>
        <v>3</v>
      </c>
      <c r="AA93" s="14">
        <v>19.0</v>
      </c>
      <c r="AB93" s="142">
        <v>16.189393939393938</v>
      </c>
      <c r="AC93" s="14">
        <f t="shared" si="10"/>
        <v>0</v>
      </c>
    </row>
    <row r="94">
      <c r="A94" s="24" t="s">
        <v>117</v>
      </c>
      <c r="B94" s="70" t="s">
        <v>188</v>
      </c>
      <c r="C94" s="14">
        <v>2023.0</v>
      </c>
      <c r="D94" s="14">
        <v>0.0</v>
      </c>
      <c r="E94" s="14" t="s">
        <v>31</v>
      </c>
      <c r="F94" s="14">
        <f t="shared" si="1"/>
        <v>1</v>
      </c>
      <c r="G94" s="14">
        <v>2024.0</v>
      </c>
      <c r="H94" s="16">
        <f t="shared" si="2"/>
        <v>3</v>
      </c>
      <c r="I94" s="20" t="s">
        <v>27</v>
      </c>
      <c r="J94" s="17">
        <f t="shared" si="3"/>
        <v>1</v>
      </c>
      <c r="K94" s="20" t="s">
        <v>28</v>
      </c>
      <c r="L94" s="18">
        <f t="shared" si="4"/>
        <v>1</v>
      </c>
      <c r="M94" s="14">
        <v>4.0</v>
      </c>
      <c r="N94" s="142">
        <v>12.931818181818182</v>
      </c>
      <c r="P94" s="20" t="s">
        <v>27</v>
      </c>
      <c r="Q94" s="18">
        <f t="shared" si="5"/>
        <v>1</v>
      </c>
      <c r="R94" s="20" t="s">
        <v>28</v>
      </c>
      <c r="S94" s="19">
        <f t="shared" si="6"/>
        <v>1</v>
      </c>
      <c r="T94" s="14">
        <v>7.0</v>
      </c>
      <c r="U94" s="142">
        <v>12.196969696969697</v>
      </c>
      <c r="W94" s="14" t="s">
        <v>23</v>
      </c>
      <c r="X94" s="19">
        <f t="shared" si="7"/>
        <v>4</v>
      </c>
      <c r="Y94" s="14" t="s">
        <v>24</v>
      </c>
      <c r="Z94" s="18">
        <f t="shared" si="8"/>
        <v>3</v>
      </c>
      <c r="AA94" s="14">
        <v>19.0</v>
      </c>
      <c r="AB94" s="142">
        <v>16.189393939393938</v>
      </c>
      <c r="AC94" s="14">
        <f t="shared" si="10"/>
        <v>0</v>
      </c>
    </row>
    <row r="95">
      <c r="A95" s="52" t="s">
        <v>25</v>
      </c>
      <c r="B95" s="14" t="s">
        <v>189</v>
      </c>
      <c r="C95" s="14">
        <v>2023.0</v>
      </c>
      <c r="D95" s="14">
        <v>0.0</v>
      </c>
      <c r="E95" s="14" t="s">
        <v>20</v>
      </c>
      <c r="F95" s="14">
        <f t="shared" si="1"/>
        <v>3</v>
      </c>
      <c r="G95" s="14">
        <v>2026.0</v>
      </c>
      <c r="H95" s="16">
        <f t="shared" si="2"/>
        <v>1</v>
      </c>
      <c r="I95" s="14" t="s">
        <v>58</v>
      </c>
      <c r="J95" s="17">
        <f t="shared" si="3"/>
        <v>3</v>
      </c>
      <c r="K95" s="14" t="s">
        <v>22</v>
      </c>
      <c r="L95" s="18">
        <f t="shared" si="4"/>
        <v>2</v>
      </c>
      <c r="M95" s="14">
        <v>11.0</v>
      </c>
      <c r="N95" s="142">
        <v>12.931818181818182</v>
      </c>
      <c r="P95" s="14" t="s">
        <v>58</v>
      </c>
      <c r="Q95" s="18">
        <f t="shared" si="5"/>
        <v>3</v>
      </c>
      <c r="R95" s="29" t="s">
        <v>22</v>
      </c>
      <c r="S95" s="19">
        <f t="shared" si="6"/>
        <v>2</v>
      </c>
      <c r="T95" s="14">
        <v>6.0</v>
      </c>
      <c r="U95" s="142">
        <v>12.196969696969697</v>
      </c>
      <c r="W95" s="14" t="s">
        <v>23</v>
      </c>
      <c r="X95" s="19">
        <f t="shared" si="7"/>
        <v>4</v>
      </c>
      <c r="Y95" s="14" t="s">
        <v>24</v>
      </c>
      <c r="Z95" s="18">
        <f t="shared" si="8"/>
        <v>3</v>
      </c>
      <c r="AA95" s="14">
        <v>19.0</v>
      </c>
      <c r="AB95" s="142">
        <v>16.189393939393938</v>
      </c>
      <c r="AC95" s="14">
        <f t="shared" si="10"/>
        <v>0</v>
      </c>
    </row>
    <row r="96">
      <c r="A96" s="14" t="s">
        <v>190</v>
      </c>
      <c r="B96" s="14" t="s">
        <v>191</v>
      </c>
      <c r="C96" s="14">
        <v>2023.0</v>
      </c>
      <c r="D96" s="14">
        <v>0.0</v>
      </c>
      <c r="E96" s="14" t="s">
        <v>31</v>
      </c>
      <c r="F96" s="14">
        <f t="shared" si="1"/>
        <v>1</v>
      </c>
      <c r="G96" s="14">
        <v>2024.0</v>
      </c>
      <c r="H96" s="16">
        <f t="shared" si="2"/>
        <v>3</v>
      </c>
      <c r="I96" s="20" t="s">
        <v>27</v>
      </c>
      <c r="J96" s="17">
        <f t="shared" si="3"/>
        <v>1</v>
      </c>
      <c r="K96" s="14" t="s">
        <v>22</v>
      </c>
      <c r="L96" s="18">
        <f t="shared" si="4"/>
        <v>2</v>
      </c>
      <c r="M96" s="14">
        <v>10.0</v>
      </c>
      <c r="N96" s="142">
        <v>12.931818181818182</v>
      </c>
      <c r="P96" s="42" t="s">
        <v>21</v>
      </c>
      <c r="Q96" s="18">
        <f t="shared" si="5"/>
        <v>2</v>
      </c>
      <c r="R96" s="20" t="s">
        <v>28</v>
      </c>
      <c r="S96" s="19">
        <f t="shared" si="6"/>
        <v>1</v>
      </c>
      <c r="T96" s="14">
        <v>8.0</v>
      </c>
      <c r="U96" s="142">
        <v>12.196969696969697</v>
      </c>
      <c r="W96" s="14" t="s">
        <v>23</v>
      </c>
      <c r="X96" s="19">
        <f t="shared" si="7"/>
        <v>4</v>
      </c>
      <c r="Y96" s="14" t="s">
        <v>24</v>
      </c>
      <c r="Z96" s="18">
        <f t="shared" si="8"/>
        <v>3</v>
      </c>
      <c r="AA96" s="14">
        <v>19.0</v>
      </c>
      <c r="AB96" s="142">
        <v>16.189393939393938</v>
      </c>
      <c r="AC96" s="14">
        <f t="shared" si="10"/>
        <v>0</v>
      </c>
    </row>
    <row r="97">
      <c r="A97" s="14" t="s">
        <v>73</v>
      </c>
      <c r="B97" s="14" t="s">
        <v>192</v>
      </c>
      <c r="C97" s="14">
        <v>2023.0</v>
      </c>
      <c r="D97" s="14">
        <v>0.0</v>
      </c>
      <c r="E97" s="14" t="s">
        <v>31</v>
      </c>
      <c r="F97" s="14">
        <f t="shared" si="1"/>
        <v>1</v>
      </c>
      <c r="G97" s="14">
        <v>2025.0</v>
      </c>
      <c r="H97" s="16">
        <f t="shared" si="2"/>
        <v>2</v>
      </c>
      <c r="I97" s="20" t="s">
        <v>27</v>
      </c>
      <c r="J97" s="17">
        <f t="shared" si="3"/>
        <v>1</v>
      </c>
      <c r="K97" s="14" t="s">
        <v>22</v>
      </c>
      <c r="L97" s="18">
        <f t="shared" si="4"/>
        <v>2</v>
      </c>
      <c r="M97" s="14">
        <v>2.0</v>
      </c>
      <c r="N97" s="142">
        <v>12.931818181818182</v>
      </c>
      <c r="P97" s="14" t="s">
        <v>27</v>
      </c>
      <c r="Q97" s="18">
        <f t="shared" si="5"/>
        <v>1</v>
      </c>
      <c r="R97" s="14" t="s">
        <v>22</v>
      </c>
      <c r="S97" s="19">
        <f t="shared" si="6"/>
        <v>2</v>
      </c>
      <c r="T97" s="14">
        <v>2.0</v>
      </c>
      <c r="U97" s="142">
        <v>12.196969696969697</v>
      </c>
      <c r="W97" s="20" t="s">
        <v>27</v>
      </c>
      <c r="X97" s="19">
        <f t="shared" si="7"/>
        <v>1</v>
      </c>
      <c r="Y97" s="14" t="s">
        <v>22</v>
      </c>
      <c r="Z97" s="18">
        <f t="shared" si="8"/>
        <v>2</v>
      </c>
      <c r="AA97" s="14">
        <v>14.0</v>
      </c>
      <c r="AB97" s="142">
        <v>16.189393939393938</v>
      </c>
      <c r="AC97" s="14">
        <f t="shared" si="10"/>
        <v>0</v>
      </c>
    </row>
    <row r="98">
      <c r="A98" s="14" t="s">
        <v>193</v>
      </c>
      <c r="B98" s="14" t="s">
        <v>194</v>
      </c>
      <c r="C98" s="14">
        <v>2023.0</v>
      </c>
      <c r="D98" s="14">
        <v>0.0</v>
      </c>
      <c r="E98" s="35" t="s">
        <v>31</v>
      </c>
      <c r="F98" s="14">
        <f t="shared" si="1"/>
        <v>1</v>
      </c>
      <c r="G98" s="14">
        <v>2023.0</v>
      </c>
      <c r="H98" s="16">
        <f t="shared" si="2"/>
        <v>4</v>
      </c>
      <c r="I98" s="14" t="s">
        <v>23</v>
      </c>
      <c r="J98" s="17">
        <f t="shared" si="3"/>
        <v>4</v>
      </c>
      <c r="K98" s="14" t="s">
        <v>24</v>
      </c>
      <c r="L98" s="18">
        <f t="shared" si="4"/>
        <v>3</v>
      </c>
      <c r="M98" s="14">
        <v>19.0</v>
      </c>
      <c r="N98" s="142">
        <v>12.931818181818182</v>
      </c>
      <c r="P98" s="14" t="s">
        <v>27</v>
      </c>
      <c r="Q98" s="18">
        <f t="shared" si="5"/>
        <v>1</v>
      </c>
      <c r="R98" s="14" t="s">
        <v>22</v>
      </c>
      <c r="S98" s="19">
        <f t="shared" si="6"/>
        <v>2</v>
      </c>
      <c r="T98" s="14">
        <v>3.0</v>
      </c>
      <c r="U98" s="142">
        <v>12.196969696969697</v>
      </c>
      <c r="W98" s="14" t="s">
        <v>23</v>
      </c>
      <c r="X98" s="19">
        <f t="shared" si="7"/>
        <v>4</v>
      </c>
      <c r="Y98" s="14" t="s">
        <v>24</v>
      </c>
      <c r="Z98" s="18">
        <f t="shared" si="8"/>
        <v>3</v>
      </c>
      <c r="AA98" s="14">
        <v>19.0</v>
      </c>
      <c r="AB98" s="142">
        <v>16.189393939393938</v>
      </c>
      <c r="AC98" s="14">
        <f t="shared" si="10"/>
        <v>0</v>
      </c>
    </row>
    <row r="99">
      <c r="A99" s="14" t="s">
        <v>117</v>
      </c>
      <c r="B99" s="14" t="s">
        <v>195</v>
      </c>
      <c r="C99" s="14">
        <v>2023.0</v>
      </c>
      <c r="D99" s="14">
        <v>0.0</v>
      </c>
      <c r="E99" s="35" t="s">
        <v>31</v>
      </c>
      <c r="F99" s="14">
        <f t="shared" si="1"/>
        <v>1</v>
      </c>
      <c r="G99" s="14">
        <v>2023.0</v>
      </c>
      <c r="H99" s="16">
        <f t="shared" si="2"/>
        <v>4</v>
      </c>
      <c r="I99" s="14" t="s">
        <v>23</v>
      </c>
      <c r="J99" s="17">
        <f t="shared" si="3"/>
        <v>4</v>
      </c>
      <c r="K99" s="14" t="s">
        <v>24</v>
      </c>
      <c r="L99" s="18">
        <f t="shared" si="4"/>
        <v>3</v>
      </c>
      <c r="M99" s="14">
        <v>19.0</v>
      </c>
      <c r="N99" s="142">
        <v>12.931818181818182</v>
      </c>
      <c r="P99" s="42" t="s">
        <v>21</v>
      </c>
      <c r="Q99" s="18">
        <f t="shared" si="5"/>
        <v>2</v>
      </c>
      <c r="R99" s="14" t="s">
        <v>22</v>
      </c>
      <c r="S99" s="19">
        <f t="shared" si="6"/>
        <v>2</v>
      </c>
      <c r="T99" s="14">
        <v>8.0</v>
      </c>
      <c r="U99" s="142">
        <v>12.196969696969697</v>
      </c>
      <c r="W99" s="14" t="s">
        <v>23</v>
      </c>
      <c r="X99" s="19">
        <f t="shared" si="7"/>
        <v>4</v>
      </c>
      <c r="Y99" s="14" t="s">
        <v>24</v>
      </c>
      <c r="Z99" s="18">
        <f t="shared" si="8"/>
        <v>3</v>
      </c>
      <c r="AA99" s="14">
        <v>19.0</v>
      </c>
      <c r="AB99" s="142">
        <v>16.189393939393938</v>
      </c>
      <c r="AC99" s="14">
        <f t="shared" si="10"/>
        <v>0</v>
      </c>
    </row>
    <row r="100">
      <c r="A100" s="14" t="s">
        <v>51</v>
      </c>
      <c r="B100" s="14" t="s">
        <v>196</v>
      </c>
      <c r="C100" s="14">
        <v>2023.0</v>
      </c>
      <c r="D100" s="14">
        <v>0.0</v>
      </c>
      <c r="E100" s="14" t="s">
        <v>31</v>
      </c>
      <c r="F100" s="14">
        <f t="shared" si="1"/>
        <v>1</v>
      </c>
      <c r="G100" s="14">
        <v>2025.0</v>
      </c>
      <c r="H100" s="16">
        <f t="shared" si="2"/>
        <v>2</v>
      </c>
      <c r="I100" s="20" t="s">
        <v>27</v>
      </c>
      <c r="J100" s="17">
        <f t="shared" si="3"/>
        <v>1</v>
      </c>
      <c r="K100" s="14" t="s">
        <v>22</v>
      </c>
      <c r="L100" s="18">
        <f t="shared" si="4"/>
        <v>2</v>
      </c>
      <c r="M100" s="14">
        <v>8.0</v>
      </c>
      <c r="N100" s="142">
        <v>12.931818181818182</v>
      </c>
      <c r="P100" s="14" t="s">
        <v>58</v>
      </c>
      <c r="Q100" s="18">
        <f t="shared" si="5"/>
        <v>3</v>
      </c>
      <c r="R100" s="14" t="s">
        <v>22</v>
      </c>
      <c r="S100" s="19">
        <f t="shared" si="6"/>
        <v>2</v>
      </c>
      <c r="T100" s="14">
        <v>7.0</v>
      </c>
      <c r="U100" s="142">
        <v>12.196969696969697</v>
      </c>
      <c r="W100" s="20" t="s">
        <v>27</v>
      </c>
      <c r="X100" s="19">
        <f t="shared" si="7"/>
        <v>1</v>
      </c>
      <c r="Y100" s="14" t="s">
        <v>22</v>
      </c>
      <c r="Z100" s="18">
        <f t="shared" si="8"/>
        <v>2</v>
      </c>
      <c r="AA100" s="14">
        <v>11.0</v>
      </c>
      <c r="AB100" s="142">
        <v>16.189393939393938</v>
      </c>
      <c r="AC100" s="14">
        <f t="shared" si="10"/>
        <v>0</v>
      </c>
    </row>
    <row r="101">
      <c r="A101" s="41" t="s">
        <v>56</v>
      </c>
      <c r="B101" s="14" t="s">
        <v>197</v>
      </c>
      <c r="C101" s="14">
        <v>2023.0</v>
      </c>
      <c r="D101" s="14">
        <v>0.0</v>
      </c>
      <c r="E101" s="14" t="s">
        <v>20</v>
      </c>
      <c r="F101" s="14">
        <f t="shared" si="1"/>
        <v>3</v>
      </c>
      <c r="G101" s="14">
        <v>2023.0</v>
      </c>
      <c r="H101" s="16">
        <f t="shared" si="2"/>
        <v>4</v>
      </c>
      <c r="I101" s="42" t="s">
        <v>21</v>
      </c>
      <c r="J101" s="17">
        <f t="shared" si="3"/>
        <v>2</v>
      </c>
      <c r="K101" s="14" t="s">
        <v>22</v>
      </c>
      <c r="L101" s="18">
        <f t="shared" si="4"/>
        <v>2</v>
      </c>
      <c r="M101" s="14">
        <v>7.0</v>
      </c>
      <c r="N101" s="142">
        <v>12.931818181818182</v>
      </c>
      <c r="P101" s="14" t="s">
        <v>23</v>
      </c>
      <c r="Q101" s="18">
        <f t="shared" si="5"/>
        <v>4</v>
      </c>
      <c r="R101" s="14" t="s">
        <v>24</v>
      </c>
      <c r="S101" s="19">
        <f t="shared" si="6"/>
        <v>3</v>
      </c>
      <c r="T101" s="14">
        <v>19.0</v>
      </c>
      <c r="U101" s="142">
        <v>12.196969696969697</v>
      </c>
      <c r="W101" s="14" t="s">
        <v>23</v>
      </c>
      <c r="X101" s="19">
        <f t="shared" si="7"/>
        <v>4</v>
      </c>
      <c r="Y101" s="14" t="s">
        <v>24</v>
      </c>
      <c r="Z101" s="18">
        <f t="shared" si="8"/>
        <v>3</v>
      </c>
      <c r="AA101" s="14">
        <v>19.0</v>
      </c>
      <c r="AB101" s="142">
        <v>16.189393939393938</v>
      </c>
      <c r="AC101" s="14">
        <f t="shared" si="10"/>
        <v>0</v>
      </c>
    </row>
    <row r="102">
      <c r="A102" s="24" t="s">
        <v>130</v>
      </c>
      <c r="B102" s="25" t="s">
        <v>198</v>
      </c>
      <c r="C102" s="14">
        <v>2023.0</v>
      </c>
      <c r="D102" s="14">
        <v>0.0</v>
      </c>
      <c r="E102" s="14" t="s">
        <v>31</v>
      </c>
      <c r="F102" s="14">
        <f t="shared" si="1"/>
        <v>1</v>
      </c>
      <c r="G102" s="14">
        <v>2024.0</v>
      </c>
      <c r="H102" s="16">
        <f t="shared" si="2"/>
        <v>3</v>
      </c>
      <c r="I102" s="20" t="s">
        <v>27</v>
      </c>
      <c r="J102" s="17">
        <f t="shared" si="3"/>
        <v>1</v>
      </c>
      <c r="K102" s="20" t="s">
        <v>28</v>
      </c>
      <c r="L102" s="18">
        <f t="shared" si="4"/>
        <v>1</v>
      </c>
      <c r="M102" s="14">
        <v>6.0</v>
      </c>
      <c r="N102" s="142">
        <v>12.931818181818182</v>
      </c>
      <c r="P102" s="14" t="s">
        <v>58</v>
      </c>
      <c r="Q102" s="18">
        <f t="shared" si="5"/>
        <v>3</v>
      </c>
      <c r="R102" s="14" t="s">
        <v>22</v>
      </c>
      <c r="S102" s="19">
        <f t="shared" si="6"/>
        <v>2</v>
      </c>
      <c r="T102" s="14">
        <v>11.0</v>
      </c>
      <c r="U102" s="142">
        <v>12.196969696969697</v>
      </c>
      <c r="W102" s="14" t="s">
        <v>23</v>
      </c>
      <c r="X102" s="19">
        <f t="shared" si="7"/>
        <v>4</v>
      </c>
      <c r="Y102" s="14" t="s">
        <v>24</v>
      </c>
      <c r="Z102" s="18">
        <f t="shared" si="8"/>
        <v>3</v>
      </c>
      <c r="AA102" s="14">
        <v>19.0</v>
      </c>
      <c r="AB102" s="142">
        <v>16.189393939393938</v>
      </c>
      <c r="AC102" s="14">
        <f t="shared" si="10"/>
        <v>0</v>
      </c>
    </row>
    <row r="103">
      <c r="A103" s="14" t="s">
        <v>199</v>
      </c>
      <c r="B103" s="14" t="s">
        <v>200</v>
      </c>
      <c r="C103" s="14">
        <v>2023.0</v>
      </c>
      <c r="D103" s="14">
        <v>0.0</v>
      </c>
      <c r="E103" s="14" t="s">
        <v>20</v>
      </c>
      <c r="F103" s="14">
        <f t="shared" si="1"/>
        <v>3</v>
      </c>
      <c r="G103" s="14">
        <v>2023.0</v>
      </c>
      <c r="H103" s="16">
        <f t="shared" si="2"/>
        <v>4</v>
      </c>
      <c r="I103" s="14" t="s">
        <v>23</v>
      </c>
      <c r="J103" s="17">
        <f t="shared" si="3"/>
        <v>4</v>
      </c>
      <c r="K103" s="14" t="s">
        <v>24</v>
      </c>
      <c r="L103" s="18">
        <f t="shared" si="4"/>
        <v>3</v>
      </c>
      <c r="M103" s="14">
        <v>19.0</v>
      </c>
      <c r="N103" s="142">
        <v>12.931818181818182</v>
      </c>
      <c r="P103" s="42" t="s">
        <v>21</v>
      </c>
      <c r="Q103" s="18">
        <f t="shared" si="5"/>
        <v>2</v>
      </c>
      <c r="R103" s="14" t="s">
        <v>28</v>
      </c>
      <c r="S103" s="19">
        <f t="shared" si="6"/>
        <v>1</v>
      </c>
      <c r="T103" s="20">
        <v>14.0</v>
      </c>
      <c r="U103" s="142">
        <v>12.196969696969697</v>
      </c>
      <c r="W103" s="14" t="s">
        <v>23</v>
      </c>
      <c r="X103" s="19">
        <f t="shared" si="7"/>
        <v>4</v>
      </c>
      <c r="Y103" s="14" t="s">
        <v>24</v>
      </c>
      <c r="Z103" s="18">
        <f t="shared" si="8"/>
        <v>3</v>
      </c>
      <c r="AA103" s="14">
        <v>19.0</v>
      </c>
      <c r="AB103" s="142">
        <v>16.189393939393938</v>
      </c>
      <c r="AC103" s="14">
        <f t="shared" si="10"/>
        <v>0</v>
      </c>
    </row>
    <row r="104">
      <c r="A104" s="41" t="s">
        <v>95</v>
      </c>
      <c r="B104" s="14" t="s">
        <v>201</v>
      </c>
      <c r="C104" s="14">
        <v>2023.0</v>
      </c>
      <c r="D104" s="14">
        <v>0.0</v>
      </c>
      <c r="E104" s="14" t="s">
        <v>20</v>
      </c>
      <c r="F104" s="14">
        <f t="shared" si="1"/>
        <v>3</v>
      </c>
      <c r="G104" s="14">
        <v>2026.0</v>
      </c>
      <c r="H104" s="16">
        <f t="shared" si="2"/>
        <v>1</v>
      </c>
      <c r="I104" s="14" t="s">
        <v>23</v>
      </c>
      <c r="J104" s="17">
        <f t="shared" si="3"/>
        <v>4</v>
      </c>
      <c r="K104" s="14" t="s">
        <v>24</v>
      </c>
      <c r="L104" s="18">
        <f t="shared" si="4"/>
        <v>3</v>
      </c>
      <c r="M104" s="14">
        <v>19.0</v>
      </c>
      <c r="N104" s="142">
        <v>12.931818181818182</v>
      </c>
      <c r="P104" s="14" t="s">
        <v>58</v>
      </c>
      <c r="Q104" s="18">
        <f t="shared" si="5"/>
        <v>3</v>
      </c>
      <c r="R104" s="29" t="s">
        <v>22</v>
      </c>
      <c r="S104" s="19">
        <f t="shared" si="6"/>
        <v>2</v>
      </c>
      <c r="T104" s="14">
        <v>14.0</v>
      </c>
      <c r="U104" s="142">
        <v>12.196969696969697</v>
      </c>
      <c r="W104" s="14" t="s">
        <v>23</v>
      </c>
      <c r="X104" s="19">
        <f t="shared" si="7"/>
        <v>4</v>
      </c>
      <c r="Y104" s="14" t="s">
        <v>24</v>
      </c>
      <c r="Z104" s="18">
        <f t="shared" si="8"/>
        <v>3</v>
      </c>
      <c r="AA104" s="14">
        <v>19.0</v>
      </c>
      <c r="AB104" s="142">
        <v>16.189393939393938</v>
      </c>
      <c r="AC104" s="14">
        <f t="shared" si="10"/>
        <v>0</v>
      </c>
    </row>
    <row r="105">
      <c r="A105" s="14" t="s">
        <v>130</v>
      </c>
      <c r="B105" s="14" t="s">
        <v>202</v>
      </c>
      <c r="C105" s="14">
        <v>2023.0</v>
      </c>
      <c r="D105" s="14">
        <v>0.0</v>
      </c>
      <c r="E105" s="35" t="s">
        <v>31</v>
      </c>
      <c r="F105" s="14">
        <f t="shared" si="1"/>
        <v>1</v>
      </c>
      <c r="G105" s="14">
        <v>2025.0</v>
      </c>
      <c r="H105" s="16">
        <f t="shared" si="2"/>
        <v>2</v>
      </c>
      <c r="I105" s="14" t="s">
        <v>23</v>
      </c>
      <c r="J105" s="17">
        <f t="shared" si="3"/>
        <v>4</v>
      </c>
      <c r="K105" s="14" t="s">
        <v>24</v>
      </c>
      <c r="L105" s="18">
        <f t="shared" si="4"/>
        <v>3</v>
      </c>
      <c r="M105" s="14">
        <v>19.0</v>
      </c>
      <c r="N105" s="142">
        <v>12.931818181818182</v>
      </c>
      <c r="P105" s="20" t="s">
        <v>27</v>
      </c>
      <c r="Q105" s="18">
        <f t="shared" si="5"/>
        <v>1</v>
      </c>
      <c r="R105" s="20" t="s">
        <v>28</v>
      </c>
      <c r="S105" s="19">
        <f t="shared" si="6"/>
        <v>1</v>
      </c>
      <c r="T105" s="20">
        <v>9.0</v>
      </c>
      <c r="U105" s="142">
        <v>12.196969696969697</v>
      </c>
      <c r="W105" s="14" t="s">
        <v>23</v>
      </c>
      <c r="X105" s="19">
        <f t="shared" si="7"/>
        <v>4</v>
      </c>
      <c r="Y105" s="14" t="s">
        <v>24</v>
      </c>
      <c r="Z105" s="18">
        <f t="shared" si="8"/>
        <v>3</v>
      </c>
      <c r="AA105" s="14">
        <v>19.0</v>
      </c>
      <c r="AB105" s="142">
        <v>16.189393939393938</v>
      </c>
      <c r="AC105" s="14">
        <f t="shared" si="10"/>
        <v>0</v>
      </c>
    </row>
    <row r="106">
      <c r="A106" s="14" t="s">
        <v>77</v>
      </c>
      <c r="B106" s="14" t="s">
        <v>203</v>
      </c>
      <c r="C106" s="14">
        <v>2023.0</v>
      </c>
      <c r="D106" s="14">
        <v>0.0</v>
      </c>
      <c r="E106" s="14" t="s">
        <v>20</v>
      </c>
      <c r="F106" s="14">
        <f t="shared" si="1"/>
        <v>3</v>
      </c>
      <c r="G106" s="14">
        <v>2023.0</v>
      </c>
      <c r="H106" s="16">
        <f t="shared" si="2"/>
        <v>4</v>
      </c>
      <c r="I106" s="20" t="s">
        <v>27</v>
      </c>
      <c r="J106" s="17">
        <f t="shared" si="3"/>
        <v>1</v>
      </c>
      <c r="K106" s="20" t="s">
        <v>28</v>
      </c>
      <c r="L106" s="18">
        <f t="shared" si="4"/>
        <v>1</v>
      </c>
      <c r="M106" s="14">
        <v>3.0</v>
      </c>
      <c r="N106" s="142">
        <v>12.931818181818182</v>
      </c>
      <c r="P106" s="20" t="s">
        <v>27</v>
      </c>
      <c r="Q106" s="18">
        <f t="shared" si="5"/>
        <v>1</v>
      </c>
      <c r="R106" s="14" t="s">
        <v>28</v>
      </c>
      <c r="S106" s="19">
        <f t="shared" si="6"/>
        <v>1</v>
      </c>
      <c r="T106" s="14">
        <v>1.0</v>
      </c>
      <c r="U106" s="142">
        <v>12.196969696969697</v>
      </c>
      <c r="W106" s="20" t="s">
        <v>27</v>
      </c>
      <c r="X106" s="19">
        <f t="shared" si="7"/>
        <v>1</v>
      </c>
      <c r="Y106" s="20" t="s">
        <v>28</v>
      </c>
      <c r="Z106" s="18">
        <f t="shared" si="8"/>
        <v>1</v>
      </c>
      <c r="AA106" s="14">
        <v>5.0</v>
      </c>
      <c r="AB106" s="142">
        <v>16.189393939393938</v>
      </c>
      <c r="AC106" s="14">
        <f t="shared" si="10"/>
        <v>0</v>
      </c>
    </row>
    <row r="107">
      <c r="A107" s="13" t="s">
        <v>78</v>
      </c>
      <c r="B107" s="14" t="s">
        <v>204</v>
      </c>
      <c r="C107" s="14">
        <v>2023.0</v>
      </c>
      <c r="D107" s="14">
        <v>0.0</v>
      </c>
      <c r="E107" s="14" t="s">
        <v>20</v>
      </c>
      <c r="F107" s="14">
        <f t="shared" si="1"/>
        <v>3</v>
      </c>
      <c r="G107" s="14">
        <v>2023.0</v>
      </c>
      <c r="H107" s="16">
        <f t="shared" si="2"/>
        <v>4</v>
      </c>
      <c r="I107" s="14" t="s">
        <v>58</v>
      </c>
      <c r="J107" s="17">
        <f t="shared" si="3"/>
        <v>3</v>
      </c>
      <c r="K107" s="14" t="s">
        <v>22</v>
      </c>
      <c r="L107" s="18">
        <f t="shared" si="4"/>
        <v>2</v>
      </c>
      <c r="M107" s="14">
        <v>15.0</v>
      </c>
      <c r="N107" s="142">
        <v>12.931818181818182</v>
      </c>
      <c r="P107" s="14" t="s">
        <v>23</v>
      </c>
      <c r="Q107" s="18">
        <f t="shared" si="5"/>
        <v>4</v>
      </c>
      <c r="R107" s="14" t="s">
        <v>24</v>
      </c>
      <c r="S107" s="19">
        <f t="shared" si="6"/>
        <v>3</v>
      </c>
      <c r="T107" s="14">
        <v>19.0</v>
      </c>
      <c r="U107" s="142">
        <v>12.196969696969697</v>
      </c>
      <c r="W107" s="14" t="s">
        <v>23</v>
      </c>
      <c r="X107" s="19">
        <f t="shared" si="7"/>
        <v>4</v>
      </c>
      <c r="Y107" s="14" t="s">
        <v>24</v>
      </c>
      <c r="Z107" s="18">
        <f t="shared" si="8"/>
        <v>3</v>
      </c>
      <c r="AA107" s="14">
        <v>19.0</v>
      </c>
      <c r="AB107" s="142">
        <v>16.189393939393938</v>
      </c>
      <c r="AC107" s="14">
        <f t="shared" si="10"/>
        <v>0</v>
      </c>
    </row>
    <row r="108">
      <c r="A108" s="60" t="s">
        <v>78</v>
      </c>
      <c r="B108" s="14" t="s">
        <v>205</v>
      </c>
      <c r="C108" s="14">
        <v>2023.0</v>
      </c>
      <c r="D108" s="14">
        <v>0.0</v>
      </c>
      <c r="E108" s="14" t="s">
        <v>20</v>
      </c>
      <c r="F108" s="14">
        <f t="shared" si="1"/>
        <v>3</v>
      </c>
      <c r="G108" s="14">
        <v>2025.0</v>
      </c>
      <c r="H108" s="16">
        <f t="shared" si="2"/>
        <v>2</v>
      </c>
      <c r="I108" s="14" t="s">
        <v>23</v>
      </c>
      <c r="J108" s="17">
        <f t="shared" si="3"/>
        <v>4</v>
      </c>
      <c r="K108" s="14" t="s">
        <v>24</v>
      </c>
      <c r="L108" s="18">
        <f t="shared" si="4"/>
        <v>3</v>
      </c>
      <c r="M108" s="14">
        <v>19.0</v>
      </c>
      <c r="N108" s="142">
        <v>12.931818181818182</v>
      </c>
      <c r="P108" s="14" t="s">
        <v>58</v>
      </c>
      <c r="Q108" s="18">
        <f t="shared" si="5"/>
        <v>3</v>
      </c>
      <c r="R108" s="29" t="s">
        <v>22</v>
      </c>
      <c r="S108" s="19">
        <f t="shared" si="6"/>
        <v>2</v>
      </c>
      <c r="T108" s="14">
        <v>17.0</v>
      </c>
      <c r="U108" s="142">
        <v>12.196969696969697</v>
      </c>
      <c r="W108" s="14" t="s">
        <v>23</v>
      </c>
      <c r="X108" s="19">
        <f t="shared" si="7"/>
        <v>4</v>
      </c>
      <c r="Y108" s="14" t="s">
        <v>24</v>
      </c>
      <c r="Z108" s="18">
        <f t="shared" si="8"/>
        <v>3</v>
      </c>
      <c r="AA108" s="14">
        <v>19.0</v>
      </c>
      <c r="AB108" s="142">
        <v>16.189393939393938</v>
      </c>
      <c r="AC108" s="14">
        <f t="shared" si="10"/>
        <v>0</v>
      </c>
    </row>
    <row r="109">
      <c r="A109" s="41" t="s">
        <v>82</v>
      </c>
      <c r="B109" s="69" t="s">
        <v>206</v>
      </c>
      <c r="C109" s="14">
        <v>2023.0</v>
      </c>
      <c r="D109" s="14">
        <v>0.0</v>
      </c>
      <c r="E109" s="14" t="s">
        <v>20</v>
      </c>
      <c r="F109" s="14">
        <f t="shared" si="1"/>
        <v>3</v>
      </c>
      <c r="G109" s="14">
        <v>2025.0</v>
      </c>
      <c r="H109" s="16">
        <f t="shared" si="2"/>
        <v>2</v>
      </c>
      <c r="I109" s="14" t="s">
        <v>23</v>
      </c>
      <c r="J109" s="17">
        <f t="shared" si="3"/>
        <v>4</v>
      </c>
      <c r="K109" s="14" t="s">
        <v>24</v>
      </c>
      <c r="L109" s="18">
        <f t="shared" si="4"/>
        <v>3</v>
      </c>
      <c r="M109" s="14">
        <v>19.0</v>
      </c>
      <c r="N109" s="142">
        <v>12.931818181818182</v>
      </c>
      <c r="P109" s="42" t="s">
        <v>21</v>
      </c>
      <c r="Q109" s="18">
        <f t="shared" si="5"/>
        <v>2</v>
      </c>
      <c r="R109" s="29" t="s">
        <v>22</v>
      </c>
      <c r="S109" s="19">
        <f t="shared" si="6"/>
        <v>2</v>
      </c>
      <c r="T109" s="14">
        <v>8.0</v>
      </c>
      <c r="U109" s="142">
        <v>12.196969696969697</v>
      </c>
      <c r="W109" s="14" t="s">
        <v>23</v>
      </c>
      <c r="X109" s="19">
        <f t="shared" si="7"/>
        <v>4</v>
      </c>
      <c r="Y109" s="14" t="s">
        <v>24</v>
      </c>
      <c r="Z109" s="18">
        <f t="shared" si="8"/>
        <v>3</v>
      </c>
      <c r="AA109" s="14">
        <v>19.0</v>
      </c>
      <c r="AB109" s="142">
        <v>16.189393939393938</v>
      </c>
      <c r="AC109" s="14">
        <f t="shared" si="10"/>
        <v>0</v>
      </c>
    </row>
    <row r="110">
      <c r="A110" s="14" t="s">
        <v>207</v>
      </c>
      <c r="B110" s="14" t="s">
        <v>208</v>
      </c>
      <c r="C110" s="14">
        <v>2023.0</v>
      </c>
      <c r="D110" s="14">
        <v>0.0</v>
      </c>
      <c r="E110" s="14" t="s">
        <v>20</v>
      </c>
      <c r="F110" s="14">
        <f t="shared" si="1"/>
        <v>3</v>
      </c>
      <c r="G110" s="14">
        <v>2024.0</v>
      </c>
      <c r="H110" s="16">
        <f t="shared" si="2"/>
        <v>3</v>
      </c>
      <c r="I110" s="20" t="s">
        <v>27</v>
      </c>
      <c r="J110" s="17">
        <f t="shared" si="3"/>
        <v>1</v>
      </c>
      <c r="K110" s="20" t="s">
        <v>28</v>
      </c>
      <c r="L110" s="18">
        <f t="shared" si="4"/>
        <v>1</v>
      </c>
      <c r="M110" s="14">
        <v>7.0</v>
      </c>
      <c r="N110" s="142">
        <v>12.931818181818182</v>
      </c>
      <c r="P110" s="20" t="s">
        <v>27</v>
      </c>
      <c r="Q110" s="18">
        <f t="shared" si="5"/>
        <v>1</v>
      </c>
      <c r="R110" s="14" t="s">
        <v>28</v>
      </c>
      <c r="S110" s="19">
        <f t="shared" si="6"/>
        <v>1</v>
      </c>
      <c r="T110" s="14">
        <v>12.0</v>
      </c>
      <c r="U110" s="142">
        <v>12.196969696969697</v>
      </c>
      <c r="W110" s="20" t="s">
        <v>27</v>
      </c>
      <c r="X110" s="19">
        <f t="shared" si="7"/>
        <v>1</v>
      </c>
      <c r="Y110" s="20" t="s">
        <v>28</v>
      </c>
      <c r="Z110" s="18">
        <f t="shared" si="8"/>
        <v>1</v>
      </c>
      <c r="AA110" s="14">
        <v>12.0</v>
      </c>
      <c r="AB110" s="142">
        <v>16.189393939393938</v>
      </c>
      <c r="AC110" s="14">
        <f t="shared" si="10"/>
        <v>0</v>
      </c>
    </row>
    <row r="111">
      <c r="A111" s="13" t="s">
        <v>18</v>
      </c>
      <c r="B111" s="14" t="s">
        <v>209</v>
      </c>
      <c r="C111" s="14">
        <v>2023.0</v>
      </c>
      <c r="D111" s="14">
        <v>0.0</v>
      </c>
      <c r="E111" s="14" t="s">
        <v>20</v>
      </c>
      <c r="F111" s="14">
        <f t="shared" si="1"/>
        <v>3</v>
      </c>
      <c r="G111" s="14">
        <v>2024.0</v>
      </c>
      <c r="H111" s="16">
        <f t="shared" si="2"/>
        <v>3</v>
      </c>
      <c r="I111" s="14" t="s">
        <v>58</v>
      </c>
      <c r="J111" s="17">
        <f t="shared" si="3"/>
        <v>3</v>
      </c>
      <c r="K111" s="14" t="s">
        <v>22</v>
      </c>
      <c r="L111" s="18">
        <f t="shared" si="4"/>
        <v>2</v>
      </c>
      <c r="M111" s="14">
        <v>17.0</v>
      </c>
      <c r="N111" s="142">
        <v>12.931818181818182</v>
      </c>
      <c r="P111" s="14" t="s">
        <v>23</v>
      </c>
      <c r="Q111" s="18">
        <f t="shared" si="5"/>
        <v>4</v>
      </c>
      <c r="R111" s="14" t="s">
        <v>24</v>
      </c>
      <c r="S111" s="19">
        <f t="shared" si="6"/>
        <v>3</v>
      </c>
      <c r="T111" s="14">
        <v>19.0</v>
      </c>
      <c r="U111" s="142">
        <v>12.196969696969697</v>
      </c>
      <c r="W111" s="14" t="s">
        <v>23</v>
      </c>
      <c r="X111" s="19">
        <f t="shared" si="7"/>
        <v>4</v>
      </c>
      <c r="Y111" s="14" t="s">
        <v>24</v>
      </c>
      <c r="Z111" s="18">
        <f t="shared" si="8"/>
        <v>3</v>
      </c>
      <c r="AA111" s="14">
        <v>19.0</v>
      </c>
      <c r="AB111" s="142">
        <v>16.189393939393938</v>
      </c>
      <c r="AC111" s="14">
        <f t="shared" si="10"/>
        <v>0</v>
      </c>
    </row>
    <row r="112">
      <c r="A112" s="14" t="s">
        <v>81</v>
      </c>
      <c r="B112" s="41" t="s">
        <v>210</v>
      </c>
      <c r="C112" s="14">
        <v>2023.0</v>
      </c>
      <c r="D112" s="14">
        <v>0.0</v>
      </c>
      <c r="E112" s="14" t="s">
        <v>31</v>
      </c>
      <c r="F112" s="14">
        <f t="shared" si="1"/>
        <v>1</v>
      </c>
      <c r="G112" s="14">
        <v>2024.0</v>
      </c>
      <c r="H112" s="16">
        <f t="shared" si="2"/>
        <v>3</v>
      </c>
      <c r="I112" s="14" t="s">
        <v>23</v>
      </c>
      <c r="J112" s="17">
        <f t="shared" si="3"/>
        <v>4</v>
      </c>
      <c r="K112" s="14" t="s">
        <v>24</v>
      </c>
      <c r="L112" s="18">
        <f t="shared" si="4"/>
        <v>3</v>
      </c>
      <c r="M112" s="14">
        <v>19.0</v>
      </c>
      <c r="N112" s="142">
        <v>12.931818181818182</v>
      </c>
      <c r="P112" s="14" t="s">
        <v>23</v>
      </c>
      <c r="Q112" s="18">
        <f t="shared" si="5"/>
        <v>4</v>
      </c>
      <c r="R112" s="14" t="s">
        <v>24</v>
      </c>
      <c r="S112" s="19">
        <f t="shared" si="6"/>
        <v>3</v>
      </c>
      <c r="T112" s="14">
        <v>19.0</v>
      </c>
      <c r="U112" s="142">
        <v>12.196969696969697</v>
      </c>
      <c r="W112" s="42" t="s">
        <v>21</v>
      </c>
      <c r="X112" s="19">
        <f t="shared" si="7"/>
        <v>2</v>
      </c>
      <c r="Y112" s="14" t="s">
        <v>22</v>
      </c>
      <c r="Z112" s="18">
        <f t="shared" si="8"/>
        <v>2</v>
      </c>
      <c r="AA112" s="14">
        <v>18.0</v>
      </c>
      <c r="AB112" s="142">
        <v>16.189393939393938</v>
      </c>
      <c r="AC112" s="14">
        <f t="shared" si="10"/>
        <v>0</v>
      </c>
    </row>
    <row r="113">
      <c r="A113" s="14" t="s">
        <v>115</v>
      </c>
      <c r="B113" s="14" t="s">
        <v>211</v>
      </c>
      <c r="C113" s="14">
        <v>2023.0</v>
      </c>
      <c r="D113" s="14">
        <v>0.0</v>
      </c>
      <c r="E113" s="14" t="s">
        <v>31</v>
      </c>
      <c r="F113" s="14">
        <f t="shared" si="1"/>
        <v>1</v>
      </c>
      <c r="G113" s="14">
        <v>2023.0</v>
      </c>
      <c r="H113" s="16">
        <f t="shared" si="2"/>
        <v>4</v>
      </c>
      <c r="I113" s="14" t="s">
        <v>23</v>
      </c>
      <c r="J113" s="17">
        <f t="shared" si="3"/>
        <v>4</v>
      </c>
      <c r="K113" s="14" t="s">
        <v>24</v>
      </c>
      <c r="L113" s="18">
        <f t="shared" si="4"/>
        <v>3</v>
      </c>
      <c r="M113" s="14">
        <v>19.0</v>
      </c>
      <c r="N113" s="142">
        <v>12.931818181818182</v>
      </c>
      <c r="P113" s="20" t="s">
        <v>58</v>
      </c>
      <c r="Q113" s="18">
        <f t="shared" si="5"/>
        <v>3</v>
      </c>
      <c r="R113" s="20" t="s">
        <v>28</v>
      </c>
      <c r="S113" s="19">
        <f t="shared" si="6"/>
        <v>1</v>
      </c>
      <c r="T113" s="14">
        <v>4.0</v>
      </c>
      <c r="U113" s="142">
        <v>12.196969696969697</v>
      </c>
      <c r="W113" s="20" t="s">
        <v>27</v>
      </c>
      <c r="X113" s="19">
        <f t="shared" si="7"/>
        <v>1</v>
      </c>
      <c r="Y113" s="14" t="s">
        <v>22</v>
      </c>
      <c r="Z113" s="18">
        <f t="shared" si="8"/>
        <v>2</v>
      </c>
      <c r="AA113" s="14">
        <v>10.0</v>
      </c>
      <c r="AB113" s="142">
        <v>16.189393939393938</v>
      </c>
      <c r="AC113" s="14">
        <f t="shared" si="10"/>
        <v>0</v>
      </c>
    </row>
    <row r="114">
      <c r="A114" s="14" t="s">
        <v>61</v>
      </c>
      <c r="B114" s="14" t="s">
        <v>212</v>
      </c>
      <c r="C114" s="14">
        <v>2023.0</v>
      </c>
      <c r="D114" s="14">
        <v>0.0</v>
      </c>
      <c r="E114" s="14" t="s">
        <v>31</v>
      </c>
      <c r="F114" s="14">
        <f t="shared" si="1"/>
        <v>1</v>
      </c>
      <c r="G114" s="14">
        <v>2024.0</v>
      </c>
      <c r="H114" s="16">
        <f t="shared" si="2"/>
        <v>3</v>
      </c>
      <c r="I114" s="42" t="s">
        <v>21</v>
      </c>
      <c r="J114" s="17">
        <f t="shared" si="3"/>
        <v>2</v>
      </c>
      <c r="K114" s="14" t="s">
        <v>22</v>
      </c>
      <c r="L114" s="18">
        <f t="shared" si="4"/>
        <v>2</v>
      </c>
      <c r="M114" s="14">
        <v>7.0</v>
      </c>
      <c r="N114" s="142">
        <v>12.931818181818182</v>
      </c>
      <c r="P114" s="14" t="s">
        <v>27</v>
      </c>
      <c r="Q114" s="18">
        <f t="shared" si="5"/>
        <v>1</v>
      </c>
      <c r="R114" s="14" t="s">
        <v>22</v>
      </c>
      <c r="S114" s="19">
        <f t="shared" si="6"/>
        <v>2</v>
      </c>
      <c r="T114" s="14">
        <v>4.0</v>
      </c>
      <c r="U114" s="142">
        <v>12.196969696969697</v>
      </c>
      <c r="W114" s="14" t="s">
        <v>23</v>
      </c>
      <c r="X114" s="19">
        <f t="shared" si="7"/>
        <v>4</v>
      </c>
      <c r="Y114" s="14" t="s">
        <v>24</v>
      </c>
      <c r="Z114" s="18">
        <f t="shared" si="8"/>
        <v>3</v>
      </c>
      <c r="AA114" s="14">
        <v>19.0</v>
      </c>
      <c r="AB114" s="142">
        <v>16.189393939393938</v>
      </c>
      <c r="AC114" s="14">
        <f t="shared" si="10"/>
        <v>0</v>
      </c>
    </row>
    <row r="115">
      <c r="A115" s="59" t="s">
        <v>213</v>
      </c>
      <c r="B115" s="14" t="s">
        <v>214</v>
      </c>
      <c r="C115" s="14">
        <v>2023.0</v>
      </c>
      <c r="D115" s="14">
        <v>0.0</v>
      </c>
      <c r="E115" s="14" t="s">
        <v>31</v>
      </c>
      <c r="F115" s="14">
        <f t="shared" si="1"/>
        <v>1</v>
      </c>
      <c r="G115" s="14">
        <v>2025.0</v>
      </c>
      <c r="H115" s="16">
        <f t="shared" si="2"/>
        <v>2</v>
      </c>
      <c r="I115" s="14" t="s">
        <v>27</v>
      </c>
      <c r="J115" s="17">
        <f t="shared" si="3"/>
        <v>1</v>
      </c>
      <c r="K115" s="14" t="s">
        <v>22</v>
      </c>
      <c r="L115" s="18">
        <f t="shared" si="4"/>
        <v>2</v>
      </c>
      <c r="M115" s="14">
        <v>16.0</v>
      </c>
      <c r="N115" s="142">
        <v>12.931818181818182</v>
      </c>
      <c r="P115" s="14" t="s">
        <v>27</v>
      </c>
      <c r="Q115" s="18">
        <f t="shared" si="5"/>
        <v>1</v>
      </c>
      <c r="R115" s="14" t="s">
        <v>22</v>
      </c>
      <c r="S115" s="19">
        <f t="shared" si="6"/>
        <v>2</v>
      </c>
      <c r="T115" s="14">
        <v>15.0</v>
      </c>
      <c r="U115" s="142">
        <v>12.196969696969697</v>
      </c>
      <c r="W115" s="14" t="s">
        <v>23</v>
      </c>
      <c r="X115" s="19">
        <f t="shared" si="7"/>
        <v>4</v>
      </c>
      <c r="Y115" s="14" t="s">
        <v>24</v>
      </c>
      <c r="Z115" s="18">
        <f t="shared" si="8"/>
        <v>3</v>
      </c>
      <c r="AA115" s="14">
        <v>19.0</v>
      </c>
      <c r="AB115" s="142">
        <v>16.189393939393938</v>
      </c>
      <c r="AC115" s="14">
        <f t="shared" si="10"/>
        <v>0</v>
      </c>
    </row>
    <row r="116">
      <c r="A116" s="41" t="s">
        <v>74</v>
      </c>
      <c r="B116" s="59" t="s">
        <v>215</v>
      </c>
      <c r="C116" s="14">
        <v>2023.0</v>
      </c>
      <c r="D116" s="14">
        <v>0.0</v>
      </c>
      <c r="E116" s="14" t="s">
        <v>20</v>
      </c>
      <c r="F116" s="14">
        <f t="shared" si="1"/>
        <v>3</v>
      </c>
      <c r="G116" s="14">
        <v>2026.0</v>
      </c>
      <c r="H116" s="16">
        <f t="shared" si="2"/>
        <v>1</v>
      </c>
      <c r="I116" s="14" t="s">
        <v>23</v>
      </c>
      <c r="J116" s="17">
        <f t="shared" si="3"/>
        <v>4</v>
      </c>
      <c r="K116" s="14" t="s">
        <v>24</v>
      </c>
      <c r="L116" s="18">
        <f t="shared" si="4"/>
        <v>3</v>
      </c>
      <c r="M116" s="14">
        <v>19.0</v>
      </c>
      <c r="N116" s="142">
        <v>12.931818181818182</v>
      </c>
      <c r="P116" s="14" t="s">
        <v>58</v>
      </c>
      <c r="Q116" s="18">
        <f t="shared" si="5"/>
        <v>3</v>
      </c>
      <c r="R116" s="29" t="s">
        <v>22</v>
      </c>
      <c r="S116" s="19">
        <f t="shared" si="6"/>
        <v>2</v>
      </c>
      <c r="T116" s="14">
        <v>3.0</v>
      </c>
      <c r="U116" s="142">
        <v>12.196969696969697</v>
      </c>
      <c r="W116" s="14" t="s">
        <v>23</v>
      </c>
      <c r="X116" s="19">
        <f t="shared" si="7"/>
        <v>4</v>
      </c>
      <c r="Y116" s="14" t="s">
        <v>24</v>
      </c>
      <c r="Z116" s="18">
        <f t="shared" si="8"/>
        <v>3</v>
      </c>
      <c r="AA116" s="14">
        <v>19.0</v>
      </c>
      <c r="AB116" s="142">
        <v>16.189393939393938</v>
      </c>
      <c r="AC116" s="14">
        <f t="shared" si="10"/>
        <v>0</v>
      </c>
    </row>
    <row r="117">
      <c r="A117" s="14" t="s">
        <v>46</v>
      </c>
      <c r="B117" s="14" t="s">
        <v>216</v>
      </c>
      <c r="C117" s="14">
        <v>2023.0</v>
      </c>
      <c r="D117" s="14">
        <v>0.0</v>
      </c>
      <c r="E117" s="14" t="s">
        <v>48</v>
      </c>
      <c r="F117" s="14">
        <f t="shared" si="1"/>
        <v>5</v>
      </c>
      <c r="G117" s="14">
        <v>2026.0</v>
      </c>
      <c r="H117" s="16">
        <f t="shared" si="2"/>
        <v>1</v>
      </c>
      <c r="I117" s="14" t="s">
        <v>23</v>
      </c>
      <c r="J117" s="17">
        <f t="shared" si="3"/>
        <v>4</v>
      </c>
      <c r="K117" s="14" t="s">
        <v>24</v>
      </c>
      <c r="L117" s="18">
        <f t="shared" si="4"/>
        <v>3</v>
      </c>
      <c r="M117" s="14">
        <v>19.0</v>
      </c>
      <c r="N117" s="142">
        <v>12.931818181818182</v>
      </c>
      <c r="P117" s="14" t="s">
        <v>23</v>
      </c>
      <c r="Q117" s="18">
        <f t="shared" si="5"/>
        <v>4</v>
      </c>
      <c r="R117" s="14" t="s">
        <v>24</v>
      </c>
      <c r="S117" s="19">
        <f t="shared" si="6"/>
        <v>3</v>
      </c>
      <c r="T117" s="14">
        <v>19.0</v>
      </c>
      <c r="U117" s="142">
        <v>12.196969696969697</v>
      </c>
      <c r="W117" s="20" t="s">
        <v>27</v>
      </c>
      <c r="X117" s="19">
        <f t="shared" si="7"/>
        <v>1</v>
      </c>
      <c r="Y117" s="14" t="s">
        <v>22</v>
      </c>
      <c r="Z117" s="18">
        <f t="shared" si="8"/>
        <v>2</v>
      </c>
      <c r="AA117" s="14">
        <v>15.0</v>
      </c>
      <c r="AB117" s="142">
        <v>16.189393939393938</v>
      </c>
      <c r="AC117" s="14">
        <f t="shared" si="10"/>
        <v>0</v>
      </c>
    </row>
    <row r="118">
      <c r="A118" s="25" t="s">
        <v>217</v>
      </c>
      <c r="B118" s="70" t="s">
        <v>218</v>
      </c>
      <c r="C118" s="14">
        <v>2023.0</v>
      </c>
      <c r="D118" s="14">
        <v>0.0</v>
      </c>
      <c r="E118" s="14" t="s">
        <v>31</v>
      </c>
      <c r="F118" s="14">
        <f t="shared" si="1"/>
        <v>1</v>
      </c>
      <c r="G118" s="14">
        <v>2023.0</v>
      </c>
      <c r="H118" s="16">
        <f t="shared" si="2"/>
        <v>4</v>
      </c>
      <c r="I118" s="20" t="s">
        <v>27</v>
      </c>
      <c r="J118" s="17">
        <f t="shared" si="3"/>
        <v>1</v>
      </c>
      <c r="K118" s="20" t="s">
        <v>28</v>
      </c>
      <c r="L118" s="18">
        <f t="shared" si="4"/>
        <v>1</v>
      </c>
      <c r="M118" s="14">
        <v>9.0</v>
      </c>
      <c r="N118" s="142">
        <v>12.931818181818182</v>
      </c>
      <c r="P118" s="20" t="s">
        <v>27</v>
      </c>
      <c r="Q118" s="18">
        <f t="shared" si="5"/>
        <v>1</v>
      </c>
      <c r="R118" s="20" t="s">
        <v>28</v>
      </c>
      <c r="S118" s="19">
        <f t="shared" si="6"/>
        <v>1</v>
      </c>
      <c r="T118" s="20">
        <v>13.0</v>
      </c>
      <c r="U118" s="142">
        <v>12.196969696969697</v>
      </c>
      <c r="W118" s="14" t="s">
        <v>23</v>
      </c>
      <c r="X118" s="19">
        <f t="shared" si="7"/>
        <v>4</v>
      </c>
      <c r="Y118" s="14" t="s">
        <v>24</v>
      </c>
      <c r="Z118" s="18">
        <f t="shared" si="8"/>
        <v>3</v>
      </c>
      <c r="AA118" s="14">
        <v>19.0</v>
      </c>
      <c r="AB118" s="142">
        <v>16.189393939393938</v>
      </c>
      <c r="AC118" s="14">
        <f t="shared" si="10"/>
        <v>0</v>
      </c>
    </row>
    <row r="119">
      <c r="A119" s="14" t="s">
        <v>74</v>
      </c>
      <c r="B119" s="14" t="s">
        <v>219</v>
      </c>
      <c r="C119" s="14">
        <v>2023.0</v>
      </c>
      <c r="D119" s="14">
        <v>0.0</v>
      </c>
      <c r="E119" s="14" t="s">
        <v>20</v>
      </c>
      <c r="F119" s="14">
        <f t="shared" si="1"/>
        <v>3</v>
      </c>
      <c r="G119" s="14">
        <v>2024.0</v>
      </c>
      <c r="H119" s="16">
        <f t="shared" si="2"/>
        <v>3</v>
      </c>
      <c r="I119" s="20" t="s">
        <v>27</v>
      </c>
      <c r="J119" s="17">
        <f t="shared" si="3"/>
        <v>1</v>
      </c>
      <c r="K119" s="14" t="s">
        <v>22</v>
      </c>
      <c r="L119" s="18">
        <f t="shared" si="4"/>
        <v>2</v>
      </c>
      <c r="M119" s="14">
        <v>2.0</v>
      </c>
      <c r="N119" s="142">
        <v>12.931818181818182</v>
      </c>
      <c r="P119" s="42" t="s">
        <v>21</v>
      </c>
      <c r="Q119" s="18">
        <f t="shared" si="5"/>
        <v>2</v>
      </c>
      <c r="R119" s="29" t="s">
        <v>22</v>
      </c>
      <c r="S119" s="19">
        <f t="shared" si="6"/>
        <v>2</v>
      </c>
      <c r="T119" s="14">
        <v>3.0</v>
      </c>
      <c r="U119" s="142">
        <v>12.196969696969697</v>
      </c>
      <c r="W119" s="14" t="s">
        <v>23</v>
      </c>
      <c r="X119" s="19">
        <f t="shared" si="7"/>
        <v>4</v>
      </c>
      <c r="Y119" s="14" t="s">
        <v>24</v>
      </c>
      <c r="Z119" s="18">
        <f t="shared" si="8"/>
        <v>3</v>
      </c>
      <c r="AA119" s="14">
        <v>19.0</v>
      </c>
      <c r="AB119" s="142">
        <v>16.189393939393938</v>
      </c>
      <c r="AC119" s="14">
        <f t="shared" si="10"/>
        <v>0</v>
      </c>
    </row>
    <row r="120">
      <c r="A120" s="14" t="s">
        <v>82</v>
      </c>
      <c r="B120" s="14" t="s">
        <v>220</v>
      </c>
      <c r="C120" s="14">
        <v>2023.0</v>
      </c>
      <c r="D120" s="14">
        <v>0.0</v>
      </c>
      <c r="E120" s="14" t="s">
        <v>20</v>
      </c>
      <c r="F120" s="14">
        <f t="shared" si="1"/>
        <v>3</v>
      </c>
      <c r="G120" s="14">
        <v>2023.0</v>
      </c>
      <c r="H120" s="16">
        <f t="shared" si="2"/>
        <v>4</v>
      </c>
      <c r="I120" s="42" t="s">
        <v>21</v>
      </c>
      <c r="J120" s="17">
        <f t="shared" si="3"/>
        <v>2</v>
      </c>
      <c r="K120" s="20" t="s">
        <v>28</v>
      </c>
      <c r="L120" s="18">
        <f t="shared" si="4"/>
        <v>1</v>
      </c>
      <c r="M120" s="14">
        <v>10.0</v>
      </c>
      <c r="N120" s="142">
        <v>12.931818181818182</v>
      </c>
      <c r="P120" s="14" t="s">
        <v>58</v>
      </c>
      <c r="Q120" s="18">
        <f t="shared" si="5"/>
        <v>3</v>
      </c>
      <c r="R120" s="29" t="s">
        <v>22</v>
      </c>
      <c r="S120" s="19">
        <f t="shared" si="6"/>
        <v>2</v>
      </c>
      <c r="T120" s="14">
        <v>8.0</v>
      </c>
      <c r="U120" s="142">
        <v>12.196969696969697</v>
      </c>
      <c r="W120" s="42" t="s">
        <v>21</v>
      </c>
      <c r="X120" s="19">
        <f t="shared" si="7"/>
        <v>2</v>
      </c>
      <c r="Y120" s="20" t="s">
        <v>28</v>
      </c>
      <c r="Z120" s="18">
        <f t="shared" si="8"/>
        <v>1</v>
      </c>
      <c r="AA120" s="14">
        <v>16.0</v>
      </c>
      <c r="AB120" s="142">
        <v>16.189393939393938</v>
      </c>
      <c r="AC120" s="14">
        <f t="shared" si="10"/>
        <v>0</v>
      </c>
    </row>
    <row r="121">
      <c r="A121" s="20" t="s">
        <v>174</v>
      </c>
      <c r="B121" s="14" t="s">
        <v>221</v>
      </c>
      <c r="C121" s="14">
        <v>2023.0</v>
      </c>
      <c r="D121" s="14">
        <v>0.0</v>
      </c>
      <c r="E121" s="35" t="s">
        <v>31</v>
      </c>
      <c r="F121" s="14">
        <f t="shared" si="1"/>
        <v>1</v>
      </c>
      <c r="G121" s="14">
        <v>2023.0</v>
      </c>
      <c r="H121" s="16">
        <f t="shared" si="2"/>
        <v>4</v>
      </c>
      <c r="I121" s="14" t="s">
        <v>23</v>
      </c>
      <c r="J121" s="17">
        <f t="shared" si="3"/>
        <v>4</v>
      </c>
      <c r="K121" s="14" t="s">
        <v>24</v>
      </c>
      <c r="L121" s="18">
        <f t="shared" si="4"/>
        <v>3</v>
      </c>
      <c r="M121" s="14">
        <v>19.0</v>
      </c>
      <c r="N121" s="142">
        <v>12.931818181818182</v>
      </c>
      <c r="P121" s="42" t="s">
        <v>21</v>
      </c>
      <c r="Q121" s="18">
        <f t="shared" si="5"/>
        <v>2</v>
      </c>
      <c r="R121" s="20" t="s">
        <v>28</v>
      </c>
      <c r="S121" s="19">
        <f t="shared" si="6"/>
        <v>1</v>
      </c>
      <c r="T121" s="14">
        <v>14.0</v>
      </c>
      <c r="U121" s="142">
        <v>12.196969696969697</v>
      </c>
      <c r="W121" s="14" t="s">
        <v>23</v>
      </c>
      <c r="X121" s="19">
        <f t="shared" si="7"/>
        <v>4</v>
      </c>
      <c r="Y121" s="14" t="s">
        <v>24</v>
      </c>
      <c r="Z121" s="18">
        <f t="shared" si="8"/>
        <v>3</v>
      </c>
      <c r="AA121" s="14">
        <v>19.0</v>
      </c>
      <c r="AB121" s="142">
        <v>16.189393939393938</v>
      </c>
      <c r="AC121" s="14">
        <f t="shared" si="10"/>
        <v>0</v>
      </c>
    </row>
    <row r="122">
      <c r="A122" s="41" t="s">
        <v>82</v>
      </c>
      <c r="B122" s="14" t="s">
        <v>222</v>
      </c>
      <c r="C122" s="14">
        <v>2023.0</v>
      </c>
      <c r="D122" s="14">
        <v>0.0</v>
      </c>
      <c r="E122" s="14" t="s">
        <v>20</v>
      </c>
      <c r="F122" s="14">
        <f t="shared" si="1"/>
        <v>3</v>
      </c>
      <c r="G122" s="14">
        <v>2025.0</v>
      </c>
      <c r="H122" s="16">
        <f t="shared" si="2"/>
        <v>2</v>
      </c>
      <c r="I122" s="20" t="s">
        <v>27</v>
      </c>
      <c r="J122" s="17">
        <f t="shared" si="3"/>
        <v>1</v>
      </c>
      <c r="K122" s="14" t="s">
        <v>22</v>
      </c>
      <c r="L122" s="18">
        <f t="shared" si="4"/>
        <v>2</v>
      </c>
      <c r="M122" s="14">
        <v>5.0</v>
      </c>
      <c r="N122" s="142">
        <v>12.931818181818182</v>
      </c>
      <c r="P122" s="20" t="s">
        <v>58</v>
      </c>
      <c r="Q122" s="18">
        <f t="shared" si="5"/>
        <v>3</v>
      </c>
      <c r="R122" s="14" t="s">
        <v>28</v>
      </c>
      <c r="S122" s="19">
        <f t="shared" si="6"/>
        <v>1</v>
      </c>
      <c r="T122" s="14">
        <v>9.0</v>
      </c>
      <c r="U122" s="142">
        <v>12.196969696969697</v>
      </c>
      <c r="W122" s="14" t="s">
        <v>58</v>
      </c>
      <c r="X122" s="19">
        <f t="shared" si="7"/>
        <v>3</v>
      </c>
      <c r="Y122" s="20" t="s">
        <v>28</v>
      </c>
      <c r="Z122" s="18">
        <f t="shared" si="8"/>
        <v>1</v>
      </c>
      <c r="AA122" s="14">
        <v>16.0</v>
      </c>
      <c r="AB122" s="142">
        <v>16.189393939393938</v>
      </c>
      <c r="AC122" s="14">
        <f t="shared" si="10"/>
        <v>0</v>
      </c>
    </row>
    <row r="123">
      <c r="A123" s="60" t="s">
        <v>89</v>
      </c>
      <c r="B123" s="69" t="s">
        <v>223</v>
      </c>
      <c r="C123" s="14">
        <v>2023.0</v>
      </c>
      <c r="D123" s="14">
        <v>0.0</v>
      </c>
      <c r="E123" s="14" t="s">
        <v>20</v>
      </c>
      <c r="F123" s="14">
        <f t="shared" si="1"/>
        <v>3</v>
      </c>
      <c r="G123" s="14">
        <v>2023.0</v>
      </c>
      <c r="H123" s="16">
        <f t="shared" si="2"/>
        <v>4</v>
      </c>
      <c r="I123" s="20" t="s">
        <v>27</v>
      </c>
      <c r="J123" s="17">
        <f t="shared" si="3"/>
        <v>1</v>
      </c>
      <c r="K123" s="14" t="s">
        <v>22</v>
      </c>
      <c r="L123" s="18">
        <f t="shared" si="4"/>
        <v>2</v>
      </c>
      <c r="M123" s="14">
        <v>9.0</v>
      </c>
      <c r="N123" s="142">
        <v>12.931818181818182</v>
      </c>
      <c r="P123" s="42" t="s">
        <v>21</v>
      </c>
      <c r="Q123" s="18">
        <f t="shared" si="5"/>
        <v>2</v>
      </c>
      <c r="R123" s="14" t="s">
        <v>28</v>
      </c>
      <c r="S123" s="19">
        <f t="shared" si="6"/>
        <v>1</v>
      </c>
      <c r="T123" s="20">
        <v>6.0</v>
      </c>
      <c r="U123" s="142">
        <v>12.196969696969697</v>
      </c>
      <c r="W123" s="14" t="s">
        <v>23</v>
      </c>
      <c r="X123" s="19">
        <f t="shared" si="7"/>
        <v>4</v>
      </c>
      <c r="Y123" s="14" t="s">
        <v>24</v>
      </c>
      <c r="Z123" s="18">
        <f t="shared" si="8"/>
        <v>3</v>
      </c>
      <c r="AA123" s="14">
        <v>19.0</v>
      </c>
      <c r="AB123" s="142">
        <v>16.189393939393938</v>
      </c>
      <c r="AC123" s="14">
        <f t="shared" si="10"/>
        <v>0</v>
      </c>
    </row>
    <row r="124">
      <c r="A124" s="20" t="s">
        <v>224</v>
      </c>
      <c r="B124" s="14" t="s">
        <v>225</v>
      </c>
      <c r="C124" s="14">
        <v>2023.0</v>
      </c>
      <c r="D124" s="14">
        <v>0.0</v>
      </c>
      <c r="E124" s="35" t="s">
        <v>31</v>
      </c>
      <c r="F124" s="14">
        <f t="shared" si="1"/>
        <v>1</v>
      </c>
      <c r="G124" s="14">
        <v>2024.0</v>
      </c>
      <c r="H124" s="16">
        <f t="shared" si="2"/>
        <v>3</v>
      </c>
      <c r="I124" s="14" t="s">
        <v>23</v>
      </c>
      <c r="J124" s="17">
        <f t="shared" si="3"/>
        <v>4</v>
      </c>
      <c r="K124" s="14" t="s">
        <v>24</v>
      </c>
      <c r="L124" s="18">
        <f t="shared" si="4"/>
        <v>3</v>
      </c>
      <c r="M124" s="14">
        <v>19.0</v>
      </c>
      <c r="N124" s="142">
        <v>12.931818181818182</v>
      </c>
      <c r="P124" s="20" t="s">
        <v>27</v>
      </c>
      <c r="Q124" s="18">
        <f t="shared" si="5"/>
        <v>1</v>
      </c>
      <c r="R124" s="20" t="s">
        <v>28</v>
      </c>
      <c r="S124" s="19">
        <f t="shared" si="6"/>
        <v>1</v>
      </c>
      <c r="T124" s="14">
        <v>16.0</v>
      </c>
      <c r="U124" s="142">
        <v>12.196969696969697</v>
      </c>
      <c r="W124" s="14" t="s">
        <v>23</v>
      </c>
      <c r="X124" s="19">
        <f t="shared" si="7"/>
        <v>4</v>
      </c>
      <c r="Y124" s="14" t="s">
        <v>24</v>
      </c>
      <c r="Z124" s="18">
        <f t="shared" si="8"/>
        <v>3</v>
      </c>
      <c r="AA124" s="14">
        <v>19.0</v>
      </c>
      <c r="AB124" s="142">
        <v>16.189393939393938</v>
      </c>
      <c r="AC124" s="14">
        <f t="shared" si="10"/>
        <v>0</v>
      </c>
    </row>
    <row r="125">
      <c r="A125" s="14" t="s">
        <v>56</v>
      </c>
      <c r="B125" s="14" t="s">
        <v>226</v>
      </c>
      <c r="C125" s="14">
        <v>2023.0</v>
      </c>
      <c r="D125" s="14">
        <v>0.0</v>
      </c>
      <c r="E125" s="14" t="s">
        <v>20</v>
      </c>
      <c r="F125" s="14">
        <f t="shared" si="1"/>
        <v>3</v>
      </c>
      <c r="G125" s="14">
        <v>2024.0</v>
      </c>
      <c r="H125" s="16">
        <f t="shared" si="2"/>
        <v>3</v>
      </c>
      <c r="I125" s="20" t="s">
        <v>27</v>
      </c>
      <c r="J125" s="17">
        <f t="shared" si="3"/>
        <v>1</v>
      </c>
      <c r="K125" s="20" t="s">
        <v>28</v>
      </c>
      <c r="L125" s="18">
        <f t="shared" si="4"/>
        <v>1</v>
      </c>
      <c r="M125" s="14">
        <v>12.0</v>
      </c>
      <c r="N125" s="142">
        <v>12.931818181818182</v>
      </c>
      <c r="P125" s="20" t="s">
        <v>27</v>
      </c>
      <c r="Q125" s="18">
        <f t="shared" si="5"/>
        <v>1</v>
      </c>
      <c r="R125" s="14" t="s">
        <v>28</v>
      </c>
      <c r="S125" s="19">
        <f t="shared" si="6"/>
        <v>1</v>
      </c>
      <c r="T125" s="14">
        <v>13.0</v>
      </c>
      <c r="U125" s="142">
        <v>12.196969696969697</v>
      </c>
      <c r="W125" s="20" t="s">
        <v>27</v>
      </c>
      <c r="X125" s="19">
        <f t="shared" si="7"/>
        <v>1</v>
      </c>
      <c r="Y125" s="20" t="s">
        <v>28</v>
      </c>
      <c r="Z125" s="18">
        <f t="shared" si="8"/>
        <v>1</v>
      </c>
      <c r="AA125" s="14">
        <v>14.0</v>
      </c>
      <c r="AB125" s="142">
        <v>16.189393939393938</v>
      </c>
      <c r="AC125" s="14">
        <f t="shared" si="10"/>
        <v>0</v>
      </c>
    </row>
    <row r="126">
      <c r="A126" s="14" t="s">
        <v>227</v>
      </c>
      <c r="B126" s="14" t="s">
        <v>228</v>
      </c>
      <c r="C126" s="14">
        <v>2023.0</v>
      </c>
      <c r="D126" s="14">
        <v>0.0</v>
      </c>
      <c r="E126" s="14" t="s">
        <v>20</v>
      </c>
      <c r="F126" s="14">
        <f t="shared" si="1"/>
        <v>3</v>
      </c>
      <c r="G126" s="14">
        <v>2024.0</v>
      </c>
      <c r="H126" s="16">
        <f t="shared" si="2"/>
        <v>3</v>
      </c>
      <c r="I126" s="20" t="s">
        <v>27</v>
      </c>
      <c r="J126" s="17">
        <f t="shared" si="3"/>
        <v>1</v>
      </c>
      <c r="K126" s="20" t="s">
        <v>28</v>
      </c>
      <c r="L126" s="18">
        <f t="shared" si="4"/>
        <v>1</v>
      </c>
      <c r="M126" s="14">
        <v>17.0</v>
      </c>
      <c r="N126" s="142">
        <v>12.931818181818182</v>
      </c>
      <c r="P126" s="20" t="s">
        <v>27</v>
      </c>
      <c r="Q126" s="18">
        <f t="shared" si="5"/>
        <v>1</v>
      </c>
      <c r="R126" s="14" t="s">
        <v>28</v>
      </c>
      <c r="S126" s="19">
        <f t="shared" si="6"/>
        <v>1</v>
      </c>
      <c r="T126" s="14">
        <v>17.0</v>
      </c>
      <c r="U126" s="142">
        <v>12.196969696969697</v>
      </c>
      <c r="W126" s="14" t="s">
        <v>23</v>
      </c>
      <c r="X126" s="19">
        <f t="shared" si="7"/>
        <v>4</v>
      </c>
      <c r="Y126" s="14" t="s">
        <v>24</v>
      </c>
      <c r="Z126" s="18">
        <f t="shared" si="8"/>
        <v>3</v>
      </c>
      <c r="AA126" s="14">
        <v>19.0</v>
      </c>
      <c r="AB126" s="142">
        <v>16.189393939393938</v>
      </c>
      <c r="AC126" s="14">
        <f t="shared" si="10"/>
        <v>0</v>
      </c>
    </row>
    <row r="127">
      <c r="A127" s="14" t="s">
        <v>178</v>
      </c>
      <c r="B127" s="14" t="s">
        <v>229</v>
      </c>
      <c r="C127" s="14">
        <v>2023.0</v>
      </c>
      <c r="D127" s="14">
        <v>0.0</v>
      </c>
      <c r="E127" s="14" t="s">
        <v>20</v>
      </c>
      <c r="F127" s="14">
        <f t="shared" si="1"/>
        <v>3</v>
      </c>
      <c r="G127" s="14">
        <v>2023.0</v>
      </c>
      <c r="H127" s="16">
        <f t="shared" si="2"/>
        <v>4</v>
      </c>
      <c r="I127" s="20" t="s">
        <v>27</v>
      </c>
      <c r="J127" s="17">
        <f t="shared" si="3"/>
        <v>1</v>
      </c>
      <c r="K127" s="20" t="s">
        <v>28</v>
      </c>
      <c r="L127" s="18">
        <f t="shared" si="4"/>
        <v>1</v>
      </c>
      <c r="M127" s="14">
        <v>8.0</v>
      </c>
      <c r="N127" s="142">
        <v>12.931818181818182</v>
      </c>
      <c r="P127" s="20" t="s">
        <v>27</v>
      </c>
      <c r="Q127" s="18">
        <f t="shared" si="5"/>
        <v>1</v>
      </c>
      <c r="R127" s="14" t="s">
        <v>28</v>
      </c>
      <c r="S127" s="19">
        <f t="shared" si="6"/>
        <v>1</v>
      </c>
      <c r="T127" s="14">
        <v>11.0</v>
      </c>
      <c r="U127" s="142">
        <v>12.196969696969697</v>
      </c>
      <c r="W127" s="14" t="s">
        <v>23</v>
      </c>
      <c r="X127" s="19">
        <f t="shared" si="7"/>
        <v>4</v>
      </c>
      <c r="Y127" s="14" t="s">
        <v>24</v>
      </c>
      <c r="Z127" s="18">
        <f t="shared" si="8"/>
        <v>3</v>
      </c>
      <c r="AA127" s="14">
        <v>19.0</v>
      </c>
      <c r="AB127" s="142">
        <v>16.189393939393938</v>
      </c>
      <c r="AC127" s="14">
        <f t="shared" si="10"/>
        <v>0</v>
      </c>
    </row>
    <row r="128">
      <c r="A128" s="24" t="s">
        <v>193</v>
      </c>
      <c r="B128" s="70" t="s">
        <v>230</v>
      </c>
      <c r="C128" s="14">
        <v>2023.0</v>
      </c>
      <c r="D128" s="14">
        <v>0.0</v>
      </c>
      <c r="E128" s="14" t="s">
        <v>31</v>
      </c>
      <c r="F128" s="14">
        <f t="shared" si="1"/>
        <v>1</v>
      </c>
      <c r="G128" s="14">
        <v>2026.0</v>
      </c>
      <c r="H128" s="16">
        <f t="shared" si="2"/>
        <v>1</v>
      </c>
      <c r="I128" s="20" t="s">
        <v>27</v>
      </c>
      <c r="J128" s="17">
        <f t="shared" si="3"/>
        <v>1</v>
      </c>
      <c r="K128" s="20" t="s">
        <v>28</v>
      </c>
      <c r="L128" s="18">
        <f t="shared" si="4"/>
        <v>1</v>
      </c>
      <c r="M128" s="14">
        <v>8.0</v>
      </c>
      <c r="N128" s="142">
        <v>12.931818181818182</v>
      </c>
      <c r="P128" s="20" t="s">
        <v>58</v>
      </c>
      <c r="Q128" s="18">
        <f t="shared" si="5"/>
        <v>3</v>
      </c>
      <c r="R128" s="20" t="s">
        <v>28</v>
      </c>
      <c r="S128" s="19">
        <f t="shared" si="6"/>
        <v>1</v>
      </c>
      <c r="T128" s="14">
        <v>8.0</v>
      </c>
      <c r="U128" s="142">
        <v>12.196969696969697</v>
      </c>
      <c r="W128" s="14" t="s">
        <v>23</v>
      </c>
      <c r="X128" s="19">
        <f t="shared" si="7"/>
        <v>4</v>
      </c>
      <c r="Y128" s="14" t="s">
        <v>24</v>
      </c>
      <c r="Z128" s="18">
        <f t="shared" si="8"/>
        <v>3</v>
      </c>
      <c r="AA128" s="14">
        <v>19.0</v>
      </c>
      <c r="AB128" s="142">
        <v>16.189393939393938</v>
      </c>
      <c r="AC128" s="14">
        <f t="shared" si="10"/>
        <v>0</v>
      </c>
    </row>
    <row r="129">
      <c r="A129" s="25" t="s">
        <v>213</v>
      </c>
      <c r="B129" s="25" t="s">
        <v>231</v>
      </c>
      <c r="C129" s="14">
        <v>2023.0</v>
      </c>
      <c r="D129" s="14">
        <v>0.0</v>
      </c>
      <c r="E129" s="14" t="s">
        <v>31</v>
      </c>
      <c r="F129" s="14">
        <f t="shared" si="1"/>
        <v>1</v>
      </c>
      <c r="G129" s="14">
        <v>2024.0</v>
      </c>
      <c r="H129" s="16">
        <f t="shared" si="2"/>
        <v>3</v>
      </c>
      <c r="I129" s="20" t="s">
        <v>27</v>
      </c>
      <c r="J129" s="17">
        <f t="shared" si="3"/>
        <v>1</v>
      </c>
      <c r="K129" s="20" t="s">
        <v>28</v>
      </c>
      <c r="L129" s="18">
        <f t="shared" si="4"/>
        <v>1</v>
      </c>
      <c r="M129" s="14">
        <v>17.0</v>
      </c>
      <c r="N129" s="142">
        <v>12.931818181818182</v>
      </c>
      <c r="P129" s="20" t="s">
        <v>27</v>
      </c>
      <c r="Q129" s="18">
        <f t="shared" si="5"/>
        <v>1</v>
      </c>
      <c r="R129" s="20" t="s">
        <v>28</v>
      </c>
      <c r="S129" s="19">
        <f t="shared" si="6"/>
        <v>1</v>
      </c>
      <c r="T129" s="20">
        <v>17.0</v>
      </c>
      <c r="U129" s="142">
        <v>12.196969696969697</v>
      </c>
      <c r="W129" s="14" t="s">
        <v>23</v>
      </c>
      <c r="X129" s="19">
        <f t="shared" si="7"/>
        <v>4</v>
      </c>
      <c r="Y129" s="14" t="s">
        <v>24</v>
      </c>
      <c r="Z129" s="18">
        <f t="shared" si="8"/>
        <v>3</v>
      </c>
      <c r="AA129" s="14">
        <v>19.0</v>
      </c>
      <c r="AB129" s="142">
        <v>16.189393939393938</v>
      </c>
      <c r="AC129" s="14">
        <f t="shared" si="10"/>
        <v>0</v>
      </c>
    </row>
    <row r="130">
      <c r="A130" s="14" t="s">
        <v>94</v>
      </c>
      <c r="B130" s="14" t="s">
        <v>97</v>
      </c>
      <c r="C130" s="14">
        <v>2023.0</v>
      </c>
      <c r="D130" s="14">
        <v>0.0</v>
      </c>
      <c r="E130" s="58" t="s">
        <v>53</v>
      </c>
      <c r="F130" s="14">
        <f t="shared" si="1"/>
        <v>4</v>
      </c>
      <c r="G130" s="14">
        <v>2026.0</v>
      </c>
      <c r="H130" s="16">
        <f t="shared" si="2"/>
        <v>1</v>
      </c>
      <c r="I130" s="14" t="s">
        <v>23</v>
      </c>
      <c r="J130" s="17">
        <f t="shared" si="3"/>
        <v>4</v>
      </c>
      <c r="K130" s="14" t="s">
        <v>24</v>
      </c>
      <c r="L130" s="18">
        <f t="shared" si="4"/>
        <v>3</v>
      </c>
      <c r="M130" s="14">
        <v>19.0</v>
      </c>
      <c r="N130" s="142">
        <v>12.931818181818182</v>
      </c>
      <c r="P130" s="14" t="s">
        <v>23</v>
      </c>
      <c r="Q130" s="18">
        <f t="shared" si="5"/>
        <v>4</v>
      </c>
      <c r="R130" s="14" t="s">
        <v>24</v>
      </c>
      <c r="S130" s="19">
        <f t="shared" si="6"/>
        <v>3</v>
      </c>
      <c r="T130" s="14">
        <v>19.0</v>
      </c>
      <c r="U130" s="142">
        <v>12.196969696969697</v>
      </c>
      <c r="W130" s="20" t="s">
        <v>27</v>
      </c>
      <c r="X130" s="19">
        <f t="shared" si="7"/>
        <v>1</v>
      </c>
      <c r="Y130" s="14" t="s">
        <v>22</v>
      </c>
      <c r="Z130" s="18">
        <f t="shared" si="8"/>
        <v>2</v>
      </c>
      <c r="AA130" s="14">
        <v>3.0</v>
      </c>
      <c r="AB130" s="142">
        <v>16.189393939393938</v>
      </c>
      <c r="AC130" s="14">
        <f t="shared" si="10"/>
        <v>1</v>
      </c>
    </row>
    <row r="131">
      <c r="A131" s="14" t="s">
        <v>89</v>
      </c>
      <c r="B131" s="14" t="s">
        <v>232</v>
      </c>
      <c r="C131" s="14">
        <v>2023.0</v>
      </c>
      <c r="D131" s="14">
        <v>0.0</v>
      </c>
      <c r="E131" s="14" t="s">
        <v>20</v>
      </c>
      <c r="F131" s="14">
        <f t="shared" si="1"/>
        <v>3</v>
      </c>
      <c r="G131" s="14">
        <v>2023.0</v>
      </c>
      <c r="H131" s="16">
        <f t="shared" si="2"/>
        <v>4</v>
      </c>
      <c r="I131" s="14" t="s">
        <v>58</v>
      </c>
      <c r="J131" s="17">
        <f t="shared" si="3"/>
        <v>3</v>
      </c>
      <c r="K131" s="20" t="s">
        <v>28</v>
      </c>
      <c r="L131" s="18">
        <f t="shared" si="4"/>
        <v>1</v>
      </c>
      <c r="M131" s="14">
        <v>13.0</v>
      </c>
      <c r="N131" s="142">
        <v>12.931818181818182</v>
      </c>
      <c r="P131" s="20" t="s">
        <v>58</v>
      </c>
      <c r="Q131" s="18">
        <f t="shared" si="5"/>
        <v>3</v>
      </c>
      <c r="R131" s="14" t="s">
        <v>28</v>
      </c>
      <c r="S131" s="19">
        <f t="shared" si="6"/>
        <v>1</v>
      </c>
      <c r="T131" s="14">
        <v>6.0</v>
      </c>
      <c r="U131" s="142">
        <v>12.196969696969697</v>
      </c>
      <c r="W131" s="14" t="s">
        <v>23</v>
      </c>
      <c r="X131" s="19">
        <f t="shared" si="7"/>
        <v>4</v>
      </c>
      <c r="Y131" s="14" t="s">
        <v>24</v>
      </c>
      <c r="Z131" s="18">
        <f t="shared" si="8"/>
        <v>3</v>
      </c>
      <c r="AA131" s="14">
        <v>19.0</v>
      </c>
      <c r="AB131" s="142">
        <v>16.189393939393938</v>
      </c>
      <c r="AC131" s="14">
        <f t="shared" si="10"/>
        <v>0</v>
      </c>
    </row>
    <row r="132">
      <c r="A132" s="24" t="s">
        <v>154</v>
      </c>
      <c r="B132" s="70" t="s">
        <v>233</v>
      </c>
      <c r="C132" s="14">
        <v>2023.0</v>
      </c>
      <c r="D132" s="14">
        <v>0.0</v>
      </c>
      <c r="E132" s="14" t="s">
        <v>31</v>
      </c>
      <c r="F132" s="14">
        <f t="shared" si="1"/>
        <v>1</v>
      </c>
      <c r="G132" s="14">
        <v>2024.0</v>
      </c>
      <c r="H132" s="16">
        <f t="shared" si="2"/>
        <v>3</v>
      </c>
      <c r="I132" s="20" t="s">
        <v>27</v>
      </c>
      <c r="J132" s="17">
        <f t="shared" si="3"/>
        <v>1</v>
      </c>
      <c r="K132" s="20" t="s">
        <v>28</v>
      </c>
      <c r="L132" s="18">
        <f t="shared" si="4"/>
        <v>1</v>
      </c>
      <c r="M132" s="14">
        <v>7.0</v>
      </c>
      <c r="N132" s="142">
        <v>12.931818181818182</v>
      </c>
      <c r="P132" s="20" t="s">
        <v>58</v>
      </c>
      <c r="Q132" s="18">
        <f t="shared" si="5"/>
        <v>3</v>
      </c>
      <c r="R132" s="20" t="s">
        <v>28</v>
      </c>
      <c r="S132" s="19">
        <f t="shared" si="6"/>
        <v>1</v>
      </c>
      <c r="T132" s="14">
        <v>11.0</v>
      </c>
      <c r="U132" s="142">
        <v>12.196969696969697</v>
      </c>
      <c r="W132" s="14" t="s">
        <v>23</v>
      </c>
      <c r="X132" s="19">
        <f t="shared" si="7"/>
        <v>4</v>
      </c>
      <c r="Y132" s="14" t="s">
        <v>24</v>
      </c>
      <c r="Z132" s="18">
        <f t="shared" si="8"/>
        <v>3</v>
      </c>
      <c r="AA132" s="14">
        <v>19.0</v>
      </c>
      <c r="AB132" s="142">
        <v>16.189393939393938</v>
      </c>
      <c r="AC132" s="14">
        <f t="shared" si="10"/>
        <v>0</v>
      </c>
    </row>
    <row r="133">
      <c r="A133" s="14" t="s">
        <v>18</v>
      </c>
      <c r="B133" s="14" t="s">
        <v>234</v>
      </c>
      <c r="C133" s="14">
        <v>2023.0</v>
      </c>
      <c r="D133" s="14">
        <v>0.0</v>
      </c>
      <c r="E133" s="14" t="s">
        <v>20</v>
      </c>
      <c r="F133" s="14">
        <f t="shared" si="1"/>
        <v>3</v>
      </c>
      <c r="G133" s="14">
        <v>2024.0</v>
      </c>
      <c r="H133" s="16">
        <f t="shared" si="2"/>
        <v>3</v>
      </c>
      <c r="I133" s="20" t="s">
        <v>27</v>
      </c>
      <c r="J133" s="17">
        <f t="shared" si="3"/>
        <v>1</v>
      </c>
      <c r="K133" s="20" t="s">
        <v>28</v>
      </c>
      <c r="L133" s="18">
        <f t="shared" si="4"/>
        <v>1</v>
      </c>
      <c r="M133" s="14">
        <v>16.0</v>
      </c>
      <c r="N133" s="142">
        <v>12.931818181818182</v>
      </c>
      <c r="P133" s="14" t="s">
        <v>58</v>
      </c>
      <c r="Q133" s="18">
        <f t="shared" si="5"/>
        <v>3</v>
      </c>
      <c r="R133" s="14" t="s">
        <v>28</v>
      </c>
      <c r="S133" s="19">
        <f t="shared" si="6"/>
        <v>1</v>
      </c>
      <c r="T133" s="14">
        <v>16.0</v>
      </c>
      <c r="U133" s="142">
        <v>12.196969696969697</v>
      </c>
      <c r="W133" s="14" t="s">
        <v>23</v>
      </c>
      <c r="X133" s="19">
        <f t="shared" si="7"/>
        <v>4</v>
      </c>
      <c r="Y133" s="14" t="s">
        <v>24</v>
      </c>
      <c r="Z133" s="18">
        <f t="shared" si="8"/>
        <v>3</v>
      </c>
      <c r="AA133" s="14">
        <v>19.0</v>
      </c>
      <c r="AB133" s="142">
        <v>16.189393939393938</v>
      </c>
      <c r="AC133" s="14">
        <f t="shared" si="10"/>
        <v>0</v>
      </c>
    </row>
    <row r="134">
      <c r="A134" s="41" t="s">
        <v>77</v>
      </c>
      <c r="B134" s="14" t="s">
        <v>235</v>
      </c>
      <c r="C134" s="14">
        <v>2023.0</v>
      </c>
      <c r="D134" s="14">
        <v>0.0</v>
      </c>
      <c r="E134" s="14" t="s">
        <v>20</v>
      </c>
      <c r="F134" s="14">
        <f t="shared" si="1"/>
        <v>3</v>
      </c>
      <c r="G134" s="14">
        <v>2025.0</v>
      </c>
      <c r="H134" s="16">
        <f t="shared" si="2"/>
        <v>2</v>
      </c>
      <c r="I134" s="20" t="s">
        <v>27</v>
      </c>
      <c r="J134" s="17">
        <f t="shared" si="3"/>
        <v>1</v>
      </c>
      <c r="K134" s="14" t="s">
        <v>22</v>
      </c>
      <c r="L134" s="18">
        <f t="shared" si="4"/>
        <v>2</v>
      </c>
      <c r="M134" s="14">
        <v>4.0</v>
      </c>
      <c r="N134" s="142">
        <v>12.931818181818182</v>
      </c>
      <c r="P134" s="20" t="s">
        <v>27</v>
      </c>
      <c r="Q134" s="18">
        <f t="shared" si="5"/>
        <v>1</v>
      </c>
      <c r="R134" s="29" t="s">
        <v>22</v>
      </c>
      <c r="S134" s="19">
        <f t="shared" si="6"/>
        <v>2</v>
      </c>
      <c r="T134" s="14">
        <v>5.0</v>
      </c>
      <c r="U134" s="142">
        <v>12.196969696969697</v>
      </c>
      <c r="W134" s="14" t="s">
        <v>23</v>
      </c>
      <c r="X134" s="19">
        <f t="shared" si="7"/>
        <v>4</v>
      </c>
      <c r="Y134" s="14" t="s">
        <v>24</v>
      </c>
      <c r="Z134" s="18">
        <f t="shared" si="8"/>
        <v>3</v>
      </c>
      <c r="AA134" s="14">
        <v>19.0</v>
      </c>
      <c r="AB134" s="142">
        <v>16.189393939393938</v>
      </c>
      <c r="AC134" s="14">
        <f t="shared" si="10"/>
        <v>0</v>
      </c>
    </row>
    <row r="135">
      <c r="A135" s="25" t="s">
        <v>142</v>
      </c>
      <c r="B135" s="25" t="s">
        <v>236</v>
      </c>
      <c r="C135" s="14">
        <v>2023.0</v>
      </c>
      <c r="D135" s="14">
        <v>0.0</v>
      </c>
      <c r="E135" s="14" t="s">
        <v>31</v>
      </c>
      <c r="F135" s="14">
        <f t="shared" si="1"/>
        <v>1</v>
      </c>
      <c r="G135" s="14">
        <v>2024.0</v>
      </c>
      <c r="H135" s="16">
        <f t="shared" si="2"/>
        <v>3</v>
      </c>
      <c r="I135" s="42" t="s">
        <v>21</v>
      </c>
      <c r="J135" s="17">
        <f t="shared" si="3"/>
        <v>2</v>
      </c>
      <c r="K135" s="20" t="s">
        <v>28</v>
      </c>
      <c r="L135" s="18">
        <f t="shared" si="4"/>
        <v>1</v>
      </c>
      <c r="M135" s="14">
        <v>12.0</v>
      </c>
      <c r="N135" s="142">
        <v>12.931818181818182</v>
      </c>
      <c r="P135" s="14" t="s">
        <v>27</v>
      </c>
      <c r="Q135" s="18">
        <f t="shared" si="5"/>
        <v>1</v>
      </c>
      <c r="R135" s="14" t="s">
        <v>22</v>
      </c>
      <c r="S135" s="19">
        <f t="shared" si="6"/>
        <v>2</v>
      </c>
      <c r="T135" s="14">
        <v>9.0</v>
      </c>
      <c r="U135" s="142">
        <v>12.196969696969697</v>
      </c>
      <c r="W135" s="14" t="s">
        <v>23</v>
      </c>
      <c r="X135" s="19">
        <f t="shared" si="7"/>
        <v>4</v>
      </c>
      <c r="Y135" s="14" t="s">
        <v>24</v>
      </c>
      <c r="Z135" s="18">
        <f t="shared" si="8"/>
        <v>3</v>
      </c>
      <c r="AA135" s="14">
        <v>19.0</v>
      </c>
      <c r="AB135" s="142">
        <v>16.189393939393938</v>
      </c>
      <c r="AC135" s="14">
        <f t="shared" si="10"/>
        <v>0</v>
      </c>
    </row>
    <row r="136">
      <c r="A136" s="60" t="s">
        <v>224</v>
      </c>
      <c r="B136" s="14" t="s">
        <v>237</v>
      </c>
      <c r="C136" s="14">
        <v>2023.0</v>
      </c>
      <c r="D136" s="14">
        <v>0.0</v>
      </c>
      <c r="E136" s="35" t="s">
        <v>31</v>
      </c>
      <c r="F136" s="14">
        <f t="shared" si="1"/>
        <v>1</v>
      </c>
      <c r="G136" s="14">
        <v>2025.0</v>
      </c>
      <c r="H136" s="16">
        <f t="shared" si="2"/>
        <v>2</v>
      </c>
      <c r="I136" s="14" t="s">
        <v>23</v>
      </c>
      <c r="J136" s="17">
        <f t="shared" si="3"/>
        <v>4</v>
      </c>
      <c r="K136" s="14" t="s">
        <v>24</v>
      </c>
      <c r="L136" s="18">
        <f t="shared" si="4"/>
        <v>3</v>
      </c>
      <c r="M136" s="14">
        <v>19.0</v>
      </c>
      <c r="N136" s="142">
        <v>12.931818181818182</v>
      </c>
      <c r="P136" s="14" t="s">
        <v>27</v>
      </c>
      <c r="Q136" s="18">
        <f t="shared" si="5"/>
        <v>1</v>
      </c>
      <c r="R136" s="14" t="s">
        <v>22</v>
      </c>
      <c r="S136" s="19">
        <f t="shared" si="6"/>
        <v>2</v>
      </c>
      <c r="T136" s="14">
        <v>18.0</v>
      </c>
      <c r="U136" s="142">
        <v>12.196969696969697</v>
      </c>
      <c r="W136" s="14" t="s">
        <v>23</v>
      </c>
      <c r="X136" s="19">
        <f t="shared" si="7"/>
        <v>4</v>
      </c>
      <c r="Y136" s="14" t="s">
        <v>24</v>
      </c>
      <c r="Z136" s="18">
        <f t="shared" si="8"/>
        <v>3</v>
      </c>
      <c r="AA136" s="14">
        <v>19.0</v>
      </c>
      <c r="AB136" s="142">
        <v>16.189393939393938</v>
      </c>
      <c r="AC136" s="14">
        <f t="shared" si="10"/>
        <v>0</v>
      </c>
    </row>
    <row r="137">
      <c r="A137" s="14" t="s">
        <v>138</v>
      </c>
      <c r="B137" s="14" t="s">
        <v>238</v>
      </c>
      <c r="C137" s="14">
        <v>2023.0</v>
      </c>
      <c r="D137" s="14">
        <v>0.0</v>
      </c>
      <c r="E137" s="14" t="s">
        <v>20</v>
      </c>
      <c r="F137" s="14">
        <f t="shared" si="1"/>
        <v>3</v>
      </c>
      <c r="G137" s="14">
        <v>2024.0</v>
      </c>
      <c r="H137" s="16">
        <f t="shared" si="2"/>
        <v>3</v>
      </c>
      <c r="I137" s="14" t="s">
        <v>23</v>
      </c>
      <c r="J137" s="17">
        <f t="shared" si="3"/>
        <v>4</v>
      </c>
      <c r="K137" s="14" t="s">
        <v>24</v>
      </c>
      <c r="L137" s="18">
        <f t="shared" si="4"/>
        <v>3</v>
      </c>
      <c r="M137" s="14">
        <v>19.0</v>
      </c>
      <c r="N137" s="142">
        <v>12.931818181818182</v>
      </c>
      <c r="P137" s="42" t="s">
        <v>21</v>
      </c>
      <c r="Q137" s="18">
        <f t="shared" si="5"/>
        <v>2</v>
      </c>
      <c r="R137" s="14" t="s">
        <v>28</v>
      </c>
      <c r="S137" s="19">
        <f t="shared" si="6"/>
        <v>1</v>
      </c>
      <c r="T137" s="20">
        <v>18.0</v>
      </c>
      <c r="U137" s="142">
        <v>12.196969696969697</v>
      </c>
      <c r="W137" s="14" t="s">
        <v>23</v>
      </c>
      <c r="X137" s="19">
        <f t="shared" si="7"/>
        <v>4</v>
      </c>
      <c r="Y137" s="14" t="s">
        <v>24</v>
      </c>
      <c r="Z137" s="18">
        <f t="shared" si="8"/>
        <v>3</v>
      </c>
      <c r="AA137" s="14">
        <v>19.0</v>
      </c>
      <c r="AB137" s="142">
        <v>16.189393939393938</v>
      </c>
      <c r="AC137" s="14">
        <f t="shared" si="10"/>
        <v>0</v>
      </c>
    </row>
    <row r="138">
      <c r="A138" s="82" t="s">
        <v>18</v>
      </c>
      <c r="B138" s="14" t="s">
        <v>240</v>
      </c>
      <c r="C138" s="14">
        <v>2022.0</v>
      </c>
      <c r="D138" s="14">
        <v>1.0</v>
      </c>
      <c r="E138" s="14" t="s">
        <v>20</v>
      </c>
      <c r="F138" s="14">
        <f t="shared" ref="F138:F266" si="11">IF(E138 = "NEISA", 1, IF(E138 = "MAISA", 2, ))</f>
        <v>1</v>
      </c>
      <c r="G138" s="14">
        <v>2022.0</v>
      </c>
      <c r="H138" s="83">
        <f t="shared" ref="H138:H266" si="12">2022-G138+4</f>
        <v>4</v>
      </c>
      <c r="I138" s="18" t="s">
        <v>27</v>
      </c>
      <c r="J138" s="17">
        <f t="shared" si="3"/>
        <v>1</v>
      </c>
      <c r="K138" s="18" t="s">
        <v>22</v>
      </c>
      <c r="L138" s="84">
        <f t="shared" si="4"/>
        <v>2</v>
      </c>
      <c r="M138" s="18">
        <v>10.0</v>
      </c>
      <c r="N138" s="142">
        <v>12.931818181818182</v>
      </c>
      <c r="P138" s="85" t="s">
        <v>27</v>
      </c>
      <c r="Q138" s="86">
        <f t="shared" si="5"/>
        <v>1</v>
      </c>
      <c r="R138" s="85" t="s">
        <v>28</v>
      </c>
      <c r="S138" s="87">
        <f t="shared" si="6"/>
        <v>1</v>
      </c>
      <c r="T138" s="85">
        <v>10.0</v>
      </c>
      <c r="U138" s="142">
        <v>12.196969696969697</v>
      </c>
      <c r="W138" s="14" t="s">
        <v>23</v>
      </c>
      <c r="X138" s="19">
        <f t="shared" si="7"/>
        <v>4</v>
      </c>
      <c r="Y138" s="18" t="s">
        <v>24</v>
      </c>
      <c r="Z138" s="18">
        <f t="shared" si="8"/>
        <v>3</v>
      </c>
      <c r="AA138" s="14">
        <v>19.0</v>
      </c>
      <c r="AB138" s="142">
        <v>16.189393939393938</v>
      </c>
      <c r="AC138" s="14">
        <f t="shared" ref="AC138:AC266" si="13">AMERICANONE2022(B138)</f>
        <v>0</v>
      </c>
    </row>
    <row r="139">
      <c r="A139" s="88" t="s">
        <v>25</v>
      </c>
      <c r="B139" s="25" t="s">
        <v>26</v>
      </c>
      <c r="C139" s="14">
        <v>2022.0</v>
      </c>
      <c r="D139" s="14">
        <v>1.0</v>
      </c>
      <c r="E139" s="14" t="s">
        <v>20</v>
      </c>
      <c r="F139" s="14">
        <f t="shared" si="11"/>
        <v>1</v>
      </c>
      <c r="G139" s="14">
        <v>2024.0</v>
      </c>
      <c r="H139" s="83">
        <f t="shared" si="12"/>
        <v>2</v>
      </c>
      <c r="I139" s="14" t="s">
        <v>21</v>
      </c>
      <c r="J139" s="17">
        <f t="shared" si="3"/>
        <v>2</v>
      </c>
      <c r="K139" s="14" t="s">
        <v>22</v>
      </c>
      <c r="L139" s="84">
        <f t="shared" si="4"/>
        <v>2</v>
      </c>
      <c r="M139" s="14">
        <v>3.0</v>
      </c>
      <c r="N139" s="142">
        <v>12.931818181818182</v>
      </c>
      <c r="P139" s="14" t="s">
        <v>27</v>
      </c>
      <c r="Q139" s="86">
        <f t="shared" si="5"/>
        <v>1</v>
      </c>
      <c r="R139" s="14" t="s">
        <v>22</v>
      </c>
      <c r="S139" s="87">
        <f t="shared" si="6"/>
        <v>2</v>
      </c>
      <c r="T139" s="14">
        <v>4.0</v>
      </c>
      <c r="U139" s="142">
        <v>12.196969696969697</v>
      </c>
      <c r="W139" s="14" t="s">
        <v>21</v>
      </c>
      <c r="X139" s="19">
        <f t="shared" si="7"/>
        <v>2</v>
      </c>
      <c r="Y139" s="14" t="s">
        <v>28</v>
      </c>
      <c r="Z139" s="18">
        <f t="shared" si="8"/>
        <v>1</v>
      </c>
      <c r="AA139" s="88">
        <v>14.0</v>
      </c>
      <c r="AB139" s="142">
        <v>16.189393939393938</v>
      </c>
      <c r="AC139" s="14">
        <f t="shared" si="13"/>
        <v>0</v>
      </c>
    </row>
    <row r="140">
      <c r="A140" s="82" t="s">
        <v>127</v>
      </c>
      <c r="B140" s="14" t="s">
        <v>241</v>
      </c>
      <c r="C140" s="14">
        <v>2022.0</v>
      </c>
      <c r="D140" s="14">
        <v>1.0</v>
      </c>
      <c r="E140" s="14" t="s">
        <v>20</v>
      </c>
      <c r="F140" s="14">
        <f t="shared" si="11"/>
        <v>1</v>
      </c>
      <c r="G140" s="14">
        <v>2022.0</v>
      </c>
      <c r="H140" s="83">
        <f t="shared" si="12"/>
        <v>4</v>
      </c>
      <c r="I140" s="14" t="s">
        <v>27</v>
      </c>
      <c r="J140" s="17">
        <f t="shared" si="3"/>
        <v>1</v>
      </c>
      <c r="K140" s="14" t="s">
        <v>28</v>
      </c>
      <c r="L140" s="84">
        <f t="shared" si="4"/>
        <v>1</v>
      </c>
      <c r="M140" s="14">
        <v>13.0</v>
      </c>
      <c r="N140" s="142">
        <v>12.931818181818182</v>
      </c>
      <c r="P140" s="85" t="s">
        <v>27</v>
      </c>
      <c r="Q140" s="86">
        <f t="shared" si="5"/>
        <v>1</v>
      </c>
      <c r="R140" s="85" t="s">
        <v>28</v>
      </c>
      <c r="S140" s="87">
        <f t="shared" si="6"/>
        <v>1</v>
      </c>
      <c r="T140" s="85">
        <v>4.0</v>
      </c>
      <c r="U140" s="142">
        <v>12.196969696969697</v>
      </c>
      <c r="W140" s="85" t="s">
        <v>58</v>
      </c>
      <c r="X140" s="19">
        <f t="shared" si="7"/>
        <v>3</v>
      </c>
      <c r="Y140" s="14" t="s">
        <v>28</v>
      </c>
      <c r="Z140" s="18">
        <f t="shared" si="8"/>
        <v>1</v>
      </c>
      <c r="AA140" s="14">
        <v>16.0</v>
      </c>
      <c r="AB140" s="142">
        <v>16.189393939393938</v>
      </c>
      <c r="AC140" s="14">
        <f t="shared" si="13"/>
        <v>0</v>
      </c>
    </row>
    <row r="141">
      <c r="A141" s="69" t="s">
        <v>242</v>
      </c>
      <c r="B141" s="14" t="s">
        <v>243</v>
      </c>
      <c r="C141" s="14">
        <v>2022.0</v>
      </c>
      <c r="D141" s="14">
        <v>1.0</v>
      </c>
      <c r="E141" s="14" t="s">
        <v>31</v>
      </c>
      <c r="F141" s="14">
        <f t="shared" si="11"/>
        <v>2</v>
      </c>
      <c r="G141" s="14">
        <v>2024.0</v>
      </c>
      <c r="H141" s="83">
        <f t="shared" si="12"/>
        <v>2</v>
      </c>
      <c r="I141" s="20" t="s">
        <v>21</v>
      </c>
      <c r="J141" s="17">
        <f t="shared" si="3"/>
        <v>2</v>
      </c>
      <c r="K141" s="14" t="s">
        <v>28</v>
      </c>
      <c r="L141" s="84">
        <f t="shared" si="4"/>
        <v>1</v>
      </c>
      <c r="M141" s="14">
        <v>16.0</v>
      </c>
      <c r="N141" s="142">
        <v>12.931818181818182</v>
      </c>
      <c r="P141" s="14" t="s">
        <v>23</v>
      </c>
      <c r="Q141" s="86">
        <f t="shared" si="5"/>
        <v>4</v>
      </c>
      <c r="R141" s="14" t="s">
        <v>24</v>
      </c>
      <c r="S141" s="87">
        <f t="shared" si="6"/>
        <v>3</v>
      </c>
      <c r="T141" s="14">
        <v>19.0</v>
      </c>
      <c r="U141" s="142">
        <v>12.196969696969697</v>
      </c>
      <c r="W141" s="14" t="s">
        <v>23</v>
      </c>
      <c r="X141" s="19">
        <f t="shared" si="7"/>
        <v>4</v>
      </c>
      <c r="Y141" s="14" t="s">
        <v>24</v>
      </c>
      <c r="Z141" s="18">
        <f t="shared" si="8"/>
        <v>3</v>
      </c>
      <c r="AA141" s="14">
        <v>19.0</v>
      </c>
      <c r="AB141" s="142">
        <v>16.189393939393938</v>
      </c>
      <c r="AC141" s="14">
        <f t="shared" si="13"/>
        <v>0</v>
      </c>
    </row>
    <row r="142">
      <c r="A142" s="93" t="s">
        <v>82</v>
      </c>
      <c r="B142" s="14" t="s">
        <v>244</v>
      </c>
      <c r="C142" s="14">
        <v>2022.0</v>
      </c>
      <c r="D142" s="14">
        <v>1.0</v>
      </c>
      <c r="E142" s="35" t="s">
        <v>20</v>
      </c>
      <c r="F142" s="14">
        <f t="shared" si="11"/>
        <v>1</v>
      </c>
      <c r="G142" s="14">
        <v>2022.0</v>
      </c>
      <c r="H142" s="83">
        <f t="shared" si="12"/>
        <v>4</v>
      </c>
      <c r="I142" s="20" t="s">
        <v>27</v>
      </c>
      <c r="J142" s="17">
        <f t="shared" si="3"/>
        <v>1</v>
      </c>
      <c r="K142" s="14" t="s">
        <v>28</v>
      </c>
      <c r="L142" s="84">
        <f t="shared" si="4"/>
        <v>1</v>
      </c>
      <c r="M142" s="14">
        <v>5.0</v>
      </c>
      <c r="N142" s="142">
        <v>12.931818181818182</v>
      </c>
      <c r="P142" s="14" t="s">
        <v>23</v>
      </c>
      <c r="Q142" s="86">
        <f t="shared" si="5"/>
        <v>4</v>
      </c>
      <c r="R142" s="14" t="s">
        <v>24</v>
      </c>
      <c r="S142" s="87">
        <f t="shared" si="6"/>
        <v>3</v>
      </c>
      <c r="T142" s="14">
        <v>19.0</v>
      </c>
      <c r="U142" s="142">
        <v>12.196969696969697</v>
      </c>
      <c r="W142" s="14" t="s">
        <v>23</v>
      </c>
      <c r="X142" s="19">
        <f t="shared" si="7"/>
        <v>4</v>
      </c>
      <c r="Y142" s="14" t="s">
        <v>24</v>
      </c>
      <c r="Z142" s="18">
        <f t="shared" si="8"/>
        <v>3</v>
      </c>
      <c r="AA142" s="14">
        <v>19.0</v>
      </c>
      <c r="AB142" s="142">
        <v>16.189393939393938</v>
      </c>
      <c r="AC142" s="14">
        <f t="shared" si="13"/>
        <v>0</v>
      </c>
    </row>
    <row r="143">
      <c r="A143" s="82" t="s">
        <v>124</v>
      </c>
      <c r="B143" s="14" t="s">
        <v>246</v>
      </c>
      <c r="C143" s="14">
        <v>2022.0</v>
      </c>
      <c r="D143" s="14">
        <v>1.0</v>
      </c>
      <c r="E143" s="14" t="s">
        <v>20</v>
      </c>
      <c r="F143" s="14">
        <f t="shared" si="11"/>
        <v>1</v>
      </c>
      <c r="G143" s="14">
        <v>2022.0</v>
      </c>
      <c r="H143" s="83">
        <f t="shared" si="12"/>
        <v>4</v>
      </c>
      <c r="I143" s="20" t="s">
        <v>27</v>
      </c>
      <c r="J143" s="17">
        <f t="shared" si="3"/>
        <v>1</v>
      </c>
      <c r="K143" s="14" t="s">
        <v>28</v>
      </c>
      <c r="L143" s="84">
        <f t="shared" si="4"/>
        <v>1</v>
      </c>
      <c r="M143" s="14">
        <v>16.0</v>
      </c>
      <c r="N143" s="142">
        <v>12.931818181818182</v>
      </c>
      <c r="P143" s="85" t="s">
        <v>27</v>
      </c>
      <c r="Q143" s="86">
        <f t="shared" si="5"/>
        <v>1</v>
      </c>
      <c r="R143" s="85" t="s">
        <v>28</v>
      </c>
      <c r="S143" s="87">
        <f t="shared" si="6"/>
        <v>1</v>
      </c>
      <c r="T143" s="14">
        <v>12.0</v>
      </c>
      <c r="U143" s="142">
        <v>12.196969696969697</v>
      </c>
      <c r="W143" s="14" t="s">
        <v>23</v>
      </c>
      <c r="X143" s="19">
        <f t="shared" si="7"/>
        <v>4</v>
      </c>
      <c r="Y143" s="14" t="s">
        <v>24</v>
      </c>
      <c r="Z143" s="18">
        <f t="shared" si="8"/>
        <v>3</v>
      </c>
      <c r="AA143" s="14">
        <v>19.0</v>
      </c>
      <c r="AB143" s="142">
        <v>16.189393939393938</v>
      </c>
      <c r="AC143" s="14">
        <f t="shared" si="13"/>
        <v>0</v>
      </c>
    </row>
    <row r="144">
      <c r="A144" s="88" t="s">
        <v>56</v>
      </c>
      <c r="B144" s="88" t="s">
        <v>248</v>
      </c>
      <c r="C144" s="14">
        <v>2022.0</v>
      </c>
      <c r="D144" s="14">
        <v>1.0</v>
      </c>
      <c r="E144" s="14" t="s">
        <v>20</v>
      </c>
      <c r="F144" s="14">
        <f t="shared" si="11"/>
        <v>1</v>
      </c>
      <c r="G144" s="14">
        <v>2022.0</v>
      </c>
      <c r="H144" s="83">
        <f t="shared" si="12"/>
        <v>4</v>
      </c>
      <c r="I144" s="14" t="s">
        <v>23</v>
      </c>
      <c r="J144" s="17">
        <f t="shared" si="3"/>
        <v>4</v>
      </c>
      <c r="K144" s="14" t="s">
        <v>24</v>
      </c>
      <c r="L144" s="84">
        <f t="shared" si="4"/>
        <v>3</v>
      </c>
      <c r="M144" s="14">
        <v>19.0</v>
      </c>
      <c r="N144" s="142">
        <v>12.931818181818182</v>
      </c>
      <c r="P144" s="42" t="s">
        <v>21</v>
      </c>
      <c r="Q144" s="86">
        <f t="shared" si="5"/>
        <v>2</v>
      </c>
      <c r="R144" s="85" t="s">
        <v>28</v>
      </c>
      <c r="S144" s="87">
        <f t="shared" si="6"/>
        <v>1</v>
      </c>
      <c r="T144" s="14">
        <v>15.0</v>
      </c>
      <c r="U144" s="142">
        <v>12.196969696969697</v>
      </c>
      <c r="W144" s="14" t="s">
        <v>21</v>
      </c>
      <c r="X144" s="19">
        <f t="shared" si="7"/>
        <v>2</v>
      </c>
      <c r="Y144" s="14" t="s">
        <v>28</v>
      </c>
      <c r="Z144" s="18">
        <f t="shared" si="8"/>
        <v>1</v>
      </c>
      <c r="AA144" s="88">
        <v>13.0</v>
      </c>
      <c r="AB144" s="142">
        <v>16.189393939393938</v>
      </c>
      <c r="AC144" s="14">
        <f t="shared" si="13"/>
        <v>0</v>
      </c>
    </row>
    <row r="145">
      <c r="A145" s="94" t="s">
        <v>149</v>
      </c>
      <c r="B145" s="95" t="s">
        <v>249</v>
      </c>
      <c r="C145" s="14">
        <v>2022.0</v>
      </c>
      <c r="D145" s="14">
        <v>1.0</v>
      </c>
      <c r="E145" s="14" t="s">
        <v>31</v>
      </c>
      <c r="F145" s="14">
        <f t="shared" si="11"/>
        <v>2</v>
      </c>
      <c r="G145" s="14">
        <v>2024.0</v>
      </c>
      <c r="H145" s="83">
        <f t="shared" si="12"/>
        <v>2</v>
      </c>
      <c r="I145" s="14" t="s">
        <v>23</v>
      </c>
      <c r="J145" s="17">
        <f t="shared" si="3"/>
        <v>4</v>
      </c>
      <c r="K145" s="14" t="s">
        <v>24</v>
      </c>
      <c r="L145" s="84">
        <f t="shared" si="4"/>
        <v>3</v>
      </c>
      <c r="M145" s="14">
        <v>19.0</v>
      </c>
      <c r="N145" s="142">
        <v>12.931818181818182</v>
      </c>
      <c r="P145" s="42" t="s">
        <v>27</v>
      </c>
      <c r="Q145" s="86">
        <f t="shared" si="5"/>
        <v>1</v>
      </c>
      <c r="R145" s="14" t="s">
        <v>22</v>
      </c>
      <c r="S145" s="87">
        <f t="shared" si="6"/>
        <v>2</v>
      </c>
      <c r="T145" s="14">
        <v>13.0</v>
      </c>
      <c r="U145" s="142">
        <v>12.196969696969697</v>
      </c>
      <c r="W145" s="14" t="s">
        <v>23</v>
      </c>
      <c r="X145" s="19">
        <f t="shared" si="7"/>
        <v>4</v>
      </c>
      <c r="Y145" s="14" t="s">
        <v>24</v>
      </c>
      <c r="Z145" s="18">
        <f t="shared" si="8"/>
        <v>3</v>
      </c>
      <c r="AA145" s="14">
        <v>19.0</v>
      </c>
      <c r="AB145" s="142">
        <v>16.189393939393938</v>
      </c>
      <c r="AC145" s="14">
        <f t="shared" si="13"/>
        <v>0</v>
      </c>
    </row>
    <row r="146">
      <c r="A146" s="94" t="s">
        <v>250</v>
      </c>
      <c r="B146" s="96" t="s">
        <v>251</v>
      </c>
      <c r="C146" s="14">
        <v>2022.0</v>
      </c>
      <c r="D146" s="14">
        <v>1.0</v>
      </c>
      <c r="E146" s="14" t="s">
        <v>31</v>
      </c>
      <c r="F146" s="14">
        <f t="shared" si="11"/>
        <v>2</v>
      </c>
      <c r="G146" s="14">
        <v>2025.0</v>
      </c>
      <c r="H146" s="83">
        <f t="shared" si="12"/>
        <v>1</v>
      </c>
      <c r="I146" s="14" t="s">
        <v>23</v>
      </c>
      <c r="J146" s="17">
        <f t="shared" si="3"/>
        <v>4</v>
      </c>
      <c r="K146" s="14" t="s">
        <v>24</v>
      </c>
      <c r="L146" s="84">
        <f t="shared" si="4"/>
        <v>3</v>
      </c>
      <c r="M146" s="14">
        <v>19.0</v>
      </c>
      <c r="N146" s="142">
        <v>12.931818181818182</v>
      </c>
      <c r="P146" s="42" t="s">
        <v>27</v>
      </c>
      <c r="Q146" s="86">
        <f t="shared" si="5"/>
        <v>1</v>
      </c>
      <c r="R146" s="14" t="s">
        <v>22</v>
      </c>
      <c r="S146" s="87">
        <f t="shared" si="6"/>
        <v>2</v>
      </c>
      <c r="T146" s="14">
        <v>18.0</v>
      </c>
      <c r="U146" s="142">
        <v>12.196969696969697</v>
      </c>
      <c r="W146" s="14" t="s">
        <v>23</v>
      </c>
      <c r="X146" s="19">
        <f t="shared" si="7"/>
        <v>4</v>
      </c>
      <c r="Y146" s="14" t="s">
        <v>24</v>
      </c>
      <c r="Z146" s="18">
        <f t="shared" si="8"/>
        <v>3</v>
      </c>
      <c r="AA146" s="14">
        <v>19.0</v>
      </c>
      <c r="AB146" s="142">
        <v>16.189393939393938</v>
      </c>
      <c r="AC146" s="14">
        <f t="shared" si="13"/>
        <v>0</v>
      </c>
    </row>
    <row r="147">
      <c r="A147" s="82" t="s">
        <v>227</v>
      </c>
      <c r="B147" s="96" t="s">
        <v>36</v>
      </c>
      <c r="C147" s="14">
        <v>2022.0</v>
      </c>
      <c r="D147" s="14">
        <v>1.0</v>
      </c>
      <c r="E147" s="14" t="s">
        <v>20</v>
      </c>
      <c r="F147" s="14">
        <f t="shared" si="11"/>
        <v>1</v>
      </c>
      <c r="G147" s="14">
        <v>2025.0</v>
      </c>
      <c r="H147" s="83">
        <f t="shared" si="12"/>
        <v>1</v>
      </c>
      <c r="I147" s="14" t="s">
        <v>23</v>
      </c>
      <c r="J147" s="17">
        <f t="shared" si="3"/>
        <v>4</v>
      </c>
      <c r="K147" s="14" t="s">
        <v>24</v>
      </c>
      <c r="L147" s="84">
        <f t="shared" si="4"/>
        <v>3</v>
      </c>
      <c r="M147" s="14">
        <v>19.0</v>
      </c>
      <c r="N147" s="142">
        <v>12.931818181818182</v>
      </c>
      <c r="P147" s="57" t="s">
        <v>27</v>
      </c>
      <c r="Q147" s="86">
        <f t="shared" si="5"/>
        <v>1</v>
      </c>
      <c r="R147" s="57" t="s">
        <v>22</v>
      </c>
      <c r="S147" s="87">
        <f t="shared" si="6"/>
        <v>2</v>
      </c>
      <c r="T147" s="57">
        <v>18.0</v>
      </c>
      <c r="U147" s="142">
        <v>12.196969696969697</v>
      </c>
      <c r="W147" s="14" t="s">
        <v>23</v>
      </c>
      <c r="X147" s="19">
        <f t="shared" si="7"/>
        <v>4</v>
      </c>
      <c r="Y147" s="14" t="s">
        <v>24</v>
      </c>
      <c r="Z147" s="18">
        <f t="shared" si="8"/>
        <v>3</v>
      </c>
      <c r="AA147" s="14">
        <v>19.0</v>
      </c>
      <c r="AB147" s="142">
        <v>16.189393939393938</v>
      </c>
      <c r="AC147" s="14">
        <f t="shared" si="13"/>
        <v>0</v>
      </c>
    </row>
    <row r="148">
      <c r="A148" s="14" t="s">
        <v>56</v>
      </c>
      <c r="B148" s="72" t="s">
        <v>253</v>
      </c>
      <c r="C148" s="14">
        <v>2022.0</v>
      </c>
      <c r="D148" s="14">
        <v>1.0</v>
      </c>
      <c r="E148" s="14" t="s">
        <v>20</v>
      </c>
      <c r="F148" s="14">
        <f t="shared" si="11"/>
        <v>1</v>
      </c>
      <c r="G148" s="14">
        <v>2022.0</v>
      </c>
      <c r="H148" s="83">
        <f t="shared" si="12"/>
        <v>4</v>
      </c>
      <c r="I148" s="14" t="s">
        <v>27</v>
      </c>
      <c r="J148" s="17">
        <f t="shared" si="3"/>
        <v>1</v>
      </c>
      <c r="K148" s="14" t="s">
        <v>22</v>
      </c>
      <c r="L148" s="84">
        <f t="shared" si="4"/>
        <v>2</v>
      </c>
      <c r="M148" s="14">
        <v>5.0</v>
      </c>
      <c r="N148" s="142">
        <v>12.931818181818182</v>
      </c>
      <c r="P148" s="14" t="s">
        <v>27</v>
      </c>
      <c r="Q148" s="86">
        <f t="shared" si="5"/>
        <v>1</v>
      </c>
      <c r="R148" s="14" t="s">
        <v>22</v>
      </c>
      <c r="S148" s="87">
        <f t="shared" si="6"/>
        <v>2</v>
      </c>
      <c r="T148" s="14">
        <v>9.0</v>
      </c>
      <c r="U148" s="142">
        <v>12.196969696969697</v>
      </c>
      <c r="W148" s="14" t="s">
        <v>27</v>
      </c>
      <c r="X148" s="19">
        <f t="shared" si="7"/>
        <v>1</v>
      </c>
      <c r="Y148" s="14" t="s">
        <v>22</v>
      </c>
      <c r="Z148" s="18">
        <f t="shared" si="8"/>
        <v>2</v>
      </c>
      <c r="AA148" s="14">
        <v>5.0</v>
      </c>
      <c r="AB148" s="142">
        <v>16.189393939393938</v>
      </c>
      <c r="AC148" s="14">
        <f t="shared" si="13"/>
        <v>0</v>
      </c>
    </row>
    <row r="149">
      <c r="A149" s="94" t="s">
        <v>41</v>
      </c>
      <c r="B149" s="95" t="s">
        <v>42</v>
      </c>
      <c r="C149" s="14">
        <v>2022.0</v>
      </c>
      <c r="D149" s="14">
        <v>1.0</v>
      </c>
      <c r="E149" s="14" t="s">
        <v>31</v>
      </c>
      <c r="F149" s="14">
        <f t="shared" si="11"/>
        <v>2</v>
      </c>
      <c r="G149" s="14">
        <v>2024.0</v>
      </c>
      <c r="H149" s="83">
        <f t="shared" si="12"/>
        <v>2</v>
      </c>
      <c r="I149" s="14" t="s">
        <v>23</v>
      </c>
      <c r="J149" s="17">
        <f t="shared" si="3"/>
        <v>4</v>
      </c>
      <c r="K149" s="14" t="s">
        <v>24</v>
      </c>
      <c r="L149" s="84">
        <f t="shared" si="4"/>
        <v>3</v>
      </c>
      <c r="M149" s="14">
        <v>19.0</v>
      </c>
      <c r="N149" s="142">
        <v>12.931818181818182</v>
      </c>
      <c r="P149" s="85" t="s">
        <v>58</v>
      </c>
      <c r="Q149" s="86">
        <f t="shared" si="5"/>
        <v>3</v>
      </c>
      <c r="R149" s="14" t="s">
        <v>22</v>
      </c>
      <c r="S149" s="87">
        <f t="shared" si="6"/>
        <v>2</v>
      </c>
      <c r="T149" s="14">
        <v>16.0</v>
      </c>
      <c r="U149" s="142">
        <v>12.196969696969697</v>
      </c>
      <c r="W149" s="14" t="s">
        <v>23</v>
      </c>
      <c r="X149" s="19">
        <f t="shared" si="7"/>
        <v>4</v>
      </c>
      <c r="Y149" s="14" t="s">
        <v>24</v>
      </c>
      <c r="Z149" s="18">
        <f t="shared" si="8"/>
        <v>3</v>
      </c>
      <c r="AA149" s="14">
        <v>19.0</v>
      </c>
      <c r="AB149" s="142">
        <v>16.189393939393938</v>
      </c>
      <c r="AC149" s="14">
        <f t="shared" si="13"/>
        <v>0</v>
      </c>
    </row>
    <row r="150">
      <c r="A150" s="82" t="s">
        <v>61</v>
      </c>
      <c r="B150" s="14" t="s">
        <v>62</v>
      </c>
      <c r="C150" s="14">
        <v>2022.0</v>
      </c>
      <c r="D150" s="14">
        <v>1.0</v>
      </c>
      <c r="E150" s="14" t="s">
        <v>31</v>
      </c>
      <c r="F150" s="14">
        <f t="shared" si="11"/>
        <v>2</v>
      </c>
      <c r="G150" s="14">
        <v>2023.0</v>
      </c>
      <c r="H150" s="83">
        <f t="shared" si="12"/>
        <v>3</v>
      </c>
      <c r="I150" s="14" t="s">
        <v>27</v>
      </c>
      <c r="J150" s="17">
        <f t="shared" si="3"/>
        <v>1</v>
      </c>
      <c r="K150" s="14" t="s">
        <v>28</v>
      </c>
      <c r="L150" s="84">
        <f t="shared" si="4"/>
        <v>1</v>
      </c>
      <c r="M150" s="14">
        <v>1.0</v>
      </c>
      <c r="N150" s="142">
        <v>12.931818181818182</v>
      </c>
      <c r="P150" s="42" t="s">
        <v>27</v>
      </c>
      <c r="Q150" s="86">
        <f t="shared" si="5"/>
        <v>1</v>
      </c>
      <c r="R150" s="14" t="s">
        <v>28</v>
      </c>
      <c r="S150" s="87">
        <f t="shared" si="6"/>
        <v>1</v>
      </c>
      <c r="T150" s="14">
        <v>9.0</v>
      </c>
      <c r="U150" s="142">
        <v>12.196969696969697</v>
      </c>
      <c r="W150" s="14" t="s">
        <v>23</v>
      </c>
      <c r="X150" s="19">
        <f t="shared" si="7"/>
        <v>4</v>
      </c>
      <c r="Y150" s="14" t="s">
        <v>24</v>
      </c>
      <c r="Z150" s="18">
        <f t="shared" si="8"/>
        <v>3</v>
      </c>
      <c r="AA150" s="14">
        <v>19.0</v>
      </c>
      <c r="AB150" s="142">
        <v>16.189393939393938</v>
      </c>
      <c r="AC150" s="14">
        <f t="shared" si="13"/>
        <v>0</v>
      </c>
    </row>
    <row r="151">
      <c r="A151" s="82" t="s">
        <v>254</v>
      </c>
      <c r="B151" s="14" t="s">
        <v>67</v>
      </c>
      <c r="C151" s="14">
        <v>2022.0</v>
      </c>
      <c r="D151" s="14">
        <v>1.0</v>
      </c>
      <c r="E151" s="14" t="s">
        <v>31</v>
      </c>
      <c r="F151" s="14">
        <f t="shared" si="11"/>
        <v>2</v>
      </c>
      <c r="G151" s="14">
        <v>2023.0</v>
      </c>
      <c r="H151" s="83">
        <f t="shared" si="12"/>
        <v>3</v>
      </c>
      <c r="I151" s="14" t="s">
        <v>23</v>
      </c>
      <c r="J151" s="17">
        <f t="shared" si="3"/>
        <v>4</v>
      </c>
      <c r="K151" s="14" t="s">
        <v>24</v>
      </c>
      <c r="L151" s="84">
        <f t="shared" si="4"/>
        <v>3</v>
      </c>
      <c r="M151" s="14">
        <v>19.0</v>
      </c>
      <c r="N151" s="142">
        <v>12.931818181818182</v>
      </c>
      <c r="P151" s="42" t="s">
        <v>21</v>
      </c>
      <c r="Q151" s="86">
        <f t="shared" si="5"/>
        <v>2</v>
      </c>
      <c r="R151" s="14" t="s">
        <v>28</v>
      </c>
      <c r="S151" s="87">
        <f t="shared" si="6"/>
        <v>1</v>
      </c>
      <c r="T151" s="85">
        <v>14.0</v>
      </c>
      <c r="U151" s="142">
        <v>12.196969696969697</v>
      </c>
      <c r="W151" s="14" t="s">
        <v>23</v>
      </c>
      <c r="X151" s="19">
        <f t="shared" si="7"/>
        <v>4</v>
      </c>
      <c r="Y151" s="14" t="s">
        <v>24</v>
      </c>
      <c r="Z151" s="18">
        <f t="shared" si="8"/>
        <v>3</v>
      </c>
      <c r="AA151" s="14">
        <v>19.0</v>
      </c>
      <c r="AB151" s="142">
        <v>16.189393939393938</v>
      </c>
      <c r="AC151" s="14">
        <f t="shared" si="13"/>
        <v>0</v>
      </c>
    </row>
    <row r="152">
      <c r="A152" s="82" t="s">
        <v>117</v>
      </c>
      <c r="B152" s="95" t="s">
        <v>256</v>
      </c>
      <c r="C152" s="14">
        <v>2022.0</v>
      </c>
      <c r="D152" s="14">
        <v>1.0</v>
      </c>
      <c r="E152" s="14" t="s">
        <v>31</v>
      </c>
      <c r="F152" s="14">
        <f t="shared" si="11"/>
        <v>2</v>
      </c>
      <c r="G152" s="14">
        <v>2022.0</v>
      </c>
      <c r="H152" s="83">
        <f t="shared" si="12"/>
        <v>4</v>
      </c>
      <c r="I152" s="14" t="s">
        <v>23</v>
      </c>
      <c r="J152" s="17">
        <f t="shared" si="3"/>
        <v>4</v>
      </c>
      <c r="K152" s="14" t="s">
        <v>24</v>
      </c>
      <c r="L152" s="84">
        <f t="shared" si="4"/>
        <v>3</v>
      </c>
      <c r="M152" s="14">
        <v>19.0</v>
      </c>
      <c r="N152" s="142">
        <v>12.931818181818182</v>
      </c>
      <c r="P152" s="85" t="s">
        <v>58</v>
      </c>
      <c r="Q152" s="86">
        <f t="shared" si="5"/>
        <v>3</v>
      </c>
      <c r="R152" s="14" t="s">
        <v>28</v>
      </c>
      <c r="S152" s="87">
        <f t="shared" si="6"/>
        <v>1</v>
      </c>
      <c r="T152" s="14">
        <v>13.0</v>
      </c>
      <c r="U152" s="142">
        <v>12.196969696969697</v>
      </c>
      <c r="W152" s="14" t="s">
        <v>23</v>
      </c>
      <c r="X152" s="19">
        <f t="shared" si="7"/>
        <v>4</v>
      </c>
      <c r="Y152" s="14" t="s">
        <v>24</v>
      </c>
      <c r="Z152" s="18">
        <f t="shared" si="8"/>
        <v>3</v>
      </c>
      <c r="AA152" s="14">
        <v>19.0</v>
      </c>
      <c r="AB152" s="142">
        <v>16.189393939393938</v>
      </c>
      <c r="AC152" s="14">
        <f t="shared" si="13"/>
        <v>0</v>
      </c>
    </row>
    <row r="153">
      <c r="A153" s="82" t="s">
        <v>136</v>
      </c>
      <c r="B153" s="14" t="s">
        <v>258</v>
      </c>
      <c r="C153" s="14">
        <v>2022.0</v>
      </c>
      <c r="D153" s="14">
        <v>1.0</v>
      </c>
      <c r="E153" s="14" t="s">
        <v>31</v>
      </c>
      <c r="F153" s="14">
        <f t="shared" si="11"/>
        <v>2</v>
      </c>
      <c r="G153" s="14">
        <v>2022.0</v>
      </c>
      <c r="H153" s="83">
        <f t="shared" si="12"/>
        <v>4</v>
      </c>
      <c r="I153" s="20" t="s">
        <v>27</v>
      </c>
      <c r="J153" s="17">
        <f t="shared" si="3"/>
        <v>1</v>
      </c>
      <c r="K153" s="14" t="s">
        <v>28</v>
      </c>
      <c r="L153" s="84">
        <f t="shared" si="4"/>
        <v>1</v>
      </c>
      <c r="M153" s="14">
        <v>11.0</v>
      </c>
      <c r="N153" s="142">
        <v>12.931818181818182</v>
      </c>
      <c r="P153" s="85" t="s">
        <v>58</v>
      </c>
      <c r="Q153" s="86">
        <f t="shared" si="5"/>
        <v>3</v>
      </c>
      <c r="R153" s="14" t="s">
        <v>28</v>
      </c>
      <c r="S153" s="87">
        <f t="shared" si="6"/>
        <v>1</v>
      </c>
      <c r="T153" s="14">
        <v>10.0</v>
      </c>
      <c r="U153" s="142">
        <v>12.196969696969697</v>
      </c>
      <c r="W153" s="14" t="s">
        <v>23</v>
      </c>
      <c r="X153" s="19">
        <f t="shared" si="7"/>
        <v>4</v>
      </c>
      <c r="Y153" s="14" t="s">
        <v>24</v>
      </c>
      <c r="Z153" s="18">
        <f t="shared" si="8"/>
        <v>3</v>
      </c>
      <c r="AA153" s="14">
        <v>19.0</v>
      </c>
      <c r="AB153" s="142">
        <v>16.189393939393938</v>
      </c>
      <c r="AC153" s="14">
        <f t="shared" si="13"/>
        <v>0</v>
      </c>
    </row>
    <row r="154">
      <c r="A154" s="14" t="s">
        <v>259</v>
      </c>
      <c r="B154" s="14" t="s">
        <v>260</v>
      </c>
      <c r="C154" s="14">
        <v>2022.0</v>
      </c>
      <c r="D154" s="14">
        <v>1.0</v>
      </c>
      <c r="E154" s="14" t="s">
        <v>31</v>
      </c>
      <c r="F154" s="14">
        <f t="shared" si="11"/>
        <v>2</v>
      </c>
      <c r="G154" s="14">
        <v>2024.0</v>
      </c>
      <c r="H154" s="83">
        <f t="shared" si="12"/>
        <v>2</v>
      </c>
      <c r="I154" s="20" t="s">
        <v>21</v>
      </c>
      <c r="J154" s="17">
        <f t="shared" si="3"/>
        <v>2</v>
      </c>
      <c r="K154" s="14" t="s">
        <v>22</v>
      </c>
      <c r="L154" s="84">
        <f t="shared" si="4"/>
        <v>2</v>
      </c>
      <c r="M154" s="14">
        <v>18.0</v>
      </c>
      <c r="N154" s="142">
        <v>12.931818181818182</v>
      </c>
      <c r="P154" s="14" t="s">
        <v>23</v>
      </c>
      <c r="Q154" s="86">
        <f t="shared" si="5"/>
        <v>4</v>
      </c>
      <c r="R154" s="14" t="s">
        <v>24</v>
      </c>
      <c r="S154" s="87">
        <f t="shared" si="6"/>
        <v>3</v>
      </c>
      <c r="T154" s="14">
        <v>19.0</v>
      </c>
      <c r="U154" s="142">
        <v>12.196969696969697</v>
      </c>
      <c r="W154" s="14" t="s">
        <v>23</v>
      </c>
      <c r="X154" s="19">
        <f t="shared" si="7"/>
        <v>4</v>
      </c>
      <c r="Y154" s="14" t="s">
        <v>24</v>
      </c>
      <c r="Z154" s="18">
        <f t="shared" si="8"/>
        <v>3</v>
      </c>
      <c r="AA154" s="14">
        <v>19.0</v>
      </c>
      <c r="AB154" s="142">
        <v>16.189393939393938</v>
      </c>
      <c r="AC154" s="14">
        <f t="shared" si="13"/>
        <v>0</v>
      </c>
    </row>
    <row r="155">
      <c r="A155" s="98" t="s">
        <v>18</v>
      </c>
      <c r="B155" s="14" t="s">
        <v>261</v>
      </c>
      <c r="C155" s="14">
        <v>2022.0</v>
      </c>
      <c r="D155" s="14">
        <v>1.0</v>
      </c>
      <c r="E155" s="14" t="s">
        <v>20</v>
      </c>
      <c r="F155" s="14">
        <f t="shared" si="11"/>
        <v>1</v>
      </c>
      <c r="G155" s="14">
        <v>2022.0</v>
      </c>
      <c r="H155" s="83">
        <f t="shared" si="12"/>
        <v>4</v>
      </c>
      <c r="I155" s="14" t="s">
        <v>23</v>
      </c>
      <c r="J155" s="17">
        <f t="shared" si="3"/>
        <v>4</v>
      </c>
      <c r="K155" s="14" t="s">
        <v>24</v>
      </c>
      <c r="L155" s="84">
        <f t="shared" si="4"/>
        <v>3</v>
      </c>
      <c r="M155" s="14">
        <v>19.0</v>
      </c>
      <c r="N155" s="142">
        <v>12.931818181818182</v>
      </c>
      <c r="P155" s="42" t="s">
        <v>21</v>
      </c>
      <c r="Q155" s="86">
        <f t="shared" si="5"/>
        <v>2</v>
      </c>
      <c r="R155" s="14" t="s">
        <v>22</v>
      </c>
      <c r="S155" s="87">
        <f t="shared" si="6"/>
        <v>2</v>
      </c>
      <c r="T155" s="14">
        <v>15.0</v>
      </c>
      <c r="U155" s="142">
        <v>12.196969696969697</v>
      </c>
      <c r="W155" s="14" t="s">
        <v>23</v>
      </c>
      <c r="X155" s="19">
        <f t="shared" si="7"/>
        <v>4</v>
      </c>
      <c r="Y155" s="14" t="s">
        <v>24</v>
      </c>
      <c r="Z155" s="18">
        <f t="shared" si="8"/>
        <v>3</v>
      </c>
      <c r="AA155" s="14">
        <v>19.0</v>
      </c>
      <c r="AB155" s="142">
        <v>16.189393939393938</v>
      </c>
      <c r="AC155" s="14">
        <f t="shared" si="13"/>
        <v>0</v>
      </c>
    </row>
    <row r="156">
      <c r="A156" s="14" t="s">
        <v>149</v>
      </c>
      <c r="B156" s="20" t="s">
        <v>262</v>
      </c>
      <c r="C156" s="14">
        <v>2022.0</v>
      </c>
      <c r="D156" s="14">
        <v>1.0</v>
      </c>
      <c r="E156" s="14" t="s">
        <v>31</v>
      </c>
      <c r="F156" s="14">
        <f t="shared" si="11"/>
        <v>2</v>
      </c>
      <c r="G156" s="14">
        <v>2024.0</v>
      </c>
      <c r="H156" s="83">
        <f t="shared" si="12"/>
        <v>2</v>
      </c>
      <c r="I156" s="14" t="s">
        <v>58</v>
      </c>
      <c r="J156" s="17">
        <f t="shared" si="3"/>
        <v>3</v>
      </c>
      <c r="K156" s="14" t="s">
        <v>22</v>
      </c>
      <c r="L156" s="84">
        <f t="shared" si="4"/>
        <v>2</v>
      </c>
      <c r="M156" s="14">
        <v>15.0</v>
      </c>
      <c r="N156" s="142">
        <v>12.931818181818182</v>
      </c>
      <c r="P156" s="14" t="s">
        <v>23</v>
      </c>
      <c r="Q156" s="86">
        <f t="shared" si="5"/>
        <v>4</v>
      </c>
      <c r="R156" s="14" t="s">
        <v>24</v>
      </c>
      <c r="S156" s="87">
        <f t="shared" si="6"/>
        <v>3</v>
      </c>
      <c r="T156" s="14">
        <v>19.0</v>
      </c>
      <c r="U156" s="142">
        <v>12.196969696969697</v>
      </c>
      <c r="W156" s="14" t="s">
        <v>23</v>
      </c>
      <c r="X156" s="19">
        <f t="shared" si="7"/>
        <v>4</v>
      </c>
      <c r="Y156" s="14" t="s">
        <v>24</v>
      </c>
      <c r="Z156" s="18">
        <f t="shared" si="8"/>
        <v>3</v>
      </c>
      <c r="AA156" s="14">
        <v>19.0</v>
      </c>
      <c r="AB156" s="142">
        <v>16.189393939393938</v>
      </c>
      <c r="AC156" s="14">
        <f t="shared" si="13"/>
        <v>0</v>
      </c>
    </row>
    <row r="157">
      <c r="A157" s="82" t="s">
        <v>193</v>
      </c>
      <c r="B157" s="70" t="s">
        <v>263</v>
      </c>
      <c r="C157" s="14">
        <v>2022.0</v>
      </c>
      <c r="D157" s="14">
        <v>1.0</v>
      </c>
      <c r="E157" s="14" t="s">
        <v>31</v>
      </c>
      <c r="F157" s="14">
        <f t="shared" si="11"/>
        <v>2</v>
      </c>
      <c r="G157" s="14">
        <v>2022.0</v>
      </c>
      <c r="H157" s="83">
        <f t="shared" si="12"/>
        <v>4</v>
      </c>
      <c r="I157" s="20" t="s">
        <v>27</v>
      </c>
      <c r="J157" s="17">
        <f t="shared" si="3"/>
        <v>1</v>
      </c>
      <c r="K157" s="14" t="s">
        <v>22</v>
      </c>
      <c r="L157" s="84">
        <f t="shared" si="4"/>
        <v>2</v>
      </c>
      <c r="M157" s="14">
        <v>1.0</v>
      </c>
      <c r="N157" s="142">
        <v>12.931818181818182</v>
      </c>
      <c r="P157" s="42" t="s">
        <v>27</v>
      </c>
      <c r="Q157" s="86">
        <f t="shared" si="5"/>
        <v>1</v>
      </c>
      <c r="R157" s="14" t="s">
        <v>22</v>
      </c>
      <c r="S157" s="87">
        <f t="shared" si="6"/>
        <v>2</v>
      </c>
      <c r="T157" s="85">
        <v>2.0</v>
      </c>
      <c r="U157" s="142">
        <v>12.196969696969697</v>
      </c>
      <c r="W157" s="14" t="s">
        <v>23</v>
      </c>
      <c r="X157" s="19">
        <f t="shared" si="7"/>
        <v>4</v>
      </c>
      <c r="Y157" s="14" t="s">
        <v>24</v>
      </c>
      <c r="Z157" s="18">
        <f t="shared" si="8"/>
        <v>3</v>
      </c>
      <c r="AA157" s="14">
        <v>19.0</v>
      </c>
      <c r="AB157" s="142">
        <v>16.189393939393938</v>
      </c>
      <c r="AC157" s="14">
        <f t="shared" si="13"/>
        <v>0</v>
      </c>
    </row>
    <row r="158">
      <c r="A158" s="14" t="s">
        <v>25</v>
      </c>
      <c r="B158" s="14" t="s">
        <v>71</v>
      </c>
      <c r="C158" s="14">
        <v>2022.0</v>
      </c>
      <c r="D158" s="14">
        <v>1.0</v>
      </c>
      <c r="E158" s="14" t="s">
        <v>31</v>
      </c>
      <c r="F158" s="14">
        <f t="shared" si="11"/>
        <v>2</v>
      </c>
      <c r="G158" s="14">
        <v>2022.0</v>
      </c>
      <c r="H158" s="83">
        <f t="shared" si="12"/>
        <v>4</v>
      </c>
      <c r="I158" s="20" t="s">
        <v>58</v>
      </c>
      <c r="J158" s="17">
        <f t="shared" si="3"/>
        <v>3</v>
      </c>
      <c r="K158" s="14" t="s">
        <v>22</v>
      </c>
      <c r="L158" s="84">
        <f t="shared" si="4"/>
        <v>2</v>
      </c>
      <c r="M158" s="14">
        <v>3.0</v>
      </c>
      <c r="N158" s="142">
        <v>12.931818181818182</v>
      </c>
      <c r="P158" s="14" t="s">
        <v>23</v>
      </c>
      <c r="Q158" s="86">
        <f t="shared" si="5"/>
        <v>4</v>
      </c>
      <c r="R158" s="14" t="s">
        <v>24</v>
      </c>
      <c r="S158" s="87">
        <f t="shared" si="6"/>
        <v>3</v>
      </c>
      <c r="T158" s="14">
        <v>19.0</v>
      </c>
      <c r="U158" s="142">
        <v>12.196969696969697</v>
      </c>
      <c r="W158" s="14" t="s">
        <v>27</v>
      </c>
      <c r="X158" s="19">
        <f t="shared" si="7"/>
        <v>1</v>
      </c>
      <c r="Y158" s="14" t="s">
        <v>22</v>
      </c>
      <c r="Z158" s="18">
        <f t="shared" si="8"/>
        <v>2</v>
      </c>
      <c r="AA158" s="14">
        <v>10.0</v>
      </c>
      <c r="AB158" s="142">
        <v>16.189393939393938</v>
      </c>
      <c r="AC158" s="14">
        <f t="shared" si="13"/>
        <v>0</v>
      </c>
    </row>
    <row r="159">
      <c r="A159" s="14" t="s">
        <v>154</v>
      </c>
      <c r="B159" s="14" t="s">
        <v>264</v>
      </c>
      <c r="C159" s="14">
        <v>2022.0</v>
      </c>
      <c r="D159" s="14">
        <v>1.0</v>
      </c>
      <c r="E159" s="14" t="s">
        <v>31</v>
      </c>
      <c r="F159" s="14">
        <f t="shared" si="11"/>
        <v>2</v>
      </c>
      <c r="G159" s="14">
        <v>2022.0</v>
      </c>
      <c r="H159" s="83">
        <f t="shared" si="12"/>
        <v>4</v>
      </c>
      <c r="I159" s="14" t="s">
        <v>23</v>
      </c>
      <c r="J159" s="17">
        <f t="shared" si="3"/>
        <v>4</v>
      </c>
      <c r="K159" s="14" t="s">
        <v>24</v>
      </c>
      <c r="L159" s="84">
        <f t="shared" si="4"/>
        <v>3</v>
      </c>
      <c r="M159" s="14">
        <v>19.0</v>
      </c>
      <c r="N159" s="142">
        <v>12.931818181818182</v>
      </c>
      <c r="P159" s="42" t="s">
        <v>27</v>
      </c>
      <c r="Q159" s="86">
        <f t="shared" si="5"/>
        <v>1</v>
      </c>
      <c r="R159" s="14" t="s">
        <v>22</v>
      </c>
      <c r="S159" s="87">
        <f t="shared" si="6"/>
        <v>2</v>
      </c>
      <c r="T159" s="14">
        <v>3.0</v>
      </c>
      <c r="U159" s="142">
        <v>12.196969696969697</v>
      </c>
      <c r="W159" s="14" t="s">
        <v>27</v>
      </c>
      <c r="X159" s="19">
        <f t="shared" si="7"/>
        <v>1</v>
      </c>
      <c r="Y159" s="14" t="s">
        <v>22</v>
      </c>
      <c r="Z159" s="18">
        <f t="shared" si="8"/>
        <v>2</v>
      </c>
      <c r="AA159" s="14">
        <v>13.0</v>
      </c>
      <c r="AB159" s="142">
        <v>16.189393939393938</v>
      </c>
      <c r="AC159" s="14">
        <f t="shared" si="13"/>
        <v>0</v>
      </c>
    </row>
    <row r="160">
      <c r="A160" s="82" t="s">
        <v>82</v>
      </c>
      <c r="B160" s="14" t="s">
        <v>83</v>
      </c>
      <c r="C160" s="14">
        <v>2022.0</v>
      </c>
      <c r="D160" s="14">
        <v>1.0</v>
      </c>
      <c r="E160" s="14" t="s">
        <v>20</v>
      </c>
      <c r="F160" s="14">
        <f t="shared" si="11"/>
        <v>1</v>
      </c>
      <c r="G160" s="14">
        <v>2023.0</v>
      </c>
      <c r="H160" s="83">
        <f t="shared" si="12"/>
        <v>3</v>
      </c>
      <c r="I160" s="20" t="s">
        <v>58</v>
      </c>
      <c r="J160" s="17">
        <f t="shared" si="3"/>
        <v>3</v>
      </c>
      <c r="K160" s="14" t="s">
        <v>22</v>
      </c>
      <c r="L160" s="84">
        <f t="shared" si="4"/>
        <v>2</v>
      </c>
      <c r="M160" s="14">
        <v>14.0</v>
      </c>
      <c r="N160" s="142">
        <v>12.931818181818182</v>
      </c>
      <c r="P160" s="14" t="s">
        <v>58</v>
      </c>
      <c r="Q160" s="86">
        <f t="shared" si="5"/>
        <v>3</v>
      </c>
      <c r="R160" s="14" t="s">
        <v>22</v>
      </c>
      <c r="S160" s="87">
        <f t="shared" si="6"/>
        <v>2</v>
      </c>
      <c r="T160" s="14">
        <v>11.0</v>
      </c>
      <c r="U160" s="142">
        <v>12.196969696969697</v>
      </c>
      <c r="W160" s="14" t="s">
        <v>23</v>
      </c>
      <c r="X160" s="19">
        <f t="shared" si="7"/>
        <v>4</v>
      </c>
      <c r="Y160" s="14" t="s">
        <v>24</v>
      </c>
      <c r="Z160" s="18">
        <f t="shared" si="8"/>
        <v>3</v>
      </c>
      <c r="AA160" s="14">
        <v>19.0</v>
      </c>
      <c r="AB160" s="142">
        <v>16.189393939393938</v>
      </c>
      <c r="AC160" s="14">
        <f t="shared" si="13"/>
        <v>0</v>
      </c>
    </row>
    <row r="161">
      <c r="A161" s="69" t="s">
        <v>265</v>
      </c>
      <c r="B161" s="14" t="s">
        <v>266</v>
      </c>
      <c r="C161" s="14">
        <v>2022.0</v>
      </c>
      <c r="D161" s="14">
        <v>1.0</v>
      </c>
      <c r="E161" s="14" t="s">
        <v>31</v>
      </c>
      <c r="F161" s="14">
        <f t="shared" si="11"/>
        <v>2</v>
      </c>
      <c r="G161" s="14">
        <v>2022.0</v>
      </c>
      <c r="H161" s="83">
        <f t="shared" si="12"/>
        <v>4</v>
      </c>
      <c r="I161" s="20" t="s">
        <v>58</v>
      </c>
      <c r="J161" s="17">
        <f t="shared" si="3"/>
        <v>3</v>
      </c>
      <c r="K161" s="14" t="s">
        <v>28</v>
      </c>
      <c r="L161" s="84">
        <f t="shared" si="4"/>
        <v>1</v>
      </c>
      <c r="M161" s="14">
        <v>16.0</v>
      </c>
      <c r="N161" s="142">
        <v>12.931818181818182</v>
      </c>
      <c r="P161" s="14" t="s">
        <v>23</v>
      </c>
      <c r="Q161" s="86">
        <f t="shared" si="5"/>
        <v>4</v>
      </c>
      <c r="R161" s="14" t="s">
        <v>24</v>
      </c>
      <c r="S161" s="87">
        <f t="shared" si="6"/>
        <v>3</v>
      </c>
      <c r="T161" s="14">
        <v>19.0</v>
      </c>
      <c r="U161" s="142">
        <v>12.196969696969697</v>
      </c>
      <c r="W161" s="14" t="s">
        <v>23</v>
      </c>
      <c r="X161" s="19">
        <f t="shared" si="7"/>
        <v>4</v>
      </c>
      <c r="Y161" s="14" t="s">
        <v>24</v>
      </c>
      <c r="Z161" s="18">
        <f t="shared" si="8"/>
        <v>3</v>
      </c>
      <c r="AA161" s="14">
        <v>19.0</v>
      </c>
      <c r="AB161" s="142">
        <v>16.189393939393938</v>
      </c>
      <c r="AC161" s="14">
        <f t="shared" si="13"/>
        <v>0</v>
      </c>
    </row>
    <row r="162">
      <c r="A162" s="94" t="s">
        <v>81</v>
      </c>
      <c r="B162" s="14" t="s">
        <v>86</v>
      </c>
      <c r="C162" s="14">
        <v>2022.0</v>
      </c>
      <c r="D162" s="14">
        <v>1.0</v>
      </c>
      <c r="E162" s="14" t="s">
        <v>31</v>
      </c>
      <c r="F162" s="14">
        <f t="shared" si="11"/>
        <v>2</v>
      </c>
      <c r="G162" s="14">
        <v>2023.0</v>
      </c>
      <c r="H162" s="83">
        <f t="shared" si="12"/>
        <v>3</v>
      </c>
      <c r="I162" s="14" t="s">
        <v>27</v>
      </c>
      <c r="J162" s="17">
        <f t="shared" si="3"/>
        <v>1</v>
      </c>
      <c r="K162" s="14" t="s">
        <v>28</v>
      </c>
      <c r="L162" s="84">
        <f t="shared" si="4"/>
        <v>1</v>
      </c>
      <c r="M162" s="14">
        <v>9.0</v>
      </c>
      <c r="N162" s="142">
        <v>12.931818181818182</v>
      </c>
      <c r="P162" s="85" t="s">
        <v>58</v>
      </c>
      <c r="Q162" s="86">
        <f t="shared" si="5"/>
        <v>3</v>
      </c>
      <c r="R162" s="14" t="s">
        <v>22</v>
      </c>
      <c r="S162" s="87">
        <f t="shared" si="6"/>
        <v>2</v>
      </c>
      <c r="T162" s="14">
        <v>7.0</v>
      </c>
      <c r="U162" s="142">
        <v>12.196969696969697</v>
      </c>
      <c r="W162" s="14" t="s">
        <v>23</v>
      </c>
      <c r="X162" s="19">
        <f t="shared" si="7"/>
        <v>4</v>
      </c>
      <c r="Y162" s="14" t="s">
        <v>24</v>
      </c>
      <c r="Z162" s="18">
        <f t="shared" si="8"/>
        <v>3</v>
      </c>
      <c r="AA162" s="14">
        <v>19.0</v>
      </c>
      <c r="AB162" s="142">
        <v>16.189393939393938</v>
      </c>
      <c r="AC162" s="14">
        <f t="shared" si="13"/>
        <v>0</v>
      </c>
    </row>
    <row r="163">
      <c r="A163" s="14" t="s">
        <v>89</v>
      </c>
      <c r="B163" s="14" t="s">
        <v>267</v>
      </c>
      <c r="C163" s="14">
        <v>2022.0</v>
      </c>
      <c r="D163" s="14">
        <v>1.0</v>
      </c>
      <c r="E163" s="14" t="s">
        <v>20</v>
      </c>
      <c r="F163" s="14">
        <f t="shared" si="11"/>
        <v>1</v>
      </c>
      <c r="G163" s="14">
        <v>2023.0</v>
      </c>
      <c r="H163" s="83">
        <f t="shared" si="12"/>
        <v>3</v>
      </c>
      <c r="I163" s="42" t="s">
        <v>21</v>
      </c>
      <c r="J163" s="17">
        <f t="shared" si="3"/>
        <v>2</v>
      </c>
      <c r="K163" s="14" t="s">
        <v>28</v>
      </c>
      <c r="L163" s="84">
        <f t="shared" si="4"/>
        <v>1</v>
      </c>
      <c r="M163" s="14">
        <v>12.0</v>
      </c>
      <c r="N163" s="142">
        <v>12.931818181818182</v>
      </c>
      <c r="P163" s="85" t="s">
        <v>58</v>
      </c>
      <c r="Q163" s="86">
        <f t="shared" si="5"/>
        <v>3</v>
      </c>
      <c r="R163" s="85" t="s">
        <v>28</v>
      </c>
      <c r="S163" s="87">
        <f t="shared" si="6"/>
        <v>1</v>
      </c>
      <c r="T163" s="85">
        <v>16.0</v>
      </c>
      <c r="U163" s="142">
        <v>12.196969696969697</v>
      </c>
      <c r="W163" s="14" t="s">
        <v>58</v>
      </c>
      <c r="X163" s="19">
        <f t="shared" si="7"/>
        <v>3</v>
      </c>
      <c r="Y163" s="14" t="s">
        <v>22</v>
      </c>
      <c r="Z163" s="18">
        <f t="shared" si="8"/>
        <v>2</v>
      </c>
      <c r="AA163" s="14">
        <v>16.0</v>
      </c>
      <c r="AB163" s="142">
        <v>16.189393939393938</v>
      </c>
      <c r="AC163" s="14">
        <f t="shared" si="13"/>
        <v>0</v>
      </c>
    </row>
    <row r="164">
      <c r="A164" s="14" t="s">
        <v>51</v>
      </c>
      <c r="B164" s="14" t="s">
        <v>268</v>
      </c>
      <c r="C164" s="14">
        <v>2022.0</v>
      </c>
      <c r="D164" s="14">
        <v>1.0</v>
      </c>
      <c r="E164" s="14" t="s">
        <v>31</v>
      </c>
      <c r="F164" s="14">
        <f t="shared" si="11"/>
        <v>2</v>
      </c>
      <c r="G164" s="14">
        <v>2022.0</v>
      </c>
      <c r="H164" s="83">
        <f t="shared" si="12"/>
        <v>4</v>
      </c>
      <c r="I164" s="20" t="s">
        <v>27</v>
      </c>
      <c r="J164" s="17">
        <f t="shared" si="3"/>
        <v>1</v>
      </c>
      <c r="K164" s="14" t="s">
        <v>28</v>
      </c>
      <c r="L164" s="84">
        <f t="shared" si="4"/>
        <v>1</v>
      </c>
      <c r="M164" s="14">
        <v>12.0</v>
      </c>
      <c r="N164" s="142">
        <v>12.931818181818182</v>
      </c>
      <c r="P164" s="42" t="s">
        <v>27</v>
      </c>
      <c r="Q164" s="86">
        <f t="shared" si="5"/>
        <v>1</v>
      </c>
      <c r="R164" s="14" t="s">
        <v>22</v>
      </c>
      <c r="S164" s="87">
        <f t="shared" si="6"/>
        <v>2</v>
      </c>
      <c r="T164" s="14">
        <v>9.0</v>
      </c>
      <c r="U164" s="142">
        <v>12.196969696969697</v>
      </c>
      <c r="W164" s="14" t="s">
        <v>58</v>
      </c>
      <c r="X164" s="19">
        <f t="shared" si="7"/>
        <v>3</v>
      </c>
      <c r="Y164" s="14" t="s">
        <v>22</v>
      </c>
      <c r="Z164" s="18">
        <f t="shared" si="8"/>
        <v>2</v>
      </c>
      <c r="AA164" s="14">
        <v>18.0</v>
      </c>
      <c r="AB164" s="142">
        <v>16.189393939393938</v>
      </c>
      <c r="AC164" s="14">
        <f t="shared" si="13"/>
        <v>0</v>
      </c>
    </row>
    <row r="165">
      <c r="A165" s="88" t="s">
        <v>95</v>
      </c>
      <c r="B165" s="88" t="s">
        <v>96</v>
      </c>
      <c r="C165" s="14">
        <v>2022.0</v>
      </c>
      <c r="D165" s="14">
        <v>1.0</v>
      </c>
      <c r="E165" s="14" t="s">
        <v>20</v>
      </c>
      <c r="F165" s="14">
        <f t="shared" si="11"/>
        <v>1</v>
      </c>
      <c r="G165" s="14">
        <v>2024.0</v>
      </c>
      <c r="H165" s="83">
        <f t="shared" si="12"/>
        <v>2</v>
      </c>
      <c r="I165" s="14" t="s">
        <v>23</v>
      </c>
      <c r="J165" s="17">
        <f t="shared" si="3"/>
        <v>4</v>
      </c>
      <c r="K165" s="14" t="s">
        <v>24</v>
      </c>
      <c r="L165" s="84">
        <f t="shared" si="4"/>
        <v>3</v>
      </c>
      <c r="M165" s="14">
        <v>19.0</v>
      </c>
      <c r="N165" s="142">
        <v>12.931818181818182</v>
      </c>
      <c r="P165" s="14" t="s">
        <v>23</v>
      </c>
      <c r="Q165" s="86">
        <f t="shared" si="5"/>
        <v>4</v>
      </c>
      <c r="R165" s="14" t="s">
        <v>24</v>
      </c>
      <c r="S165" s="87">
        <f t="shared" si="6"/>
        <v>3</v>
      </c>
      <c r="T165" s="14">
        <v>19.0</v>
      </c>
      <c r="U165" s="142">
        <v>12.196969696969697</v>
      </c>
      <c r="W165" s="14" t="s">
        <v>21</v>
      </c>
      <c r="X165" s="19">
        <f t="shared" si="7"/>
        <v>2</v>
      </c>
      <c r="Y165" s="14" t="s">
        <v>22</v>
      </c>
      <c r="Z165" s="18">
        <f t="shared" si="8"/>
        <v>2</v>
      </c>
      <c r="AA165" s="88">
        <v>4.0</v>
      </c>
      <c r="AB165" s="142">
        <v>16.189393939393938</v>
      </c>
      <c r="AC165" s="14">
        <f t="shared" si="13"/>
        <v>0</v>
      </c>
    </row>
    <row r="166">
      <c r="A166" s="98" t="s">
        <v>98</v>
      </c>
      <c r="B166" s="70" t="s">
        <v>269</v>
      </c>
      <c r="C166" s="14">
        <v>2022.0</v>
      </c>
      <c r="D166" s="14">
        <v>1.0</v>
      </c>
      <c r="E166" s="14" t="s">
        <v>20</v>
      </c>
      <c r="F166" s="14">
        <f t="shared" si="11"/>
        <v>1</v>
      </c>
      <c r="G166" s="14">
        <v>2025.0</v>
      </c>
      <c r="H166" s="83">
        <f t="shared" si="12"/>
        <v>1</v>
      </c>
      <c r="I166" s="14" t="s">
        <v>27</v>
      </c>
      <c r="J166" s="17">
        <f t="shared" si="3"/>
        <v>1</v>
      </c>
      <c r="K166" s="14" t="s">
        <v>22</v>
      </c>
      <c r="L166" s="84">
        <f t="shared" si="4"/>
        <v>2</v>
      </c>
      <c r="M166" s="14">
        <v>9.0</v>
      </c>
      <c r="N166" s="142">
        <v>12.931818181818182</v>
      </c>
      <c r="P166" s="42" t="s">
        <v>21</v>
      </c>
      <c r="Q166" s="86">
        <f t="shared" si="5"/>
        <v>2</v>
      </c>
      <c r="R166" s="85" t="s">
        <v>28</v>
      </c>
      <c r="S166" s="87">
        <f t="shared" si="6"/>
        <v>1</v>
      </c>
      <c r="T166" s="14">
        <v>9.0</v>
      </c>
      <c r="U166" s="142">
        <v>12.196969696969697</v>
      </c>
      <c r="W166" s="14" t="s">
        <v>27</v>
      </c>
      <c r="X166" s="19">
        <f t="shared" si="7"/>
        <v>1</v>
      </c>
      <c r="Y166" s="14" t="s">
        <v>22</v>
      </c>
      <c r="Z166" s="18">
        <f t="shared" si="8"/>
        <v>2</v>
      </c>
      <c r="AA166" s="14">
        <v>14.0</v>
      </c>
      <c r="AB166" s="142">
        <v>16.189393939393938</v>
      </c>
      <c r="AC166" s="14">
        <f t="shared" si="13"/>
        <v>0</v>
      </c>
    </row>
    <row r="167">
      <c r="A167" s="82" t="s">
        <v>78</v>
      </c>
      <c r="B167" s="14" t="s">
        <v>101</v>
      </c>
      <c r="C167" s="14">
        <v>2022.0</v>
      </c>
      <c r="D167" s="14">
        <v>1.0</v>
      </c>
      <c r="E167" s="14" t="s">
        <v>20</v>
      </c>
      <c r="F167" s="14">
        <f t="shared" si="11"/>
        <v>1</v>
      </c>
      <c r="G167" s="14">
        <v>2023.0</v>
      </c>
      <c r="H167" s="83">
        <f t="shared" si="12"/>
        <v>3</v>
      </c>
      <c r="I167" s="20" t="s">
        <v>27</v>
      </c>
      <c r="J167" s="17">
        <f t="shared" si="3"/>
        <v>1</v>
      </c>
      <c r="K167" s="14" t="s">
        <v>28</v>
      </c>
      <c r="L167" s="84">
        <f t="shared" si="4"/>
        <v>1</v>
      </c>
      <c r="M167" s="14">
        <v>11.0</v>
      </c>
      <c r="N167" s="142">
        <v>12.931818181818182</v>
      </c>
      <c r="P167" s="85" t="s">
        <v>27</v>
      </c>
      <c r="Q167" s="86">
        <f t="shared" si="5"/>
        <v>1</v>
      </c>
      <c r="R167" s="85" t="s">
        <v>28</v>
      </c>
      <c r="S167" s="87">
        <f t="shared" si="6"/>
        <v>1</v>
      </c>
      <c r="T167" s="85">
        <v>13.0</v>
      </c>
      <c r="U167" s="142">
        <v>12.196969696969697</v>
      </c>
      <c r="W167" s="14" t="s">
        <v>23</v>
      </c>
      <c r="X167" s="19">
        <f t="shared" si="7"/>
        <v>4</v>
      </c>
      <c r="Y167" s="14" t="s">
        <v>24</v>
      </c>
      <c r="Z167" s="18">
        <f t="shared" si="8"/>
        <v>3</v>
      </c>
      <c r="AA167" s="14">
        <v>19.0</v>
      </c>
      <c r="AB167" s="142">
        <v>16.189393939393938</v>
      </c>
      <c r="AC167" s="14">
        <f t="shared" si="13"/>
        <v>0</v>
      </c>
    </row>
    <row r="168">
      <c r="A168" s="82" t="s">
        <v>41</v>
      </c>
      <c r="B168" s="14" t="s">
        <v>106</v>
      </c>
      <c r="C168" s="14">
        <v>2022.0</v>
      </c>
      <c r="D168" s="14">
        <v>1.0</v>
      </c>
      <c r="E168" s="14" t="s">
        <v>31</v>
      </c>
      <c r="F168" s="14">
        <f t="shared" si="11"/>
        <v>2</v>
      </c>
      <c r="G168" s="14">
        <v>2023.0</v>
      </c>
      <c r="H168" s="83">
        <f t="shared" si="12"/>
        <v>3</v>
      </c>
      <c r="I168" s="20" t="s">
        <v>27</v>
      </c>
      <c r="J168" s="17">
        <f t="shared" si="3"/>
        <v>1</v>
      </c>
      <c r="K168" s="14" t="s">
        <v>28</v>
      </c>
      <c r="L168" s="84">
        <f t="shared" si="4"/>
        <v>1</v>
      </c>
      <c r="M168" s="14">
        <v>14.0</v>
      </c>
      <c r="N168" s="142">
        <v>12.931818181818182</v>
      </c>
      <c r="P168" s="42" t="s">
        <v>27</v>
      </c>
      <c r="Q168" s="86">
        <f t="shared" si="5"/>
        <v>1</v>
      </c>
      <c r="R168" s="14" t="s">
        <v>28</v>
      </c>
      <c r="S168" s="87">
        <f t="shared" si="6"/>
        <v>1</v>
      </c>
      <c r="T168" s="14">
        <v>15.0</v>
      </c>
      <c r="U168" s="142">
        <v>12.196969696969697</v>
      </c>
      <c r="W168" s="14" t="s">
        <v>23</v>
      </c>
      <c r="X168" s="19">
        <f t="shared" si="7"/>
        <v>4</v>
      </c>
      <c r="Y168" s="14" t="s">
        <v>24</v>
      </c>
      <c r="Z168" s="18">
        <f t="shared" si="8"/>
        <v>3</v>
      </c>
      <c r="AA168" s="14">
        <v>19.0</v>
      </c>
      <c r="AB168" s="142">
        <v>16.189393939393938</v>
      </c>
      <c r="AC168" s="14">
        <f t="shared" si="13"/>
        <v>0</v>
      </c>
    </row>
    <row r="169">
      <c r="A169" s="82" t="s">
        <v>103</v>
      </c>
      <c r="B169" s="14" t="s">
        <v>102</v>
      </c>
      <c r="C169" s="14">
        <v>2022.0</v>
      </c>
      <c r="D169" s="14">
        <v>1.0</v>
      </c>
      <c r="E169" s="14" t="s">
        <v>20</v>
      </c>
      <c r="F169" s="14">
        <f t="shared" si="11"/>
        <v>1</v>
      </c>
      <c r="G169" s="14">
        <v>2024.0</v>
      </c>
      <c r="H169" s="83">
        <f t="shared" si="12"/>
        <v>2</v>
      </c>
      <c r="I169" s="42" t="s">
        <v>27</v>
      </c>
      <c r="J169" s="17">
        <f t="shared" si="3"/>
        <v>1</v>
      </c>
      <c r="K169" s="14" t="s">
        <v>28</v>
      </c>
      <c r="L169" s="84">
        <f t="shared" si="4"/>
        <v>1</v>
      </c>
      <c r="M169" s="14">
        <v>1.0</v>
      </c>
      <c r="N169" s="142">
        <v>12.931818181818182</v>
      </c>
      <c r="P169" s="85" t="s">
        <v>27</v>
      </c>
      <c r="Q169" s="86">
        <f t="shared" si="5"/>
        <v>1</v>
      </c>
      <c r="R169" s="85" t="s">
        <v>28</v>
      </c>
      <c r="S169" s="87">
        <f t="shared" si="6"/>
        <v>1</v>
      </c>
      <c r="T169" s="14">
        <v>3.0</v>
      </c>
      <c r="U169" s="142">
        <v>12.196969696969697</v>
      </c>
      <c r="W169" s="14" t="s">
        <v>27</v>
      </c>
      <c r="X169" s="19">
        <f t="shared" si="7"/>
        <v>1</v>
      </c>
      <c r="Y169" s="14" t="s">
        <v>28</v>
      </c>
      <c r="Z169" s="18">
        <f t="shared" si="8"/>
        <v>1</v>
      </c>
      <c r="AA169" s="14">
        <v>5.0</v>
      </c>
      <c r="AB169" s="142">
        <v>16.189393939393938</v>
      </c>
      <c r="AC169" s="14">
        <f t="shared" si="13"/>
        <v>1</v>
      </c>
    </row>
    <row r="170">
      <c r="A170" s="82" t="s">
        <v>270</v>
      </c>
      <c r="B170" s="14" t="s">
        <v>271</v>
      </c>
      <c r="C170" s="14">
        <v>2022.0</v>
      </c>
      <c r="D170" s="14">
        <v>1.0</v>
      </c>
      <c r="E170" s="14" t="s">
        <v>31</v>
      </c>
      <c r="F170" s="14">
        <f t="shared" si="11"/>
        <v>2</v>
      </c>
      <c r="G170" s="14">
        <v>2023.0</v>
      </c>
      <c r="H170" s="83">
        <f t="shared" si="12"/>
        <v>3</v>
      </c>
      <c r="I170" s="14" t="s">
        <v>58</v>
      </c>
      <c r="J170" s="17">
        <f t="shared" si="3"/>
        <v>3</v>
      </c>
      <c r="K170" s="14" t="s">
        <v>28</v>
      </c>
      <c r="L170" s="84">
        <f t="shared" si="4"/>
        <v>1</v>
      </c>
      <c r="M170" s="14">
        <v>18.0</v>
      </c>
      <c r="N170" s="142">
        <v>12.931818181818182</v>
      </c>
      <c r="P170" s="42" t="s">
        <v>27</v>
      </c>
      <c r="Q170" s="86">
        <f t="shared" si="5"/>
        <v>1</v>
      </c>
      <c r="R170" s="14" t="s">
        <v>28</v>
      </c>
      <c r="S170" s="87">
        <f t="shared" si="6"/>
        <v>1</v>
      </c>
      <c r="T170" s="14">
        <v>18.0</v>
      </c>
      <c r="U170" s="142">
        <v>12.196969696969697</v>
      </c>
      <c r="W170" s="14" t="s">
        <v>23</v>
      </c>
      <c r="X170" s="19">
        <f t="shared" si="7"/>
        <v>4</v>
      </c>
      <c r="Y170" s="14" t="s">
        <v>24</v>
      </c>
      <c r="Z170" s="18">
        <f t="shared" si="8"/>
        <v>3</v>
      </c>
      <c r="AA170" s="14">
        <v>19.0</v>
      </c>
      <c r="AB170" s="142">
        <v>16.189393939393938</v>
      </c>
      <c r="AC170" s="14">
        <f t="shared" si="13"/>
        <v>0</v>
      </c>
    </row>
    <row r="171">
      <c r="A171" s="82" t="s">
        <v>167</v>
      </c>
      <c r="B171" s="95" t="s">
        <v>111</v>
      </c>
      <c r="C171" s="14">
        <v>2022.0</v>
      </c>
      <c r="D171" s="14">
        <v>1.0</v>
      </c>
      <c r="E171" s="14" t="s">
        <v>20</v>
      </c>
      <c r="F171" s="14">
        <f t="shared" si="11"/>
        <v>1</v>
      </c>
      <c r="G171" s="14">
        <v>2022.0</v>
      </c>
      <c r="H171" s="83">
        <f t="shared" si="12"/>
        <v>4</v>
      </c>
      <c r="I171" s="14" t="s">
        <v>23</v>
      </c>
      <c r="J171" s="17">
        <f t="shared" si="3"/>
        <v>4</v>
      </c>
      <c r="K171" s="14" t="s">
        <v>24</v>
      </c>
      <c r="L171" s="84">
        <f t="shared" si="4"/>
        <v>3</v>
      </c>
      <c r="M171" s="14">
        <v>19.0</v>
      </c>
      <c r="N171" s="142">
        <v>12.931818181818182</v>
      </c>
      <c r="P171" s="14" t="s">
        <v>58</v>
      </c>
      <c r="Q171" s="86">
        <f t="shared" si="5"/>
        <v>3</v>
      </c>
      <c r="R171" s="14" t="s">
        <v>22</v>
      </c>
      <c r="S171" s="87">
        <f t="shared" si="6"/>
        <v>2</v>
      </c>
      <c r="T171" s="14">
        <v>5.0</v>
      </c>
      <c r="U171" s="142">
        <v>12.196969696969697</v>
      </c>
      <c r="W171" s="14" t="s">
        <v>23</v>
      </c>
      <c r="X171" s="19">
        <f t="shared" si="7"/>
        <v>4</v>
      </c>
      <c r="Y171" s="14" t="s">
        <v>24</v>
      </c>
      <c r="Z171" s="18">
        <f t="shared" si="8"/>
        <v>3</v>
      </c>
      <c r="AA171" s="14">
        <v>19.0</v>
      </c>
      <c r="AB171" s="142">
        <v>16.189393939393938</v>
      </c>
      <c r="AC171" s="14">
        <f t="shared" si="13"/>
        <v>0</v>
      </c>
    </row>
    <row r="172">
      <c r="A172" s="82" t="s">
        <v>254</v>
      </c>
      <c r="B172" s="14" t="s">
        <v>272</v>
      </c>
      <c r="C172" s="14">
        <v>2022.0</v>
      </c>
      <c r="D172" s="14">
        <v>1.0</v>
      </c>
      <c r="E172" s="14" t="s">
        <v>31</v>
      </c>
      <c r="F172" s="14">
        <f t="shared" si="11"/>
        <v>2</v>
      </c>
      <c r="G172" s="14">
        <v>2022.0</v>
      </c>
      <c r="H172" s="83">
        <f t="shared" si="12"/>
        <v>4</v>
      </c>
      <c r="I172" s="20" t="s">
        <v>58</v>
      </c>
      <c r="J172" s="17">
        <f t="shared" si="3"/>
        <v>3</v>
      </c>
      <c r="K172" s="14" t="s">
        <v>28</v>
      </c>
      <c r="L172" s="84">
        <f t="shared" si="4"/>
        <v>1</v>
      </c>
      <c r="M172" s="14">
        <v>17.0</v>
      </c>
      <c r="N172" s="142">
        <v>12.931818181818182</v>
      </c>
      <c r="P172" s="85" t="s">
        <v>58</v>
      </c>
      <c r="Q172" s="86">
        <f t="shared" si="5"/>
        <v>3</v>
      </c>
      <c r="R172" s="14" t="s">
        <v>28</v>
      </c>
      <c r="S172" s="87">
        <f t="shared" si="6"/>
        <v>1</v>
      </c>
      <c r="T172" s="14">
        <v>14.0</v>
      </c>
      <c r="U172" s="142">
        <v>12.196969696969697</v>
      </c>
      <c r="W172" s="14" t="s">
        <v>23</v>
      </c>
      <c r="X172" s="19">
        <f t="shared" si="7"/>
        <v>4</v>
      </c>
      <c r="Y172" s="14" t="s">
        <v>24</v>
      </c>
      <c r="Z172" s="18">
        <f t="shared" si="8"/>
        <v>3</v>
      </c>
      <c r="AA172" s="14">
        <v>19.0</v>
      </c>
      <c r="AB172" s="142">
        <v>16.189393939393938</v>
      </c>
      <c r="AC172" s="14">
        <f t="shared" si="13"/>
        <v>0</v>
      </c>
    </row>
    <row r="173">
      <c r="A173" s="14" t="s">
        <v>270</v>
      </c>
      <c r="B173" s="14" t="s">
        <v>270</v>
      </c>
      <c r="C173" s="14">
        <v>2022.0</v>
      </c>
      <c r="D173" s="14">
        <v>1.0</v>
      </c>
      <c r="E173" s="14" t="s">
        <v>31</v>
      </c>
      <c r="F173" s="14">
        <f t="shared" si="11"/>
        <v>2</v>
      </c>
      <c r="G173" s="14">
        <v>2025.0</v>
      </c>
      <c r="H173" s="83">
        <f t="shared" si="12"/>
        <v>1</v>
      </c>
      <c r="I173" s="20" t="s">
        <v>21</v>
      </c>
      <c r="J173" s="17">
        <f t="shared" si="3"/>
        <v>2</v>
      </c>
      <c r="K173" s="14" t="s">
        <v>22</v>
      </c>
      <c r="L173" s="84">
        <f t="shared" si="4"/>
        <v>2</v>
      </c>
      <c r="M173" s="14">
        <v>17.0</v>
      </c>
      <c r="N173" s="142">
        <v>12.931818181818182</v>
      </c>
      <c r="P173" s="14" t="s">
        <v>23</v>
      </c>
      <c r="Q173" s="86">
        <f t="shared" si="5"/>
        <v>4</v>
      </c>
      <c r="R173" s="14" t="s">
        <v>24</v>
      </c>
      <c r="S173" s="87">
        <f t="shared" si="6"/>
        <v>3</v>
      </c>
      <c r="T173" s="14">
        <v>19.0</v>
      </c>
      <c r="U173" s="142">
        <v>12.196969696969697</v>
      </c>
      <c r="W173" s="14" t="s">
        <v>23</v>
      </c>
      <c r="X173" s="19">
        <f t="shared" si="7"/>
        <v>4</v>
      </c>
      <c r="Y173" s="14" t="s">
        <v>24</v>
      </c>
      <c r="Z173" s="18">
        <f t="shared" si="8"/>
        <v>3</v>
      </c>
      <c r="AA173" s="14">
        <v>19.0</v>
      </c>
      <c r="AB173" s="142">
        <v>16.189393939393938</v>
      </c>
      <c r="AC173" s="14">
        <f t="shared" si="13"/>
        <v>0</v>
      </c>
    </row>
    <row r="174">
      <c r="A174" s="14" t="s">
        <v>98</v>
      </c>
      <c r="B174" s="14" t="s">
        <v>112</v>
      </c>
      <c r="C174" s="14">
        <v>2022.0</v>
      </c>
      <c r="D174" s="14">
        <v>1.0</v>
      </c>
      <c r="E174" s="14" t="s">
        <v>20</v>
      </c>
      <c r="F174" s="14">
        <f t="shared" si="11"/>
        <v>1</v>
      </c>
      <c r="G174" s="14">
        <v>2024.0</v>
      </c>
      <c r="H174" s="83">
        <f t="shared" si="12"/>
        <v>2</v>
      </c>
      <c r="I174" s="14" t="s">
        <v>58</v>
      </c>
      <c r="J174" s="17">
        <f t="shared" si="3"/>
        <v>3</v>
      </c>
      <c r="K174" s="14" t="s">
        <v>28</v>
      </c>
      <c r="L174" s="84">
        <f t="shared" si="4"/>
        <v>1</v>
      </c>
      <c r="M174" s="14">
        <v>9.0</v>
      </c>
      <c r="N174" s="142">
        <v>12.931818181818182</v>
      </c>
      <c r="P174" s="14" t="s">
        <v>27</v>
      </c>
      <c r="Q174" s="86">
        <f t="shared" si="5"/>
        <v>1</v>
      </c>
      <c r="R174" s="14" t="s">
        <v>22</v>
      </c>
      <c r="S174" s="87">
        <f t="shared" si="6"/>
        <v>2</v>
      </c>
      <c r="T174" s="14">
        <v>8.0</v>
      </c>
      <c r="U174" s="142">
        <v>12.196969696969697</v>
      </c>
      <c r="W174" s="85" t="s">
        <v>58</v>
      </c>
      <c r="X174" s="19">
        <f t="shared" si="7"/>
        <v>3</v>
      </c>
      <c r="Y174" s="14" t="s">
        <v>28</v>
      </c>
      <c r="Z174" s="18">
        <f t="shared" si="8"/>
        <v>1</v>
      </c>
      <c r="AA174" s="14">
        <v>15.0</v>
      </c>
      <c r="AB174" s="142">
        <v>16.189393939393938</v>
      </c>
      <c r="AC174" s="14">
        <f t="shared" si="13"/>
        <v>0</v>
      </c>
    </row>
    <row r="175">
      <c r="A175" s="69" t="s">
        <v>254</v>
      </c>
      <c r="B175" s="14" t="s">
        <v>114</v>
      </c>
      <c r="C175" s="14">
        <v>2022.0</v>
      </c>
      <c r="D175" s="14">
        <v>1.0</v>
      </c>
      <c r="E175" s="14" t="s">
        <v>31</v>
      </c>
      <c r="F175" s="14">
        <f t="shared" si="11"/>
        <v>2</v>
      </c>
      <c r="G175" s="14">
        <v>2023.0</v>
      </c>
      <c r="H175" s="83">
        <f t="shared" si="12"/>
        <v>3</v>
      </c>
      <c r="I175" s="42" t="s">
        <v>21</v>
      </c>
      <c r="J175" s="17">
        <f t="shared" si="3"/>
        <v>2</v>
      </c>
      <c r="K175" s="14" t="s">
        <v>28</v>
      </c>
      <c r="L175" s="84">
        <f t="shared" si="4"/>
        <v>1</v>
      </c>
      <c r="M175" s="14">
        <v>17.0</v>
      </c>
      <c r="N175" s="142">
        <v>12.931818181818182</v>
      </c>
      <c r="P175" s="14" t="s">
        <v>23</v>
      </c>
      <c r="Q175" s="86">
        <f t="shared" si="5"/>
        <v>4</v>
      </c>
      <c r="R175" s="14" t="s">
        <v>24</v>
      </c>
      <c r="S175" s="87">
        <f t="shared" si="6"/>
        <v>3</v>
      </c>
      <c r="T175" s="14">
        <v>19.0</v>
      </c>
      <c r="U175" s="142">
        <v>12.196969696969697</v>
      </c>
      <c r="W175" s="14" t="s">
        <v>23</v>
      </c>
      <c r="X175" s="19">
        <f t="shared" si="7"/>
        <v>4</v>
      </c>
      <c r="Y175" s="14" t="s">
        <v>24</v>
      </c>
      <c r="Z175" s="18">
        <f t="shared" si="8"/>
        <v>3</v>
      </c>
      <c r="AA175" s="14">
        <v>19.0</v>
      </c>
      <c r="AB175" s="142">
        <v>16.189393939393938</v>
      </c>
      <c r="AC175" s="14">
        <f t="shared" si="13"/>
        <v>0</v>
      </c>
    </row>
    <row r="176">
      <c r="A176" s="20" t="s">
        <v>273</v>
      </c>
      <c r="B176" s="14" t="s">
        <v>116</v>
      </c>
      <c r="C176" s="14">
        <v>2022.0</v>
      </c>
      <c r="D176" s="14">
        <v>1.0</v>
      </c>
      <c r="E176" s="14" t="s">
        <v>31</v>
      </c>
      <c r="F176" s="14">
        <f t="shared" si="11"/>
        <v>2</v>
      </c>
      <c r="G176" s="14">
        <v>2025.0</v>
      </c>
      <c r="H176" s="83">
        <f t="shared" si="12"/>
        <v>1</v>
      </c>
      <c r="I176" s="20" t="s">
        <v>58</v>
      </c>
      <c r="J176" s="17">
        <f t="shared" si="3"/>
        <v>3</v>
      </c>
      <c r="K176" s="14" t="s">
        <v>22</v>
      </c>
      <c r="L176" s="84">
        <f t="shared" si="4"/>
        <v>2</v>
      </c>
      <c r="M176" s="14">
        <v>5.0</v>
      </c>
      <c r="N176" s="142">
        <v>12.931818181818182</v>
      </c>
      <c r="P176" s="14" t="s">
        <v>23</v>
      </c>
      <c r="Q176" s="86">
        <f t="shared" si="5"/>
        <v>4</v>
      </c>
      <c r="R176" s="14" t="s">
        <v>24</v>
      </c>
      <c r="S176" s="87">
        <f t="shared" si="6"/>
        <v>3</v>
      </c>
      <c r="T176" s="14">
        <v>19.0</v>
      </c>
      <c r="U176" s="142">
        <v>12.196969696969697</v>
      </c>
      <c r="W176" s="14" t="s">
        <v>23</v>
      </c>
      <c r="X176" s="19">
        <f t="shared" si="7"/>
        <v>4</v>
      </c>
      <c r="Y176" s="14" t="s">
        <v>24</v>
      </c>
      <c r="Z176" s="18">
        <f t="shared" si="8"/>
        <v>3</v>
      </c>
      <c r="AA176" s="14">
        <v>19.0</v>
      </c>
      <c r="AB176" s="142">
        <v>16.189393939393938</v>
      </c>
      <c r="AC176" s="14">
        <f t="shared" si="13"/>
        <v>0</v>
      </c>
    </row>
    <row r="177">
      <c r="A177" s="14" t="s">
        <v>85</v>
      </c>
      <c r="B177" s="14" t="s">
        <v>120</v>
      </c>
      <c r="C177" s="14">
        <v>2022.0</v>
      </c>
      <c r="D177" s="14">
        <v>1.0</v>
      </c>
      <c r="E177" s="14" t="s">
        <v>20</v>
      </c>
      <c r="F177" s="14">
        <f t="shared" si="11"/>
        <v>1</v>
      </c>
      <c r="G177" s="14">
        <v>2024.0</v>
      </c>
      <c r="H177" s="83">
        <f t="shared" si="12"/>
        <v>2</v>
      </c>
      <c r="I177" s="14" t="s">
        <v>23</v>
      </c>
      <c r="J177" s="17">
        <f t="shared" si="3"/>
        <v>4</v>
      </c>
      <c r="K177" s="14" t="s">
        <v>24</v>
      </c>
      <c r="L177" s="84">
        <f t="shared" si="4"/>
        <v>3</v>
      </c>
      <c r="M177" s="14">
        <v>19.0</v>
      </c>
      <c r="N177" s="142">
        <v>12.931818181818182</v>
      </c>
      <c r="P177" s="42" t="s">
        <v>21</v>
      </c>
      <c r="Q177" s="86">
        <f t="shared" si="5"/>
        <v>2</v>
      </c>
      <c r="R177" s="85" t="s">
        <v>28</v>
      </c>
      <c r="S177" s="87">
        <f t="shared" si="6"/>
        <v>1</v>
      </c>
      <c r="T177" s="14">
        <v>8.0</v>
      </c>
      <c r="U177" s="142">
        <v>12.196969696969697</v>
      </c>
      <c r="W177" s="85" t="s">
        <v>58</v>
      </c>
      <c r="X177" s="19">
        <f t="shared" si="7"/>
        <v>3</v>
      </c>
      <c r="Y177" s="14" t="s">
        <v>28</v>
      </c>
      <c r="Z177" s="18">
        <f t="shared" si="8"/>
        <v>1</v>
      </c>
      <c r="AA177" s="14">
        <v>17.0</v>
      </c>
      <c r="AB177" s="142">
        <v>16.189393939393938</v>
      </c>
      <c r="AC177" s="14">
        <f t="shared" si="13"/>
        <v>0</v>
      </c>
    </row>
    <row r="178">
      <c r="A178" s="20" t="s">
        <v>273</v>
      </c>
      <c r="B178" s="20" t="s">
        <v>121</v>
      </c>
      <c r="C178" s="14">
        <v>2022.0</v>
      </c>
      <c r="D178" s="14">
        <v>1.0</v>
      </c>
      <c r="E178" s="14" t="s">
        <v>31</v>
      </c>
      <c r="F178" s="14">
        <f t="shared" si="11"/>
        <v>2</v>
      </c>
      <c r="G178" s="14">
        <v>2023.0</v>
      </c>
      <c r="H178" s="83">
        <f t="shared" si="12"/>
        <v>3</v>
      </c>
      <c r="I178" s="20" t="s">
        <v>27</v>
      </c>
      <c r="J178" s="17">
        <f t="shared" si="3"/>
        <v>1</v>
      </c>
      <c r="K178" s="14" t="s">
        <v>28</v>
      </c>
      <c r="L178" s="84">
        <f t="shared" si="4"/>
        <v>1</v>
      </c>
      <c r="M178" s="14">
        <v>6.0</v>
      </c>
      <c r="N178" s="142">
        <v>12.931818181818182</v>
      </c>
      <c r="P178" s="14" t="s">
        <v>23</v>
      </c>
      <c r="Q178" s="86">
        <f t="shared" si="5"/>
        <v>4</v>
      </c>
      <c r="R178" s="14" t="s">
        <v>24</v>
      </c>
      <c r="S178" s="87">
        <f t="shared" si="6"/>
        <v>3</v>
      </c>
      <c r="T178" s="14">
        <v>19.0</v>
      </c>
      <c r="U178" s="142">
        <v>12.196969696969697</v>
      </c>
      <c r="W178" s="14" t="s">
        <v>23</v>
      </c>
      <c r="X178" s="19">
        <f t="shared" si="7"/>
        <v>4</v>
      </c>
      <c r="Y178" s="14" t="s">
        <v>24</v>
      </c>
      <c r="Z178" s="18">
        <f t="shared" si="8"/>
        <v>3</v>
      </c>
      <c r="AA178" s="14">
        <v>19.0</v>
      </c>
      <c r="AB178" s="142">
        <v>16.189393939393938</v>
      </c>
      <c r="AC178" s="14">
        <f t="shared" si="13"/>
        <v>0</v>
      </c>
    </row>
    <row r="179">
      <c r="A179" s="88" t="s">
        <v>85</v>
      </c>
      <c r="B179" s="14" t="s">
        <v>274</v>
      </c>
      <c r="C179" s="14">
        <v>2022.0</v>
      </c>
      <c r="D179" s="14">
        <v>1.0</v>
      </c>
      <c r="E179" s="14" t="s">
        <v>20</v>
      </c>
      <c r="F179" s="14">
        <f t="shared" si="11"/>
        <v>1</v>
      </c>
      <c r="G179" s="14">
        <v>2022.0</v>
      </c>
      <c r="H179" s="83">
        <f t="shared" si="12"/>
        <v>4</v>
      </c>
      <c r="I179" s="20" t="s">
        <v>27</v>
      </c>
      <c r="J179" s="17">
        <f t="shared" si="3"/>
        <v>1</v>
      </c>
      <c r="K179" s="14" t="s">
        <v>28</v>
      </c>
      <c r="L179" s="84">
        <f t="shared" si="4"/>
        <v>1</v>
      </c>
      <c r="M179" s="14">
        <v>4.0</v>
      </c>
      <c r="N179" s="142">
        <v>12.931818181818182</v>
      </c>
      <c r="P179" s="14" t="s">
        <v>23</v>
      </c>
      <c r="Q179" s="86">
        <f t="shared" si="5"/>
        <v>4</v>
      </c>
      <c r="R179" s="14" t="s">
        <v>24</v>
      </c>
      <c r="S179" s="87">
        <f t="shared" si="6"/>
        <v>3</v>
      </c>
      <c r="T179" s="14">
        <v>19.0</v>
      </c>
      <c r="U179" s="142">
        <v>12.196969696969697</v>
      </c>
      <c r="W179" s="14" t="s">
        <v>23</v>
      </c>
      <c r="X179" s="19">
        <f t="shared" si="7"/>
        <v>4</v>
      </c>
      <c r="Y179" s="14" t="s">
        <v>24</v>
      </c>
      <c r="Z179" s="18">
        <f t="shared" si="8"/>
        <v>3</v>
      </c>
      <c r="AA179" s="14">
        <v>19.0</v>
      </c>
      <c r="AB179" s="142">
        <v>16.189393939393938</v>
      </c>
      <c r="AC179" s="14">
        <f t="shared" si="13"/>
        <v>0</v>
      </c>
    </row>
    <row r="180">
      <c r="A180" s="88" t="s">
        <v>85</v>
      </c>
      <c r="B180" s="85" t="s">
        <v>275</v>
      </c>
      <c r="C180" s="14">
        <v>2022.0</v>
      </c>
      <c r="D180" s="14">
        <v>1.0</v>
      </c>
      <c r="E180" s="14" t="s">
        <v>20</v>
      </c>
      <c r="F180" s="14">
        <f t="shared" si="11"/>
        <v>1</v>
      </c>
      <c r="G180" s="14">
        <v>2022.0</v>
      </c>
      <c r="H180" s="83">
        <f t="shared" si="12"/>
        <v>4</v>
      </c>
      <c r="I180" s="14" t="s">
        <v>23</v>
      </c>
      <c r="J180" s="17">
        <f t="shared" si="3"/>
        <v>4</v>
      </c>
      <c r="K180" s="14" t="s">
        <v>24</v>
      </c>
      <c r="L180" s="84">
        <f t="shared" si="4"/>
        <v>3</v>
      </c>
      <c r="M180" s="14">
        <v>19.0</v>
      </c>
      <c r="N180" s="142">
        <v>12.931818181818182</v>
      </c>
      <c r="P180" s="14" t="s">
        <v>23</v>
      </c>
      <c r="Q180" s="86">
        <f t="shared" si="5"/>
        <v>4</v>
      </c>
      <c r="R180" s="14" t="s">
        <v>24</v>
      </c>
      <c r="S180" s="87">
        <f t="shared" si="6"/>
        <v>3</v>
      </c>
      <c r="T180" s="14">
        <v>19.0</v>
      </c>
      <c r="U180" s="142">
        <v>12.196969696969697</v>
      </c>
      <c r="W180" s="14" t="s">
        <v>21</v>
      </c>
      <c r="X180" s="19">
        <f t="shared" si="7"/>
        <v>2</v>
      </c>
      <c r="Y180" s="14" t="s">
        <v>28</v>
      </c>
      <c r="Z180" s="18">
        <f t="shared" si="8"/>
        <v>1</v>
      </c>
      <c r="AA180" s="95">
        <v>17.0</v>
      </c>
      <c r="AB180" s="142">
        <v>16.189393939393938</v>
      </c>
      <c r="AC180" s="14">
        <f t="shared" si="13"/>
        <v>0</v>
      </c>
    </row>
    <row r="181">
      <c r="A181" s="88" t="s">
        <v>130</v>
      </c>
      <c r="B181" s="95" t="s">
        <v>276</v>
      </c>
      <c r="C181" s="14">
        <v>2022.0</v>
      </c>
      <c r="D181" s="14">
        <v>1.0</v>
      </c>
      <c r="E181" s="14" t="s">
        <v>31</v>
      </c>
      <c r="F181" s="14">
        <f t="shared" si="11"/>
        <v>2</v>
      </c>
      <c r="G181" s="14">
        <v>2024.0</v>
      </c>
      <c r="H181" s="83">
        <f t="shared" si="12"/>
        <v>2</v>
      </c>
      <c r="I181" s="14" t="s">
        <v>23</v>
      </c>
      <c r="J181" s="17">
        <f t="shared" si="3"/>
        <v>4</v>
      </c>
      <c r="K181" s="14" t="s">
        <v>24</v>
      </c>
      <c r="L181" s="84">
        <f t="shared" si="4"/>
        <v>3</v>
      </c>
      <c r="M181" s="14">
        <v>19.0</v>
      </c>
      <c r="N181" s="142">
        <v>12.931818181818182</v>
      </c>
      <c r="P181" s="14" t="s">
        <v>21</v>
      </c>
      <c r="Q181" s="86">
        <f t="shared" si="5"/>
        <v>2</v>
      </c>
      <c r="R181" s="14" t="s">
        <v>22</v>
      </c>
      <c r="S181" s="87">
        <f t="shared" si="6"/>
        <v>2</v>
      </c>
      <c r="T181" s="14">
        <v>10.0</v>
      </c>
      <c r="U181" s="142">
        <v>12.196969696969697</v>
      </c>
      <c r="W181" s="14" t="s">
        <v>23</v>
      </c>
      <c r="X181" s="19">
        <f t="shared" si="7"/>
        <v>4</v>
      </c>
      <c r="Y181" s="14" t="s">
        <v>24</v>
      </c>
      <c r="Z181" s="18">
        <f t="shared" si="8"/>
        <v>3</v>
      </c>
      <c r="AA181" s="14">
        <v>19.0</v>
      </c>
      <c r="AB181" s="142">
        <v>16.189393939393938</v>
      </c>
      <c r="AC181" s="14">
        <f t="shared" si="13"/>
        <v>0</v>
      </c>
    </row>
    <row r="182">
      <c r="A182" s="94" t="s">
        <v>132</v>
      </c>
      <c r="B182" s="14" t="s">
        <v>133</v>
      </c>
      <c r="C182" s="14">
        <v>2022.0</v>
      </c>
      <c r="D182" s="14">
        <v>1.0</v>
      </c>
      <c r="E182" s="14" t="s">
        <v>31</v>
      </c>
      <c r="F182" s="14">
        <f t="shared" si="11"/>
        <v>2</v>
      </c>
      <c r="G182" s="14">
        <v>2023.0</v>
      </c>
      <c r="H182" s="83">
        <f t="shared" si="12"/>
        <v>3</v>
      </c>
      <c r="I182" s="20" t="s">
        <v>21</v>
      </c>
      <c r="J182" s="17">
        <f t="shared" si="3"/>
        <v>2</v>
      </c>
      <c r="K182" s="14" t="s">
        <v>22</v>
      </c>
      <c r="L182" s="84">
        <f t="shared" si="4"/>
        <v>2</v>
      </c>
      <c r="M182" s="14">
        <v>11.0</v>
      </c>
      <c r="N182" s="142">
        <v>12.931818181818182</v>
      </c>
      <c r="P182" s="14" t="s">
        <v>23</v>
      </c>
      <c r="Q182" s="86">
        <f t="shared" si="5"/>
        <v>4</v>
      </c>
      <c r="R182" s="14" t="s">
        <v>24</v>
      </c>
      <c r="S182" s="87">
        <f t="shared" si="6"/>
        <v>3</v>
      </c>
      <c r="T182" s="14">
        <v>19.0</v>
      </c>
      <c r="U182" s="142">
        <v>12.196969696969697</v>
      </c>
      <c r="W182" s="14" t="s">
        <v>23</v>
      </c>
      <c r="X182" s="19">
        <f t="shared" si="7"/>
        <v>4</v>
      </c>
      <c r="Y182" s="14" t="s">
        <v>24</v>
      </c>
      <c r="Z182" s="18">
        <f t="shared" si="8"/>
        <v>3</v>
      </c>
      <c r="AA182" s="14">
        <v>19.0</v>
      </c>
      <c r="AB182" s="142">
        <v>16.189393939393938</v>
      </c>
      <c r="AC182" s="14">
        <f t="shared" si="13"/>
        <v>0</v>
      </c>
    </row>
    <row r="183">
      <c r="A183" s="94" t="s">
        <v>132</v>
      </c>
      <c r="B183" s="25" t="s">
        <v>277</v>
      </c>
      <c r="C183" s="14">
        <v>2022.0</v>
      </c>
      <c r="D183" s="14">
        <v>1.0</v>
      </c>
      <c r="E183" s="14" t="s">
        <v>31</v>
      </c>
      <c r="F183" s="14">
        <f t="shared" si="11"/>
        <v>2</v>
      </c>
      <c r="G183" s="20">
        <v>2022.0</v>
      </c>
      <c r="H183" s="83">
        <f t="shared" si="12"/>
        <v>4</v>
      </c>
      <c r="I183" s="20" t="s">
        <v>58</v>
      </c>
      <c r="J183" s="17">
        <f t="shared" si="3"/>
        <v>3</v>
      </c>
      <c r="K183" s="14" t="s">
        <v>22</v>
      </c>
      <c r="L183" s="84">
        <f t="shared" si="4"/>
        <v>2</v>
      </c>
      <c r="M183" s="14">
        <v>11.0</v>
      </c>
      <c r="N183" s="142">
        <v>12.931818181818182</v>
      </c>
      <c r="P183" s="85" t="s">
        <v>58</v>
      </c>
      <c r="Q183" s="86">
        <f t="shared" si="5"/>
        <v>3</v>
      </c>
      <c r="R183" s="14" t="s">
        <v>22</v>
      </c>
      <c r="S183" s="87">
        <f t="shared" si="6"/>
        <v>2</v>
      </c>
      <c r="T183" s="85">
        <v>5.0</v>
      </c>
      <c r="U183" s="142">
        <v>12.196969696969697</v>
      </c>
      <c r="W183" s="14" t="s">
        <v>23</v>
      </c>
      <c r="X183" s="19">
        <f t="shared" si="7"/>
        <v>4</v>
      </c>
      <c r="Y183" s="14" t="s">
        <v>24</v>
      </c>
      <c r="Z183" s="18">
        <f t="shared" si="8"/>
        <v>3</v>
      </c>
      <c r="AA183" s="14">
        <v>19.0</v>
      </c>
      <c r="AB183" s="142">
        <v>16.189393939393938</v>
      </c>
      <c r="AC183" s="14">
        <f t="shared" si="13"/>
        <v>0</v>
      </c>
    </row>
    <row r="184">
      <c r="A184" s="88" t="s">
        <v>85</v>
      </c>
      <c r="B184" s="14" t="s">
        <v>278</v>
      </c>
      <c r="C184" s="14">
        <v>2022.0</v>
      </c>
      <c r="D184" s="14">
        <v>1.0</v>
      </c>
      <c r="E184" s="14" t="s">
        <v>20</v>
      </c>
      <c r="F184" s="14">
        <f t="shared" si="11"/>
        <v>1</v>
      </c>
      <c r="G184" s="14">
        <v>2022.0</v>
      </c>
      <c r="H184" s="83">
        <f t="shared" si="12"/>
        <v>4</v>
      </c>
      <c r="I184" s="14" t="s">
        <v>27</v>
      </c>
      <c r="J184" s="17">
        <f t="shared" si="3"/>
        <v>1</v>
      </c>
      <c r="K184" s="14" t="s">
        <v>22</v>
      </c>
      <c r="L184" s="84">
        <f t="shared" si="4"/>
        <v>2</v>
      </c>
      <c r="M184" s="14">
        <v>6.0</v>
      </c>
      <c r="N184" s="142">
        <v>12.931818181818182</v>
      </c>
      <c r="P184" s="85" t="s">
        <v>58</v>
      </c>
      <c r="Q184" s="86">
        <f t="shared" si="5"/>
        <v>3</v>
      </c>
      <c r="R184" s="85" t="s">
        <v>28</v>
      </c>
      <c r="S184" s="87">
        <f t="shared" si="6"/>
        <v>1</v>
      </c>
      <c r="T184" s="85">
        <v>8.0</v>
      </c>
      <c r="U184" s="142">
        <v>12.196969696969697</v>
      </c>
      <c r="W184" s="14" t="s">
        <v>21</v>
      </c>
      <c r="X184" s="19">
        <f t="shared" si="7"/>
        <v>2</v>
      </c>
      <c r="Y184" s="14" t="s">
        <v>28</v>
      </c>
      <c r="Z184" s="18">
        <f t="shared" si="8"/>
        <v>1</v>
      </c>
      <c r="AA184" s="88">
        <v>17.0</v>
      </c>
      <c r="AB184" s="142">
        <v>16.189393939393938</v>
      </c>
      <c r="AC184" s="14">
        <f t="shared" si="13"/>
        <v>0</v>
      </c>
    </row>
    <row r="185">
      <c r="A185" s="98" t="s">
        <v>95</v>
      </c>
      <c r="B185" s="14" t="s">
        <v>279</v>
      </c>
      <c r="C185" s="14">
        <v>2022.0</v>
      </c>
      <c r="D185" s="14">
        <v>1.0</v>
      </c>
      <c r="E185" s="14" t="s">
        <v>20</v>
      </c>
      <c r="F185" s="14">
        <f t="shared" si="11"/>
        <v>1</v>
      </c>
      <c r="G185" s="14">
        <v>2022.0</v>
      </c>
      <c r="H185" s="83">
        <f t="shared" si="12"/>
        <v>4</v>
      </c>
      <c r="I185" s="20" t="s">
        <v>27</v>
      </c>
      <c r="J185" s="17">
        <f t="shared" si="3"/>
        <v>1</v>
      </c>
      <c r="K185" s="14" t="s">
        <v>28</v>
      </c>
      <c r="L185" s="84">
        <f t="shared" si="4"/>
        <v>1</v>
      </c>
      <c r="M185" s="14">
        <v>7.0</v>
      </c>
      <c r="N185" s="142">
        <v>12.931818181818182</v>
      </c>
      <c r="P185" s="85" t="s">
        <v>27</v>
      </c>
      <c r="Q185" s="86">
        <f t="shared" si="5"/>
        <v>1</v>
      </c>
      <c r="R185" s="85" t="s">
        <v>28</v>
      </c>
      <c r="S185" s="87">
        <f t="shared" si="6"/>
        <v>1</v>
      </c>
      <c r="T185" s="85">
        <v>7.0</v>
      </c>
      <c r="U185" s="142">
        <v>12.196969696969697</v>
      </c>
      <c r="W185" s="14" t="s">
        <v>58</v>
      </c>
      <c r="X185" s="19">
        <f t="shared" si="7"/>
        <v>3</v>
      </c>
      <c r="Y185" s="14" t="s">
        <v>22</v>
      </c>
      <c r="Z185" s="18">
        <f t="shared" si="8"/>
        <v>2</v>
      </c>
      <c r="AA185" s="14">
        <v>4.0</v>
      </c>
      <c r="AB185" s="142">
        <v>16.189393939393938</v>
      </c>
      <c r="AC185" s="14">
        <f t="shared" si="13"/>
        <v>1</v>
      </c>
    </row>
    <row r="186">
      <c r="A186" s="98" t="s">
        <v>74</v>
      </c>
      <c r="B186" s="25" t="s">
        <v>88</v>
      </c>
      <c r="C186" s="14">
        <v>2022.0</v>
      </c>
      <c r="D186" s="14">
        <v>1.0</v>
      </c>
      <c r="E186" s="14" t="s">
        <v>20</v>
      </c>
      <c r="F186" s="14">
        <f t="shared" si="11"/>
        <v>1</v>
      </c>
      <c r="G186" s="14">
        <v>2025.0</v>
      </c>
      <c r="H186" s="83">
        <f t="shared" si="12"/>
        <v>1</v>
      </c>
      <c r="I186" s="42" t="s">
        <v>27</v>
      </c>
      <c r="J186" s="17">
        <f t="shared" si="3"/>
        <v>1</v>
      </c>
      <c r="K186" s="14" t="s">
        <v>22</v>
      </c>
      <c r="L186" s="84">
        <f t="shared" si="4"/>
        <v>2</v>
      </c>
      <c r="M186" s="14">
        <v>1.0</v>
      </c>
      <c r="N186" s="142">
        <v>12.931818181818182</v>
      </c>
      <c r="P186" s="14" t="s">
        <v>27</v>
      </c>
      <c r="Q186" s="86">
        <f t="shared" si="5"/>
        <v>1</v>
      </c>
      <c r="R186" s="14" t="s">
        <v>22</v>
      </c>
      <c r="S186" s="87">
        <f t="shared" si="6"/>
        <v>2</v>
      </c>
      <c r="T186" s="14">
        <v>2.0</v>
      </c>
      <c r="U186" s="142">
        <v>12.196969696969697</v>
      </c>
      <c r="W186" s="14" t="s">
        <v>27</v>
      </c>
      <c r="X186" s="19">
        <f t="shared" si="7"/>
        <v>1</v>
      </c>
      <c r="Y186" s="14" t="s">
        <v>22</v>
      </c>
      <c r="Z186" s="18">
        <f t="shared" si="8"/>
        <v>2</v>
      </c>
      <c r="AA186" s="14">
        <v>2.0</v>
      </c>
      <c r="AB186" s="142">
        <v>16.189393939393938</v>
      </c>
      <c r="AC186" s="14">
        <f t="shared" si="13"/>
        <v>1</v>
      </c>
    </row>
    <row r="187">
      <c r="A187" s="99" t="s">
        <v>103</v>
      </c>
      <c r="B187" s="14" t="s">
        <v>280</v>
      </c>
      <c r="C187" s="14">
        <v>2022.0</v>
      </c>
      <c r="D187" s="14">
        <v>1.0</v>
      </c>
      <c r="E187" s="14" t="s">
        <v>20</v>
      </c>
      <c r="F187" s="14">
        <f t="shared" si="11"/>
        <v>1</v>
      </c>
      <c r="G187" s="14">
        <v>2022.0</v>
      </c>
      <c r="H187" s="83">
        <f t="shared" si="12"/>
        <v>4</v>
      </c>
      <c r="I187" s="14" t="s">
        <v>27</v>
      </c>
      <c r="J187" s="17">
        <f t="shared" si="3"/>
        <v>1</v>
      </c>
      <c r="K187" s="14" t="s">
        <v>22</v>
      </c>
      <c r="L187" s="84">
        <f t="shared" si="4"/>
        <v>2</v>
      </c>
      <c r="M187" s="14">
        <v>7.0</v>
      </c>
      <c r="N187" s="142">
        <v>12.931818181818182</v>
      </c>
      <c r="P187" s="14" t="s">
        <v>58</v>
      </c>
      <c r="Q187" s="86">
        <f t="shared" si="5"/>
        <v>3</v>
      </c>
      <c r="R187" s="14" t="s">
        <v>22</v>
      </c>
      <c r="S187" s="87">
        <f t="shared" si="6"/>
        <v>2</v>
      </c>
      <c r="T187" s="14">
        <v>10.0</v>
      </c>
      <c r="U187" s="142">
        <v>12.196969696969697</v>
      </c>
      <c r="W187" s="14" t="s">
        <v>58</v>
      </c>
      <c r="X187" s="19">
        <f t="shared" si="7"/>
        <v>3</v>
      </c>
      <c r="Y187" s="57" t="s">
        <v>22</v>
      </c>
      <c r="Z187" s="18">
        <f t="shared" si="8"/>
        <v>2</v>
      </c>
      <c r="AA187" s="14">
        <v>7.0</v>
      </c>
      <c r="AB187" s="142">
        <v>16.189393939393938</v>
      </c>
      <c r="AC187" s="14">
        <f t="shared" si="13"/>
        <v>0</v>
      </c>
    </row>
    <row r="188">
      <c r="A188" s="65" t="s">
        <v>273</v>
      </c>
      <c r="B188" s="14" t="s">
        <v>257</v>
      </c>
      <c r="C188" s="14">
        <v>2022.0</v>
      </c>
      <c r="D188" s="14">
        <v>1.0</v>
      </c>
      <c r="E188" s="14" t="s">
        <v>31</v>
      </c>
      <c r="F188" s="14">
        <f t="shared" si="11"/>
        <v>2</v>
      </c>
      <c r="G188" s="14">
        <v>2022.0</v>
      </c>
      <c r="H188" s="83">
        <f t="shared" si="12"/>
        <v>4</v>
      </c>
      <c r="I188" s="14" t="s">
        <v>23</v>
      </c>
      <c r="J188" s="17">
        <f t="shared" si="3"/>
        <v>4</v>
      </c>
      <c r="K188" s="14" t="s">
        <v>24</v>
      </c>
      <c r="L188" s="84">
        <f t="shared" si="4"/>
        <v>3</v>
      </c>
      <c r="M188" s="14">
        <v>19.0</v>
      </c>
      <c r="N188" s="142">
        <v>12.931818181818182</v>
      </c>
      <c r="P188" s="42" t="s">
        <v>27</v>
      </c>
      <c r="Q188" s="86">
        <f t="shared" si="5"/>
        <v>1</v>
      </c>
      <c r="R188" s="14" t="s">
        <v>28</v>
      </c>
      <c r="S188" s="87">
        <f t="shared" si="6"/>
        <v>1</v>
      </c>
      <c r="T188" s="14">
        <v>2.0</v>
      </c>
      <c r="U188" s="142">
        <v>12.196969696969697</v>
      </c>
      <c r="W188" s="14" t="s">
        <v>27</v>
      </c>
      <c r="X188" s="19">
        <f t="shared" si="7"/>
        <v>1</v>
      </c>
      <c r="Y188" s="57" t="s">
        <v>28</v>
      </c>
      <c r="Z188" s="18">
        <f t="shared" si="8"/>
        <v>1</v>
      </c>
      <c r="AA188" s="14">
        <v>7.0</v>
      </c>
      <c r="AB188" s="142">
        <v>16.189393939393938</v>
      </c>
      <c r="AC188" s="14">
        <f t="shared" si="13"/>
        <v>1</v>
      </c>
    </row>
    <row r="189">
      <c r="A189" s="65" t="s">
        <v>154</v>
      </c>
      <c r="B189" s="14" t="s">
        <v>281</v>
      </c>
      <c r="C189" s="14">
        <v>2022.0</v>
      </c>
      <c r="D189" s="14">
        <v>1.0</v>
      </c>
      <c r="E189" s="14" t="s">
        <v>31</v>
      </c>
      <c r="F189" s="14">
        <f t="shared" si="11"/>
        <v>2</v>
      </c>
      <c r="G189" s="14">
        <v>2022.0</v>
      </c>
      <c r="H189" s="83">
        <f t="shared" si="12"/>
        <v>4</v>
      </c>
      <c r="I189" s="20" t="s">
        <v>27</v>
      </c>
      <c r="J189" s="17">
        <f t="shared" si="3"/>
        <v>1</v>
      </c>
      <c r="K189" s="14" t="s">
        <v>28</v>
      </c>
      <c r="L189" s="84">
        <f t="shared" si="4"/>
        <v>1</v>
      </c>
      <c r="M189" s="14">
        <v>3.0</v>
      </c>
      <c r="N189" s="142">
        <v>12.931818181818182</v>
      </c>
      <c r="P189" s="42" t="s">
        <v>27</v>
      </c>
      <c r="Q189" s="86">
        <f t="shared" si="5"/>
        <v>1</v>
      </c>
      <c r="R189" s="14" t="s">
        <v>28</v>
      </c>
      <c r="S189" s="87">
        <f t="shared" si="6"/>
        <v>1</v>
      </c>
      <c r="T189" s="14">
        <v>5.0</v>
      </c>
      <c r="U189" s="142">
        <v>12.196969696969697</v>
      </c>
      <c r="W189" s="14" t="s">
        <v>27</v>
      </c>
      <c r="X189" s="19">
        <f t="shared" si="7"/>
        <v>1</v>
      </c>
      <c r="Y189" s="57" t="s">
        <v>28</v>
      </c>
      <c r="Z189" s="18">
        <f t="shared" si="8"/>
        <v>1</v>
      </c>
      <c r="AA189" s="14">
        <v>11.0</v>
      </c>
      <c r="AB189" s="142">
        <v>16.189393939393938</v>
      </c>
      <c r="AC189" s="14">
        <f t="shared" si="13"/>
        <v>0</v>
      </c>
    </row>
    <row r="190">
      <c r="A190" s="100" t="s">
        <v>41</v>
      </c>
      <c r="B190" s="14" t="s">
        <v>144</v>
      </c>
      <c r="C190" s="14">
        <v>2022.0</v>
      </c>
      <c r="D190" s="14">
        <v>1.0</v>
      </c>
      <c r="E190" s="14" t="s">
        <v>31</v>
      </c>
      <c r="F190" s="14">
        <f t="shared" si="11"/>
        <v>2</v>
      </c>
      <c r="G190" s="14">
        <v>2025.0</v>
      </c>
      <c r="H190" s="83">
        <f t="shared" si="12"/>
        <v>1</v>
      </c>
      <c r="I190" s="14" t="s">
        <v>58</v>
      </c>
      <c r="J190" s="17">
        <f t="shared" si="3"/>
        <v>3</v>
      </c>
      <c r="K190" s="14" t="s">
        <v>22</v>
      </c>
      <c r="L190" s="84">
        <f t="shared" si="4"/>
        <v>2</v>
      </c>
      <c r="M190" s="14">
        <v>18.0</v>
      </c>
      <c r="N190" s="142">
        <v>12.931818181818182</v>
      </c>
      <c r="P190" s="14" t="s">
        <v>21</v>
      </c>
      <c r="Q190" s="86">
        <f t="shared" si="5"/>
        <v>2</v>
      </c>
      <c r="R190" s="14" t="s">
        <v>22</v>
      </c>
      <c r="S190" s="87">
        <f t="shared" si="6"/>
        <v>2</v>
      </c>
      <c r="T190" s="14">
        <v>16.0</v>
      </c>
      <c r="U190" s="142">
        <v>12.196969696969697</v>
      </c>
      <c r="W190" s="14" t="s">
        <v>23</v>
      </c>
      <c r="X190" s="19">
        <f t="shared" si="7"/>
        <v>4</v>
      </c>
      <c r="Y190" s="14" t="s">
        <v>24</v>
      </c>
      <c r="Z190" s="18">
        <f t="shared" si="8"/>
        <v>3</v>
      </c>
      <c r="AA190" s="14">
        <v>19.0</v>
      </c>
      <c r="AB190" s="142">
        <v>16.189393939393938</v>
      </c>
      <c r="AC190" s="14">
        <f t="shared" si="13"/>
        <v>0</v>
      </c>
    </row>
    <row r="191">
      <c r="A191" s="100" t="s">
        <v>81</v>
      </c>
      <c r="B191" s="14" t="s">
        <v>145</v>
      </c>
      <c r="C191" s="14">
        <v>2022.0</v>
      </c>
      <c r="D191" s="14">
        <v>1.0</v>
      </c>
      <c r="E191" s="14" t="s">
        <v>31</v>
      </c>
      <c r="F191" s="14">
        <f t="shared" si="11"/>
        <v>2</v>
      </c>
      <c r="G191" s="14">
        <v>2025.0</v>
      </c>
      <c r="H191" s="83">
        <f t="shared" si="12"/>
        <v>1</v>
      </c>
      <c r="I191" s="14" t="s">
        <v>58</v>
      </c>
      <c r="J191" s="17">
        <f t="shared" si="3"/>
        <v>3</v>
      </c>
      <c r="K191" s="14" t="s">
        <v>22</v>
      </c>
      <c r="L191" s="84">
        <f t="shared" si="4"/>
        <v>2</v>
      </c>
      <c r="M191" s="14">
        <v>9.0</v>
      </c>
      <c r="N191" s="142">
        <v>12.931818181818182</v>
      </c>
      <c r="P191" s="14" t="s">
        <v>21</v>
      </c>
      <c r="Q191" s="86">
        <f t="shared" si="5"/>
        <v>2</v>
      </c>
      <c r="R191" s="14" t="s">
        <v>22</v>
      </c>
      <c r="S191" s="87">
        <f t="shared" si="6"/>
        <v>2</v>
      </c>
      <c r="T191" s="14">
        <v>7.0</v>
      </c>
      <c r="U191" s="142">
        <v>12.196969696969697</v>
      </c>
      <c r="W191" s="14" t="s">
        <v>23</v>
      </c>
      <c r="X191" s="19">
        <f t="shared" si="7"/>
        <v>4</v>
      </c>
      <c r="Y191" s="14" t="s">
        <v>24</v>
      </c>
      <c r="Z191" s="18">
        <f t="shared" si="8"/>
        <v>3</v>
      </c>
      <c r="AA191" s="14">
        <v>19.0</v>
      </c>
      <c r="AB191" s="142">
        <v>16.189393939393938</v>
      </c>
      <c r="AC191" s="14">
        <f t="shared" si="13"/>
        <v>0</v>
      </c>
    </row>
    <row r="192">
      <c r="A192" s="143" t="s">
        <v>282</v>
      </c>
      <c r="B192" s="14" t="s">
        <v>252</v>
      </c>
      <c r="C192" s="14">
        <v>2022.0</v>
      </c>
      <c r="D192" s="14">
        <v>1.0</v>
      </c>
      <c r="E192" s="14" t="s">
        <v>31</v>
      </c>
      <c r="F192" s="14">
        <f t="shared" si="11"/>
        <v>2</v>
      </c>
      <c r="G192" s="14">
        <v>2022.0</v>
      </c>
      <c r="H192" s="83">
        <f t="shared" si="12"/>
        <v>4</v>
      </c>
      <c r="I192" s="14" t="s">
        <v>27</v>
      </c>
      <c r="J192" s="17">
        <f t="shared" si="3"/>
        <v>1</v>
      </c>
      <c r="K192" s="14" t="s">
        <v>28</v>
      </c>
      <c r="L192" s="84">
        <f t="shared" si="4"/>
        <v>1</v>
      </c>
      <c r="M192" s="14">
        <v>2.0</v>
      </c>
      <c r="N192" s="142">
        <v>12.931818181818182</v>
      </c>
      <c r="P192" s="42" t="s">
        <v>27</v>
      </c>
      <c r="Q192" s="86">
        <f t="shared" si="5"/>
        <v>1</v>
      </c>
      <c r="R192" s="14" t="s">
        <v>28</v>
      </c>
      <c r="S192" s="87">
        <f t="shared" si="6"/>
        <v>1</v>
      </c>
      <c r="T192" s="14">
        <v>1.0</v>
      </c>
      <c r="U192" s="142">
        <v>12.196969696969697</v>
      </c>
      <c r="W192" s="57" t="s">
        <v>27</v>
      </c>
      <c r="X192" s="19">
        <f t="shared" si="7"/>
        <v>1</v>
      </c>
      <c r="Y192" s="57" t="s">
        <v>28</v>
      </c>
      <c r="Z192" s="18">
        <f t="shared" si="8"/>
        <v>1</v>
      </c>
      <c r="AA192" s="14">
        <v>4.0</v>
      </c>
      <c r="AB192" s="142">
        <v>16.189393939393938</v>
      </c>
      <c r="AC192" s="14">
        <f t="shared" si="13"/>
        <v>1</v>
      </c>
    </row>
    <row r="193">
      <c r="A193" s="143" t="s">
        <v>136</v>
      </c>
      <c r="B193" s="14" t="s">
        <v>283</v>
      </c>
      <c r="C193" s="14">
        <v>2022.0</v>
      </c>
      <c r="D193" s="14">
        <v>1.0</v>
      </c>
      <c r="E193" s="14" t="s">
        <v>31</v>
      </c>
      <c r="F193" s="14">
        <f t="shared" si="11"/>
        <v>2</v>
      </c>
      <c r="G193" s="14">
        <v>2024.0</v>
      </c>
      <c r="H193" s="83">
        <f t="shared" si="12"/>
        <v>2</v>
      </c>
      <c r="I193" s="14" t="s">
        <v>27</v>
      </c>
      <c r="J193" s="17">
        <f t="shared" si="3"/>
        <v>1</v>
      </c>
      <c r="K193" s="14" t="s">
        <v>22</v>
      </c>
      <c r="L193" s="84">
        <f t="shared" si="4"/>
        <v>2</v>
      </c>
      <c r="M193" s="14">
        <v>8.0</v>
      </c>
      <c r="N193" s="142">
        <v>12.931818181818182</v>
      </c>
      <c r="P193" s="14" t="s">
        <v>23</v>
      </c>
      <c r="Q193" s="86">
        <f t="shared" si="5"/>
        <v>4</v>
      </c>
      <c r="R193" s="14" t="s">
        <v>24</v>
      </c>
      <c r="S193" s="87">
        <f t="shared" si="6"/>
        <v>3</v>
      </c>
      <c r="T193" s="14">
        <v>19.0</v>
      </c>
      <c r="U193" s="142">
        <v>12.196969696969697</v>
      </c>
      <c r="W193" s="14" t="s">
        <v>23</v>
      </c>
      <c r="X193" s="19">
        <f t="shared" si="7"/>
        <v>4</v>
      </c>
      <c r="Y193" s="14" t="s">
        <v>24</v>
      </c>
      <c r="Z193" s="18">
        <f t="shared" si="8"/>
        <v>3</v>
      </c>
      <c r="AA193" s="14">
        <v>19.0</v>
      </c>
      <c r="AB193" s="142">
        <v>16.189393939393938</v>
      </c>
      <c r="AC193" s="14">
        <f t="shared" si="13"/>
        <v>0</v>
      </c>
    </row>
    <row r="194">
      <c r="A194" s="99" t="s">
        <v>117</v>
      </c>
      <c r="B194" s="14" t="s">
        <v>284</v>
      </c>
      <c r="C194" s="14">
        <v>2022.0</v>
      </c>
      <c r="D194" s="14">
        <v>1.0</v>
      </c>
      <c r="E194" s="14" t="s">
        <v>31</v>
      </c>
      <c r="F194" s="14">
        <f t="shared" si="11"/>
        <v>2</v>
      </c>
      <c r="G194" s="14">
        <v>2022.0</v>
      </c>
      <c r="H194" s="83">
        <f t="shared" si="12"/>
        <v>4</v>
      </c>
      <c r="I194" s="14" t="s">
        <v>23</v>
      </c>
      <c r="J194" s="17">
        <f t="shared" si="3"/>
        <v>4</v>
      </c>
      <c r="K194" s="14" t="s">
        <v>24</v>
      </c>
      <c r="L194" s="84">
        <f t="shared" si="4"/>
        <v>3</v>
      </c>
      <c r="M194" s="14">
        <v>19.0</v>
      </c>
      <c r="N194" s="142">
        <v>12.931818181818182</v>
      </c>
      <c r="P194" s="42" t="s">
        <v>21</v>
      </c>
      <c r="Q194" s="86">
        <f t="shared" si="5"/>
        <v>2</v>
      </c>
      <c r="R194" s="14" t="s">
        <v>28</v>
      </c>
      <c r="S194" s="87">
        <f t="shared" si="6"/>
        <v>1</v>
      </c>
      <c r="T194" s="85">
        <v>13.0</v>
      </c>
      <c r="U194" s="142">
        <v>12.196969696969697</v>
      </c>
      <c r="W194" s="14" t="s">
        <v>23</v>
      </c>
      <c r="X194" s="19">
        <f t="shared" si="7"/>
        <v>4</v>
      </c>
      <c r="Y194" s="14" t="s">
        <v>24</v>
      </c>
      <c r="Z194" s="18">
        <f t="shared" si="8"/>
        <v>3</v>
      </c>
      <c r="AA194" s="14">
        <v>19.0</v>
      </c>
      <c r="AB194" s="142">
        <v>16.189393939393938</v>
      </c>
      <c r="AC194" s="14">
        <f t="shared" si="13"/>
        <v>0</v>
      </c>
    </row>
    <row r="195">
      <c r="A195" s="100" t="s">
        <v>142</v>
      </c>
      <c r="B195" s="102" t="s">
        <v>285</v>
      </c>
      <c r="C195" s="14">
        <v>2022.0</v>
      </c>
      <c r="D195" s="14">
        <v>1.0</v>
      </c>
      <c r="E195" s="14" t="s">
        <v>31</v>
      </c>
      <c r="F195" s="14">
        <f t="shared" si="11"/>
        <v>2</v>
      </c>
      <c r="G195" s="14">
        <v>2024.0</v>
      </c>
      <c r="H195" s="83">
        <f t="shared" si="12"/>
        <v>2</v>
      </c>
      <c r="I195" s="20" t="s">
        <v>27</v>
      </c>
      <c r="J195" s="17">
        <f t="shared" si="3"/>
        <v>1</v>
      </c>
      <c r="K195" s="14" t="s">
        <v>28</v>
      </c>
      <c r="L195" s="84">
        <f t="shared" si="4"/>
        <v>1</v>
      </c>
      <c r="M195" s="14">
        <v>13.0</v>
      </c>
      <c r="N195" s="142">
        <v>12.931818181818182</v>
      </c>
      <c r="P195" s="14" t="s">
        <v>21</v>
      </c>
      <c r="Q195" s="86">
        <f t="shared" si="5"/>
        <v>2</v>
      </c>
      <c r="R195" s="14" t="s">
        <v>22</v>
      </c>
      <c r="S195" s="87">
        <f t="shared" si="6"/>
        <v>2</v>
      </c>
      <c r="T195" s="14">
        <v>11.0</v>
      </c>
      <c r="U195" s="142">
        <v>12.196969696969697</v>
      </c>
      <c r="W195" s="14" t="s">
        <v>23</v>
      </c>
      <c r="X195" s="19">
        <f t="shared" si="7"/>
        <v>4</v>
      </c>
      <c r="Y195" s="14" t="s">
        <v>24</v>
      </c>
      <c r="Z195" s="18">
        <f t="shared" si="8"/>
        <v>3</v>
      </c>
      <c r="AA195" s="14">
        <v>19.0</v>
      </c>
      <c r="AB195" s="142">
        <v>16.189393939393938</v>
      </c>
      <c r="AC195" s="14">
        <f t="shared" si="13"/>
        <v>0</v>
      </c>
    </row>
    <row r="196">
      <c r="A196" s="103" t="s">
        <v>167</v>
      </c>
      <c r="B196" s="18" t="s">
        <v>286</v>
      </c>
      <c r="C196" s="14">
        <v>2022.0</v>
      </c>
      <c r="D196" s="14">
        <v>1.0</v>
      </c>
      <c r="E196" s="14" t="s">
        <v>20</v>
      </c>
      <c r="F196" s="14">
        <f t="shared" si="11"/>
        <v>1</v>
      </c>
      <c r="G196" s="14">
        <v>2022.0</v>
      </c>
      <c r="H196" s="83">
        <f t="shared" si="12"/>
        <v>4</v>
      </c>
      <c r="I196" s="42" t="s">
        <v>27</v>
      </c>
      <c r="J196" s="17">
        <f t="shared" si="3"/>
        <v>1</v>
      </c>
      <c r="K196" s="14" t="s">
        <v>28</v>
      </c>
      <c r="L196" s="84">
        <f t="shared" si="4"/>
        <v>1</v>
      </c>
      <c r="M196" s="14">
        <v>14.0</v>
      </c>
      <c r="N196" s="142">
        <v>12.931818181818182</v>
      </c>
      <c r="P196" s="85" t="s">
        <v>27</v>
      </c>
      <c r="Q196" s="86">
        <f t="shared" si="5"/>
        <v>1</v>
      </c>
      <c r="R196" s="85" t="s">
        <v>28</v>
      </c>
      <c r="S196" s="87">
        <f t="shared" si="6"/>
        <v>1</v>
      </c>
      <c r="T196" s="85">
        <v>11.0</v>
      </c>
      <c r="U196" s="142">
        <v>12.196969696969697</v>
      </c>
      <c r="W196" s="14" t="s">
        <v>23</v>
      </c>
      <c r="X196" s="19">
        <f t="shared" si="7"/>
        <v>4</v>
      </c>
      <c r="Y196" s="14" t="s">
        <v>24</v>
      </c>
      <c r="Z196" s="18">
        <f t="shared" si="8"/>
        <v>3</v>
      </c>
      <c r="AA196" s="14">
        <v>19.0</v>
      </c>
      <c r="AB196" s="142">
        <v>16.189393939393938</v>
      </c>
      <c r="AC196" s="14">
        <f t="shared" si="13"/>
        <v>0</v>
      </c>
    </row>
    <row r="197">
      <c r="A197" s="103" t="s">
        <v>81</v>
      </c>
      <c r="B197" s="104" t="s">
        <v>80</v>
      </c>
      <c r="C197" s="14">
        <v>2022.0</v>
      </c>
      <c r="D197" s="14">
        <v>1.0</v>
      </c>
      <c r="E197" s="14" t="s">
        <v>31</v>
      </c>
      <c r="F197" s="14">
        <f t="shared" si="11"/>
        <v>2</v>
      </c>
      <c r="G197" s="14">
        <v>2024.0</v>
      </c>
      <c r="H197" s="83">
        <f t="shared" si="12"/>
        <v>2</v>
      </c>
      <c r="I197" s="14" t="s">
        <v>21</v>
      </c>
      <c r="J197" s="17">
        <f t="shared" si="3"/>
        <v>2</v>
      </c>
      <c r="K197" s="14" t="s">
        <v>22</v>
      </c>
      <c r="L197" s="84">
        <f t="shared" si="4"/>
        <v>2</v>
      </c>
      <c r="M197" s="14">
        <v>9.0</v>
      </c>
      <c r="N197" s="142">
        <v>12.931818181818182</v>
      </c>
      <c r="P197" s="42" t="s">
        <v>27</v>
      </c>
      <c r="Q197" s="86">
        <f t="shared" si="5"/>
        <v>1</v>
      </c>
      <c r="R197" s="14" t="s">
        <v>28</v>
      </c>
      <c r="S197" s="87">
        <f t="shared" si="6"/>
        <v>1</v>
      </c>
      <c r="T197" s="14">
        <v>3.0</v>
      </c>
      <c r="U197" s="142">
        <v>12.196969696969697</v>
      </c>
      <c r="W197" s="14" t="s">
        <v>23</v>
      </c>
      <c r="X197" s="19">
        <f t="shared" si="7"/>
        <v>4</v>
      </c>
      <c r="Y197" s="14" t="s">
        <v>24</v>
      </c>
      <c r="Z197" s="18">
        <f t="shared" si="8"/>
        <v>3</v>
      </c>
      <c r="AA197" s="14">
        <v>19.0</v>
      </c>
      <c r="AB197" s="142">
        <v>16.189393939393938</v>
      </c>
      <c r="AC197" s="14">
        <f t="shared" si="13"/>
        <v>0</v>
      </c>
    </row>
    <row r="198">
      <c r="A198" s="105" t="s">
        <v>270</v>
      </c>
      <c r="B198" s="106" t="s">
        <v>287</v>
      </c>
      <c r="C198" s="14">
        <v>2022.0</v>
      </c>
      <c r="D198" s="14">
        <v>1.0</v>
      </c>
      <c r="E198" s="14" t="s">
        <v>31</v>
      </c>
      <c r="F198" s="14">
        <f t="shared" si="11"/>
        <v>2</v>
      </c>
      <c r="G198" s="14">
        <v>2024.0</v>
      </c>
      <c r="H198" s="83">
        <f t="shared" si="12"/>
        <v>2</v>
      </c>
      <c r="I198" s="14" t="s">
        <v>23</v>
      </c>
      <c r="J198" s="17">
        <f t="shared" si="3"/>
        <v>4</v>
      </c>
      <c r="K198" s="14" t="s">
        <v>24</v>
      </c>
      <c r="L198" s="84">
        <f t="shared" si="4"/>
        <v>3</v>
      </c>
      <c r="M198" s="14">
        <v>19.0</v>
      </c>
      <c r="N198" s="142">
        <v>12.931818181818182</v>
      </c>
      <c r="P198" s="14" t="s">
        <v>21</v>
      </c>
      <c r="Q198" s="86">
        <f t="shared" si="5"/>
        <v>2</v>
      </c>
      <c r="R198" s="14" t="s">
        <v>22</v>
      </c>
      <c r="S198" s="87">
        <f t="shared" si="6"/>
        <v>2</v>
      </c>
      <c r="T198" s="14">
        <v>15.0</v>
      </c>
      <c r="U198" s="142">
        <v>12.196969696969697</v>
      </c>
      <c r="W198" s="14" t="s">
        <v>23</v>
      </c>
      <c r="X198" s="19">
        <f t="shared" si="7"/>
        <v>4</v>
      </c>
      <c r="Y198" s="14" t="s">
        <v>24</v>
      </c>
      <c r="Z198" s="18">
        <f t="shared" si="8"/>
        <v>3</v>
      </c>
      <c r="AA198" s="14">
        <v>19.0</v>
      </c>
      <c r="AB198" s="142">
        <v>16.189393939393938</v>
      </c>
      <c r="AC198" s="14">
        <f t="shared" si="13"/>
        <v>0</v>
      </c>
    </row>
    <row r="199">
      <c r="A199" s="105" t="s">
        <v>167</v>
      </c>
      <c r="B199" s="57" t="s">
        <v>288</v>
      </c>
      <c r="C199" s="14">
        <v>2022.0</v>
      </c>
      <c r="D199" s="14">
        <v>1.0</v>
      </c>
      <c r="E199" s="14" t="s">
        <v>20</v>
      </c>
      <c r="F199" s="14">
        <f t="shared" si="11"/>
        <v>1</v>
      </c>
      <c r="G199" s="14">
        <v>2022.0</v>
      </c>
      <c r="H199" s="83">
        <f t="shared" si="12"/>
        <v>4</v>
      </c>
      <c r="I199" s="14" t="s">
        <v>23</v>
      </c>
      <c r="J199" s="17">
        <f t="shared" si="3"/>
        <v>4</v>
      </c>
      <c r="K199" s="14" t="s">
        <v>24</v>
      </c>
      <c r="L199" s="84">
        <f t="shared" si="4"/>
        <v>3</v>
      </c>
      <c r="M199" s="14">
        <v>19.0</v>
      </c>
      <c r="N199" s="142">
        <v>12.931818181818182</v>
      </c>
      <c r="P199" s="42" t="s">
        <v>21</v>
      </c>
      <c r="Q199" s="86">
        <f t="shared" si="5"/>
        <v>2</v>
      </c>
      <c r="R199" s="14" t="s">
        <v>22</v>
      </c>
      <c r="S199" s="87">
        <f t="shared" si="6"/>
        <v>2</v>
      </c>
      <c r="T199" s="14">
        <v>5.0</v>
      </c>
      <c r="U199" s="142">
        <v>12.196969696969697</v>
      </c>
      <c r="W199" s="14" t="s">
        <v>23</v>
      </c>
      <c r="X199" s="19">
        <f t="shared" si="7"/>
        <v>4</v>
      </c>
      <c r="Y199" s="14" t="s">
        <v>24</v>
      </c>
      <c r="Z199" s="18">
        <f t="shared" si="8"/>
        <v>3</v>
      </c>
      <c r="AA199" s="14">
        <v>19.0</v>
      </c>
      <c r="AB199" s="142">
        <v>16.189393939393938</v>
      </c>
      <c r="AC199" s="14">
        <f t="shared" si="13"/>
        <v>0</v>
      </c>
    </row>
    <row r="200">
      <c r="A200" s="107" t="s">
        <v>51</v>
      </c>
      <c r="B200" s="108" t="s">
        <v>158</v>
      </c>
      <c r="C200" s="14">
        <v>2022.0</v>
      </c>
      <c r="D200" s="14">
        <v>1.0</v>
      </c>
      <c r="E200" s="14" t="s">
        <v>31</v>
      </c>
      <c r="F200" s="14">
        <f t="shared" si="11"/>
        <v>2</v>
      </c>
      <c r="G200" s="14">
        <v>2023.0</v>
      </c>
      <c r="H200" s="83">
        <f t="shared" si="12"/>
        <v>3</v>
      </c>
      <c r="I200" s="14" t="s">
        <v>58</v>
      </c>
      <c r="J200" s="17">
        <f t="shared" si="3"/>
        <v>3</v>
      </c>
      <c r="K200" s="14" t="s">
        <v>22</v>
      </c>
      <c r="L200" s="84">
        <f t="shared" si="4"/>
        <v>2</v>
      </c>
      <c r="M200" s="14">
        <v>12.0</v>
      </c>
      <c r="N200" s="142">
        <v>12.931818181818182</v>
      </c>
      <c r="P200" s="14" t="s">
        <v>23</v>
      </c>
      <c r="Q200" s="86">
        <f t="shared" si="5"/>
        <v>4</v>
      </c>
      <c r="R200" s="14" t="s">
        <v>24</v>
      </c>
      <c r="S200" s="87">
        <f t="shared" si="6"/>
        <v>3</v>
      </c>
      <c r="T200" s="14">
        <v>19.0</v>
      </c>
      <c r="U200" s="142">
        <v>12.196969696969697</v>
      </c>
      <c r="W200" s="57" t="s">
        <v>21</v>
      </c>
      <c r="X200" s="19">
        <f t="shared" si="7"/>
        <v>2</v>
      </c>
      <c r="Y200" s="57" t="s">
        <v>22</v>
      </c>
      <c r="Z200" s="18">
        <f t="shared" si="8"/>
        <v>2</v>
      </c>
      <c r="AA200" s="109">
        <v>18.0</v>
      </c>
      <c r="AB200" s="142">
        <v>16.189393939393938</v>
      </c>
      <c r="AC200" s="14">
        <f t="shared" si="13"/>
        <v>0</v>
      </c>
    </row>
    <row r="201">
      <c r="A201" s="110" t="s">
        <v>127</v>
      </c>
      <c r="B201" s="111" t="s">
        <v>159</v>
      </c>
      <c r="C201" s="14">
        <v>2022.0</v>
      </c>
      <c r="D201" s="14">
        <v>1.0</v>
      </c>
      <c r="E201" s="14" t="s">
        <v>20</v>
      </c>
      <c r="F201" s="14">
        <f t="shared" si="11"/>
        <v>1</v>
      </c>
      <c r="G201" s="14">
        <v>2025.0</v>
      </c>
      <c r="H201" s="83">
        <f t="shared" si="12"/>
        <v>1</v>
      </c>
      <c r="I201" s="14" t="s">
        <v>23</v>
      </c>
      <c r="J201" s="17">
        <f t="shared" si="3"/>
        <v>4</v>
      </c>
      <c r="K201" s="14" t="s">
        <v>24</v>
      </c>
      <c r="L201" s="84">
        <f t="shared" si="4"/>
        <v>3</v>
      </c>
      <c r="M201" s="14">
        <v>19.0</v>
      </c>
      <c r="N201" s="142">
        <v>12.931818181818182</v>
      </c>
      <c r="P201" s="14" t="s">
        <v>58</v>
      </c>
      <c r="Q201" s="86">
        <f t="shared" si="5"/>
        <v>3</v>
      </c>
      <c r="R201" s="14" t="s">
        <v>22</v>
      </c>
      <c r="S201" s="87">
        <f t="shared" si="6"/>
        <v>2</v>
      </c>
      <c r="T201" s="14">
        <v>13.0</v>
      </c>
      <c r="U201" s="142">
        <v>12.196969696969697</v>
      </c>
      <c r="W201" s="57" t="s">
        <v>27</v>
      </c>
      <c r="X201" s="19">
        <f t="shared" si="7"/>
        <v>1</v>
      </c>
      <c r="Y201" s="57" t="s">
        <v>22</v>
      </c>
      <c r="Z201" s="18">
        <f t="shared" si="8"/>
        <v>2</v>
      </c>
      <c r="AA201" s="57">
        <v>8.0</v>
      </c>
      <c r="AB201" s="142">
        <v>16.189393939393938</v>
      </c>
      <c r="AC201" s="14">
        <f t="shared" si="13"/>
        <v>0</v>
      </c>
    </row>
    <row r="202">
      <c r="A202" s="110" t="s">
        <v>85</v>
      </c>
      <c r="B202" s="111" t="s">
        <v>161</v>
      </c>
      <c r="C202" s="14">
        <v>2022.0</v>
      </c>
      <c r="D202" s="14">
        <v>1.0</v>
      </c>
      <c r="E202" s="14" t="s">
        <v>20</v>
      </c>
      <c r="F202" s="14">
        <f t="shared" si="11"/>
        <v>1</v>
      </c>
      <c r="G202" s="14">
        <v>2024.0</v>
      </c>
      <c r="H202" s="83">
        <f t="shared" si="12"/>
        <v>2</v>
      </c>
      <c r="I202" s="14" t="s">
        <v>23</v>
      </c>
      <c r="J202" s="17">
        <f t="shared" si="3"/>
        <v>4</v>
      </c>
      <c r="K202" s="14" t="s">
        <v>24</v>
      </c>
      <c r="L202" s="84">
        <f t="shared" si="4"/>
        <v>3</v>
      </c>
      <c r="M202" s="14">
        <v>19.0</v>
      </c>
      <c r="N202" s="142">
        <v>12.931818181818182</v>
      </c>
      <c r="P202" s="14" t="s">
        <v>27</v>
      </c>
      <c r="Q202" s="86">
        <f t="shared" si="5"/>
        <v>1</v>
      </c>
      <c r="R202" s="14" t="s">
        <v>22</v>
      </c>
      <c r="S202" s="87">
        <f t="shared" si="6"/>
        <v>2</v>
      </c>
      <c r="T202" s="14">
        <v>1.0</v>
      </c>
      <c r="U202" s="142">
        <v>12.196969696969697</v>
      </c>
      <c r="W202" s="57" t="s">
        <v>27</v>
      </c>
      <c r="X202" s="19">
        <f t="shared" si="7"/>
        <v>1</v>
      </c>
      <c r="Y202" s="57" t="s">
        <v>22</v>
      </c>
      <c r="Z202" s="18">
        <f t="shared" si="8"/>
        <v>2</v>
      </c>
      <c r="AA202" s="57">
        <v>1.0</v>
      </c>
      <c r="AB202" s="142">
        <v>16.189393939393938</v>
      </c>
      <c r="AC202" s="14">
        <f t="shared" si="13"/>
        <v>0</v>
      </c>
    </row>
    <row r="203">
      <c r="A203" s="112" t="s">
        <v>73</v>
      </c>
      <c r="B203" s="113" t="s">
        <v>72</v>
      </c>
      <c r="C203" s="14">
        <v>2022.0</v>
      </c>
      <c r="D203" s="14">
        <v>1.0</v>
      </c>
      <c r="E203" s="14" t="s">
        <v>31</v>
      </c>
      <c r="F203" s="14">
        <f t="shared" si="11"/>
        <v>2</v>
      </c>
      <c r="G203" s="14">
        <v>2022.0</v>
      </c>
      <c r="H203" s="83">
        <f t="shared" si="12"/>
        <v>4</v>
      </c>
      <c r="I203" s="20" t="s">
        <v>27</v>
      </c>
      <c r="J203" s="17">
        <f t="shared" si="3"/>
        <v>1</v>
      </c>
      <c r="K203" s="14" t="s">
        <v>28</v>
      </c>
      <c r="L203" s="84">
        <f t="shared" si="4"/>
        <v>1</v>
      </c>
      <c r="M203" s="14">
        <v>5.0</v>
      </c>
      <c r="N203" s="142">
        <v>12.931818181818182</v>
      </c>
      <c r="P203" s="42" t="s">
        <v>27</v>
      </c>
      <c r="Q203" s="86">
        <f t="shared" si="5"/>
        <v>1</v>
      </c>
      <c r="R203" s="14" t="s">
        <v>28</v>
      </c>
      <c r="S203" s="87">
        <f t="shared" si="6"/>
        <v>1</v>
      </c>
      <c r="T203" s="14">
        <v>4.0</v>
      </c>
      <c r="U203" s="142">
        <v>12.196969696969697</v>
      </c>
      <c r="W203" s="14" t="s">
        <v>23</v>
      </c>
      <c r="X203" s="19">
        <f t="shared" si="7"/>
        <v>4</v>
      </c>
      <c r="Y203" s="14" t="s">
        <v>24</v>
      </c>
      <c r="Z203" s="18">
        <f t="shared" si="8"/>
        <v>3</v>
      </c>
      <c r="AA203" s="14">
        <v>19.0</v>
      </c>
      <c r="AB203" s="142">
        <v>16.189393939393938</v>
      </c>
      <c r="AC203" s="14">
        <f t="shared" si="13"/>
        <v>0</v>
      </c>
    </row>
    <row r="204">
      <c r="A204" s="112" t="s">
        <v>250</v>
      </c>
      <c r="B204" s="114" t="s">
        <v>289</v>
      </c>
      <c r="C204" s="14">
        <v>2022.0</v>
      </c>
      <c r="D204" s="14">
        <v>1.0</v>
      </c>
      <c r="E204" s="14" t="s">
        <v>31</v>
      </c>
      <c r="F204" s="14">
        <f t="shared" si="11"/>
        <v>2</v>
      </c>
      <c r="G204" s="14">
        <v>2024.0</v>
      </c>
      <c r="H204" s="83">
        <f t="shared" si="12"/>
        <v>2</v>
      </c>
      <c r="I204" s="14" t="s">
        <v>23</v>
      </c>
      <c r="J204" s="17">
        <f t="shared" si="3"/>
        <v>4</v>
      </c>
      <c r="K204" s="14" t="s">
        <v>24</v>
      </c>
      <c r="L204" s="84">
        <f t="shared" si="4"/>
        <v>3</v>
      </c>
      <c r="M204" s="14">
        <v>19.0</v>
      </c>
      <c r="N204" s="142">
        <v>12.931818181818182</v>
      </c>
      <c r="P204" s="42" t="s">
        <v>27</v>
      </c>
      <c r="Q204" s="86">
        <f t="shared" si="5"/>
        <v>1</v>
      </c>
      <c r="R204" s="14" t="s">
        <v>28</v>
      </c>
      <c r="S204" s="87">
        <f t="shared" si="6"/>
        <v>1</v>
      </c>
      <c r="T204" s="14">
        <v>16.0</v>
      </c>
      <c r="U204" s="142">
        <v>12.196969696969697</v>
      </c>
      <c r="W204" s="14" t="s">
        <v>23</v>
      </c>
      <c r="X204" s="19">
        <f t="shared" si="7"/>
        <v>4</v>
      </c>
      <c r="Y204" s="14" t="s">
        <v>24</v>
      </c>
      <c r="Z204" s="18">
        <f t="shared" si="8"/>
        <v>3</v>
      </c>
      <c r="AA204" s="14">
        <v>19.0</v>
      </c>
      <c r="AB204" s="142">
        <v>16.189393939393938</v>
      </c>
      <c r="AC204" s="14">
        <f t="shared" si="13"/>
        <v>0</v>
      </c>
    </row>
    <row r="205">
      <c r="A205" s="115" t="s">
        <v>136</v>
      </c>
      <c r="B205" s="95" t="s">
        <v>290</v>
      </c>
      <c r="C205" s="14">
        <v>2022.0</v>
      </c>
      <c r="D205" s="14">
        <v>1.0</v>
      </c>
      <c r="E205" s="14" t="s">
        <v>31</v>
      </c>
      <c r="F205" s="14">
        <f t="shared" si="11"/>
        <v>2</v>
      </c>
      <c r="G205" s="14">
        <v>2023.0</v>
      </c>
      <c r="H205" s="83">
        <f t="shared" si="12"/>
        <v>3</v>
      </c>
      <c r="I205" s="14" t="s">
        <v>23</v>
      </c>
      <c r="J205" s="17">
        <f t="shared" si="3"/>
        <v>4</v>
      </c>
      <c r="K205" s="14" t="s">
        <v>24</v>
      </c>
      <c r="L205" s="84">
        <f t="shared" si="4"/>
        <v>3</v>
      </c>
      <c r="M205" s="14">
        <v>19.0</v>
      </c>
      <c r="N205" s="142">
        <v>12.931818181818182</v>
      </c>
      <c r="P205" s="42" t="s">
        <v>27</v>
      </c>
      <c r="Q205" s="86">
        <f t="shared" si="5"/>
        <v>1</v>
      </c>
      <c r="R205" s="14" t="s">
        <v>22</v>
      </c>
      <c r="S205" s="87">
        <f t="shared" si="6"/>
        <v>2</v>
      </c>
      <c r="T205" s="14">
        <v>6.0</v>
      </c>
      <c r="U205" s="142">
        <v>12.196969696969697</v>
      </c>
      <c r="W205" s="14" t="s">
        <v>23</v>
      </c>
      <c r="X205" s="19">
        <f t="shared" si="7"/>
        <v>4</v>
      </c>
      <c r="Y205" s="14" t="s">
        <v>24</v>
      </c>
      <c r="Z205" s="18">
        <f t="shared" si="8"/>
        <v>3</v>
      </c>
      <c r="AA205" s="14">
        <v>19.0</v>
      </c>
      <c r="AB205" s="142">
        <v>16.189393939393938</v>
      </c>
      <c r="AC205" s="14">
        <f t="shared" si="13"/>
        <v>0</v>
      </c>
    </row>
    <row r="206">
      <c r="A206" s="99" t="s">
        <v>142</v>
      </c>
      <c r="B206" s="69" t="s">
        <v>163</v>
      </c>
      <c r="C206" s="14">
        <v>2022.0</v>
      </c>
      <c r="D206" s="14">
        <v>1.0</v>
      </c>
      <c r="E206" s="14" t="s">
        <v>31</v>
      </c>
      <c r="F206" s="14">
        <f t="shared" si="11"/>
        <v>2</v>
      </c>
      <c r="G206" s="14">
        <v>2025.0</v>
      </c>
      <c r="H206" s="83">
        <f t="shared" si="12"/>
        <v>1</v>
      </c>
      <c r="I206" s="14" t="s">
        <v>27</v>
      </c>
      <c r="J206" s="17">
        <f t="shared" si="3"/>
        <v>1</v>
      </c>
      <c r="K206" s="14" t="s">
        <v>22</v>
      </c>
      <c r="L206" s="84">
        <f t="shared" si="4"/>
        <v>2</v>
      </c>
      <c r="M206" s="14">
        <v>3.0</v>
      </c>
      <c r="N206" s="142">
        <v>12.931818181818182</v>
      </c>
      <c r="P206" s="42" t="s">
        <v>27</v>
      </c>
      <c r="Q206" s="86">
        <f t="shared" si="5"/>
        <v>1</v>
      </c>
      <c r="R206" s="14" t="s">
        <v>28</v>
      </c>
      <c r="S206" s="87">
        <f t="shared" si="6"/>
        <v>1</v>
      </c>
      <c r="T206" s="14">
        <v>11.0</v>
      </c>
      <c r="U206" s="142">
        <v>12.196969696969697</v>
      </c>
      <c r="W206" s="14" t="s">
        <v>23</v>
      </c>
      <c r="X206" s="19">
        <f t="shared" si="7"/>
        <v>4</v>
      </c>
      <c r="Y206" s="14" t="s">
        <v>24</v>
      </c>
      <c r="Z206" s="18">
        <f t="shared" si="8"/>
        <v>3</v>
      </c>
      <c r="AA206" s="14">
        <v>19.0</v>
      </c>
      <c r="AB206" s="142">
        <v>16.189393939393938</v>
      </c>
      <c r="AC206" s="14">
        <f t="shared" si="13"/>
        <v>0</v>
      </c>
    </row>
    <row r="207">
      <c r="A207" s="115" t="s">
        <v>254</v>
      </c>
      <c r="B207" s="14" t="s">
        <v>291</v>
      </c>
      <c r="C207" s="14">
        <v>2022.0</v>
      </c>
      <c r="D207" s="14">
        <v>1.0</v>
      </c>
      <c r="E207" s="14" t="s">
        <v>31</v>
      </c>
      <c r="F207" s="14">
        <f t="shared" si="11"/>
        <v>2</v>
      </c>
      <c r="G207" s="14">
        <v>2022.0</v>
      </c>
      <c r="H207" s="83">
        <f t="shared" si="12"/>
        <v>4</v>
      </c>
      <c r="I207" s="20" t="s">
        <v>27</v>
      </c>
      <c r="J207" s="17">
        <f t="shared" si="3"/>
        <v>1</v>
      </c>
      <c r="K207" s="14" t="s">
        <v>22</v>
      </c>
      <c r="L207" s="84">
        <f t="shared" si="4"/>
        <v>2</v>
      </c>
      <c r="M207" s="14">
        <v>14.0</v>
      </c>
      <c r="N207" s="142">
        <v>12.931818181818182</v>
      </c>
      <c r="P207" s="42" t="s">
        <v>27</v>
      </c>
      <c r="Q207" s="86">
        <f t="shared" si="5"/>
        <v>1</v>
      </c>
      <c r="R207" s="14" t="s">
        <v>22</v>
      </c>
      <c r="S207" s="87">
        <f t="shared" si="6"/>
        <v>2</v>
      </c>
      <c r="T207" s="85">
        <v>14.0</v>
      </c>
      <c r="U207" s="142">
        <v>12.196969696969697</v>
      </c>
      <c r="W207" s="14" t="s">
        <v>23</v>
      </c>
      <c r="X207" s="19">
        <f t="shared" si="7"/>
        <v>4</v>
      </c>
      <c r="Y207" s="14" t="s">
        <v>24</v>
      </c>
      <c r="Z207" s="18">
        <f t="shared" si="8"/>
        <v>3</v>
      </c>
      <c r="AA207" s="14">
        <v>19.0</v>
      </c>
      <c r="AB207" s="142">
        <v>16.189393939393938</v>
      </c>
      <c r="AC207" s="14">
        <f t="shared" si="13"/>
        <v>0</v>
      </c>
    </row>
    <row r="208">
      <c r="A208" s="116" t="s">
        <v>292</v>
      </c>
      <c r="B208" s="14" t="s">
        <v>293</v>
      </c>
      <c r="C208" s="14">
        <v>2022.0</v>
      </c>
      <c r="D208" s="14">
        <v>1.0</v>
      </c>
      <c r="E208" s="14" t="s">
        <v>20</v>
      </c>
      <c r="F208" s="14">
        <f t="shared" si="11"/>
        <v>1</v>
      </c>
      <c r="G208" s="14">
        <v>2022.0</v>
      </c>
      <c r="H208" s="83">
        <f t="shared" si="12"/>
        <v>4</v>
      </c>
      <c r="I208" s="42" t="s">
        <v>58</v>
      </c>
      <c r="J208" s="17">
        <f t="shared" si="3"/>
        <v>3</v>
      </c>
      <c r="K208" s="14" t="s">
        <v>28</v>
      </c>
      <c r="L208" s="84">
        <f t="shared" si="4"/>
        <v>1</v>
      </c>
      <c r="M208" s="20">
        <v>18.0</v>
      </c>
      <c r="N208" s="142">
        <v>12.931818181818182</v>
      </c>
      <c r="P208" s="14" t="s">
        <v>23</v>
      </c>
      <c r="Q208" s="86">
        <f t="shared" si="5"/>
        <v>4</v>
      </c>
      <c r="R208" s="14" t="s">
        <v>24</v>
      </c>
      <c r="S208" s="87">
        <f t="shared" si="6"/>
        <v>3</v>
      </c>
      <c r="T208" s="14">
        <v>19.0</v>
      </c>
      <c r="U208" s="142">
        <v>12.196969696969697</v>
      </c>
      <c r="W208" s="14" t="s">
        <v>23</v>
      </c>
      <c r="X208" s="19">
        <f t="shared" si="7"/>
        <v>4</v>
      </c>
      <c r="Y208" s="14" t="s">
        <v>24</v>
      </c>
      <c r="Z208" s="18">
        <f t="shared" si="8"/>
        <v>3</v>
      </c>
      <c r="AA208" s="14">
        <v>19.0</v>
      </c>
      <c r="AB208" s="142">
        <v>16.189393939393938</v>
      </c>
      <c r="AC208" s="14">
        <f t="shared" si="13"/>
        <v>0</v>
      </c>
    </row>
    <row r="209">
      <c r="A209" s="67" t="s">
        <v>166</v>
      </c>
      <c r="B209" s="117" t="s">
        <v>91</v>
      </c>
      <c r="C209" s="14">
        <v>2022.0</v>
      </c>
      <c r="D209" s="14">
        <v>1.0</v>
      </c>
      <c r="E209" s="14" t="s">
        <v>20</v>
      </c>
      <c r="F209" s="14">
        <f t="shared" si="11"/>
        <v>1</v>
      </c>
      <c r="G209" s="14">
        <v>2024.0</v>
      </c>
      <c r="H209" s="83">
        <f t="shared" si="12"/>
        <v>2</v>
      </c>
      <c r="I209" s="20" t="s">
        <v>27</v>
      </c>
      <c r="J209" s="17">
        <f t="shared" si="3"/>
        <v>1</v>
      </c>
      <c r="K209" s="14" t="s">
        <v>22</v>
      </c>
      <c r="L209" s="84">
        <f t="shared" si="4"/>
        <v>2</v>
      </c>
      <c r="M209" s="14">
        <v>2.0</v>
      </c>
      <c r="N209" s="142">
        <v>12.931818181818182</v>
      </c>
      <c r="P209" s="85" t="s">
        <v>27</v>
      </c>
      <c r="Q209" s="86">
        <f t="shared" si="5"/>
        <v>1</v>
      </c>
      <c r="R209" s="85" t="s">
        <v>28</v>
      </c>
      <c r="S209" s="87">
        <f t="shared" si="6"/>
        <v>1</v>
      </c>
      <c r="T209" s="85">
        <v>5.0</v>
      </c>
      <c r="U209" s="142">
        <v>12.196969696969697</v>
      </c>
      <c r="W209" s="57" t="s">
        <v>27</v>
      </c>
      <c r="X209" s="19">
        <f t="shared" si="7"/>
        <v>1</v>
      </c>
      <c r="Y209" s="57" t="s">
        <v>22</v>
      </c>
      <c r="Z209" s="18">
        <f t="shared" si="8"/>
        <v>2</v>
      </c>
      <c r="AA209" s="57">
        <v>9.0</v>
      </c>
      <c r="AB209" s="142">
        <v>16.189393939393938</v>
      </c>
      <c r="AC209" s="14">
        <f t="shared" si="13"/>
        <v>1</v>
      </c>
    </row>
    <row r="210">
      <c r="A210" s="118" t="s">
        <v>73</v>
      </c>
      <c r="B210" s="18" t="s">
        <v>294</v>
      </c>
      <c r="C210" s="14">
        <v>2022.0</v>
      </c>
      <c r="D210" s="14">
        <v>1.0</v>
      </c>
      <c r="E210" s="14" t="s">
        <v>31</v>
      </c>
      <c r="F210" s="14">
        <f t="shared" si="11"/>
        <v>2</v>
      </c>
      <c r="G210" s="14">
        <v>2024.0</v>
      </c>
      <c r="H210" s="83">
        <f t="shared" si="12"/>
        <v>2</v>
      </c>
      <c r="I210" s="14" t="s">
        <v>23</v>
      </c>
      <c r="J210" s="17">
        <f t="shared" si="3"/>
        <v>4</v>
      </c>
      <c r="K210" s="14" t="s">
        <v>24</v>
      </c>
      <c r="L210" s="84">
        <f t="shared" si="4"/>
        <v>3</v>
      </c>
      <c r="M210" s="14">
        <v>19.0</v>
      </c>
      <c r="N210" s="142">
        <v>12.931818181818182</v>
      </c>
      <c r="P210" s="14" t="s">
        <v>23</v>
      </c>
      <c r="Q210" s="86">
        <f t="shared" si="5"/>
        <v>4</v>
      </c>
      <c r="R210" s="14" t="s">
        <v>24</v>
      </c>
      <c r="S210" s="87">
        <f t="shared" si="6"/>
        <v>3</v>
      </c>
      <c r="T210" s="14">
        <v>19.0</v>
      </c>
      <c r="U210" s="142">
        <v>12.196969696969697</v>
      </c>
      <c r="W210" s="57" t="s">
        <v>27</v>
      </c>
      <c r="X210" s="19">
        <f t="shared" si="7"/>
        <v>1</v>
      </c>
      <c r="Y210" s="57" t="s">
        <v>22</v>
      </c>
      <c r="Z210" s="18">
        <f t="shared" si="8"/>
        <v>2</v>
      </c>
      <c r="AA210" s="18">
        <v>15.0</v>
      </c>
      <c r="AB210" s="142">
        <v>16.189393939393938</v>
      </c>
      <c r="AC210" s="14">
        <f t="shared" si="13"/>
        <v>0</v>
      </c>
    </row>
    <row r="211">
      <c r="A211" s="105" t="s">
        <v>115</v>
      </c>
      <c r="B211" s="119" t="s">
        <v>169</v>
      </c>
      <c r="C211" s="14">
        <v>2022.0</v>
      </c>
      <c r="D211" s="14">
        <v>1.0</v>
      </c>
      <c r="E211" s="14" t="s">
        <v>31</v>
      </c>
      <c r="F211" s="14">
        <f t="shared" si="11"/>
        <v>2</v>
      </c>
      <c r="G211" s="14">
        <v>2024.0</v>
      </c>
      <c r="H211" s="83">
        <f t="shared" si="12"/>
        <v>2</v>
      </c>
      <c r="I211" s="14" t="s">
        <v>23</v>
      </c>
      <c r="J211" s="17">
        <f t="shared" si="3"/>
        <v>4</v>
      </c>
      <c r="K211" s="14" t="s">
        <v>24</v>
      </c>
      <c r="L211" s="84">
        <f t="shared" si="4"/>
        <v>3</v>
      </c>
      <c r="M211" s="14">
        <v>19.0</v>
      </c>
      <c r="N211" s="142">
        <v>12.931818181818182</v>
      </c>
      <c r="P211" s="14" t="s">
        <v>21</v>
      </c>
      <c r="Q211" s="86">
        <f t="shared" si="5"/>
        <v>2</v>
      </c>
      <c r="R211" s="14" t="s">
        <v>22</v>
      </c>
      <c r="S211" s="87">
        <f t="shared" si="6"/>
        <v>2</v>
      </c>
      <c r="T211" s="14">
        <v>4.0</v>
      </c>
      <c r="U211" s="142">
        <v>12.196969696969697</v>
      </c>
      <c r="W211" s="57" t="s">
        <v>21</v>
      </c>
      <c r="X211" s="19">
        <f t="shared" si="7"/>
        <v>2</v>
      </c>
      <c r="Y211" s="57" t="s">
        <v>22</v>
      </c>
      <c r="Z211" s="18">
        <f t="shared" si="8"/>
        <v>2</v>
      </c>
      <c r="AA211" s="119">
        <v>6.0</v>
      </c>
      <c r="AB211" s="142">
        <v>16.189393939393938</v>
      </c>
      <c r="AC211" s="14">
        <f t="shared" si="13"/>
        <v>0</v>
      </c>
    </row>
    <row r="212">
      <c r="A212" s="105" t="s">
        <v>115</v>
      </c>
      <c r="B212" s="120" t="s">
        <v>295</v>
      </c>
      <c r="C212" s="14">
        <v>2022.0</v>
      </c>
      <c r="D212" s="14">
        <v>1.0</v>
      </c>
      <c r="E212" s="14" t="s">
        <v>31</v>
      </c>
      <c r="F212" s="14">
        <f t="shared" si="11"/>
        <v>2</v>
      </c>
      <c r="G212" s="14">
        <v>2025.0</v>
      </c>
      <c r="H212" s="83">
        <f t="shared" si="12"/>
        <v>1</v>
      </c>
      <c r="I212" s="20" t="s">
        <v>21</v>
      </c>
      <c r="J212" s="17">
        <f t="shared" si="3"/>
        <v>2</v>
      </c>
      <c r="K212" s="14" t="s">
        <v>22</v>
      </c>
      <c r="L212" s="84">
        <f t="shared" si="4"/>
        <v>2</v>
      </c>
      <c r="M212" s="14">
        <v>5.0</v>
      </c>
      <c r="N212" s="142">
        <v>12.931818181818182</v>
      </c>
      <c r="P212" s="14" t="s">
        <v>23</v>
      </c>
      <c r="Q212" s="86">
        <f t="shared" si="5"/>
        <v>4</v>
      </c>
      <c r="R212" s="14" t="s">
        <v>24</v>
      </c>
      <c r="S212" s="87">
        <f t="shared" si="6"/>
        <v>3</v>
      </c>
      <c r="T212" s="14">
        <v>19.0</v>
      </c>
      <c r="U212" s="142">
        <v>12.196969696969697</v>
      </c>
      <c r="W212" s="14" t="s">
        <v>23</v>
      </c>
      <c r="X212" s="19">
        <f t="shared" si="7"/>
        <v>4</v>
      </c>
      <c r="Y212" s="14" t="s">
        <v>24</v>
      </c>
      <c r="Z212" s="18">
        <f t="shared" si="8"/>
        <v>3</v>
      </c>
      <c r="AA212" s="14">
        <v>19.0</v>
      </c>
      <c r="AB212" s="142">
        <v>16.189393939393938</v>
      </c>
      <c r="AC212" s="14">
        <f t="shared" si="13"/>
        <v>0</v>
      </c>
    </row>
    <row r="213">
      <c r="A213" s="118" t="s">
        <v>296</v>
      </c>
      <c r="B213" s="18" t="s">
        <v>297</v>
      </c>
      <c r="C213" s="14">
        <v>2022.0</v>
      </c>
      <c r="D213" s="14">
        <v>1.0</v>
      </c>
      <c r="E213" s="14" t="s">
        <v>20</v>
      </c>
      <c r="F213" s="14">
        <f t="shared" si="11"/>
        <v>1</v>
      </c>
      <c r="G213" s="14">
        <v>2022.0</v>
      </c>
      <c r="H213" s="83">
        <f t="shared" si="12"/>
        <v>4</v>
      </c>
      <c r="I213" s="14" t="s">
        <v>21</v>
      </c>
      <c r="J213" s="17">
        <f t="shared" si="3"/>
        <v>2</v>
      </c>
      <c r="K213" s="14" t="s">
        <v>28</v>
      </c>
      <c r="L213" s="84">
        <f t="shared" si="4"/>
        <v>1</v>
      </c>
      <c r="M213" s="20">
        <v>15.0</v>
      </c>
      <c r="N213" s="142">
        <v>12.931818181818182</v>
      </c>
      <c r="P213" s="14" t="s">
        <v>23</v>
      </c>
      <c r="Q213" s="86">
        <f t="shared" si="5"/>
        <v>4</v>
      </c>
      <c r="R213" s="14" t="s">
        <v>24</v>
      </c>
      <c r="S213" s="87">
        <f t="shared" si="6"/>
        <v>3</v>
      </c>
      <c r="T213" s="14">
        <v>19.0</v>
      </c>
      <c r="U213" s="142">
        <v>12.196969696969697</v>
      </c>
      <c r="W213" s="14" t="s">
        <v>23</v>
      </c>
      <c r="X213" s="19">
        <f t="shared" si="7"/>
        <v>4</v>
      </c>
      <c r="Y213" s="14" t="s">
        <v>24</v>
      </c>
      <c r="Z213" s="18">
        <f t="shared" si="8"/>
        <v>3</v>
      </c>
      <c r="AA213" s="14">
        <v>19.0</v>
      </c>
      <c r="AB213" s="142">
        <v>16.189393939393938</v>
      </c>
      <c r="AC213" s="14">
        <f t="shared" si="13"/>
        <v>0</v>
      </c>
    </row>
    <row r="214">
      <c r="A214" s="82" t="s">
        <v>193</v>
      </c>
      <c r="B214" s="121" t="s">
        <v>298</v>
      </c>
      <c r="C214" s="14">
        <v>2022.0</v>
      </c>
      <c r="D214" s="14">
        <v>1.0</v>
      </c>
      <c r="E214" s="14" t="s">
        <v>31</v>
      </c>
      <c r="F214" s="14">
        <f t="shared" si="11"/>
        <v>2</v>
      </c>
      <c r="G214" s="14">
        <v>2022.0</v>
      </c>
      <c r="H214" s="83">
        <f t="shared" si="12"/>
        <v>4</v>
      </c>
      <c r="I214" s="20" t="s">
        <v>58</v>
      </c>
      <c r="J214" s="17">
        <f t="shared" si="3"/>
        <v>3</v>
      </c>
      <c r="K214" s="14" t="s">
        <v>28</v>
      </c>
      <c r="L214" s="84">
        <f t="shared" si="4"/>
        <v>1</v>
      </c>
      <c r="M214" s="14">
        <v>4.0</v>
      </c>
      <c r="N214" s="142">
        <v>12.931818181818182</v>
      </c>
      <c r="P214" s="85" t="s">
        <v>58</v>
      </c>
      <c r="Q214" s="86">
        <f t="shared" si="5"/>
        <v>3</v>
      </c>
      <c r="R214" s="14" t="s">
        <v>28</v>
      </c>
      <c r="S214" s="87">
        <f t="shared" si="6"/>
        <v>1</v>
      </c>
      <c r="T214" s="14">
        <v>6.0</v>
      </c>
      <c r="U214" s="142">
        <v>12.196969696969697</v>
      </c>
      <c r="W214" s="14" t="s">
        <v>23</v>
      </c>
      <c r="X214" s="19">
        <f t="shared" si="7"/>
        <v>4</v>
      </c>
      <c r="Y214" s="14" t="s">
        <v>24</v>
      </c>
      <c r="Z214" s="18">
        <f t="shared" si="8"/>
        <v>3</v>
      </c>
      <c r="AA214" s="14">
        <v>19.0</v>
      </c>
      <c r="AB214" s="142">
        <v>16.189393939393938</v>
      </c>
      <c r="AC214" s="14">
        <f t="shared" si="13"/>
        <v>0</v>
      </c>
    </row>
    <row r="215">
      <c r="A215" s="82" t="s">
        <v>98</v>
      </c>
      <c r="B215" s="25" t="s">
        <v>172</v>
      </c>
      <c r="C215" s="14">
        <v>2022.0</v>
      </c>
      <c r="D215" s="14">
        <v>1.0</v>
      </c>
      <c r="E215" s="14" t="s">
        <v>20</v>
      </c>
      <c r="F215" s="14">
        <f t="shared" si="11"/>
        <v>1</v>
      </c>
      <c r="G215" s="20">
        <v>2023.0</v>
      </c>
      <c r="H215" s="83">
        <f t="shared" si="12"/>
        <v>3</v>
      </c>
      <c r="I215" s="58" t="s">
        <v>21</v>
      </c>
      <c r="J215" s="17">
        <f t="shared" si="3"/>
        <v>2</v>
      </c>
      <c r="K215" s="57" t="s">
        <v>28</v>
      </c>
      <c r="L215" s="84">
        <f t="shared" si="4"/>
        <v>1</v>
      </c>
      <c r="M215" s="58">
        <v>9.0</v>
      </c>
      <c r="N215" s="142">
        <v>12.931818181818182</v>
      </c>
      <c r="P215" s="85" t="s">
        <v>58</v>
      </c>
      <c r="Q215" s="86">
        <f t="shared" si="5"/>
        <v>3</v>
      </c>
      <c r="R215" s="85" t="s">
        <v>28</v>
      </c>
      <c r="S215" s="87">
        <f t="shared" si="6"/>
        <v>1</v>
      </c>
      <c r="T215" s="14">
        <v>9.0</v>
      </c>
      <c r="U215" s="142">
        <v>12.196969696969697</v>
      </c>
      <c r="W215" s="14" t="s">
        <v>23</v>
      </c>
      <c r="X215" s="19">
        <f t="shared" si="7"/>
        <v>4</v>
      </c>
      <c r="Y215" s="14" t="s">
        <v>24</v>
      </c>
      <c r="Z215" s="18">
        <f t="shared" si="8"/>
        <v>3</v>
      </c>
      <c r="AA215" s="14">
        <v>19.0</v>
      </c>
      <c r="AB215" s="142">
        <v>16.189393939393938</v>
      </c>
      <c r="AC215" s="14">
        <f t="shared" si="13"/>
        <v>0</v>
      </c>
    </row>
    <row r="216">
      <c r="A216" s="59" t="s">
        <v>149</v>
      </c>
      <c r="B216" s="14" t="s">
        <v>299</v>
      </c>
      <c r="C216" s="14">
        <v>2022.0</v>
      </c>
      <c r="D216" s="14">
        <v>1.0</v>
      </c>
      <c r="E216" s="14" t="s">
        <v>31</v>
      </c>
      <c r="F216" s="14">
        <f t="shared" si="11"/>
        <v>2</v>
      </c>
      <c r="G216" s="14">
        <v>2025.0</v>
      </c>
      <c r="H216" s="83">
        <f t="shared" si="12"/>
        <v>1</v>
      </c>
      <c r="I216" s="57" t="s">
        <v>21</v>
      </c>
      <c r="J216" s="17">
        <f t="shared" si="3"/>
        <v>2</v>
      </c>
      <c r="K216" s="57" t="s">
        <v>22</v>
      </c>
      <c r="L216" s="84">
        <f t="shared" si="4"/>
        <v>2</v>
      </c>
      <c r="M216" s="57">
        <v>15.0</v>
      </c>
      <c r="N216" s="142">
        <v>12.931818181818182</v>
      </c>
      <c r="P216" s="14" t="s">
        <v>23</v>
      </c>
      <c r="Q216" s="86">
        <f t="shared" si="5"/>
        <v>4</v>
      </c>
      <c r="R216" s="14" t="s">
        <v>24</v>
      </c>
      <c r="S216" s="87">
        <f t="shared" si="6"/>
        <v>3</v>
      </c>
      <c r="T216" s="14">
        <v>19.0</v>
      </c>
      <c r="U216" s="142">
        <v>12.196969696969697</v>
      </c>
      <c r="W216" s="14" t="s">
        <v>23</v>
      </c>
      <c r="X216" s="19">
        <f t="shared" si="7"/>
        <v>4</v>
      </c>
      <c r="Y216" s="14" t="s">
        <v>24</v>
      </c>
      <c r="Z216" s="18">
        <f t="shared" si="8"/>
        <v>3</v>
      </c>
      <c r="AA216" s="14">
        <v>19.0</v>
      </c>
      <c r="AB216" s="142">
        <v>16.189393939393938</v>
      </c>
      <c r="AC216" s="14">
        <f t="shared" si="13"/>
        <v>0</v>
      </c>
    </row>
    <row r="217">
      <c r="A217" s="82" t="s">
        <v>136</v>
      </c>
      <c r="B217" s="14" t="s">
        <v>300</v>
      </c>
      <c r="C217" s="14">
        <v>2022.0</v>
      </c>
      <c r="D217" s="14">
        <v>1.0</v>
      </c>
      <c r="E217" s="14" t="s">
        <v>31</v>
      </c>
      <c r="F217" s="14">
        <f t="shared" si="11"/>
        <v>2</v>
      </c>
      <c r="G217" s="14">
        <v>2023.0</v>
      </c>
      <c r="H217" s="83">
        <f t="shared" si="12"/>
        <v>3</v>
      </c>
      <c r="I217" s="14" t="s">
        <v>23</v>
      </c>
      <c r="J217" s="17">
        <f t="shared" si="3"/>
        <v>4</v>
      </c>
      <c r="K217" s="14" t="s">
        <v>24</v>
      </c>
      <c r="L217" s="84">
        <f t="shared" si="4"/>
        <v>3</v>
      </c>
      <c r="M217" s="14">
        <v>19.0</v>
      </c>
      <c r="N217" s="142">
        <v>12.931818181818182</v>
      </c>
      <c r="P217" s="42" t="s">
        <v>21</v>
      </c>
      <c r="Q217" s="86">
        <f t="shared" si="5"/>
        <v>2</v>
      </c>
      <c r="R217" s="14" t="s">
        <v>28</v>
      </c>
      <c r="S217" s="87">
        <f t="shared" si="6"/>
        <v>1</v>
      </c>
      <c r="T217" s="14">
        <v>10.0</v>
      </c>
      <c r="U217" s="142">
        <v>12.196969696969697</v>
      </c>
      <c r="W217" s="14" t="s">
        <v>23</v>
      </c>
      <c r="X217" s="19">
        <f t="shared" si="7"/>
        <v>4</v>
      </c>
      <c r="Y217" s="14" t="s">
        <v>24</v>
      </c>
      <c r="Z217" s="18">
        <f t="shared" si="8"/>
        <v>3</v>
      </c>
      <c r="AA217" s="14">
        <v>19.0</v>
      </c>
      <c r="AB217" s="142">
        <v>16.189393939393938</v>
      </c>
      <c r="AC217" s="14">
        <f t="shared" si="13"/>
        <v>0</v>
      </c>
    </row>
    <row r="218">
      <c r="A218" s="82" t="s">
        <v>142</v>
      </c>
      <c r="B218" s="95" t="s">
        <v>301</v>
      </c>
      <c r="C218" s="14">
        <v>2022.0</v>
      </c>
      <c r="D218" s="14">
        <v>1.0</v>
      </c>
      <c r="E218" s="14" t="s">
        <v>31</v>
      </c>
      <c r="F218" s="14">
        <f t="shared" si="11"/>
        <v>2</v>
      </c>
      <c r="G218" s="14">
        <v>2025.0</v>
      </c>
      <c r="H218" s="83">
        <f t="shared" si="12"/>
        <v>1</v>
      </c>
      <c r="I218" s="14" t="s">
        <v>23</v>
      </c>
      <c r="J218" s="17">
        <f t="shared" si="3"/>
        <v>4</v>
      </c>
      <c r="K218" s="14" t="s">
        <v>24</v>
      </c>
      <c r="L218" s="84">
        <f t="shared" si="4"/>
        <v>3</v>
      </c>
      <c r="M218" s="14">
        <v>19.0</v>
      </c>
      <c r="N218" s="142">
        <v>12.931818181818182</v>
      </c>
      <c r="P218" s="85" t="s">
        <v>58</v>
      </c>
      <c r="Q218" s="86">
        <f t="shared" si="5"/>
        <v>3</v>
      </c>
      <c r="R218" s="14" t="s">
        <v>22</v>
      </c>
      <c r="S218" s="87">
        <f t="shared" si="6"/>
        <v>2</v>
      </c>
      <c r="T218" s="85">
        <v>11.0</v>
      </c>
      <c r="U218" s="142">
        <v>12.196969696969697</v>
      </c>
      <c r="W218" s="14" t="s">
        <v>23</v>
      </c>
      <c r="X218" s="19">
        <f t="shared" si="7"/>
        <v>4</v>
      </c>
      <c r="Y218" s="14" t="s">
        <v>24</v>
      </c>
      <c r="Z218" s="18">
        <f t="shared" si="8"/>
        <v>3</v>
      </c>
      <c r="AA218" s="14">
        <v>19.0</v>
      </c>
      <c r="AB218" s="142">
        <v>16.189393939393938</v>
      </c>
      <c r="AC218" s="14">
        <f t="shared" si="13"/>
        <v>0</v>
      </c>
    </row>
    <row r="219">
      <c r="A219" s="82" t="s">
        <v>193</v>
      </c>
      <c r="B219" s="14" t="s">
        <v>302</v>
      </c>
      <c r="C219" s="14">
        <v>2022.0</v>
      </c>
      <c r="D219" s="14">
        <v>1.0</v>
      </c>
      <c r="E219" s="14" t="s">
        <v>31</v>
      </c>
      <c r="F219" s="14">
        <f t="shared" si="11"/>
        <v>2</v>
      </c>
      <c r="G219" s="14">
        <v>2022.0</v>
      </c>
      <c r="H219" s="83">
        <f t="shared" si="12"/>
        <v>4</v>
      </c>
      <c r="I219" s="56" t="s">
        <v>21</v>
      </c>
      <c r="J219" s="17">
        <f t="shared" si="3"/>
        <v>2</v>
      </c>
      <c r="K219" s="57" t="s">
        <v>28</v>
      </c>
      <c r="L219" s="84">
        <f t="shared" si="4"/>
        <v>1</v>
      </c>
      <c r="M219" s="57">
        <v>4.0</v>
      </c>
      <c r="N219" s="142">
        <v>12.931818181818182</v>
      </c>
      <c r="P219" s="42" t="s">
        <v>21</v>
      </c>
      <c r="Q219" s="86">
        <f t="shared" si="5"/>
        <v>2</v>
      </c>
      <c r="R219" s="14" t="s">
        <v>28</v>
      </c>
      <c r="S219" s="87">
        <f t="shared" si="6"/>
        <v>1</v>
      </c>
      <c r="T219" s="14">
        <v>6.0</v>
      </c>
      <c r="U219" s="142">
        <v>12.196969696969697</v>
      </c>
      <c r="W219" s="14" t="s">
        <v>23</v>
      </c>
      <c r="X219" s="19">
        <f t="shared" si="7"/>
        <v>4</v>
      </c>
      <c r="Y219" s="14" t="s">
        <v>24</v>
      </c>
      <c r="Z219" s="18">
        <f t="shared" si="8"/>
        <v>3</v>
      </c>
      <c r="AA219" s="57">
        <v>19.0</v>
      </c>
      <c r="AB219" s="142">
        <v>16.189393939393938</v>
      </c>
      <c r="AC219" s="14">
        <f t="shared" si="13"/>
        <v>0</v>
      </c>
    </row>
    <row r="220">
      <c r="A220" s="82" t="s">
        <v>178</v>
      </c>
      <c r="B220" s="14" t="s">
        <v>179</v>
      </c>
      <c r="C220" s="14">
        <v>2022.0</v>
      </c>
      <c r="D220" s="14">
        <v>1.0</v>
      </c>
      <c r="E220" s="14" t="s">
        <v>20</v>
      </c>
      <c r="F220" s="14">
        <f t="shared" si="11"/>
        <v>1</v>
      </c>
      <c r="G220" s="14">
        <v>2023.0</v>
      </c>
      <c r="H220" s="83">
        <f t="shared" si="12"/>
        <v>3</v>
      </c>
      <c r="I220" s="57" t="s">
        <v>27</v>
      </c>
      <c r="J220" s="17">
        <f t="shared" si="3"/>
        <v>1</v>
      </c>
      <c r="K220" s="57" t="s">
        <v>22</v>
      </c>
      <c r="L220" s="84">
        <f t="shared" si="4"/>
        <v>2</v>
      </c>
      <c r="M220" s="57">
        <v>12.0</v>
      </c>
      <c r="N220" s="142">
        <v>12.931818181818182</v>
      </c>
      <c r="P220" s="14" t="s">
        <v>58</v>
      </c>
      <c r="Q220" s="86">
        <f t="shared" si="5"/>
        <v>3</v>
      </c>
      <c r="R220" s="14" t="s">
        <v>22</v>
      </c>
      <c r="S220" s="87">
        <f t="shared" si="6"/>
        <v>2</v>
      </c>
      <c r="T220" s="14">
        <v>12.0</v>
      </c>
      <c r="U220" s="142">
        <v>12.196969696969697</v>
      </c>
      <c r="W220" s="57" t="s">
        <v>58</v>
      </c>
      <c r="X220" s="19">
        <f t="shared" si="7"/>
        <v>3</v>
      </c>
      <c r="Y220" s="57" t="s">
        <v>22</v>
      </c>
      <c r="Z220" s="18">
        <f t="shared" si="8"/>
        <v>2</v>
      </c>
      <c r="AA220" s="14">
        <v>17.0</v>
      </c>
      <c r="AB220" s="142">
        <v>16.189393939393938</v>
      </c>
      <c r="AC220" s="14">
        <f t="shared" si="13"/>
        <v>0</v>
      </c>
    </row>
    <row r="221">
      <c r="A221" s="54" t="s">
        <v>303</v>
      </c>
      <c r="B221" s="14" t="s">
        <v>181</v>
      </c>
      <c r="C221" s="14">
        <v>2022.0</v>
      </c>
      <c r="D221" s="14">
        <v>1.0</v>
      </c>
      <c r="E221" s="14" t="s">
        <v>20</v>
      </c>
      <c r="F221" s="14">
        <f t="shared" si="11"/>
        <v>1</v>
      </c>
      <c r="G221" s="14">
        <v>2024.0</v>
      </c>
      <c r="H221" s="83">
        <f t="shared" si="12"/>
        <v>2</v>
      </c>
      <c r="I221" s="56" t="s">
        <v>304</v>
      </c>
      <c r="J221" s="17">
        <f t="shared" si="3"/>
        <v>2</v>
      </c>
      <c r="K221" s="57" t="s">
        <v>28</v>
      </c>
      <c r="L221" s="84">
        <f t="shared" si="4"/>
        <v>1</v>
      </c>
      <c r="M221" s="57">
        <v>18.0</v>
      </c>
      <c r="N221" s="142">
        <v>12.931818181818182</v>
      </c>
      <c r="P221" s="14" t="s">
        <v>23</v>
      </c>
      <c r="Q221" s="86">
        <f t="shared" si="5"/>
        <v>4</v>
      </c>
      <c r="R221" s="14" t="s">
        <v>24</v>
      </c>
      <c r="S221" s="87">
        <f t="shared" si="6"/>
        <v>3</v>
      </c>
      <c r="T221" s="14">
        <v>19.0</v>
      </c>
      <c r="U221" s="142">
        <v>12.196969696969697</v>
      </c>
      <c r="W221" s="14" t="s">
        <v>23</v>
      </c>
      <c r="X221" s="19">
        <f t="shared" si="7"/>
        <v>4</v>
      </c>
      <c r="Y221" s="14" t="s">
        <v>24</v>
      </c>
      <c r="Z221" s="18">
        <f t="shared" si="8"/>
        <v>3</v>
      </c>
      <c r="AA221" s="57">
        <v>19.0</v>
      </c>
      <c r="AB221" s="142">
        <v>16.189393939393938</v>
      </c>
      <c r="AC221" s="14">
        <f t="shared" si="13"/>
        <v>0</v>
      </c>
    </row>
    <row r="222">
      <c r="A222" s="94" t="s">
        <v>270</v>
      </c>
      <c r="B222" s="25" t="s">
        <v>305</v>
      </c>
      <c r="C222" s="14">
        <v>2022.0</v>
      </c>
      <c r="D222" s="14">
        <v>1.0</v>
      </c>
      <c r="E222" s="14" t="s">
        <v>31</v>
      </c>
      <c r="F222" s="14">
        <f t="shared" si="11"/>
        <v>2</v>
      </c>
      <c r="G222" s="14">
        <v>2023.0</v>
      </c>
      <c r="H222" s="83">
        <f t="shared" si="12"/>
        <v>3</v>
      </c>
      <c r="I222" s="58" t="s">
        <v>58</v>
      </c>
      <c r="J222" s="17">
        <f t="shared" si="3"/>
        <v>3</v>
      </c>
      <c r="K222" s="57" t="s">
        <v>22</v>
      </c>
      <c r="L222" s="84">
        <f t="shared" si="4"/>
        <v>2</v>
      </c>
      <c r="M222" s="57">
        <v>17.0</v>
      </c>
      <c r="N222" s="142">
        <v>12.931818181818182</v>
      </c>
      <c r="P222" s="85" t="s">
        <v>58</v>
      </c>
      <c r="Q222" s="86">
        <f t="shared" si="5"/>
        <v>3</v>
      </c>
      <c r="R222" s="14" t="s">
        <v>22</v>
      </c>
      <c r="S222" s="87">
        <f t="shared" si="6"/>
        <v>2</v>
      </c>
      <c r="T222" s="14">
        <v>15.0</v>
      </c>
      <c r="U222" s="142">
        <v>12.196969696969697</v>
      </c>
      <c r="W222" s="14" t="s">
        <v>23</v>
      </c>
      <c r="X222" s="19">
        <f t="shared" si="7"/>
        <v>4</v>
      </c>
      <c r="Y222" s="14" t="s">
        <v>24</v>
      </c>
      <c r="Z222" s="18">
        <f t="shared" si="8"/>
        <v>3</v>
      </c>
      <c r="AA222" s="14">
        <v>19.0</v>
      </c>
      <c r="AB222" s="142">
        <v>16.189393939393938</v>
      </c>
      <c r="AC222" s="14">
        <f t="shared" si="13"/>
        <v>0</v>
      </c>
    </row>
    <row r="223">
      <c r="A223" s="88" t="s">
        <v>98</v>
      </c>
      <c r="B223" s="88" t="s">
        <v>183</v>
      </c>
      <c r="C223" s="14">
        <v>2022.0</v>
      </c>
      <c r="D223" s="14">
        <v>1.0</v>
      </c>
      <c r="E223" s="14" t="s">
        <v>20</v>
      </c>
      <c r="F223" s="14">
        <f t="shared" si="11"/>
        <v>1</v>
      </c>
      <c r="G223" s="14">
        <v>2025.0</v>
      </c>
      <c r="H223" s="83">
        <f t="shared" si="12"/>
        <v>1</v>
      </c>
      <c r="I223" s="14" t="s">
        <v>23</v>
      </c>
      <c r="J223" s="17">
        <f t="shared" si="3"/>
        <v>4</v>
      </c>
      <c r="K223" s="14" t="s">
        <v>24</v>
      </c>
      <c r="L223" s="84">
        <f t="shared" si="4"/>
        <v>3</v>
      </c>
      <c r="M223" s="14">
        <v>19.0</v>
      </c>
      <c r="N223" s="142">
        <v>12.931818181818182</v>
      </c>
      <c r="P223" s="14" t="s">
        <v>23</v>
      </c>
      <c r="Q223" s="86">
        <f t="shared" si="5"/>
        <v>4</v>
      </c>
      <c r="R223" s="14" t="s">
        <v>24</v>
      </c>
      <c r="S223" s="87">
        <f t="shared" si="6"/>
        <v>3</v>
      </c>
      <c r="T223" s="14">
        <v>19.0</v>
      </c>
      <c r="U223" s="142">
        <v>12.196969696969697</v>
      </c>
      <c r="W223" s="57" t="s">
        <v>21</v>
      </c>
      <c r="X223" s="19">
        <f t="shared" si="7"/>
        <v>2</v>
      </c>
      <c r="Y223" s="57" t="s">
        <v>28</v>
      </c>
      <c r="Z223" s="18">
        <f t="shared" si="8"/>
        <v>1</v>
      </c>
      <c r="AA223" s="109">
        <v>15.0</v>
      </c>
      <c r="AB223" s="142">
        <v>16.189393939393938</v>
      </c>
      <c r="AC223" s="14">
        <f t="shared" si="13"/>
        <v>0</v>
      </c>
    </row>
    <row r="224">
      <c r="A224" s="82" t="s">
        <v>78</v>
      </c>
      <c r="B224" s="14" t="s">
        <v>306</v>
      </c>
      <c r="C224" s="14">
        <v>2022.0</v>
      </c>
      <c r="D224" s="14">
        <v>1.0</v>
      </c>
      <c r="E224" s="14" t="s">
        <v>20</v>
      </c>
      <c r="F224" s="14">
        <f t="shared" si="11"/>
        <v>1</v>
      </c>
      <c r="G224" s="14">
        <v>2022.0</v>
      </c>
      <c r="H224" s="83">
        <f t="shared" si="12"/>
        <v>4</v>
      </c>
      <c r="I224" s="57" t="s">
        <v>58</v>
      </c>
      <c r="J224" s="17">
        <f t="shared" si="3"/>
        <v>3</v>
      </c>
      <c r="K224" s="57" t="s">
        <v>22</v>
      </c>
      <c r="L224" s="84">
        <f t="shared" si="4"/>
        <v>2</v>
      </c>
      <c r="M224" s="57">
        <v>16.0</v>
      </c>
      <c r="N224" s="142">
        <v>12.931818181818182</v>
      </c>
      <c r="P224" s="14" t="s">
        <v>27</v>
      </c>
      <c r="Q224" s="86">
        <f t="shared" si="5"/>
        <v>1</v>
      </c>
      <c r="R224" s="14" t="s">
        <v>22</v>
      </c>
      <c r="S224" s="87">
        <f t="shared" si="6"/>
        <v>2</v>
      </c>
      <c r="T224" s="14">
        <v>16.0</v>
      </c>
      <c r="U224" s="142">
        <v>12.196969696969697</v>
      </c>
      <c r="W224" s="14" t="s">
        <v>23</v>
      </c>
      <c r="X224" s="19">
        <f t="shared" si="7"/>
        <v>4</v>
      </c>
      <c r="Y224" s="14" t="s">
        <v>24</v>
      </c>
      <c r="Z224" s="18">
        <f t="shared" si="8"/>
        <v>3</v>
      </c>
      <c r="AA224" s="14">
        <v>19.0</v>
      </c>
      <c r="AB224" s="142">
        <v>16.189393939393938</v>
      </c>
      <c r="AC224" s="14">
        <f t="shared" si="13"/>
        <v>0</v>
      </c>
    </row>
    <row r="225">
      <c r="A225" s="14" t="s">
        <v>61</v>
      </c>
      <c r="B225" s="14" t="s">
        <v>185</v>
      </c>
      <c r="C225" s="14">
        <v>2022.0</v>
      </c>
      <c r="D225" s="14">
        <v>1.0</v>
      </c>
      <c r="E225" s="14" t="s">
        <v>31</v>
      </c>
      <c r="F225" s="14">
        <f t="shared" si="11"/>
        <v>2</v>
      </c>
      <c r="G225" s="14">
        <v>2023.0</v>
      </c>
      <c r="H225" s="83">
        <f t="shared" si="12"/>
        <v>3</v>
      </c>
      <c r="I225" s="57" t="s">
        <v>58</v>
      </c>
      <c r="J225" s="17">
        <f t="shared" si="3"/>
        <v>3</v>
      </c>
      <c r="K225" s="57" t="s">
        <v>22</v>
      </c>
      <c r="L225" s="84">
        <f t="shared" si="4"/>
        <v>2</v>
      </c>
      <c r="M225" s="57">
        <v>7.0</v>
      </c>
      <c r="N225" s="142">
        <v>12.931818181818182</v>
      </c>
      <c r="P225" s="14" t="s">
        <v>23</v>
      </c>
      <c r="Q225" s="86">
        <f t="shared" si="5"/>
        <v>4</v>
      </c>
      <c r="R225" s="14" t="s">
        <v>24</v>
      </c>
      <c r="S225" s="87">
        <f t="shared" si="6"/>
        <v>3</v>
      </c>
      <c r="T225" s="14">
        <v>19.0</v>
      </c>
      <c r="U225" s="142">
        <v>12.196969696969697</v>
      </c>
      <c r="W225" s="14" t="s">
        <v>23</v>
      </c>
      <c r="X225" s="19">
        <f t="shared" si="7"/>
        <v>4</v>
      </c>
      <c r="Y225" s="14" t="s">
        <v>24</v>
      </c>
      <c r="Z225" s="18">
        <f t="shared" si="8"/>
        <v>3</v>
      </c>
      <c r="AA225" s="14">
        <v>19.0</v>
      </c>
      <c r="AB225" s="142">
        <v>16.189393939393938</v>
      </c>
      <c r="AC225" s="14">
        <f t="shared" si="13"/>
        <v>0</v>
      </c>
    </row>
    <row r="226">
      <c r="A226" s="93" t="s">
        <v>124</v>
      </c>
      <c r="B226" s="14" t="s">
        <v>307</v>
      </c>
      <c r="C226" s="14">
        <v>2022.0</v>
      </c>
      <c r="D226" s="14">
        <v>1.0</v>
      </c>
      <c r="E226" s="14" t="s">
        <v>20</v>
      </c>
      <c r="F226" s="14">
        <f t="shared" si="11"/>
        <v>1</v>
      </c>
      <c r="G226" s="14">
        <v>2023.0</v>
      </c>
      <c r="H226" s="83">
        <f t="shared" si="12"/>
        <v>3</v>
      </c>
      <c r="I226" s="57" t="s">
        <v>27</v>
      </c>
      <c r="J226" s="17">
        <f t="shared" si="3"/>
        <v>1</v>
      </c>
      <c r="K226" s="57" t="s">
        <v>22</v>
      </c>
      <c r="L226" s="84">
        <f t="shared" si="4"/>
        <v>2</v>
      </c>
      <c r="M226" s="57">
        <v>15.0</v>
      </c>
      <c r="N226" s="142">
        <v>12.931818181818182</v>
      </c>
      <c r="P226" s="14" t="s">
        <v>23</v>
      </c>
      <c r="Q226" s="86">
        <f t="shared" si="5"/>
        <v>4</v>
      </c>
      <c r="R226" s="14" t="s">
        <v>24</v>
      </c>
      <c r="S226" s="87">
        <f t="shared" si="6"/>
        <v>3</v>
      </c>
      <c r="T226" s="14">
        <v>19.0</v>
      </c>
      <c r="U226" s="142">
        <v>12.196969696969697</v>
      </c>
      <c r="W226" s="14" t="s">
        <v>23</v>
      </c>
      <c r="X226" s="19">
        <f t="shared" si="7"/>
        <v>4</v>
      </c>
      <c r="Y226" s="14" t="s">
        <v>24</v>
      </c>
      <c r="Z226" s="18">
        <f t="shared" si="8"/>
        <v>3</v>
      </c>
      <c r="AA226" s="14">
        <v>19.0</v>
      </c>
      <c r="AB226" s="142">
        <v>16.189393939393938</v>
      </c>
      <c r="AC226" s="14">
        <f t="shared" si="13"/>
        <v>0</v>
      </c>
    </row>
    <row r="227">
      <c r="A227" s="88" t="s">
        <v>178</v>
      </c>
      <c r="B227" s="88" t="s">
        <v>187</v>
      </c>
      <c r="C227" s="14">
        <v>2022.0</v>
      </c>
      <c r="D227" s="14">
        <v>1.0</v>
      </c>
      <c r="E227" s="35" t="s">
        <v>20</v>
      </c>
      <c r="F227" s="14">
        <f t="shared" si="11"/>
        <v>1</v>
      </c>
      <c r="G227" s="14">
        <v>2025.0</v>
      </c>
      <c r="H227" s="83">
        <f t="shared" si="12"/>
        <v>1</v>
      </c>
      <c r="I227" s="14" t="s">
        <v>23</v>
      </c>
      <c r="J227" s="17">
        <f t="shared" si="3"/>
        <v>4</v>
      </c>
      <c r="K227" s="14" t="s">
        <v>24</v>
      </c>
      <c r="L227" s="84">
        <f t="shared" si="4"/>
        <v>3</v>
      </c>
      <c r="M227" s="14">
        <v>19.0</v>
      </c>
      <c r="N227" s="142">
        <v>12.931818181818182</v>
      </c>
      <c r="P227" s="14" t="s">
        <v>23</v>
      </c>
      <c r="Q227" s="86">
        <f t="shared" si="5"/>
        <v>4</v>
      </c>
      <c r="R227" s="14" t="s">
        <v>24</v>
      </c>
      <c r="S227" s="87">
        <f t="shared" si="6"/>
        <v>3</v>
      </c>
      <c r="T227" s="14">
        <v>19.0</v>
      </c>
      <c r="U227" s="142">
        <v>12.196969696969697</v>
      </c>
      <c r="W227" s="57" t="s">
        <v>21</v>
      </c>
      <c r="X227" s="19">
        <f t="shared" si="7"/>
        <v>2</v>
      </c>
      <c r="Y227" s="57" t="s">
        <v>22</v>
      </c>
      <c r="Z227" s="18">
        <f t="shared" si="8"/>
        <v>2</v>
      </c>
      <c r="AA227" s="109">
        <v>17.0</v>
      </c>
      <c r="AB227" s="142">
        <v>16.189393939393938</v>
      </c>
      <c r="AC227" s="14">
        <f t="shared" si="13"/>
        <v>0</v>
      </c>
    </row>
    <row r="228">
      <c r="A228" s="82" t="s">
        <v>308</v>
      </c>
      <c r="B228" s="14" t="s">
        <v>309</v>
      </c>
      <c r="C228" s="14">
        <v>2022.0</v>
      </c>
      <c r="D228" s="14">
        <v>1.0</v>
      </c>
      <c r="E228" s="14" t="s">
        <v>20</v>
      </c>
      <c r="F228" s="14">
        <f t="shared" si="11"/>
        <v>1</v>
      </c>
      <c r="G228" s="14">
        <v>2025.0</v>
      </c>
      <c r="H228" s="83">
        <f t="shared" si="12"/>
        <v>1</v>
      </c>
      <c r="I228" s="57" t="s">
        <v>27</v>
      </c>
      <c r="J228" s="17">
        <f t="shared" si="3"/>
        <v>1</v>
      </c>
      <c r="K228" s="57" t="s">
        <v>22</v>
      </c>
      <c r="L228" s="84">
        <f t="shared" si="4"/>
        <v>2</v>
      </c>
      <c r="M228" s="57">
        <v>18.0</v>
      </c>
      <c r="N228" s="142">
        <v>12.931818181818182</v>
      </c>
      <c r="P228" s="14" t="s">
        <v>27</v>
      </c>
      <c r="Q228" s="86">
        <f t="shared" si="5"/>
        <v>1</v>
      </c>
      <c r="R228" s="14" t="s">
        <v>22</v>
      </c>
      <c r="S228" s="87">
        <f t="shared" si="6"/>
        <v>2</v>
      </c>
      <c r="T228" s="14">
        <v>17.0</v>
      </c>
      <c r="U228" s="142">
        <v>12.196969696969697</v>
      </c>
      <c r="W228" s="14" t="s">
        <v>23</v>
      </c>
      <c r="X228" s="19">
        <f t="shared" si="7"/>
        <v>4</v>
      </c>
      <c r="Y228" s="14" t="s">
        <v>24</v>
      </c>
      <c r="Z228" s="18">
        <f t="shared" si="8"/>
        <v>3</v>
      </c>
      <c r="AA228" s="14">
        <v>19.0</v>
      </c>
      <c r="AB228" s="142">
        <v>16.189393939393938</v>
      </c>
      <c r="AC228" s="14">
        <f t="shared" si="13"/>
        <v>0</v>
      </c>
    </row>
    <row r="229">
      <c r="A229" s="14" t="s">
        <v>117</v>
      </c>
      <c r="B229" s="59" t="s">
        <v>188</v>
      </c>
      <c r="C229" s="14">
        <v>2022.0</v>
      </c>
      <c r="D229" s="14">
        <v>1.0</v>
      </c>
      <c r="E229" s="14" t="s">
        <v>31</v>
      </c>
      <c r="F229" s="14">
        <f t="shared" si="11"/>
        <v>2</v>
      </c>
      <c r="G229" s="14">
        <v>2023.0</v>
      </c>
      <c r="H229" s="83">
        <f t="shared" si="12"/>
        <v>3</v>
      </c>
      <c r="I229" s="57" t="s">
        <v>27</v>
      </c>
      <c r="J229" s="17">
        <f t="shared" si="3"/>
        <v>1</v>
      </c>
      <c r="K229" s="57" t="s">
        <v>28</v>
      </c>
      <c r="L229" s="84">
        <f t="shared" si="4"/>
        <v>1</v>
      </c>
      <c r="M229" s="57">
        <v>7.0</v>
      </c>
      <c r="N229" s="142">
        <v>12.931818181818182</v>
      </c>
      <c r="P229" s="14" t="s">
        <v>23</v>
      </c>
      <c r="Q229" s="86">
        <f t="shared" si="5"/>
        <v>4</v>
      </c>
      <c r="R229" s="14" t="s">
        <v>24</v>
      </c>
      <c r="S229" s="87">
        <f t="shared" si="6"/>
        <v>3</v>
      </c>
      <c r="T229" s="14">
        <v>19.0</v>
      </c>
      <c r="U229" s="142">
        <v>12.196969696969697</v>
      </c>
      <c r="W229" s="14" t="s">
        <v>23</v>
      </c>
      <c r="X229" s="19">
        <f t="shared" si="7"/>
        <v>4</v>
      </c>
      <c r="Y229" s="14" t="s">
        <v>24</v>
      </c>
      <c r="Z229" s="18">
        <f t="shared" si="8"/>
        <v>3</v>
      </c>
      <c r="AA229" s="14">
        <v>19.0</v>
      </c>
      <c r="AB229" s="142">
        <v>16.189393939393938</v>
      </c>
      <c r="AC229" s="14">
        <f t="shared" si="13"/>
        <v>0</v>
      </c>
    </row>
    <row r="230">
      <c r="A230" s="88" t="s">
        <v>103</v>
      </c>
      <c r="B230" s="88" t="s">
        <v>310</v>
      </c>
      <c r="C230" s="14">
        <v>2022.0</v>
      </c>
      <c r="D230" s="14">
        <v>1.0</v>
      </c>
      <c r="E230" s="14" t="s">
        <v>20</v>
      </c>
      <c r="F230" s="14">
        <f t="shared" si="11"/>
        <v>1</v>
      </c>
      <c r="G230" s="14">
        <v>2022.0</v>
      </c>
      <c r="H230" s="83">
        <f t="shared" si="12"/>
        <v>4</v>
      </c>
      <c r="I230" s="14" t="s">
        <v>23</v>
      </c>
      <c r="J230" s="17">
        <f t="shared" si="3"/>
        <v>4</v>
      </c>
      <c r="K230" s="14" t="s">
        <v>24</v>
      </c>
      <c r="L230" s="84">
        <f t="shared" si="4"/>
        <v>3</v>
      </c>
      <c r="M230" s="14">
        <v>19.0</v>
      </c>
      <c r="N230" s="142">
        <v>12.931818181818182</v>
      </c>
      <c r="P230" s="42" t="s">
        <v>21</v>
      </c>
      <c r="Q230" s="86">
        <f t="shared" si="5"/>
        <v>2</v>
      </c>
      <c r="R230" s="14" t="s">
        <v>22</v>
      </c>
      <c r="S230" s="87">
        <f t="shared" si="6"/>
        <v>2</v>
      </c>
      <c r="T230" s="14">
        <v>10.0</v>
      </c>
      <c r="U230" s="142">
        <v>12.196969696969697</v>
      </c>
      <c r="W230" s="57" t="s">
        <v>21</v>
      </c>
      <c r="X230" s="19">
        <f t="shared" si="7"/>
        <v>2</v>
      </c>
      <c r="Y230" s="57" t="s">
        <v>22</v>
      </c>
      <c r="Z230" s="18">
        <f t="shared" si="8"/>
        <v>2</v>
      </c>
      <c r="AA230" s="109">
        <v>7.0</v>
      </c>
      <c r="AB230" s="142">
        <v>16.189393939393938</v>
      </c>
      <c r="AC230" s="14">
        <f t="shared" si="13"/>
        <v>0</v>
      </c>
    </row>
    <row r="231">
      <c r="A231" s="88" t="s">
        <v>132</v>
      </c>
      <c r="B231" s="14" t="s">
        <v>311</v>
      </c>
      <c r="C231" s="14">
        <v>2022.0</v>
      </c>
      <c r="D231" s="14">
        <v>1.0</v>
      </c>
      <c r="E231" s="14" t="s">
        <v>31</v>
      </c>
      <c r="F231" s="14">
        <f t="shared" si="11"/>
        <v>2</v>
      </c>
      <c r="G231" s="14">
        <v>2022.0</v>
      </c>
      <c r="H231" s="83">
        <f t="shared" si="12"/>
        <v>4</v>
      </c>
      <c r="I231" s="14" t="s">
        <v>23</v>
      </c>
      <c r="J231" s="17">
        <f t="shared" si="3"/>
        <v>4</v>
      </c>
      <c r="K231" s="14" t="s">
        <v>24</v>
      </c>
      <c r="L231" s="84">
        <f t="shared" si="4"/>
        <v>3</v>
      </c>
      <c r="M231" s="14">
        <v>19.0</v>
      </c>
      <c r="N231" s="142">
        <v>12.931818181818182</v>
      </c>
      <c r="P231" s="14" t="s">
        <v>21</v>
      </c>
      <c r="Q231" s="86">
        <f t="shared" si="5"/>
        <v>2</v>
      </c>
      <c r="R231" s="14" t="s">
        <v>22</v>
      </c>
      <c r="S231" s="87">
        <f t="shared" si="6"/>
        <v>2</v>
      </c>
      <c r="T231" s="14">
        <v>5.0</v>
      </c>
      <c r="U231" s="142">
        <v>12.196969696969697</v>
      </c>
      <c r="W231" s="57" t="s">
        <v>27</v>
      </c>
      <c r="X231" s="19">
        <f t="shared" si="7"/>
        <v>1</v>
      </c>
      <c r="Y231" s="57" t="s">
        <v>22</v>
      </c>
      <c r="Z231" s="18">
        <f t="shared" si="8"/>
        <v>2</v>
      </c>
      <c r="AA231" s="57">
        <v>11.0</v>
      </c>
      <c r="AB231" s="142">
        <v>16.189393939393938</v>
      </c>
      <c r="AC231" s="14">
        <f t="shared" si="13"/>
        <v>0</v>
      </c>
    </row>
    <row r="232">
      <c r="A232" s="82" t="s">
        <v>73</v>
      </c>
      <c r="B232" s="14" t="s">
        <v>192</v>
      </c>
      <c r="C232" s="14">
        <v>2022.0</v>
      </c>
      <c r="D232" s="14">
        <v>1.0</v>
      </c>
      <c r="E232" s="14" t="s">
        <v>31</v>
      </c>
      <c r="F232" s="14">
        <f t="shared" si="11"/>
        <v>2</v>
      </c>
      <c r="G232" s="14">
        <v>2025.0</v>
      </c>
      <c r="H232" s="83">
        <f t="shared" si="12"/>
        <v>1</v>
      </c>
      <c r="I232" s="57" t="s">
        <v>27</v>
      </c>
      <c r="J232" s="17">
        <f t="shared" si="3"/>
        <v>1</v>
      </c>
      <c r="K232" s="57" t="s">
        <v>22</v>
      </c>
      <c r="L232" s="84">
        <f t="shared" si="4"/>
        <v>2</v>
      </c>
      <c r="M232" s="57">
        <v>2.0</v>
      </c>
      <c r="N232" s="142">
        <v>12.931818181818182</v>
      </c>
      <c r="P232" s="42" t="s">
        <v>27</v>
      </c>
      <c r="Q232" s="86">
        <f t="shared" si="5"/>
        <v>1</v>
      </c>
      <c r="R232" s="14" t="s">
        <v>22</v>
      </c>
      <c r="S232" s="87">
        <f t="shared" si="6"/>
        <v>2</v>
      </c>
      <c r="T232" s="14">
        <v>1.0</v>
      </c>
      <c r="U232" s="142">
        <v>12.196969696969697</v>
      </c>
      <c r="W232" s="57" t="s">
        <v>27</v>
      </c>
      <c r="X232" s="19">
        <f t="shared" si="7"/>
        <v>1</v>
      </c>
      <c r="Y232" s="57" t="s">
        <v>28</v>
      </c>
      <c r="Z232" s="18">
        <f t="shared" si="8"/>
        <v>1</v>
      </c>
      <c r="AA232" s="57">
        <v>18.0</v>
      </c>
      <c r="AB232" s="142">
        <v>16.189393939393938</v>
      </c>
      <c r="AC232" s="14">
        <f t="shared" si="13"/>
        <v>0</v>
      </c>
    </row>
    <row r="233">
      <c r="A233" s="88" t="s">
        <v>127</v>
      </c>
      <c r="B233" s="14" t="s">
        <v>312</v>
      </c>
      <c r="C233" s="14">
        <v>2022.0</v>
      </c>
      <c r="D233" s="14">
        <v>1.0</v>
      </c>
      <c r="E233" s="14" t="s">
        <v>20</v>
      </c>
      <c r="F233" s="14">
        <f t="shared" si="11"/>
        <v>1</v>
      </c>
      <c r="G233" s="14">
        <v>2022.0</v>
      </c>
      <c r="H233" s="83">
        <f t="shared" si="12"/>
        <v>4</v>
      </c>
      <c r="I233" s="57" t="s">
        <v>27</v>
      </c>
      <c r="J233" s="17">
        <f t="shared" si="3"/>
        <v>1</v>
      </c>
      <c r="K233" s="57" t="s">
        <v>22</v>
      </c>
      <c r="L233" s="84">
        <f t="shared" si="4"/>
        <v>2</v>
      </c>
      <c r="M233" s="57">
        <v>13.0</v>
      </c>
      <c r="N233" s="142">
        <v>12.931818181818182</v>
      </c>
      <c r="P233" s="42" t="s">
        <v>21</v>
      </c>
      <c r="Q233" s="86">
        <f t="shared" si="5"/>
        <v>2</v>
      </c>
      <c r="R233" s="14" t="s">
        <v>22</v>
      </c>
      <c r="S233" s="87">
        <f t="shared" si="6"/>
        <v>2</v>
      </c>
      <c r="T233" s="14">
        <v>13.0</v>
      </c>
      <c r="U233" s="142">
        <v>12.196969696969697</v>
      </c>
      <c r="W233" s="57" t="s">
        <v>21</v>
      </c>
      <c r="X233" s="19">
        <f t="shared" si="7"/>
        <v>2</v>
      </c>
      <c r="Y233" s="57" t="s">
        <v>28</v>
      </c>
      <c r="Z233" s="18">
        <f t="shared" si="8"/>
        <v>1</v>
      </c>
      <c r="AA233" s="109">
        <v>16.0</v>
      </c>
      <c r="AB233" s="142">
        <v>16.189393939393938</v>
      </c>
      <c r="AC233" s="14">
        <f t="shared" si="13"/>
        <v>0</v>
      </c>
    </row>
    <row r="234">
      <c r="A234" s="94" t="s">
        <v>117</v>
      </c>
      <c r="B234" s="59" t="s">
        <v>195</v>
      </c>
      <c r="C234" s="14">
        <v>2022.0</v>
      </c>
      <c r="D234" s="14">
        <v>1.0</v>
      </c>
      <c r="E234" s="14" t="s">
        <v>31</v>
      </c>
      <c r="F234" s="14">
        <f t="shared" si="11"/>
        <v>2</v>
      </c>
      <c r="G234" s="14">
        <v>2023.0</v>
      </c>
      <c r="H234" s="83">
        <f t="shared" si="12"/>
        <v>3</v>
      </c>
      <c r="I234" s="57" t="s">
        <v>27</v>
      </c>
      <c r="J234" s="17">
        <f t="shared" si="3"/>
        <v>1</v>
      </c>
      <c r="K234" s="57" t="s">
        <v>22</v>
      </c>
      <c r="L234" s="84">
        <f t="shared" si="4"/>
        <v>2</v>
      </c>
      <c r="M234" s="57">
        <v>10.0</v>
      </c>
      <c r="N234" s="142">
        <v>12.931818181818182</v>
      </c>
      <c r="P234" s="42" t="s">
        <v>27</v>
      </c>
      <c r="Q234" s="86">
        <f t="shared" si="5"/>
        <v>1</v>
      </c>
      <c r="R234" s="14" t="s">
        <v>22</v>
      </c>
      <c r="S234" s="87">
        <f t="shared" si="6"/>
        <v>2</v>
      </c>
      <c r="T234" s="85">
        <v>8.0</v>
      </c>
      <c r="U234" s="142">
        <v>12.196969696969697</v>
      </c>
      <c r="W234" s="14" t="s">
        <v>23</v>
      </c>
      <c r="X234" s="19">
        <f t="shared" si="7"/>
        <v>4</v>
      </c>
      <c r="Y234" s="14" t="s">
        <v>24</v>
      </c>
      <c r="Z234" s="18">
        <f t="shared" si="8"/>
        <v>3</v>
      </c>
      <c r="AA234" s="14">
        <v>19.0</v>
      </c>
      <c r="AB234" s="142">
        <v>16.189393939393938</v>
      </c>
      <c r="AC234" s="14">
        <f t="shared" si="13"/>
        <v>0</v>
      </c>
    </row>
    <row r="235">
      <c r="A235" s="88" t="s">
        <v>130</v>
      </c>
      <c r="B235" s="25" t="s">
        <v>198</v>
      </c>
      <c r="C235" s="14">
        <v>2022.0</v>
      </c>
      <c r="D235" s="14">
        <v>1.0</v>
      </c>
      <c r="E235" s="14" t="s">
        <v>31</v>
      </c>
      <c r="F235" s="14">
        <f t="shared" si="11"/>
        <v>2</v>
      </c>
      <c r="G235" s="14">
        <v>2024.0</v>
      </c>
      <c r="H235" s="83">
        <f t="shared" si="12"/>
        <v>2</v>
      </c>
      <c r="I235" s="57" t="s">
        <v>27</v>
      </c>
      <c r="J235" s="17">
        <f t="shared" si="3"/>
        <v>1</v>
      </c>
      <c r="K235" s="57" t="s">
        <v>22</v>
      </c>
      <c r="L235" s="84">
        <f t="shared" si="4"/>
        <v>2</v>
      </c>
      <c r="M235" s="57">
        <v>4.0</v>
      </c>
      <c r="N235" s="142">
        <v>12.931818181818182</v>
      </c>
      <c r="P235" s="85" t="s">
        <v>58</v>
      </c>
      <c r="Q235" s="86">
        <f t="shared" si="5"/>
        <v>3</v>
      </c>
      <c r="R235" s="14" t="s">
        <v>22</v>
      </c>
      <c r="S235" s="87">
        <f t="shared" si="6"/>
        <v>2</v>
      </c>
      <c r="T235" s="14">
        <v>10.0</v>
      </c>
      <c r="U235" s="142">
        <v>12.196969696969697</v>
      </c>
      <c r="W235" s="14" t="s">
        <v>23</v>
      </c>
      <c r="X235" s="19">
        <f t="shared" si="7"/>
        <v>4</v>
      </c>
      <c r="Y235" s="14" t="s">
        <v>24</v>
      </c>
      <c r="Z235" s="18">
        <f t="shared" si="8"/>
        <v>3</v>
      </c>
      <c r="AA235" s="14">
        <v>19.0</v>
      </c>
      <c r="AB235" s="142">
        <v>16.189393939393938</v>
      </c>
      <c r="AC235" s="14">
        <f t="shared" si="13"/>
        <v>0</v>
      </c>
    </row>
    <row r="236">
      <c r="A236" s="82" t="s">
        <v>124</v>
      </c>
      <c r="B236" s="95" t="s">
        <v>313</v>
      </c>
      <c r="C236" s="14">
        <v>2022.0</v>
      </c>
      <c r="D236" s="14">
        <v>1.0</v>
      </c>
      <c r="E236" s="14" t="s">
        <v>20</v>
      </c>
      <c r="F236" s="14">
        <f t="shared" si="11"/>
        <v>1</v>
      </c>
      <c r="G236" s="14">
        <v>2022.0</v>
      </c>
      <c r="H236" s="83">
        <f t="shared" si="12"/>
        <v>4</v>
      </c>
      <c r="I236" s="14" t="s">
        <v>23</v>
      </c>
      <c r="J236" s="17">
        <f t="shared" si="3"/>
        <v>4</v>
      </c>
      <c r="K236" s="14" t="s">
        <v>24</v>
      </c>
      <c r="L236" s="84">
        <f t="shared" si="4"/>
        <v>3</v>
      </c>
      <c r="M236" s="14">
        <v>19.0</v>
      </c>
      <c r="N236" s="142">
        <v>12.931818181818182</v>
      </c>
      <c r="P236" s="14" t="s">
        <v>27</v>
      </c>
      <c r="Q236" s="86">
        <f t="shared" si="5"/>
        <v>1</v>
      </c>
      <c r="R236" s="14" t="s">
        <v>22</v>
      </c>
      <c r="S236" s="87">
        <f t="shared" si="6"/>
        <v>2</v>
      </c>
      <c r="T236" s="14">
        <v>14.0</v>
      </c>
      <c r="U236" s="142">
        <v>12.196969696969697</v>
      </c>
      <c r="W236" s="14" t="s">
        <v>23</v>
      </c>
      <c r="X236" s="19">
        <f t="shared" si="7"/>
        <v>4</v>
      </c>
      <c r="Y236" s="14" t="s">
        <v>24</v>
      </c>
      <c r="Z236" s="18">
        <f t="shared" si="8"/>
        <v>3</v>
      </c>
      <c r="AA236" s="14">
        <v>19.0</v>
      </c>
      <c r="AB236" s="142">
        <v>16.189393939393938</v>
      </c>
      <c r="AC236" s="14">
        <f t="shared" si="13"/>
        <v>0</v>
      </c>
    </row>
    <row r="237">
      <c r="A237" s="82" t="s">
        <v>51</v>
      </c>
      <c r="B237" s="14" t="s">
        <v>314</v>
      </c>
      <c r="C237" s="14">
        <v>2022.0</v>
      </c>
      <c r="D237" s="14">
        <v>1.0</v>
      </c>
      <c r="E237" s="35" t="s">
        <v>31</v>
      </c>
      <c r="F237" s="14">
        <f t="shared" si="11"/>
        <v>2</v>
      </c>
      <c r="G237" s="14">
        <v>2022.0</v>
      </c>
      <c r="H237" s="83">
        <f t="shared" si="12"/>
        <v>4</v>
      </c>
      <c r="I237" s="57" t="s">
        <v>21</v>
      </c>
      <c r="J237" s="17">
        <f t="shared" si="3"/>
        <v>2</v>
      </c>
      <c r="K237" s="57" t="s">
        <v>22</v>
      </c>
      <c r="L237" s="84">
        <f t="shared" si="4"/>
        <v>2</v>
      </c>
      <c r="M237" s="57">
        <v>12.0</v>
      </c>
      <c r="N237" s="142">
        <v>12.931818181818182</v>
      </c>
      <c r="P237" s="42" t="s">
        <v>27</v>
      </c>
      <c r="Q237" s="86">
        <f t="shared" si="5"/>
        <v>1</v>
      </c>
      <c r="R237" s="14" t="s">
        <v>28</v>
      </c>
      <c r="S237" s="87">
        <f t="shared" si="6"/>
        <v>1</v>
      </c>
      <c r="T237" s="14">
        <v>8.0</v>
      </c>
      <c r="U237" s="142">
        <v>12.196969696969697</v>
      </c>
      <c r="W237" s="57" t="s">
        <v>27</v>
      </c>
      <c r="X237" s="19">
        <f t="shared" si="7"/>
        <v>1</v>
      </c>
      <c r="Y237" s="57" t="s">
        <v>28</v>
      </c>
      <c r="Z237" s="18">
        <f t="shared" si="8"/>
        <v>1</v>
      </c>
      <c r="AA237" s="57">
        <v>12.0</v>
      </c>
      <c r="AB237" s="142">
        <v>16.189393939393938</v>
      </c>
      <c r="AC237" s="14">
        <f t="shared" si="13"/>
        <v>0</v>
      </c>
    </row>
    <row r="238">
      <c r="A238" s="98" t="s">
        <v>130</v>
      </c>
      <c r="B238" s="14" t="s">
        <v>202</v>
      </c>
      <c r="C238" s="14">
        <v>2022.0</v>
      </c>
      <c r="D238" s="14">
        <v>1.0</v>
      </c>
      <c r="E238" s="14" t="s">
        <v>31</v>
      </c>
      <c r="F238" s="14">
        <f t="shared" si="11"/>
        <v>2</v>
      </c>
      <c r="G238" s="14">
        <v>2025.0</v>
      </c>
      <c r="H238" s="83">
        <f t="shared" si="12"/>
        <v>1</v>
      </c>
      <c r="I238" s="57" t="s">
        <v>27</v>
      </c>
      <c r="J238" s="17">
        <f t="shared" si="3"/>
        <v>1</v>
      </c>
      <c r="K238" s="57" t="s">
        <v>28</v>
      </c>
      <c r="L238" s="84">
        <f t="shared" si="4"/>
        <v>1</v>
      </c>
      <c r="M238" s="57">
        <v>8.0</v>
      </c>
      <c r="N238" s="142">
        <v>12.931818181818182</v>
      </c>
      <c r="P238" s="42" t="s">
        <v>27</v>
      </c>
      <c r="Q238" s="86">
        <f t="shared" si="5"/>
        <v>1</v>
      </c>
      <c r="R238" s="14" t="s">
        <v>28</v>
      </c>
      <c r="S238" s="87">
        <f t="shared" si="6"/>
        <v>1</v>
      </c>
      <c r="T238" s="14">
        <v>7.0</v>
      </c>
      <c r="U238" s="142">
        <v>12.196969696969697</v>
      </c>
      <c r="W238" s="14" t="s">
        <v>23</v>
      </c>
      <c r="X238" s="19">
        <f t="shared" si="7"/>
        <v>4</v>
      </c>
      <c r="Y238" s="14" t="s">
        <v>24</v>
      </c>
      <c r="Z238" s="18">
        <f t="shared" si="8"/>
        <v>3</v>
      </c>
      <c r="AA238" s="14">
        <v>19.0</v>
      </c>
      <c r="AB238" s="142">
        <v>16.189393939393938</v>
      </c>
      <c r="AC238" s="14">
        <f t="shared" si="13"/>
        <v>0</v>
      </c>
    </row>
    <row r="239">
      <c r="A239" s="69" t="s">
        <v>315</v>
      </c>
      <c r="B239" s="14" t="s">
        <v>316</v>
      </c>
      <c r="C239" s="14">
        <v>2022.0</v>
      </c>
      <c r="D239" s="14">
        <v>1.0</v>
      </c>
      <c r="E239" s="14" t="s">
        <v>31</v>
      </c>
      <c r="F239" s="14">
        <f t="shared" si="11"/>
        <v>2</v>
      </c>
      <c r="G239" s="14">
        <v>2022.0</v>
      </c>
      <c r="H239" s="83">
        <f t="shared" si="12"/>
        <v>4</v>
      </c>
      <c r="I239" s="56" t="s">
        <v>27</v>
      </c>
      <c r="J239" s="17">
        <f t="shared" si="3"/>
        <v>1</v>
      </c>
      <c r="K239" s="57" t="s">
        <v>22</v>
      </c>
      <c r="L239" s="84">
        <f t="shared" si="4"/>
        <v>2</v>
      </c>
      <c r="M239" s="57">
        <v>13.0</v>
      </c>
      <c r="N239" s="142">
        <v>12.931818181818182</v>
      </c>
      <c r="P239" s="14" t="s">
        <v>23</v>
      </c>
      <c r="Q239" s="86">
        <f t="shared" si="5"/>
        <v>4</v>
      </c>
      <c r="R239" s="14" t="s">
        <v>24</v>
      </c>
      <c r="S239" s="87">
        <f t="shared" si="6"/>
        <v>3</v>
      </c>
      <c r="T239" s="14">
        <v>19.0</v>
      </c>
      <c r="U239" s="142">
        <v>12.196969696969697</v>
      </c>
      <c r="W239" s="14" t="s">
        <v>23</v>
      </c>
      <c r="X239" s="19">
        <f t="shared" si="7"/>
        <v>4</v>
      </c>
      <c r="Y239" s="14" t="s">
        <v>24</v>
      </c>
      <c r="Z239" s="18">
        <f t="shared" si="8"/>
        <v>3</v>
      </c>
      <c r="AA239" s="14">
        <v>19.0</v>
      </c>
      <c r="AB239" s="142">
        <v>16.189393939393938</v>
      </c>
      <c r="AC239" s="14">
        <f t="shared" si="13"/>
        <v>0</v>
      </c>
    </row>
    <row r="240">
      <c r="A240" s="14" t="s">
        <v>166</v>
      </c>
      <c r="B240" s="25" t="s">
        <v>203</v>
      </c>
      <c r="C240" s="14">
        <v>2022.0</v>
      </c>
      <c r="D240" s="14">
        <v>1.0</v>
      </c>
      <c r="E240" s="14" t="s">
        <v>20</v>
      </c>
      <c r="F240" s="14">
        <f t="shared" si="11"/>
        <v>1</v>
      </c>
      <c r="G240" s="14">
        <v>2023.0</v>
      </c>
      <c r="H240" s="83">
        <f t="shared" si="12"/>
        <v>3</v>
      </c>
      <c r="I240" s="58" t="s">
        <v>27</v>
      </c>
      <c r="J240" s="17">
        <f t="shared" si="3"/>
        <v>1</v>
      </c>
      <c r="K240" s="58" t="s">
        <v>28</v>
      </c>
      <c r="L240" s="84">
        <f t="shared" si="4"/>
        <v>1</v>
      </c>
      <c r="M240" s="58">
        <v>3.0</v>
      </c>
      <c r="N240" s="142">
        <v>12.931818181818182</v>
      </c>
      <c r="P240" s="14" t="s">
        <v>23</v>
      </c>
      <c r="Q240" s="86">
        <f t="shared" si="5"/>
        <v>4</v>
      </c>
      <c r="R240" s="14" t="s">
        <v>24</v>
      </c>
      <c r="S240" s="87">
        <f t="shared" si="6"/>
        <v>3</v>
      </c>
      <c r="T240" s="14">
        <v>19.0</v>
      </c>
      <c r="U240" s="142">
        <v>12.196969696969697</v>
      </c>
      <c r="W240" s="57" t="s">
        <v>58</v>
      </c>
      <c r="X240" s="19">
        <f t="shared" si="7"/>
        <v>3</v>
      </c>
      <c r="Y240" s="57" t="s">
        <v>28</v>
      </c>
      <c r="Z240" s="18">
        <f t="shared" si="8"/>
        <v>1</v>
      </c>
      <c r="AA240" s="57">
        <v>6.0</v>
      </c>
      <c r="AB240" s="142">
        <v>16.189393939393938</v>
      </c>
      <c r="AC240" s="14">
        <f t="shared" si="13"/>
        <v>1</v>
      </c>
    </row>
    <row r="241">
      <c r="A241" s="25" t="s">
        <v>317</v>
      </c>
      <c r="B241" s="25" t="s">
        <v>317</v>
      </c>
      <c r="C241" s="14">
        <v>2022.0</v>
      </c>
      <c r="D241" s="14">
        <v>1.0</v>
      </c>
      <c r="E241" s="14" t="s">
        <v>20</v>
      </c>
      <c r="F241" s="14">
        <f t="shared" si="11"/>
        <v>1</v>
      </c>
      <c r="G241" s="14">
        <v>2022.0</v>
      </c>
      <c r="H241" s="83">
        <f t="shared" si="12"/>
        <v>4</v>
      </c>
      <c r="I241" s="57" t="s">
        <v>27</v>
      </c>
      <c r="J241" s="17">
        <f t="shared" si="3"/>
        <v>1</v>
      </c>
      <c r="K241" s="57" t="s">
        <v>22</v>
      </c>
      <c r="L241" s="84">
        <f t="shared" si="4"/>
        <v>2</v>
      </c>
      <c r="M241" s="57">
        <v>8.0</v>
      </c>
      <c r="N241" s="142">
        <v>12.931818181818182</v>
      </c>
      <c r="P241" s="14" t="s">
        <v>23</v>
      </c>
      <c r="Q241" s="86">
        <f t="shared" si="5"/>
        <v>4</v>
      </c>
      <c r="R241" s="14" t="s">
        <v>24</v>
      </c>
      <c r="S241" s="87">
        <f t="shared" si="6"/>
        <v>3</v>
      </c>
      <c r="T241" s="14">
        <v>19.0</v>
      </c>
      <c r="U241" s="142">
        <v>12.196969696969697</v>
      </c>
      <c r="W241" s="14" t="s">
        <v>23</v>
      </c>
      <c r="X241" s="19">
        <f t="shared" si="7"/>
        <v>4</v>
      </c>
      <c r="Y241" s="14" t="s">
        <v>24</v>
      </c>
      <c r="Z241" s="18">
        <f t="shared" si="8"/>
        <v>3</v>
      </c>
      <c r="AA241" s="14">
        <v>19.0</v>
      </c>
      <c r="AB241" s="142">
        <v>16.189393939393938</v>
      </c>
      <c r="AC241" s="14">
        <f t="shared" si="13"/>
        <v>0</v>
      </c>
    </row>
    <row r="242">
      <c r="A242" s="14" t="s">
        <v>318</v>
      </c>
      <c r="B242" s="14" t="s">
        <v>318</v>
      </c>
      <c r="C242" s="14">
        <v>2022.0</v>
      </c>
      <c r="D242" s="14">
        <v>1.0</v>
      </c>
      <c r="E242" s="14" t="s">
        <v>20</v>
      </c>
      <c r="F242" s="14">
        <f t="shared" si="11"/>
        <v>1</v>
      </c>
      <c r="G242" s="14">
        <v>2023.0</v>
      </c>
      <c r="H242" s="83">
        <f t="shared" si="12"/>
        <v>3</v>
      </c>
      <c r="I242" s="58" t="s">
        <v>21</v>
      </c>
      <c r="J242" s="17">
        <f t="shared" si="3"/>
        <v>2</v>
      </c>
      <c r="K242" s="57" t="s">
        <v>22</v>
      </c>
      <c r="L242" s="84">
        <f t="shared" si="4"/>
        <v>2</v>
      </c>
      <c r="M242" s="57">
        <v>16.0</v>
      </c>
      <c r="N242" s="142">
        <v>12.931818181818182</v>
      </c>
      <c r="P242" s="14" t="s">
        <v>23</v>
      </c>
      <c r="Q242" s="86">
        <f t="shared" si="5"/>
        <v>4</v>
      </c>
      <c r="R242" s="14" t="s">
        <v>24</v>
      </c>
      <c r="S242" s="87">
        <f t="shared" si="6"/>
        <v>3</v>
      </c>
      <c r="T242" s="14">
        <v>19.0</v>
      </c>
      <c r="U242" s="142">
        <v>12.196969696969697</v>
      </c>
      <c r="W242" s="14" t="s">
        <v>23</v>
      </c>
      <c r="X242" s="19">
        <f t="shared" si="7"/>
        <v>4</v>
      </c>
      <c r="Y242" s="14" t="s">
        <v>24</v>
      </c>
      <c r="Z242" s="18">
        <f t="shared" si="8"/>
        <v>3</v>
      </c>
      <c r="AA242" s="14">
        <v>19.0</v>
      </c>
      <c r="AB242" s="142">
        <v>16.189393939393938</v>
      </c>
      <c r="AC242" s="14">
        <f t="shared" si="13"/>
        <v>0</v>
      </c>
    </row>
    <row r="243">
      <c r="A243" s="88" t="s">
        <v>82</v>
      </c>
      <c r="B243" s="14" t="s">
        <v>319</v>
      </c>
      <c r="C243" s="14">
        <v>2022.0</v>
      </c>
      <c r="D243" s="14">
        <v>1.0</v>
      </c>
      <c r="E243" s="14" t="s">
        <v>20</v>
      </c>
      <c r="F243" s="14">
        <f t="shared" si="11"/>
        <v>1</v>
      </c>
      <c r="G243" s="14">
        <v>2025.0</v>
      </c>
      <c r="H243" s="83">
        <f t="shared" si="12"/>
        <v>1</v>
      </c>
      <c r="I243" s="14" t="s">
        <v>23</v>
      </c>
      <c r="J243" s="17">
        <f t="shared" si="3"/>
        <v>4</v>
      </c>
      <c r="K243" s="14" t="s">
        <v>24</v>
      </c>
      <c r="L243" s="84">
        <f t="shared" si="4"/>
        <v>3</v>
      </c>
      <c r="M243" s="14">
        <v>19.0</v>
      </c>
      <c r="N243" s="142">
        <v>12.931818181818182</v>
      </c>
      <c r="P243" s="42" t="s">
        <v>21</v>
      </c>
      <c r="Q243" s="86">
        <f t="shared" si="5"/>
        <v>2</v>
      </c>
      <c r="R243" s="14" t="s">
        <v>22</v>
      </c>
      <c r="S243" s="87">
        <f t="shared" si="6"/>
        <v>2</v>
      </c>
      <c r="T243" s="14">
        <v>11.0</v>
      </c>
      <c r="U243" s="142">
        <v>12.196969696969697</v>
      </c>
      <c r="W243" s="14" t="s">
        <v>23</v>
      </c>
      <c r="X243" s="19">
        <f t="shared" si="7"/>
        <v>4</v>
      </c>
      <c r="Y243" s="14" t="s">
        <v>24</v>
      </c>
      <c r="Z243" s="18">
        <f t="shared" si="8"/>
        <v>3</v>
      </c>
      <c r="AA243" s="14">
        <v>19.0</v>
      </c>
      <c r="AB243" s="142">
        <v>16.189393939393938</v>
      </c>
      <c r="AC243" s="14">
        <f t="shared" si="13"/>
        <v>0</v>
      </c>
    </row>
    <row r="244">
      <c r="A244" s="93" t="s">
        <v>167</v>
      </c>
      <c r="B244" s="69" t="s">
        <v>208</v>
      </c>
      <c r="C244" s="14">
        <v>2022.0</v>
      </c>
      <c r="D244" s="14">
        <v>1.0</v>
      </c>
      <c r="E244" s="14" t="s">
        <v>20</v>
      </c>
      <c r="F244" s="14">
        <f t="shared" si="11"/>
        <v>1</v>
      </c>
      <c r="G244" s="14">
        <v>2024.0</v>
      </c>
      <c r="H244" s="83">
        <f t="shared" si="12"/>
        <v>2</v>
      </c>
      <c r="I244" s="57" t="s">
        <v>27</v>
      </c>
      <c r="J244" s="17">
        <f t="shared" si="3"/>
        <v>1</v>
      </c>
      <c r="K244" s="57" t="s">
        <v>22</v>
      </c>
      <c r="L244" s="84">
        <f t="shared" si="4"/>
        <v>2</v>
      </c>
      <c r="M244" s="57">
        <v>4.0</v>
      </c>
      <c r="N244" s="142">
        <v>12.931818181818182</v>
      </c>
      <c r="P244" s="14" t="s">
        <v>23</v>
      </c>
      <c r="Q244" s="86">
        <f t="shared" si="5"/>
        <v>4</v>
      </c>
      <c r="R244" s="14" t="s">
        <v>24</v>
      </c>
      <c r="S244" s="87">
        <f t="shared" si="6"/>
        <v>3</v>
      </c>
      <c r="T244" s="14">
        <v>19.0</v>
      </c>
      <c r="U244" s="142">
        <v>12.196969696969697</v>
      </c>
      <c r="W244" s="14" t="s">
        <v>23</v>
      </c>
      <c r="X244" s="19">
        <f t="shared" si="7"/>
        <v>4</v>
      </c>
      <c r="Y244" s="14" t="s">
        <v>24</v>
      </c>
      <c r="Z244" s="18">
        <f t="shared" si="8"/>
        <v>3</v>
      </c>
      <c r="AA244" s="14">
        <v>19.0</v>
      </c>
      <c r="AB244" s="142">
        <v>16.189393939393938</v>
      </c>
      <c r="AC244" s="14">
        <f t="shared" si="13"/>
        <v>0</v>
      </c>
    </row>
    <row r="245">
      <c r="A245" s="122" t="s">
        <v>270</v>
      </c>
      <c r="B245" s="14" t="s">
        <v>320</v>
      </c>
      <c r="C245" s="14">
        <v>2022.0</v>
      </c>
      <c r="D245" s="14">
        <v>1.0</v>
      </c>
      <c r="E245" s="14" t="s">
        <v>31</v>
      </c>
      <c r="F245" s="14">
        <f t="shared" si="11"/>
        <v>2</v>
      </c>
      <c r="G245" s="14">
        <v>2024.0</v>
      </c>
      <c r="H245" s="83">
        <f t="shared" si="12"/>
        <v>2</v>
      </c>
      <c r="I245" s="58" t="s">
        <v>21</v>
      </c>
      <c r="J245" s="17">
        <f t="shared" si="3"/>
        <v>2</v>
      </c>
      <c r="K245" s="57" t="s">
        <v>28</v>
      </c>
      <c r="L245" s="84">
        <f t="shared" si="4"/>
        <v>1</v>
      </c>
      <c r="M245" s="57">
        <v>18.0</v>
      </c>
      <c r="N245" s="142">
        <v>12.931818181818182</v>
      </c>
      <c r="P245" s="14" t="s">
        <v>23</v>
      </c>
      <c r="Q245" s="86">
        <f t="shared" si="5"/>
        <v>4</v>
      </c>
      <c r="R245" s="14" t="s">
        <v>24</v>
      </c>
      <c r="S245" s="87">
        <f t="shared" si="6"/>
        <v>3</v>
      </c>
      <c r="T245" s="14">
        <v>19.0</v>
      </c>
      <c r="U245" s="142">
        <v>12.196969696969697</v>
      </c>
      <c r="W245" s="14" t="s">
        <v>23</v>
      </c>
      <c r="X245" s="19">
        <f t="shared" si="7"/>
        <v>4</v>
      </c>
      <c r="Y245" s="14" t="s">
        <v>24</v>
      </c>
      <c r="Z245" s="18">
        <f t="shared" si="8"/>
        <v>3</v>
      </c>
      <c r="AA245" s="14">
        <v>19.0</v>
      </c>
      <c r="AB245" s="142">
        <v>16.189393939393938</v>
      </c>
      <c r="AC245" s="14">
        <f t="shared" si="13"/>
        <v>0</v>
      </c>
    </row>
    <row r="246">
      <c r="A246" s="14" t="s">
        <v>56</v>
      </c>
      <c r="B246" s="25" t="s">
        <v>321</v>
      </c>
      <c r="C246" s="14">
        <v>2022.0</v>
      </c>
      <c r="D246" s="14">
        <v>1.0</v>
      </c>
      <c r="E246" s="14" t="s">
        <v>20</v>
      </c>
      <c r="F246" s="14">
        <f t="shared" si="11"/>
        <v>1</v>
      </c>
      <c r="G246" s="14">
        <v>2022.0</v>
      </c>
      <c r="H246" s="83">
        <f t="shared" si="12"/>
        <v>4</v>
      </c>
      <c r="I246" s="58" t="s">
        <v>27</v>
      </c>
      <c r="J246" s="17">
        <f t="shared" si="3"/>
        <v>1</v>
      </c>
      <c r="K246" s="57" t="s">
        <v>28</v>
      </c>
      <c r="L246" s="84">
        <f t="shared" si="4"/>
        <v>1</v>
      </c>
      <c r="M246" s="58">
        <v>10.0</v>
      </c>
      <c r="N246" s="142">
        <v>12.931818181818182</v>
      </c>
      <c r="P246" s="85" t="s">
        <v>58</v>
      </c>
      <c r="Q246" s="86">
        <f t="shared" si="5"/>
        <v>3</v>
      </c>
      <c r="R246" s="85" t="s">
        <v>28</v>
      </c>
      <c r="S246" s="87">
        <f t="shared" si="6"/>
        <v>1</v>
      </c>
      <c r="T246" s="14">
        <v>15.0</v>
      </c>
      <c r="U246" s="142">
        <v>12.196969696969697</v>
      </c>
      <c r="W246" s="93" t="s">
        <v>58</v>
      </c>
      <c r="X246" s="19">
        <f t="shared" si="7"/>
        <v>3</v>
      </c>
      <c r="Y246" s="57" t="s">
        <v>28</v>
      </c>
      <c r="Z246" s="18">
        <f t="shared" si="8"/>
        <v>1</v>
      </c>
      <c r="AA246" s="57">
        <v>13.0</v>
      </c>
      <c r="AB246" s="142">
        <v>16.189393939393938</v>
      </c>
      <c r="AC246" s="14">
        <f t="shared" si="13"/>
        <v>0</v>
      </c>
    </row>
    <row r="247">
      <c r="A247" s="14" t="s">
        <v>115</v>
      </c>
      <c r="B247" s="14" t="s">
        <v>211</v>
      </c>
      <c r="C247" s="14">
        <v>2022.0</v>
      </c>
      <c r="D247" s="14">
        <v>1.0</v>
      </c>
      <c r="E247" s="14" t="s">
        <v>31</v>
      </c>
      <c r="F247" s="14">
        <f t="shared" si="11"/>
        <v>2</v>
      </c>
      <c r="G247" s="14">
        <v>2023.0</v>
      </c>
      <c r="H247" s="83">
        <f t="shared" si="12"/>
        <v>3</v>
      </c>
      <c r="I247" s="14" t="s">
        <v>23</v>
      </c>
      <c r="J247" s="17">
        <f t="shared" si="3"/>
        <v>4</v>
      </c>
      <c r="K247" s="14" t="s">
        <v>24</v>
      </c>
      <c r="L247" s="84">
        <f t="shared" si="4"/>
        <v>3</v>
      </c>
      <c r="M247" s="14">
        <v>19.0</v>
      </c>
      <c r="N247" s="142">
        <v>12.931818181818182</v>
      </c>
      <c r="P247" s="85" t="s">
        <v>58</v>
      </c>
      <c r="Q247" s="86">
        <f t="shared" si="5"/>
        <v>3</v>
      </c>
      <c r="R247" s="14" t="s">
        <v>22</v>
      </c>
      <c r="S247" s="87">
        <f t="shared" si="6"/>
        <v>2</v>
      </c>
      <c r="T247" s="14">
        <v>4.0</v>
      </c>
      <c r="U247" s="142">
        <v>12.196969696969697</v>
      </c>
      <c r="W247" s="57" t="s">
        <v>58</v>
      </c>
      <c r="X247" s="19">
        <f t="shared" si="7"/>
        <v>3</v>
      </c>
      <c r="Y247" s="57" t="s">
        <v>22</v>
      </c>
      <c r="Z247" s="18">
        <f t="shared" si="8"/>
        <v>2</v>
      </c>
      <c r="AA247" s="57">
        <v>6.0</v>
      </c>
      <c r="AB247" s="142">
        <v>16.189393939393938</v>
      </c>
      <c r="AC247" s="14">
        <f t="shared" si="13"/>
        <v>0</v>
      </c>
    </row>
    <row r="248">
      <c r="A248" s="123" t="s">
        <v>74</v>
      </c>
      <c r="B248" s="14" t="s">
        <v>322</v>
      </c>
      <c r="C248" s="14">
        <v>2022.0</v>
      </c>
      <c r="D248" s="14">
        <v>1.0</v>
      </c>
      <c r="E248" s="14" t="s">
        <v>20</v>
      </c>
      <c r="F248" s="14">
        <f t="shared" si="11"/>
        <v>1</v>
      </c>
      <c r="G248" s="14">
        <v>2022.0</v>
      </c>
      <c r="H248" s="83">
        <f t="shared" si="12"/>
        <v>4</v>
      </c>
      <c r="I248" s="58" t="s">
        <v>27</v>
      </c>
      <c r="J248" s="17">
        <f t="shared" si="3"/>
        <v>1</v>
      </c>
      <c r="K248" s="58" t="s">
        <v>28</v>
      </c>
      <c r="L248" s="84">
        <f t="shared" si="4"/>
        <v>1</v>
      </c>
      <c r="M248" s="58">
        <v>2.0</v>
      </c>
      <c r="N248" s="142">
        <v>12.931818181818182</v>
      </c>
      <c r="P248" s="85" t="s">
        <v>27</v>
      </c>
      <c r="Q248" s="86">
        <f t="shared" si="5"/>
        <v>1</v>
      </c>
      <c r="R248" s="124" t="s">
        <v>28</v>
      </c>
      <c r="S248" s="87">
        <f t="shared" si="6"/>
        <v>1</v>
      </c>
      <c r="T248" s="85">
        <v>1.0</v>
      </c>
      <c r="U248" s="142">
        <v>12.196969696969697</v>
      </c>
      <c r="W248" s="57" t="s">
        <v>27</v>
      </c>
      <c r="X248" s="19">
        <f t="shared" si="7"/>
        <v>1</v>
      </c>
      <c r="Y248" s="57" t="s">
        <v>28</v>
      </c>
      <c r="Z248" s="18">
        <f t="shared" si="8"/>
        <v>1</v>
      </c>
      <c r="AA248" s="57">
        <v>3.0</v>
      </c>
      <c r="AB248" s="142">
        <v>16.189393939393938</v>
      </c>
      <c r="AC248" s="14">
        <f t="shared" si="13"/>
        <v>0</v>
      </c>
    </row>
    <row r="249">
      <c r="A249" s="14" t="s">
        <v>95</v>
      </c>
      <c r="B249" s="14" t="s">
        <v>323</v>
      </c>
      <c r="C249" s="14">
        <v>2022.0</v>
      </c>
      <c r="D249" s="14">
        <v>1.0</v>
      </c>
      <c r="E249" s="14" t="s">
        <v>20</v>
      </c>
      <c r="F249" s="14">
        <f t="shared" si="11"/>
        <v>1</v>
      </c>
      <c r="G249" s="14">
        <v>2022.0</v>
      </c>
      <c r="H249" s="83">
        <f t="shared" si="12"/>
        <v>4</v>
      </c>
      <c r="I249" s="14" t="s">
        <v>23</v>
      </c>
      <c r="J249" s="17">
        <f t="shared" si="3"/>
        <v>4</v>
      </c>
      <c r="K249" s="14" t="s">
        <v>24</v>
      </c>
      <c r="L249" s="84">
        <f t="shared" si="4"/>
        <v>3</v>
      </c>
      <c r="M249" s="14">
        <v>19.0</v>
      </c>
      <c r="N249" s="142">
        <v>12.931818181818182</v>
      </c>
      <c r="P249" s="14" t="s">
        <v>27</v>
      </c>
      <c r="Q249" s="86">
        <f t="shared" si="5"/>
        <v>1</v>
      </c>
      <c r="R249" s="14" t="s">
        <v>22</v>
      </c>
      <c r="S249" s="87">
        <f t="shared" si="6"/>
        <v>2</v>
      </c>
      <c r="T249" s="14">
        <v>3.0</v>
      </c>
      <c r="U249" s="142">
        <v>12.196969696969697</v>
      </c>
      <c r="W249" s="57" t="s">
        <v>27</v>
      </c>
      <c r="X249" s="19">
        <f t="shared" si="7"/>
        <v>1</v>
      </c>
      <c r="Y249" s="57" t="s">
        <v>28</v>
      </c>
      <c r="Z249" s="18">
        <f t="shared" si="8"/>
        <v>1</v>
      </c>
      <c r="AA249" s="57">
        <v>9.0</v>
      </c>
      <c r="AB249" s="142">
        <v>16.189393939393938</v>
      </c>
      <c r="AC249" s="14">
        <f t="shared" si="13"/>
        <v>0</v>
      </c>
    </row>
    <row r="250">
      <c r="A250" s="94" t="s">
        <v>61</v>
      </c>
      <c r="B250" s="14" t="s">
        <v>212</v>
      </c>
      <c r="C250" s="14">
        <v>2022.0</v>
      </c>
      <c r="D250" s="14">
        <v>1.0</v>
      </c>
      <c r="E250" s="14" t="s">
        <v>31</v>
      </c>
      <c r="F250" s="14">
        <f t="shared" si="11"/>
        <v>2</v>
      </c>
      <c r="G250" s="14">
        <v>2024.0</v>
      </c>
      <c r="H250" s="83">
        <f t="shared" si="12"/>
        <v>2</v>
      </c>
      <c r="I250" s="58" t="s">
        <v>21</v>
      </c>
      <c r="J250" s="17">
        <f t="shared" si="3"/>
        <v>2</v>
      </c>
      <c r="K250" s="57" t="s">
        <v>22</v>
      </c>
      <c r="L250" s="84">
        <f t="shared" si="4"/>
        <v>2</v>
      </c>
      <c r="M250" s="57">
        <v>7.0</v>
      </c>
      <c r="N250" s="142">
        <v>12.931818181818182</v>
      </c>
      <c r="P250" s="42" t="s">
        <v>27</v>
      </c>
      <c r="Q250" s="86">
        <f t="shared" si="5"/>
        <v>1</v>
      </c>
      <c r="R250" s="14" t="s">
        <v>22</v>
      </c>
      <c r="S250" s="87">
        <f t="shared" si="6"/>
        <v>2</v>
      </c>
      <c r="T250" s="14">
        <v>12.0</v>
      </c>
      <c r="U250" s="142">
        <v>12.196969696969697</v>
      </c>
      <c r="W250" s="14" t="s">
        <v>23</v>
      </c>
      <c r="X250" s="19">
        <f t="shared" si="7"/>
        <v>4</v>
      </c>
      <c r="Y250" s="14" t="s">
        <v>24</v>
      </c>
      <c r="Z250" s="18">
        <f t="shared" si="8"/>
        <v>3</v>
      </c>
      <c r="AA250" s="14">
        <v>19.0</v>
      </c>
      <c r="AB250" s="142">
        <v>16.189393939393938</v>
      </c>
      <c r="AC250" s="14">
        <f t="shared" si="13"/>
        <v>0</v>
      </c>
    </row>
    <row r="251">
      <c r="A251" s="14" t="s">
        <v>25</v>
      </c>
      <c r="B251" s="14" t="s">
        <v>245</v>
      </c>
      <c r="C251" s="14">
        <v>2022.0</v>
      </c>
      <c r="D251" s="14">
        <v>1.0</v>
      </c>
      <c r="E251" s="14" t="s">
        <v>20</v>
      </c>
      <c r="F251" s="14">
        <f t="shared" si="11"/>
        <v>1</v>
      </c>
      <c r="G251" s="14">
        <v>2022.0</v>
      </c>
      <c r="H251" s="83">
        <f t="shared" si="12"/>
        <v>4</v>
      </c>
      <c r="I251" s="58" t="s">
        <v>27</v>
      </c>
      <c r="J251" s="17">
        <f t="shared" si="3"/>
        <v>1</v>
      </c>
      <c r="K251" s="57" t="s">
        <v>28</v>
      </c>
      <c r="L251" s="84">
        <f t="shared" si="4"/>
        <v>1</v>
      </c>
      <c r="M251" s="57">
        <v>6.0</v>
      </c>
      <c r="N251" s="142">
        <v>12.931818181818182</v>
      </c>
      <c r="P251" s="85" t="s">
        <v>27</v>
      </c>
      <c r="Q251" s="86">
        <f t="shared" si="5"/>
        <v>1</v>
      </c>
      <c r="R251" s="85" t="s">
        <v>28</v>
      </c>
      <c r="S251" s="87">
        <f t="shared" si="6"/>
        <v>1</v>
      </c>
      <c r="T251" s="14">
        <v>6.0</v>
      </c>
      <c r="U251" s="142">
        <v>12.196969696969697</v>
      </c>
      <c r="W251" s="93" t="s">
        <v>58</v>
      </c>
      <c r="X251" s="19">
        <f t="shared" si="7"/>
        <v>3</v>
      </c>
      <c r="Y251" s="57" t="s">
        <v>28</v>
      </c>
      <c r="Z251" s="18">
        <f t="shared" si="8"/>
        <v>1</v>
      </c>
      <c r="AA251" s="57">
        <v>14.0</v>
      </c>
      <c r="AB251" s="142">
        <v>16.189393939393938</v>
      </c>
      <c r="AC251" s="14">
        <f t="shared" si="13"/>
        <v>1</v>
      </c>
    </row>
    <row r="252">
      <c r="A252" s="94" t="s">
        <v>213</v>
      </c>
      <c r="B252" s="14" t="s">
        <v>214</v>
      </c>
      <c r="C252" s="14">
        <v>2022.0</v>
      </c>
      <c r="D252" s="14">
        <v>1.0</v>
      </c>
      <c r="E252" s="14" t="s">
        <v>31</v>
      </c>
      <c r="F252" s="14">
        <f t="shared" si="11"/>
        <v>2</v>
      </c>
      <c r="G252" s="14">
        <v>2025.0</v>
      </c>
      <c r="H252" s="83">
        <f t="shared" si="12"/>
        <v>1</v>
      </c>
      <c r="I252" s="57" t="s">
        <v>27</v>
      </c>
      <c r="J252" s="17">
        <f t="shared" si="3"/>
        <v>1</v>
      </c>
      <c r="K252" s="57" t="s">
        <v>22</v>
      </c>
      <c r="L252" s="84">
        <f t="shared" si="4"/>
        <v>2</v>
      </c>
      <c r="M252" s="57">
        <v>16.0</v>
      </c>
      <c r="N252" s="142">
        <v>12.931818181818182</v>
      </c>
      <c r="P252" s="42" t="s">
        <v>27</v>
      </c>
      <c r="Q252" s="86">
        <f t="shared" si="5"/>
        <v>1</v>
      </c>
      <c r="R252" s="14" t="s">
        <v>22</v>
      </c>
      <c r="S252" s="87">
        <f t="shared" si="6"/>
        <v>2</v>
      </c>
      <c r="T252" s="85">
        <v>17.0</v>
      </c>
      <c r="U252" s="142">
        <v>12.196969696969697</v>
      </c>
      <c r="W252" s="14" t="s">
        <v>23</v>
      </c>
      <c r="X252" s="19">
        <f t="shared" si="7"/>
        <v>4</v>
      </c>
      <c r="Y252" s="14" t="s">
        <v>24</v>
      </c>
      <c r="Z252" s="18">
        <f t="shared" si="8"/>
        <v>3</v>
      </c>
      <c r="AA252" s="14">
        <v>19.0</v>
      </c>
      <c r="AB252" s="142">
        <v>16.189393939393938</v>
      </c>
      <c r="AC252" s="14">
        <f t="shared" si="13"/>
        <v>0</v>
      </c>
    </row>
    <row r="253">
      <c r="A253" s="82" t="s">
        <v>149</v>
      </c>
      <c r="B253" s="14" t="s">
        <v>218</v>
      </c>
      <c r="C253" s="14">
        <v>2022.0</v>
      </c>
      <c r="D253" s="14">
        <v>1.0</v>
      </c>
      <c r="E253" s="14" t="s">
        <v>31</v>
      </c>
      <c r="F253" s="14">
        <f t="shared" si="11"/>
        <v>2</v>
      </c>
      <c r="G253" s="14">
        <v>2023.0</v>
      </c>
      <c r="H253" s="83">
        <f t="shared" si="12"/>
        <v>3</v>
      </c>
      <c r="I253" s="58" t="s">
        <v>27</v>
      </c>
      <c r="J253" s="17">
        <f t="shared" si="3"/>
        <v>1</v>
      </c>
      <c r="K253" s="57" t="s">
        <v>28</v>
      </c>
      <c r="L253" s="84">
        <f t="shared" si="4"/>
        <v>1</v>
      </c>
      <c r="M253" s="57">
        <v>10.0</v>
      </c>
      <c r="N253" s="142">
        <v>12.931818181818182</v>
      </c>
      <c r="P253" s="42" t="s">
        <v>27</v>
      </c>
      <c r="Q253" s="86">
        <f t="shared" si="5"/>
        <v>1</v>
      </c>
      <c r="R253" s="14" t="s">
        <v>28</v>
      </c>
      <c r="S253" s="87">
        <f t="shared" si="6"/>
        <v>1</v>
      </c>
      <c r="T253" s="14">
        <v>12.0</v>
      </c>
      <c r="U253" s="142">
        <v>12.196969696969697</v>
      </c>
      <c r="W253" s="14" t="s">
        <v>23</v>
      </c>
      <c r="X253" s="19">
        <f t="shared" si="7"/>
        <v>4</v>
      </c>
      <c r="Y253" s="14" t="s">
        <v>24</v>
      </c>
      <c r="Z253" s="18">
        <f t="shared" si="8"/>
        <v>3</v>
      </c>
      <c r="AA253" s="14">
        <v>19.0</v>
      </c>
      <c r="AB253" s="142">
        <v>16.189393939393938</v>
      </c>
      <c r="AC253" s="14">
        <f t="shared" si="13"/>
        <v>0</v>
      </c>
    </row>
    <row r="254">
      <c r="A254" s="82" t="s">
        <v>18</v>
      </c>
      <c r="B254" s="14" t="s">
        <v>324</v>
      </c>
      <c r="C254" s="14">
        <v>2022.0</v>
      </c>
      <c r="D254" s="14">
        <v>1.0</v>
      </c>
      <c r="E254" s="14" t="s">
        <v>20</v>
      </c>
      <c r="F254" s="14">
        <f t="shared" si="11"/>
        <v>1</v>
      </c>
      <c r="G254" s="14">
        <v>2023.0</v>
      </c>
      <c r="H254" s="83">
        <f t="shared" si="12"/>
        <v>3</v>
      </c>
      <c r="I254" s="57" t="s">
        <v>58</v>
      </c>
      <c r="J254" s="17">
        <f t="shared" si="3"/>
        <v>3</v>
      </c>
      <c r="K254" s="57" t="s">
        <v>28</v>
      </c>
      <c r="L254" s="84">
        <f t="shared" si="4"/>
        <v>1</v>
      </c>
      <c r="M254" s="58">
        <v>15.0</v>
      </c>
      <c r="N254" s="142">
        <v>12.931818181818182</v>
      </c>
      <c r="P254" s="14" t="s">
        <v>58</v>
      </c>
      <c r="Q254" s="86">
        <f t="shared" si="5"/>
        <v>3</v>
      </c>
      <c r="R254" s="14" t="s">
        <v>22</v>
      </c>
      <c r="S254" s="87">
        <f t="shared" si="6"/>
        <v>2</v>
      </c>
      <c r="T254" s="14">
        <v>15.0</v>
      </c>
      <c r="U254" s="142">
        <v>12.196969696969697</v>
      </c>
      <c r="W254" s="14" t="s">
        <v>23</v>
      </c>
      <c r="X254" s="19">
        <f t="shared" si="7"/>
        <v>4</v>
      </c>
      <c r="Y254" s="14" t="s">
        <v>24</v>
      </c>
      <c r="Z254" s="18">
        <f t="shared" si="8"/>
        <v>3</v>
      </c>
      <c r="AA254" s="14">
        <v>19.0</v>
      </c>
      <c r="AB254" s="142">
        <v>16.189393939393938</v>
      </c>
      <c r="AC254" s="14">
        <f t="shared" si="13"/>
        <v>0</v>
      </c>
    </row>
    <row r="255">
      <c r="A255" s="98" t="s">
        <v>82</v>
      </c>
      <c r="B255" s="14" t="s">
        <v>220</v>
      </c>
      <c r="C255" s="14">
        <v>2022.0</v>
      </c>
      <c r="D255" s="14">
        <v>1.0</v>
      </c>
      <c r="E255" s="14" t="s">
        <v>20</v>
      </c>
      <c r="F255" s="14">
        <f t="shared" si="11"/>
        <v>1</v>
      </c>
      <c r="G255" s="14">
        <v>2024.0</v>
      </c>
      <c r="H255" s="83">
        <f t="shared" si="12"/>
        <v>2</v>
      </c>
      <c r="I255" s="57" t="s">
        <v>21</v>
      </c>
      <c r="J255" s="17">
        <f t="shared" si="3"/>
        <v>2</v>
      </c>
      <c r="K255" s="57" t="s">
        <v>22</v>
      </c>
      <c r="L255" s="84">
        <f t="shared" si="4"/>
        <v>2</v>
      </c>
      <c r="M255" s="57">
        <v>14.0</v>
      </c>
      <c r="N255" s="142">
        <v>12.931818181818182</v>
      </c>
      <c r="P255" s="85" t="s">
        <v>58</v>
      </c>
      <c r="Q255" s="86">
        <f t="shared" si="5"/>
        <v>3</v>
      </c>
      <c r="R255" s="85" t="s">
        <v>28</v>
      </c>
      <c r="S255" s="87">
        <f t="shared" si="6"/>
        <v>1</v>
      </c>
      <c r="T255" s="85">
        <v>14.0</v>
      </c>
      <c r="U255" s="142">
        <v>12.196969696969697</v>
      </c>
      <c r="W255" s="14" t="s">
        <v>23</v>
      </c>
      <c r="X255" s="19">
        <f t="shared" si="7"/>
        <v>4</v>
      </c>
      <c r="Y255" s="14" t="s">
        <v>24</v>
      </c>
      <c r="Z255" s="18">
        <f t="shared" si="8"/>
        <v>3</v>
      </c>
      <c r="AA255" s="14">
        <v>19.0</v>
      </c>
      <c r="AB255" s="142">
        <v>16.189393939393938</v>
      </c>
      <c r="AC255" s="14">
        <f t="shared" si="13"/>
        <v>0</v>
      </c>
    </row>
    <row r="256">
      <c r="A256" s="98" t="s">
        <v>82</v>
      </c>
      <c r="B256" s="14" t="s">
        <v>222</v>
      </c>
      <c r="C256" s="14">
        <v>2022.0</v>
      </c>
      <c r="D256" s="14">
        <v>1.0</v>
      </c>
      <c r="E256" s="14" t="s">
        <v>20</v>
      </c>
      <c r="F256" s="14">
        <f t="shared" si="11"/>
        <v>1</v>
      </c>
      <c r="G256" s="14">
        <v>2025.0</v>
      </c>
      <c r="H256" s="83">
        <f t="shared" si="12"/>
        <v>1</v>
      </c>
      <c r="I256" s="14" t="s">
        <v>23</v>
      </c>
      <c r="J256" s="17">
        <f t="shared" si="3"/>
        <v>4</v>
      </c>
      <c r="K256" s="14" t="s">
        <v>24</v>
      </c>
      <c r="L256" s="84">
        <f t="shared" si="4"/>
        <v>3</v>
      </c>
      <c r="M256" s="14">
        <v>19.0</v>
      </c>
      <c r="N256" s="142">
        <v>12.931818181818182</v>
      </c>
      <c r="P256" s="42" t="s">
        <v>21</v>
      </c>
      <c r="Q256" s="86">
        <f t="shared" si="5"/>
        <v>2</v>
      </c>
      <c r="R256" s="85" t="s">
        <v>28</v>
      </c>
      <c r="S256" s="87">
        <f t="shared" si="6"/>
        <v>1</v>
      </c>
      <c r="T256" s="14">
        <v>14.0</v>
      </c>
      <c r="U256" s="142">
        <v>12.196969696969697</v>
      </c>
      <c r="W256" s="14" t="s">
        <v>23</v>
      </c>
      <c r="X256" s="19">
        <f t="shared" si="7"/>
        <v>4</v>
      </c>
      <c r="Y256" s="14" t="s">
        <v>24</v>
      </c>
      <c r="Z256" s="18">
        <f t="shared" si="8"/>
        <v>3</v>
      </c>
      <c r="AA256" s="14">
        <v>19.0</v>
      </c>
      <c r="AB256" s="142">
        <v>16.189393939393938</v>
      </c>
      <c r="AC256" s="14">
        <f t="shared" si="13"/>
        <v>0</v>
      </c>
    </row>
    <row r="257">
      <c r="A257" s="98" t="s">
        <v>89</v>
      </c>
      <c r="B257" s="14" t="s">
        <v>223</v>
      </c>
      <c r="C257" s="14">
        <v>2022.0</v>
      </c>
      <c r="D257" s="14">
        <v>1.0</v>
      </c>
      <c r="E257" s="14" t="s">
        <v>20</v>
      </c>
      <c r="F257" s="14">
        <f t="shared" si="11"/>
        <v>1</v>
      </c>
      <c r="G257" s="14">
        <v>2023.0</v>
      </c>
      <c r="H257" s="83">
        <f t="shared" si="12"/>
        <v>3</v>
      </c>
      <c r="I257" s="56" t="s">
        <v>58</v>
      </c>
      <c r="J257" s="17">
        <f t="shared" si="3"/>
        <v>3</v>
      </c>
      <c r="K257" s="57" t="s">
        <v>28</v>
      </c>
      <c r="L257" s="84">
        <f t="shared" si="4"/>
        <v>1</v>
      </c>
      <c r="M257" s="57">
        <v>12.0</v>
      </c>
      <c r="N257" s="142">
        <v>12.931818181818182</v>
      </c>
      <c r="P257" s="14" t="s">
        <v>27</v>
      </c>
      <c r="Q257" s="86">
        <f t="shared" si="5"/>
        <v>1</v>
      </c>
      <c r="R257" s="14" t="s">
        <v>22</v>
      </c>
      <c r="S257" s="87">
        <f t="shared" si="6"/>
        <v>2</v>
      </c>
      <c r="T257" s="14">
        <v>7.0</v>
      </c>
      <c r="U257" s="142">
        <v>12.196969696969697</v>
      </c>
      <c r="W257" s="57" t="s">
        <v>27</v>
      </c>
      <c r="X257" s="19">
        <f t="shared" si="7"/>
        <v>1</v>
      </c>
      <c r="Y257" s="57" t="s">
        <v>28</v>
      </c>
      <c r="Z257" s="18">
        <f t="shared" si="8"/>
        <v>1</v>
      </c>
      <c r="AA257" s="57">
        <v>8.0</v>
      </c>
      <c r="AB257" s="142">
        <v>16.189393939393938</v>
      </c>
      <c r="AC257" s="14">
        <f t="shared" si="13"/>
        <v>0</v>
      </c>
    </row>
    <row r="258">
      <c r="A258" s="88" t="s">
        <v>178</v>
      </c>
      <c r="B258" s="14" t="s">
        <v>325</v>
      </c>
      <c r="C258" s="14">
        <v>2022.0</v>
      </c>
      <c r="D258" s="14">
        <v>1.0</v>
      </c>
      <c r="E258" s="14" t="s">
        <v>20</v>
      </c>
      <c r="F258" s="14">
        <f t="shared" si="11"/>
        <v>1</v>
      </c>
      <c r="G258" s="14">
        <v>2025.0</v>
      </c>
      <c r="H258" s="83">
        <f t="shared" si="12"/>
        <v>1</v>
      </c>
      <c r="I258" s="14" t="s">
        <v>23</v>
      </c>
      <c r="J258" s="17">
        <f t="shared" si="3"/>
        <v>4</v>
      </c>
      <c r="K258" s="14" t="s">
        <v>24</v>
      </c>
      <c r="L258" s="84">
        <f t="shared" si="4"/>
        <v>3</v>
      </c>
      <c r="M258" s="14">
        <v>19.0</v>
      </c>
      <c r="N258" s="142">
        <v>12.931818181818182</v>
      </c>
      <c r="P258" s="42" t="s">
        <v>21</v>
      </c>
      <c r="Q258" s="86">
        <f t="shared" si="5"/>
        <v>2</v>
      </c>
      <c r="R258" s="14" t="s">
        <v>22</v>
      </c>
      <c r="S258" s="87">
        <f t="shared" si="6"/>
        <v>2</v>
      </c>
      <c r="T258" s="14">
        <v>12.0</v>
      </c>
      <c r="U258" s="142">
        <v>12.196969696969697</v>
      </c>
      <c r="W258" s="14" t="s">
        <v>23</v>
      </c>
      <c r="X258" s="19">
        <f t="shared" si="7"/>
        <v>4</v>
      </c>
      <c r="Y258" s="14" t="s">
        <v>24</v>
      </c>
      <c r="Z258" s="18">
        <f t="shared" si="8"/>
        <v>3</v>
      </c>
      <c r="AA258" s="14">
        <v>19.0</v>
      </c>
      <c r="AB258" s="142">
        <v>16.189393939393938</v>
      </c>
      <c r="AC258" s="14">
        <f t="shared" si="13"/>
        <v>0</v>
      </c>
    </row>
    <row r="259">
      <c r="A259" s="82" t="s">
        <v>227</v>
      </c>
      <c r="B259" s="125" t="s">
        <v>326</v>
      </c>
      <c r="C259" s="14">
        <v>2022.0</v>
      </c>
      <c r="D259" s="14">
        <v>1.0</v>
      </c>
      <c r="E259" s="14" t="s">
        <v>20</v>
      </c>
      <c r="F259" s="14">
        <f t="shared" si="11"/>
        <v>1</v>
      </c>
      <c r="G259" s="14">
        <v>2024.0</v>
      </c>
      <c r="H259" s="83">
        <f t="shared" si="12"/>
        <v>2</v>
      </c>
      <c r="I259" s="14" t="s">
        <v>23</v>
      </c>
      <c r="J259" s="17">
        <f t="shared" si="3"/>
        <v>4</v>
      </c>
      <c r="K259" s="14" t="s">
        <v>24</v>
      </c>
      <c r="L259" s="84">
        <f t="shared" si="4"/>
        <v>3</v>
      </c>
      <c r="M259" s="14">
        <v>19.0</v>
      </c>
      <c r="N259" s="142">
        <v>12.931818181818182</v>
      </c>
      <c r="P259" s="85" t="s">
        <v>27</v>
      </c>
      <c r="Q259" s="86">
        <f t="shared" si="5"/>
        <v>1</v>
      </c>
      <c r="R259" s="85" t="s">
        <v>28</v>
      </c>
      <c r="S259" s="87">
        <f t="shared" si="6"/>
        <v>1</v>
      </c>
      <c r="T259" s="14">
        <v>18.0</v>
      </c>
      <c r="U259" s="142">
        <v>12.196969696969697</v>
      </c>
      <c r="W259" s="14" t="s">
        <v>23</v>
      </c>
      <c r="X259" s="19">
        <f t="shared" si="7"/>
        <v>4</v>
      </c>
      <c r="Y259" s="14" t="s">
        <v>24</v>
      </c>
      <c r="Z259" s="18">
        <f t="shared" si="8"/>
        <v>3</v>
      </c>
      <c r="AA259" s="14">
        <v>19.0</v>
      </c>
      <c r="AB259" s="142">
        <v>16.189393939393938</v>
      </c>
      <c r="AC259" s="14">
        <f t="shared" si="13"/>
        <v>0</v>
      </c>
    </row>
    <row r="260">
      <c r="A260" s="82" t="s">
        <v>178</v>
      </c>
      <c r="B260" s="14" t="s">
        <v>229</v>
      </c>
      <c r="C260" s="14">
        <v>2022.0</v>
      </c>
      <c r="D260" s="14">
        <v>1.0</v>
      </c>
      <c r="E260" s="14" t="s">
        <v>20</v>
      </c>
      <c r="F260" s="14">
        <f t="shared" si="11"/>
        <v>1</v>
      </c>
      <c r="G260" s="14">
        <v>2023.0</v>
      </c>
      <c r="H260" s="83">
        <f t="shared" si="12"/>
        <v>3</v>
      </c>
      <c r="I260" s="58" t="s">
        <v>27</v>
      </c>
      <c r="J260" s="17">
        <f t="shared" si="3"/>
        <v>1</v>
      </c>
      <c r="K260" s="57" t="s">
        <v>28</v>
      </c>
      <c r="L260" s="84">
        <f t="shared" si="4"/>
        <v>1</v>
      </c>
      <c r="M260" s="57">
        <v>8.0</v>
      </c>
      <c r="N260" s="142">
        <v>12.931818181818182</v>
      </c>
      <c r="P260" s="85" t="s">
        <v>27</v>
      </c>
      <c r="Q260" s="86">
        <f t="shared" si="5"/>
        <v>1</v>
      </c>
      <c r="R260" s="85" t="s">
        <v>28</v>
      </c>
      <c r="S260" s="87">
        <f t="shared" si="6"/>
        <v>1</v>
      </c>
      <c r="T260" s="85">
        <v>2.0</v>
      </c>
      <c r="U260" s="142">
        <v>12.196969696969697</v>
      </c>
      <c r="W260" s="57" t="s">
        <v>27</v>
      </c>
      <c r="X260" s="19">
        <f t="shared" si="7"/>
        <v>1</v>
      </c>
      <c r="Y260" s="57" t="s">
        <v>28</v>
      </c>
      <c r="Z260" s="18">
        <f t="shared" si="8"/>
        <v>1</v>
      </c>
      <c r="AA260" s="57">
        <v>10.0</v>
      </c>
      <c r="AB260" s="142">
        <v>16.189393939393938</v>
      </c>
      <c r="AC260" s="14">
        <f t="shared" si="13"/>
        <v>0</v>
      </c>
    </row>
    <row r="261">
      <c r="A261" s="82" t="s">
        <v>213</v>
      </c>
      <c r="B261" s="25" t="s">
        <v>231</v>
      </c>
      <c r="C261" s="14">
        <v>2022.0</v>
      </c>
      <c r="D261" s="14">
        <v>1.0</v>
      </c>
      <c r="E261" s="14" t="s">
        <v>31</v>
      </c>
      <c r="F261" s="14">
        <f t="shared" si="11"/>
        <v>2</v>
      </c>
      <c r="G261" s="14">
        <v>2024.0</v>
      </c>
      <c r="H261" s="83">
        <f t="shared" si="12"/>
        <v>2</v>
      </c>
      <c r="I261" s="58" t="s">
        <v>27</v>
      </c>
      <c r="J261" s="17">
        <f t="shared" si="3"/>
        <v>1</v>
      </c>
      <c r="K261" s="57" t="s">
        <v>28</v>
      </c>
      <c r="L261" s="84">
        <f t="shared" si="4"/>
        <v>1</v>
      </c>
      <c r="M261" s="57">
        <v>15.0</v>
      </c>
      <c r="N261" s="142">
        <v>12.931818181818182</v>
      </c>
      <c r="P261" s="42" t="s">
        <v>27</v>
      </c>
      <c r="Q261" s="86">
        <f t="shared" si="5"/>
        <v>1</v>
      </c>
      <c r="R261" s="14" t="s">
        <v>28</v>
      </c>
      <c r="S261" s="87">
        <f t="shared" si="6"/>
        <v>1</v>
      </c>
      <c r="T261" s="14">
        <v>17.0</v>
      </c>
      <c r="U261" s="142">
        <v>12.196969696969697</v>
      </c>
      <c r="W261" s="14" t="s">
        <v>23</v>
      </c>
      <c r="X261" s="19">
        <f t="shared" si="7"/>
        <v>4</v>
      </c>
      <c r="Y261" s="14" t="s">
        <v>24</v>
      </c>
      <c r="Z261" s="18">
        <f t="shared" si="8"/>
        <v>3</v>
      </c>
      <c r="AA261" s="14">
        <v>19.0</v>
      </c>
      <c r="AB261" s="142">
        <v>16.189393939393938</v>
      </c>
      <c r="AC261" s="14">
        <f t="shared" si="13"/>
        <v>0</v>
      </c>
    </row>
    <row r="262">
      <c r="A262" s="98" t="s">
        <v>89</v>
      </c>
      <c r="B262" s="14" t="s">
        <v>232</v>
      </c>
      <c r="C262" s="14">
        <v>2022.0</v>
      </c>
      <c r="D262" s="14">
        <v>1.0</v>
      </c>
      <c r="E262" s="14" t="s">
        <v>20</v>
      </c>
      <c r="F262" s="14">
        <f t="shared" si="11"/>
        <v>1</v>
      </c>
      <c r="G262" s="14">
        <v>2023.0</v>
      </c>
      <c r="H262" s="83">
        <f t="shared" si="12"/>
        <v>3</v>
      </c>
      <c r="I262" s="57" t="s">
        <v>27</v>
      </c>
      <c r="J262" s="17">
        <f t="shared" si="3"/>
        <v>1</v>
      </c>
      <c r="K262" s="57" t="s">
        <v>22</v>
      </c>
      <c r="L262" s="84">
        <f t="shared" si="4"/>
        <v>2</v>
      </c>
      <c r="M262" s="57">
        <v>11.0</v>
      </c>
      <c r="N262" s="142">
        <v>12.931818181818182</v>
      </c>
      <c r="P262" s="42" t="s">
        <v>21</v>
      </c>
      <c r="Q262" s="86">
        <f t="shared" si="5"/>
        <v>2</v>
      </c>
      <c r="R262" s="85" t="s">
        <v>28</v>
      </c>
      <c r="S262" s="87">
        <f t="shared" si="6"/>
        <v>1</v>
      </c>
      <c r="T262" s="14">
        <v>16.0</v>
      </c>
      <c r="U262" s="142">
        <v>12.196969696969697</v>
      </c>
      <c r="W262" s="57" t="s">
        <v>21</v>
      </c>
      <c r="X262" s="19">
        <f t="shared" si="7"/>
        <v>2</v>
      </c>
      <c r="Y262" s="57" t="s">
        <v>22</v>
      </c>
      <c r="Z262" s="18">
        <f t="shared" si="8"/>
        <v>2</v>
      </c>
      <c r="AA262" s="109">
        <v>16.0</v>
      </c>
      <c r="AB262" s="142">
        <v>16.189393939393938</v>
      </c>
      <c r="AC262" s="14">
        <f t="shared" si="13"/>
        <v>0</v>
      </c>
    </row>
    <row r="263">
      <c r="A263" s="93" t="s">
        <v>154</v>
      </c>
      <c r="B263" s="14" t="s">
        <v>233</v>
      </c>
      <c r="C263" s="14">
        <v>2022.0</v>
      </c>
      <c r="D263" s="14">
        <v>1.0</v>
      </c>
      <c r="E263" s="14" t="s">
        <v>31</v>
      </c>
      <c r="F263" s="14">
        <f t="shared" si="11"/>
        <v>2</v>
      </c>
      <c r="G263" s="14">
        <v>2024.0</v>
      </c>
      <c r="H263" s="83">
        <f t="shared" si="12"/>
        <v>2</v>
      </c>
      <c r="I263" s="58" t="s">
        <v>27</v>
      </c>
      <c r="J263" s="17">
        <f t="shared" si="3"/>
        <v>1</v>
      </c>
      <c r="K263" s="57" t="s">
        <v>22</v>
      </c>
      <c r="L263" s="84">
        <f t="shared" si="4"/>
        <v>2</v>
      </c>
      <c r="M263" s="57">
        <v>6.0</v>
      </c>
      <c r="N263" s="142">
        <v>12.931818181818182</v>
      </c>
      <c r="P263" s="14" t="s">
        <v>23</v>
      </c>
      <c r="Q263" s="86">
        <f t="shared" si="5"/>
        <v>4</v>
      </c>
      <c r="R263" s="14" t="s">
        <v>24</v>
      </c>
      <c r="S263" s="87">
        <f t="shared" si="6"/>
        <v>3</v>
      </c>
      <c r="T263" s="14">
        <v>19.0</v>
      </c>
      <c r="U263" s="142">
        <v>12.196969696969697</v>
      </c>
      <c r="W263" s="14" t="s">
        <v>23</v>
      </c>
      <c r="X263" s="19">
        <f t="shared" si="7"/>
        <v>4</v>
      </c>
      <c r="Y263" s="14" t="s">
        <v>24</v>
      </c>
      <c r="Z263" s="18">
        <f t="shared" si="8"/>
        <v>3</v>
      </c>
      <c r="AA263" s="14">
        <v>19.0</v>
      </c>
      <c r="AB263" s="142">
        <v>16.189393939393938</v>
      </c>
      <c r="AC263" s="14">
        <f t="shared" si="13"/>
        <v>0</v>
      </c>
    </row>
    <row r="264">
      <c r="A264" s="82" t="s">
        <v>77</v>
      </c>
      <c r="B264" s="96" t="s">
        <v>235</v>
      </c>
      <c r="C264" s="14">
        <v>2022.0</v>
      </c>
      <c r="D264" s="14">
        <v>1.0</v>
      </c>
      <c r="E264" s="14" t="s">
        <v>20</v>
      </c>
      <c r="F264" s="14">
        <f t="shared" si="11"/>
        <v>1</v>
      </c>
      <c r="G264" s="14">
        <v>2025.0</v>
      </c>
      <c r="H264" s="83">
        <f t="shared" si="12"/>
        <v>1</v>
      </c>
      <c r="I264" s="14" t="s">
        <v>23</v>
      </c>
      <c r="J264" s="17">
        <f t="shared" si="3"/>
        <v>4</v>
      </c>
      <c r="K264" s="14" t="s">
        <v>24</v>
      </c>
      <c r="L264" s="84">
        <f t="shared" si="4"/>
        <v>3</v>
      </c>
      <c r="M264" s="14">
        <v>19.0</v>
      </c>
      <c r="N264" s="142">
        <v>12.931818181818182</v>
      </c>
      <c r="P264" s="14" t="s">
        <v>27</v>
      </c>
      <c r="Q264" s="86">
        <f t="shared" si="5"/>
        <v>1</v>
      </c>
      <c r="R264" s="14" t="s">
        <v>22</v>
      </c>
      <c r="S264" s="87">
        <f t="shared" si="6"/>
        <v>2</v>
      </c>
      <c r="T264" s="14">
        <v>6.0</v>
      </c>
      <c r="U264" s="142">
        <v>12.196969696969697</v>
      </c>
      <c r="W264" s="57" t="s">
        <v>21</v>
      </c>
      <c r="X264" s="19">
        <f t="shared" si="7"/>
        <v>2</v>
      </c>
      <c r="Y264" s="57" t="s">
        <v>28</v>
      </c>
      <c r="Z264" s="18">
        <f t="shared" si="8"/>
        <v>1</v>
      </c>
      <c r="AA264" s="109">
        <v>6.0</v>
      </c>
      <c r="AB264" s="142">
        <v>16.189393939393938</v>
      </c>
      <c r="AC264" s="14">
        <f t="shared" si="13"/>
        <v>0</v>
      </c>
    </row>
    <row r="265">
      <c r="A265" s="82" t="s">
        <v>308</v>
      </c>
      <c r="B265" s="126" t="s">
        <v>327</v>
      </c>
      <c r="C265" s="14">
        <v>2022.0</v>
      </c>
      <c r="D265" s="14">
        <v>1.0</v>
      </c>
      <c r="E265" s="14" t="s">
        <v>20</v>
      </c>
      <c r="F265" s="14">
        <f t="shared" si="11"/>
        <v>1</v>
      </c>
      <c r="G265" s="14">
        <v>2024.0</v>
      </c>
      <c r="H265" s="83">
        <f t="shared" si="12"/>
        <v>2</v>
      </c>
      <c r="I265" s="57" t="s">
        <v>27</v>
      </c>
      <c r="J265" s="17">
        <f t="shared" si="3"/>
        <v>1</v>
      </c>
      <c r="K265" s="57" t="s">
        <v>28</v>
      </c>
      <c r="L265" s="84">
        <f t="shared" si="4"/>
        <v>1</v>
      </c>
      <c r="M265" s="57">
        <v>17.0</v>
      </c>
      <c r="N265" s="142">
        <v>12.931818181818182</v>
      </c>
      <c r="P265" s="85" t="s">
        <v>27</v>
      </c>
      <c r="Q265" s="86">
        <f t="shared" si="5"/>
        <v>1</v>
      </c>
      <c r="R265" s="85" t="s">
        <v>28</v>
      </c>
      <c r="S265" s="87">
        <f t="shared" si="6"/>
        <v>1</v>
      </c>
      <c r="T265" s="85">
        <v>17.0</v>
      </c>
      <c r="U265" s="142">
        <v>12.196969696969697</v>
      </c>
      <c r="W265" s="14" t="s">
        <v>23</v>
      </c>
      <c r="X265" s="19">
        <f t="shared" si="7"/>
        <v>4</v>
      </c>
      <c r="Y265" s="14" t="s">
        <v>24</v>
      </c>
      <c r="Z265" s="18">
        <f t="shared" si="8"/>
        <v>3</v>
      </c>
      <c r="AA265" s="14">
        <v>19.0</v>
      </c>
      <c r="AB265" s="142">
        <v>16.189393939393938</v>
      </c>
      <c r="AC265" s="14">
        <f t="shared" si="13"/>
        <v>0</v>
      </c>
    </row>
    <row r="266">
      <c r="A266" s="14" t="s">
        <v>303</v>
      </c>
      <c r="B266" s="14" t="s">
        <v>328</v>
      </c>
      <c r="C266" s="14">
        <v>2022.0</v>
      </c>
      <c r="D266" s="14">
        <v>1.0</v>
      </c>
      <c r="E266" s="14" t="s">
        <v>20</v>
      </c>
      <c r="F266" s="14">
        <f t="shared" si="11"/>
        <v>1</v>
      </c>
      <c r="G266" s="14">
        <v>2024.0</v>
      </c>
      <c r="H266" s="83">
        <f t="shared" si="12"/>
        <v>2</v>
      </c>
      <c r="I266" s="58" t="s">
        <v>27</v>
      </c>
      <c r="J266" s="17">
        <f t="shared" si="3"/>
        <v>1</v>
      </c>
      <c r="K266" s="57" t="s">
        <v>22</v>
      </c>
      <c r="L266" s="84">
        <f t="shared" si="4"/>
        <v>2</v>
      </c>
      <c r="M266" s="57">
        <v>17.0</v>
      </c>
      <c r="N266" s="142">
        <v>12.931818181818182</v>
      </c>
      <c r="P266" s="14" t="s">
        <v>23</v>
      </c>
      <c r="Q266" s="86">
        <f t="shared" si="5"/>
        <v>4</v>
      </c>
      <c r="R266" s="14" t="s">
        <v>24</v>
      </c>
      <c r="S266" s="87">
        <f t="shared" si="6"/>
        <v>3</v>
      </c>
      <c r="T266" s="14">
        <v>19.0</v>
      </c>
      <c r="U266" s="142">
        <v>12.196969696969697</v>
      </c>
      <c r="W266" s="14" t="s">
        <v>23</v>
      </c>
      <c r="X266" s="19">
        <f t="shared" si="7"/>
        <v>4</v>
      </c>
      <c r="Y266" s="14" t="s">
        <v>24</v>
      </c>
      <c r="Z266" s="18">
        <f t="shared" si="8"/>
        <v>3</v>
      </c>
      <c r="AA266" s="14">
        <v>19.0</v>
      </c>
      <c r="AB266" s="142">
        <v>16.189393939393938</v>
      </c>
      <c r="AC266" s="14">
        <f t="shared" si="13"/>
        <v>0</v>
      </c>
    </row>
    <row r="271">
      <c r="A271" s="144" t="s">
        <v>332</v>
      </c>
      <c r="B271" s="145">
        <f>IFERROR(__xludf.DUMMYFUNCTION("COUNTUNIQUE(A3:A266)"),75.0)</f>
        <v>75</v>
      </c>
    </row>
    <row r="272">
      <c r="A272" s="146" t="s">
        <v>333</v>
      </c>
      <c r="B272" s="145">
        <f>IFERROR(__xludf.DUMMYFUNCTION("COUNTUNIQUE(B4:B266)"),208.0)</f>
        <v>208</v>
      </c>
      <c r="J272" s="147"/>
    </row>
    <row r="273">
      <c r="A273" s="148" t="s">
        <v>334</v>
      </c>
      <c r="B273" s="149">
        <f>SUM(AC3:AC266)</f>
        <v>18</v>
      </c>
    </row>
    <row r="288">
      <c r="B288" s="68" t="s">
        <v>335</v>
      </c>
      <c r="C288" s="68" t="s">
        <v>336</v>
      </c>
      <c r="D288" s="68" t="s">
        <v>337</v>
      </c>
      <c r="E288" s="68" t="s">
        <v>338</v>
      </c>
      <c r="G288" s="68" t="s">
        <v>339</v>
      </c>
      <c r="H288" s="68" t="s">
        <v>340</v>
      </c>
      <c r="I288" s="68" t="s">
        <v>341</v>
      </c>
      <c r="J288" s="68" t="s">
        <v>342</v>
      </c>
    </row>
    <row r="289">
      <c r="A289" s="150" t="s">
        <v>343</v>
      </c>
    </row>
    <row r="290">
      <c r="A290" s="151" t="s">
        <v>344</v>
      </c>
    </row>
    <row r="291">
      <c r="A291" s="152" t="s">
        <v>12</v>
      </c>
      <c r="B291" s="142">
        <f>AVERAGE(H3:H266)</f>
        <v>2.723484848</v>
      </c>
      <c r="C291" s="142">
        <f>MIN(H3:H266)</f>
        <v>1</v>
      </c>
      <c r="D291" s="142">
        <f>max(H3:H266)</f>
        <v>4</v>
      </c>
      <c r="E291" s="142">
        <f>STDEV(H3:H266)</f>
        <v>1.087107989</v>
      </c>
      <c r="G291" s="142" t="str">
        <f>AVERAGE(M3:M266 - M3:M266)</f>
        <v>#VALUE!</v>
      </c>
      <c r="H291" s="142">
        <f>MIN(M3:M266)</f>
        <v>1</v>
      </c>
      <c r="I291" s="142">
        <f>max(M3:M266)</f>
        <v>19</v>
      </c>
      <c r="J291" s="142">
        <f>STDEV(M3:M266)</f>
        <v>5.937818705</v>
      </c>
    </row>
    <row r="292">
      <c r="A292" s="153" t="s">
        <v>345</v>
      </c>
    </row>
    <row r="293">
      <c r="A293" s="153" t="s">
        <v>346</v>
      </c>
    </row>
    <row r="294">
      <c r="A294" s="153" t="s">
        <v>347</v>
      </c>
      <c r="B294" s="142">
        <f>AVERAGE(M2:M266)</f>
        <v>12.93181818</v>
      </c>
      <c r="C294" s="142">
        <f>min(M3:M266)</f>
        <v>1</v>
      </c>
      <c r="D294" s="142">
        <f>MAX(M3:M266)</f>
        <v>19</v>
      </c>
      <c r="E294" s="142">
        <f>STDEV(M3:M266)</f>
        <v>5.937818705</v>
      </c>
      <c r="G294" s="142">
        <f>AVERAGE(T2:T266)</f>
        <v>12.1969697</v>
      </c>
      <c r="H294" s="142">
        <f>min(T3:T266)</f>
        <v>1</v>
      </c>
      <c r="I294" s="142">
        <f>MAX(T3:T266)</f>
        <v>19</v>
      </c>
      <c r="J294" s="142">
        <f>STDEV(T3:T266)</f>
        <v>5.91182278</v>
      </c>
    </row>
    <row r="295">
      <c r="A295" s="154" t="s">
        <v>348</v>
      </c>
    </row>
    <row r="296">
      <c r="A296" s="154" t="s">
        <v>349</v>
      </c>
    </row>
    <row r="297">
      <c r="A297" s="154" t="s">
        <v>350</v>
      </c>
      <c r="B297" s="142">
        <f>AVERAGE(T3:T266)</f>
        <v>12.1969697</v>
      </c>
      <c r="C297" s="142">
        <f>min(T3:T266)</f>
        <v>1</v>
      </c>
      <c r="D297" s="142">
        <f>MAX(T3:T266)</f>
        <v>19</v>
      </c>
      <c r="E297" s="142">
        <f>STDEV(T3:T266)</f>
        <v>5.91182278</v>
      </c>
      <c r="G297" s="142">
        <f>AVERAGE(AA3:AA266)</f>
        <v>16.18939394</v>
      </c>
      <c r="H297" s="142">
        <f>min(AA3:AA266)</f>
        <v>1</v>
      </c>
      <c r="I297" s="142">
        <f>MAX(AA3:AA266)</f>
        <v>19</v>
      </c>
      <c r="J297" s="142">
        <f>STDEV(AA3:AA266)</f>
        <v>4.989925327</v>
      </c>
    </row>
    <row r="298">
      <c r="A298" s="155" t="s">
        <v>351</v>
      </c>
    </row>
    <row r="299">
      <c r="A299" s="155" t="s">
        <v>352</v>
      </c>
    </row>
    <row r="300">
      <c r="A300" s="155" t="s">
        <v>353</v>
      </c>
      <c r="B300" s="142">
        <f>AVERAGE(AA3:AA266)</f>
        <v>16.18939394</v>
      </c>
      <c r="C300" s="142">
        <f>min(AA3:AA266)</f>
        <v>1</v>
      </c>
      <c r="D300" s="142">
        <f>MAX(AA3:AA266)</f>
        <v>19</v>
      </c>
      <c r="E300" s="142">
        <f>STDEV(AA3:AA266)</f>
        <v>4.989925327</v>
      </c>
      <c r="G300" s="142" t="str">
        <f>AVERAGE(AG3:AG266)</f>
        <v>#DIV/0!</v>
      </c>
      <c r="H300" s="142">
        <f>min(AG3:AG266)</f>
        <v>0</v>
      </c>
      <c r="I300" s="142">
        <f>MAX(AG3:AG266)</f>
        <v>0</v>
      </c>
      <c r="J300" s="142" t="str">
        <f>STDEV(AG3:AG266)</f>
        <v>#DIV/0!</v>
      </c>
    </row>
    <row r="301">
      <c r="A301" s="151" t="s">
        <v>4</v>
      </c>
    </row>
    <row r="303">
      <c r="B303" s="68" t="s">
        <v>23</v>
      </c>
      <c r="C303" s="68" t="s">
        <v>27</v>
      </c>
      <c r="F303" s="156"/>
      <c r="G303" s="156"/>
      <c r="H303" s="156"/>
      <c r="I303" s="156"/>
      <c r="J303" s="156"/>
      <c r="K303" s="156"/>
      <c r="L303" s="156"/>
    </row>
    <row r="304">
      <c r="A304" s="153" t="s">
        <v>345</v>
      </c>
      <c r="F304" s="156"/>
      <c r="G304" s="156"/>
      <c r="H304" s="157" t="s">
        <v>335</v>
      </c>
      <c r="I304" s="157" t="s">
        <v>336</v>
      </c>
      <c r="J304" s="157" t="s">
        <v>337</v>
      </c>
      <c r="K304" s="157" t="s">
        <v>338</v>
      </c>
      <c r="L304" s="156"/>
    </row>
    <row r="305">
      <c r="A305" s="153"/>
      <c r="F305" s="156"/>
      <c r="G305" s="158" t="s">
        <v>12</v>
      </c>
      <c r="H305" s="159">
        <v>2.7234848484848486</v>
      </c>
      <c r="I305" s="160">
        <v>1.0</v>
      </c>
      <c r="J305" s="160">
        <v>4.0</v>
      </c>
      <c r="K305" s="161">
        <v>1.0871079887652555</v>
      </c>
      <c r="L305" s="156"/>
    </row>
    <row r="306">
      <c r="A306" s="154" t="s">
        <v>348</v>
      </c>
      <c r="F306" s="156"/>
      <c r="G306" s="162" t="s">
        <v>347</v>
      </c>
      <c r="H306" s="159">
        <v>12.931818181818182</v>
      </c>
      <c r="I306" s="160">
        <v>1.0</v>
      </c>
      <c r="J306" s="160">
        <v>19.0</v>
      </c>
      <c r="K306" s="161">
        <v>5.937818705402117</v>
      </c>
      <c r="L306" s="156"/>
    </row>
    <row r="307">
      <c r="A307" s="154"/>
      <c r="F307" s="156"/>
      <c r="G307" s="163" t="s">
        <v>350</v>
      </c>
      <c r="H307" s="159">
        <v>12.196969696969697</v>
      </c>
      <c r="I307" s="160">
        <v>1.0</v>
      </c>
      <c r="J307" s="160">
        <v>19.0</v>
      </c>
      <c r="K307" s="161">
        <v>5.911822779568498</v>
      </c>
      <c r="L307" s="156"/>
    </row>
    <row r="308">
      <c r="A308" s="155" t="s">
        <v>351</v>
      </c>
      <c r="F308" s="156"/>
      <c r="G308" s="163" t="s">
        <v>353</v>
      </c>
      <c r="H308" s="159">
        <v>16.189393939393938</v>
      </c>
      <c r="I308" s="160">
        <v>1.0</v>
      </c>
      <c r="J308" s="160">
        <v>19.0</v>
      </c>
      <c r="K308" s="161">
        <v>4.989925326532829</v>
      </c>
      <c r="L308" s="156"/>
    </row>
    <row r="309">
      <c r="A309" s="155"/>
      <c r="F309" s="156"/>
      <c r="G309" s="156"/>
      <c r="H309" s="156"/>
      <c r="I309" s="156"/>
      <c r="J309" s="156"/>
      <c r="K309" s="156"/>
      <c r="L309" s="156"/>
    </row>
    <row r="310">
      <c r="F310" s="156"/>
      <c r="G310" s="156"/>
      <c r="H310" s="156"/>
      <c r="I310" s="156"/>
      <c r="J310" s="156"/>
      <c r="K310" s="156"/>
      <c r="L310" s="156"/>
    </row>
    <row r="311">
      <c r="F311" s="156"/>
      <c r="G311" s="156"/>
      <c r="H311" s="156"/>
      <c r="I311" s="156"/>
      <c r="J311" s="156"/>
      <c r="K311" s="156"/>
      <c r="L311" s="156"/>
    </row>
    <row r="315">
      <c r="B315" s="68" t="s">
        <v>354</v>
      </c>
    </row>
    <row r="316">
      <c r="A316" s="150" t="s">
        <v>343</v>
      </c>
      <c r="B316" s="68" t="s">
        <v>355</v>
      </c>
    </row>
    <row r="317">
      <c r="A317" s="151" t="s">
        <v>344</v>
      </c>
    </row>
    <row r="318">
      <c r="A318" s="152" t="s">
        <v>12</v>
      </c>
    </row>
    <row r="319">
      <c r="A319" s="153" t="s">
        <v>345</v>
      </c>
    </row>
    <row r="320">
      <c r="A320" s="153" t="s">
        <v>346</v>
      </c>
    </row>
    <row r="321">
      <c r="A321" s="153" t="s">
        <v>347</v>
      </c>
    </row>
    <row r="322">
      <c r="A322" s="154" t="s">
        <v>348</v>
      </c>
    </row>
    <row r="323">
      <c r="A323" s="154" t="s">
        <v>349</v>
      </c>
    </row>
    <row r="324">
      <c r="A324" s="154" t="s">
        <v>350</v>
      </c>
    </row>
    <row r="325">
      <c r="A325" s="155" t="s">
        <v>351</v>
      </c>
    </row>
    <row r="326">
      <c r="A326" s="155" t="s">
        <v>352</v>
      </c>
    </row>
    <row r="327">
      <c r="A327" s="155" t="s">
        <v>353</v>
      </c>
    </row>
    <row r="328">
      <c r="A328" s="151" t="s">
        <v>4</v>
      </c>
    </row>
  </sheetData>
  <mergeCells count="2">
    <mergeCell ref="E1:F1"/>
    <mergeCell ref="AC1:AC2"/>
  </mergeCells>
  <conditionalFormatting sqref="B207">
    <cfRule type="expression" dxfId="0" priority="1">
      <formula>COUNTIF(H189:H194, B207) = 1</formula>
    </cfRule>
  </conditionalFormatting>
  <conditionalFormatting sqref="B203">
    <cfRule type="expression" dxfId="0" priority="2">
      <formula>COUNTIF(H189:H194, B203) = 1</formula>
    </cfRule>
  </conditionalFormatting>
  <conditionalFormatting sqref="B204">
    <cfRule type="expression" dxfId="0" priority="3">
      <formula>COUNTIF(H189:H194, B204) = 1</formula>
    </cfRule>
  </conditionalFormatting>
  <conditionalFormatting sqref="B206">
    <cfRule type="expression" dxfId="0" priority="4">
      <formula>COUNTIF(H189:H193, B206) = 1</formula>
    </cfRule>
  </conditionalFormatting>
  <conditionalFormatting sqref="B71 B181">
    <cfRule type="expression" dxfId="0" priority="5">
      <formula>COUNTIF(#REF!, B71) = 1</formula>
    </cfRule>
  </conditionalFormatting>
  <conditionalFormatting sqref="B72">
    <cfRule type="expression" dxfId="0" priority="6">
      <formula>COUNTIF(#REF!, B72) = 1</formula>
    </cfRule>
  </conditionalFormatting>
  <conditionalFormatting sqref="B74">
    <cfRule type="expression" dxfId="0" priority="7">
      <formula>COUNTIF(#REF!, B74) = 1</formula>
    </cfRule>
  </conditionalFormatting>
  <conditionalFormatting sqref="B75">
    <cfRule type="expression" dxfId="0" priority="8">
      <formula>COUNTIF(#REF!, B75) = 1</formula>
    </cfRule>
  </conditionalFormatting>
  <conditionalFormatting sqref="B76">
    <cfRule type="expression" dxfId="0" priority="9">
      <formula>COUNTIF(#REF!, B76) = 1</formula>
    </cfRule>
  </conditionalFormatting>
  <hyperlinks>
    <hyperlink r:id="rId1" ref="A5"/>
    <hyperlink r:id="rId2" ref="A27"/>
    <hyperlink r:id="rId3" ref="A37"/>
    <hyperlink r:id="rId4" ref="A43"/>
    <hyperlink r:id="rId5" ref="A56"/>
    <hyperlink r:id="rId6" ref="A94"/>
    <hyperlink r:id="rId7" ref="A102"/>
    <hyperlink r:id="rId8" ref="A128"/>
    <hyperlink r:id="rId9" ref="A132"/>
    <hyperlink r:id="rId10" ref="A245"/>
  </hyperlinks>
  <drawing r:id="rId1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23.13"/>
  </cols>
  <sheetData>
    <row r="1">
      <c r="A1" s="204" t="s">
        <v>375</v>
      </c>
      <c r="B1" s="204" t="s">
        <v>70</v>
      </c>
      <c r="C1" s="236" t="s">
        <v>377</v>
      </c>
      <c r="D1" s="204" t="s">
        <v>70</v>
      </c>
      <c r="E1" s="236" t="s">
        <v>405</v>
      </c>
      <c r="F1" s="204" t="s">
        <v>378</v>
      </c>
    </row>
    <row r="2">
      <c r="A2" s="68" t="s">
        <v>95</v>
      </c>
      <c r="B2" s="68"/>
      <c r="C2" s="68" t="s">
        <v>96</v>
      </c>
      <c r="E2" s="68" t="s">
        <v>141</v>
      </c>
      <c r="F2" s="57">
        <v>13.0</v>
      </c>
    </row>
    <row r="3">
      <c r="A3" s="68" t="s">
        <v>690</v>
      </c>
      <c r="B3" s="68" t="b">
        <v>0</v>
      </c>
      <c r="C3" s="68" t="s">
        <v>83</v>
      </c>
      <c r="F3" s="57">
        <v>8.0</v>
      </c>
    </row>
    <row r="4">
      <c r="A4" s="68" t="s">
        <v>103</v>
      </c>
      <c r="B4" s="68" t="b">
        <v>0</v>
      </c>
      <c r="C4" s="68" t="s">
        <v>802</v>
      </c>
      <c r="F4" s="57">
        <v>2.0</v>
      </c>
    </row>
    <row r="5">
      <c r="A5" s="68" t="s">
        <v>166</v>
      </c>
      <c r="B5" s="68" t="b">
        <v>0</v>
      </c>
      <c r="C5" s="68" t="s">
        <v>91</v>
      </c>
      <c r="F5" s="57">
        <v>7.0</v>
      </c>
    </row>
    <row r="6">
      <c r="A6" s="68" t="s">
        <v>51</v>
      </c>
      <c r="B6" s="68" t="b">
        <v>0</v>
      </c>
      <c r="C6" s="68" t="s">
        <v>196</v>
      </c>
      <c r="F6" s="57">
        <v>11.0</v>
      </c>
    </row>
    <row r="7">
      <c r="A7" s="68" t="s">
        <v>115</v>
      </c>
      <c r="B7" s="68" t="b">
        <v>0</v>
      </c>
      <c r="C7" s="68" t="s">
        <v>211</v>
      </c>
      <c r="F7" s="57">
        <v>10.0</v>
      </c>
    </row>
    <row r="8">
      <c r="A8" s="68" t="s">
        <v>85</v>
      </c>
      <c r="B8" s="68" t="b">
        <v>0</v>
      </c>
      <c r="C8" s="68" t="s">
        <v>84</v>
      </c>
      <c r="F8" s="57">
        <v>5.0</v>
      </c>
    </row>
    <row r="9">
      <c r="A9" s="68" t="s">
        <v>110</v>
      </c>
      <c r="B9" s="68" t="b">
        <v>0</v>
      </c>
      <c r="C9" s="68" t="s">
        <v>111</v>
      </c>
      <c r="F9" s="57">
        <v>12.0</v>
      </c>
    </row>
    <row r="10">
      <c r="A10" s="68" t="s">
        <v>73</v>
      </c>
      <c r="B10" s="68" t="b">
        <v>0</v>
      </c>
      <c r="C10" s="68" t="s">
        <v>192</v>
      </c>
      <c r="F10" s="57">
        <v>14.0</v>
      </c>
    </row>
    <row r="11">
      <c r="A11" s="68" t="s">
        <v>94</v>
      </c>
      <c r="B11" s="68" t="b">
        <v>0</v>
      </c>
      <c r="C11" s="68" t="s">
        <v>803</v>
      </c>
      <c r="F11" s="57">
        <v>3.0</v>
      </c>
    </row>
    <row r="12">
      <c r="A12" s="68" t="s">
        <v>56</v>
      </c>
      <c r="B12" s="68" t="b">
        <v>0</v>
      </c>
      <c r="C12" s="68" t="s">
        <v>57</v>
      </c>
      <c r="F12" s="57">
        <v>6.0</v>
      </c>
    </row>
    <row r="13">
      <c r="A13" s="68" t="s">
        <v>68</v>
      </c>
      <c r="B13" s="68" t="b">
        <v>0</v>
      </c>
      <c r="C13" s="68" t="s">
        <v>87</v>
      </c>
      <c r="F13" s="57">
        <v>9.0</v>
      </c>
    </row>
    <row r="14">
      <c r="A14" s="68" t="s">
        <v>580</v>
      </c>
      <c r="B14" s="68" t="b">
        <v>0</v>
      </c>
      <c r="C14" s="68" t="s">
        <v>99</v>
      </c>
      <c r="F14" s="57">
        <v>4.0</v>
      </c>
    </row>
    <row r="15">
      <c r="A15" s="68" t="s">
        <v>108</v>
      </c>
      <c r="B15" s="68" t="b">
        <v>0</v>
      </c>
      <c r="C15" s="68" t="s">
        <v>182</v>
      </c>
      <c r="F15" s="57">
        <v>16.0</v>
      </c>
    </row>
    <row r="16">
      <c r="A16" s="68" t="s">
        <v>46</v>
      </c>
      <c r="B16" s="68" t="b">
        <v>0</v>
      </c>
      <c r="C16" s="68" t="s">
        <v>216</v>
      </c>
      <c r="F16" s="57">
        <v>15.0</v>
      </c>
    </row>
    <row r="17">
      <c r="A17" s="68" t="s">
        <v>81</v>
      </c>
      <c r="B17" s="68" t="b">
        <v>0</v>
      </c>
      <c r="C17" s="68" t="s">
        <v>145</v>
      </c>
      <c r="E17" s="68" t="s">
        <v>210</v>
      </c>
      <c r="F17" s="57">
        <v>18.0</v>
      </c>
    </row>
    <row r="18">
      <c r="A18" s="68" t="s">
        <v>127</v>
      </c>
      <c r="B18" s="68" t="b">
        <v>0</v>
      </c>
      <c r="C18" s="68" t="s">
        <v>151</v>
      </c>
      <c r="E18" s="68" t="s">
        <v>147</v>
      </c>
      <c r="F18" s="57">
        <v>17.0</v>
      </c>
    </row>
    <row r="19">
      <c r="A19" s="68" t="s">
        <v>74</v>
      </c>
      <c r="B19" s="68" t="b">
        <v>0</v>
      </c>
      <c r="C19" s="68" t="s">
        <v>75</v>
      </c>
      <c r="F19" s="57">
        <v>1.0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23.63"/>
  </cols>
  <sheetData>
    <row r="1">
      <c r="A1" s="559" t="s">
        <v>6</v>
      </c>
      <c r="B1" s="559" t="s">
        <v>5</v>
      </c>
    </row>
    <row r="2">
      <c r="A2" s="449" t="s">
        <v>72</v>
      </c>
      <c r="B2" s="449" t="s">
        <v>73</v>
      </c>
    </row>
    <row r="3">
      <c r="A3" s="449" t="s">
        <v>76</v>
      </c>
      <c r="B3" s="449" t="s">
        <v>77</v>
      </c>
    </row>
    <row r="4">
      <c r="A4" s="449" t="s">
        <v>80</v>
      </c>
      <c r="B4" s="449" t="s">
        <v>756</v>
      </c>
    </row>
    <row r="5">
      <c r="A5" s="449" t="s">
        <v>84</v>
      </c>
      <c r="B5" s="449" t="s">
        <v>85</v>
      </c>
    </row>
    <row r="6">
      <c r="A6" s="449" t="s">
        <v>75</v>
      </c>
      <c r="B6" s="449" t="s">
        <v>74</v>
      </c>
    </row>
    <row r="7">
      <c r="A7" s="449" t="s">
        <v>804</v>
      </c>
      <c r="B7" s="449" t="s">
        <v>74</v>
      </c>
    </row>
    <row r="8">
      <c r="A8" s="449" t="s">
        <v>91</v>
      </c>
      <c r="B8" s="449" t="s">
        <v>77</v>
      </c>
    </row>
    <row r="9">
      <c r="A9" s="449" t="s">
        <v>93</v>
      </c>
      <c r="B9" s="449" t="s">
        <v>94</v>
      </c>
    </row>
    <row r="10">
      <c r="A10" s="449" t="s">
        <v>97</v>
      </c>
      <c r="B10" s="449" t="s">
        <v>94</v>
      </c>
    </row>
    <row r="11">
      <c r="A11" s="449" t="s">
        <v>100</v>
      </c>
      <c r="B11" s="449" t="s">
        <v>85</v>
      </c>
    </row>
    <row r="12">
      <c r="A12" s="449" t="s">
        <v>102</v>
      </c>
      <c r="B12" s="449" t="s">
        <v>103</v>
      </c>
    </row>
    <row r="13">
      <c r="A13" s="449" t="s">
        <v>105</v>
      </c>
      <c r="B13" s="449" t="s">
        <v>103</v>
      </c>
    </row>
    <row r="15">
      <c r="A15" s="68" t="s">
        <v>412</v>
      </c>
      <c r="B15" s="68">
        <f>IFERROR(__xludf.DUMMYFUNCTION("COUNTUNIQUE(B2:B13)"),7.0)</f>
        <v>7</v>
      </c>
    </row>
    <row r="16">
      <c r="A16" s="68" t="s">
        <v>413</v>
      </c>
      <c r="B16" s="68">
        <f>COUNTA(B2:B13)</f>
        <v>12</v>
      </c>
    </row>
    <row r="17">
      <c r="A17" s="68" t="s">
        <v>414</v>
      </c>
      <c r="B17" s="560">
        <f>B15/B16</f>
        <v>0.5833333333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40.13"/>
  </cols>
  <sheetData>
    <row r="1">
      <c r="A1" s="559" t="s">
        <v>6</v>
      </c>
      <c r="B1" s="559" t="s">
        <v>5</v>
      </c>
    </row>
    <row r="2">
      <c r="A2" s="449" t="s">
        <v>710</v>
      </c>
      <c r="B2" s="449" t="s">
        <v>25</v>
      </c>
      <c r="C2" s="449"/>
      <c r="D2" s="449"/>
    </row>
    <row r="3">
      <c r="A3" s="449" t="s">
        <v>711</v>
      </c>
      <c r="B3" s="449" t="s">
        <v>74</v>
      </c>
      <c r="C3" s="449"/>
      <c r="D3" s="449"/>
    </row>
    <row r="4">
      <c r="A4" s="449" t="s">
        <v>712</v>
      </c>
      <c r="B4" s="449" t="s">
        <v>25</v>
      </c>
      <c r="C4" s="449"/>
      <c r="D4" s="449"/>
    </row>
    <row r="5">
      <c r="A5" s="449" t="s">
        <v>713</v>
      </c>
      <c r="B5" s="449" t="s">
        <v>572</v>
      </c>
      <c r="C5" s="449"/>
      <c r="D5" s="449"/>
    </row>
    <row r="6">
      <c r="A6" s="449" t="s">
        <v>714</v>
      </c>
      <c r="B6" s="449" t="s">
        <v>154</v>
      </c>
      <c r="C6" s="449"/>
      <c r="D6" s="449"/>
    </row>
    <row r="7">
      <c r="A7" s="449" t="s">
        <v>715</v>
      </c>
      <c r="B7" s="449" t="s">
        <v>154</v>
      </c>
      <c r="C7" s="449"/>
      <c r="D7" s="449"/>
    </row>
    <row r="8">
      <c r="A8" s="449" t="s">
        <v>716</v>
      </c>
      <c r="B8" s="449" t="s">
        <v>167</v>
      </c>
      <c r="C8" s="449"/>
      <c r="D8" s="449"/>
    </row>
    <row r="9">
      <c r="A9" s="449" t="s">
        <v>717</v>
      </c>
      <c r="B9" s="449" t="s">
        <v>94</v>
      </c>
      <c r="C9" s="449"/>
      <c r="D9" s="449"/>
    </row>
    <row r="10">
      <c r="A10" s="449" t="s">
        <v>718</v>
      </c>
      <c r="B10" s="449" t="s">
        <v>572</v>
      </c>
      <c r="C10" s="449"/>
      <c r="D10" s="449"/>
    </row>
    <row r="11">
      <c r="A11" s="449" t="s">
        <v>719</v>
      </c>
      <c r="B11" s="449" t="s">
        <v>94</v>
      </c>
      <c r="C11" s="449"/>
      <c r="D11" s="449"/>
    </row>
    <row r="12">
      <c r="A12" s="449" t="s">
        <v>720</v>
      </c>
      <c r="B12" s="449" t="s">
        <v>115</v>
      </c>
      <c r="C12" s="449"/>
      <c r="D12" s="449"/>
    </row>
    <row r="13">
      <c r="A13" s="449" t="s">
        <v>721</v>
      </c>
      <c r="B13" s="449" t="s">
        <v>95</v>
      </c>
      <c r="C13" s="449"/>
      <c r="D13" s="449"/>
    </row>
    <row r="14">
      <c r="A14" s="449" t="s">
        <v>722</v>
      </c>
      <c r="B14" s="449" t="s">
        <v>77</v>
      </c>
      <c r="C14" s="449"/>
      <c r="D14" s="449"/>
    </row>
    <row r="15">
      <c r="A15" s="449"/>
      <c r="B15" s="449"/>
      <c r="C15" s="449"/>
      <c r="D15" s="449"/>
    </row>
    <row r="16">
      <c r="A16" s="449"/>
      <c r="B16" s="449"/>
      <c r="C16" s="449"/>
      <c r="D16" s="449"/>
    </row>
    <row r="18">
      <c r="A18" s="68" t="s">
        <v>412</v>
      </c>
      <c r="B18" s="142">
        <f>IFERROR(__xludf.DUMMYFUNCTION("COUNTUNIQUE(B2:B15)"),9.0)</f>
        <v>9</v>
      </c>
    </row>
    <row r="19">
      <c r="A19" s="68" t="s">
        <v>413</v>
      </c>
      <c r="B19" s="142">
        <f>COUNTA(B2:B15)</f>
        <v>13</v>
      </c>
    </row>
    <row r="20">
      <c r="A20" s="68" t="s">
        <v>414</v>
      </c>
      <c r="B20" s="560">
        <f>B18/B19</f>
        <v>0.6923076923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40.13"/>
  </cols>
  <sheetData>
    <row r="1">
      <c r="A1" s="559" t="s">
        <v>6</v>
      </c>
      <c r="B1" s="559" t="s">
        <v>5</v>
      </c>
    </row>
    <row r="2">
      <c r="A2" s="449" t="s">
        <v>723</v>
      </c>
      <c r="B2" s="449" t="s">
        <v>74</v>
      </c>
      <c r="C2" s="449"/>
      <c r="D2" s="449"/>
    </row>
    <row r="3">
      <c r="A3" s="449" t="s">
        <v>725</v>
      </c>
      <c r="B3" s="449" t="s">
        <v>74</v>
      </c>
      <c r="C3" s="449"/>
      <c r="D3" s="449"/>
    </row>
    <row r="4">
      <c r="A4" s="449" t="s">
        <v>726</v>
      </c>
      <c r="B4" s="449" t="s">
        <v>572</v>
      </c>
      <c r="C4" s="449"/>
      <c r="D4" s="449"/>
    </row>
    <row r="5">
      <c r="A5" s="449" t="s">
        <v>727</v>
      </c>
      <c r="B5" s="449" t="s">
        <v>115</v>
      </c>
      <c r="C5" s="449"/>
      <c r="D5" s="449"/>
    </row>
    <row r="6">
      <c r="A6" s="449" t="s">
        <v>715</v>
      </c>
      <c r="B6" s="449" t="s">
        <v>798</v>
      </c>
      <c r="C6" s="449"/>
      <c r="D6" s="449"/>
    </row>
    <row r="7">
      <c r="A7" s="449" t="s">
        <v>799</v>
      </c>
      <c r="B7" s="449" t="s">
        <v>167</v>
      </c>
      <c r="C7" s="449"/>
      <c r="D7" s="449"/>
    </row>
    <row r="8">
      <c r="A8" s="449" t="s">
        <v>729</v>
      </c>
      <c r="B8" s="449" t="s">
        <v>74</v>
      </c>
      <c r="C8" s="449"/>
      <c r="D8" s="449"/>
    </row>
    <row r="9">
      <c r="A9" s="449" t="s">
        <v>731</v>
      </c>
      <c r="B9" s="449" t="s">
        <v>94</v>
      </c>
      <c r="C9" s="449"/>
      <c r="D9" s="449"/>
    </row>
    <row r="10">
      <c r="A10" s="449" t="s">
        <v>732</v>
      </c>
      <c r="B10" s="449" t="s">
        <v>572</v>
      </c>
      <c r="C10" s="449"/>
      <c r="D10" s="449"/>
    </row>
    <row r="11">
      <c r="A11" s="449" t="s">
        <v>733</v>
      </c>
      <c r="B11" s="449" t="s">
        <v>95</v>
      </c>
      <c r="C11" s="449"/>
      <c r="D11" s="449"/>
    </row>
    <row r="12">
      <c r="A12" s="449" t="s">
        <v>734</v>
      </c>
      <c r="B12" s="449" t="s">
        <v>108</v>
      </c>
      <c r="C12" s="449"/>
      <c r="D12" s="449"/>
    </row>
    <row r="13">
      <c r="A13" s="449"/>
      <c r="B13" s="449"/>
      <c r="C13" s="449"/>
      <c r="D13" s="449"/>
    </row>
    <row r="14">
      <c r="A14" s="68" t="s">
        <v>412</v>
      </c>
      <c r="B14" s="68">
        <f>IFERROR(__xludf.DUMMYFUNCTION("COUNTUNIQUE(B2:B12)"),8.0)</f>
        <v>8</v>
      </c>
      <c r="C14" s="449"/>
      <c r="D14" s="449"/>
    </row>
    <row r="15">
      <c r="A15" s="68" t="s">
        <v>413</v>
      </c>
      <c r="B15" s="68">
        <f>COUNTA(B2:B12)</f>
        <v>11</v>
      </c>
      <c r="C15" s="449"/>
      <c r="D15" s="449"/>
    </row>
    <row r="16">
      <c r="A16" s="68" t="s">
        <v>414</v>
      </c>
      <c r="B16" s="560">
        <f>B14/B15</f>
        <v>0.7272727273</v>
      </c>
      <c r="C16" s="449"/>
      <c r="D16" s="449"/>
    </row>
    <row r="20">
      <c r="B20" s="560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40.13"/>
  </cols>
  <sheetData>
    <row r="1">
      <c r="A1" s="559" t="s">
        <v>6</v>
      </c>
      <c r="B1" s="559" t="s">
        <v>5</v>
      </c>
    </row>
    <row r="2">
      <c r="A2" s="449" t="s">
        <v>723</v>
      </c>
      <c r="B2" s="449" t="s">
        <v>74</v>
      </c>
      <c r="C2" s="449"/>
      <c r="D2" s="449"/>
    </row>
    <row r="3">
      <c r="A3" s="449" t="s">
        <v>735</v>
      </c>
      <c r="B3" s="449" t="s">
        <v>580</v>
      </c>
      <c r="C3" s="449"/>
      <c r="D3" s="449"/>
    </row>
    <row r="4">
      <c r="A4" s="449" t="s">
        <v>725</v>
      </c>
      <c r="B4" s="449" t="s">
        <v>74</v>
      </c>
      <c r="C4" s="449"/>
      <c r="D4" s="449"/>
    </row>
    <row r="5">
      <c r="A5" s="449" t="s">
        <v>736</v>
      </c>
      <c r="B5" s="449" t="s">
        <v>73</v>
      </c>
      <c r="C5" s="449"/>
      <c r="D5" s="449"/>
    </row>
    <row r="6">
      <c r="A6" s="449" t="s">
        <v>737</v>
      </c>
      <c r="B6" s="449" t="s">
        <v>580</v>
      </c>
      <c r="C6" s="449"/>
      <c r="D6" s="449"/>
    </row>
    <row r="7">
      <c r="A7" s="449" t="s">
        <v>738</v>
      </c>
      <c r="B7" s="449" t="s">
        <v>117</v>
      </c>
      <c r="C7" s="449"/>
      <c r="D7" s="449"/>
    </row>
    <row r="8">
      <c r="A8" s="449" t="s">
        <v>739</v>
      </c>
      <c r="B8" s="449" t="s">
        <v>74</v>
      </c>
      <c r="C8" s="449"/>
      <c r="D8" s="449"/>
    </row>
    <row r="9">
      <c r="A9" s="449" t="s">
        <v>740</v>
      </c>
      <c r="B9" s="449" t="s">
        <v>85</v>
      </c>
      <c r="C9" s="449"/>
      <c r="D9" s="449"/>
    </row>
    <row r="10">
      <c r="A10" s="449" t="s">
        <v>742</v>
      </c>
      <c r="B10" s="449" t="s">
        <v>103</v>
      </c>
      <c r="C10" s="449"/>
      <c r="D10" s="449"/>
    </row>
    <row r="11">
      <c r="A11" s="449" t="s">
        <v>743</v>
      </c>
      <c r="B11" s="449" t="s">
        <v>572</v>
      </c>
      <c r="C11" s="449"/>
      <c r="D11" s="449"/>
    </row>
    <row r="12">
      <c r="A12" s="449" t="s">
        <v>744</v>
      </c>
      <c r="B12" s="449" t="s">
        <v>572</v>
      </c>
      <c r="C12" s="449"/>
      <c r="D12" s="449"/>
    </row>
    <row r="13">
      <c r="A13" s="449" t="s">
        <v>745</v>
      </c>
      <c r="B13" s="449" t="s">
        <v>95</v>
      </c>
      <c r="C13" s="449"/>
      <c r="D13" s="449"/>
    </row>
    <row r="14">
      <c r="A14" s="449" t="s">
        <v>746</v>
      </c>
      <c r="B14" s="449" t="s">
        <v>95</v>
      </c>
      <c r="C14" s="449"/>
      <c r="D14" s="449"/>
    </row>
    <row r="15">
      <c r="A15" s="449" t="s">
        <v>747</v>
      </c>
      <c r="B15" s="449" t="s">
        <v>115</v>
      </c>
      <c r="C15" s="449"/>
      <c r="D15" s="449"/>
    </row>
    <row r="16">
      <c r="A16" s="449"/>
      <c r="B16" s="449"/>
      <c r="C16" s="449"/>
      <c r="D16" s="449"/>
    </row>
    <row r="18">
      <c r="A18" s="68" t="s">
        <v>412</v>
      </c>
      <c r="B18" s="142">
        <f>IFERROR(__xludf.DUMMYFUNCTION("COUNTUNIQUE(B2:B15)"),9.0)</f>
        <v>9</v>
      </c>
    </row>
    <row r="19">
      <c r="A19" s="68" t="s">
        <v>413</v>
      </c>
      <c r="B19" s="142">
        <f>COUNTA(B2:B15)</f>
        <v>14</v>
      </c>
    </row>
    <row r="20">
      <c r="A20" s="68" t="s">
        <v>414</v>
      </c>
      <c r="B20" s="560">
        <f>B18/B19</f>
        <v>0.6428571429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40.13"/>
  </cols>
  <sheetData>
    <row r="1">
      <c r="A1" s="559" t="s">
        <v>6</v>
      </c>
      <c r="B1" s="559" t="s">
        <v>5</v>
      </c>
    </row>
    <row r="2">
      <c r="A2" s="449" t="s">
        <v>748</v>
      </c>
      <c r="B2" s="449" t="s">
        <v>95</v>
      </c>
      <c r="C2" s="449"/>
      <c r="D2" s="449"/>
    </row>
    <row r="3">
      <c r="A3" s="449" t="s">
        <v>725</v>
      </c>
      <c r="B3" s="449" t="s">
        <v>74</v>
      </c>
      <c r="C3" s="449"/>
      <c r="D3" s="449"/>
    </row>
    <row r="4">
      <c r="A4" s="449" t="s">
        <v>749</v>
      </c>
      <c r="B4" s="449" t="s">
        <v>94</v>
      </c>
      <c r="C4" s="449"/>
      <c r="D4" s="449"/>
    </row>
    <row r="5">
      <c r="A5" s="449" t="s">
        <v>736</v>
      </c>
      <c r="B5" s="449" t="s">
        <v>73</v>
      </c>
      <c r="C5" s="449"/>
      <c r="D5" s="449"/>
    </row>
    <row r="6">
      <c r="A6" s="449" t="s">
        <v>737</v>
      </c>
      <c r="B6" s="449" t="s">
        <v>805</v>
      </c>
      <c r="C6" s="449"/>
      <c r="D6" s="449"/>
    </row>
    <row r="7">
      <c r="A7" s="449" t="s">
        <v>738</v>
      </c>
      <c r="B7" s="449" t="s">
        <v>117</v>
      </c>
      <c r="C7" s="449"/>
      <c r="D7" s="449"/>
    </row>
    <row r="8">
      <c r="A8" s="449" t="s">
        <v>750</v>
      </c>
      <c r="B8" s="449" t="s">
        <v>74</v>
      </c>
      <c r="C8" s="449"/>
      <c r="D8" s="449"/>
    </row>
    <row r="9">
      <c r="A9" s="449" t="s">
        <v>751</v>
      </c>
      <c r="B9" s="449" t="s">
        <v>25</v>
      </c>
      <c r="C9" s="449"/>
      <c r="D9" s="449"/>
    </row>
    <row r="10">
      <c r="A10" s="449" t="s">
        <v>744</v>
      </c>
      <c r="B10" s="449" t="s">
        <v>572</v>
      </c>
      <c r="C10" s="449"/>
      <c r="D10" s="449"/>
    </row>
    <row r="11">
      <c r="A11" s="449" t="s">
        <v>745</v>
      </c>
      <c r="B11" s="449" t="s">
        <v>95</v>
      </c>
      <c r="C11" s="449"/>
      <c r="D11" s="449"/>
    </row>
    <row r="12">
      <c r="A12" s="449" t="s">
        <v>752</v>
      </c>
      <c r="B12" s="449" t="s">
        <v>56</v>
      </c>
      <c r="C12" s="449"/>
      <c r="D12" s="449"/>
    </row>
    <row r="13">
      <c r="A13" s="449" t="s">
        <v>747</v>
      </c>
      <c r="B13" s="449" t="s">
        <v>115</v>
      </c>
      <c r="C13" s="449"/>
      <c r="D13" s="449"/>
    </row>
    <row r="15">
      <c r="A15" s="68" t="s">
        <v>412</v>
      </c>
      <c r="B15" s="68">
        <f>IFERROR(__xludf.DUMMYFUNCTION("COUNTUNIQUE(B2:B13)"),10.0)</f>
        <v>10</v>
      </c>
    </row>
    <row r="16">
      <c r="A16" s="68" t="s">
        <v>413</v>
      </c>
      <c r="B16" s="68">
        <f>COUNTA(B2:B13)</f>
        <v>12</v>
      </c>
    </row>
    <row r="17">
      <c r="A17" s="68" t="s">
        <v>414</v>
      </c>
      <c r="B17" s="560">
        <f>B15/B16</f>
        <v>0.8333333333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5"/>
    <col customWidth="1" min="3" max="3" width="17.25"/>
    <col customWidth="1" min="4" max="4" width="22.13"/>
    <col customWidth="1" min="5" max="5" width="21.75"/>
    <col customWidth="1" min="6" max="6" width="19.5"/>
    <col customWidth="1" min="7" max="7" width="22.25"/>
    <col customWidth="1" min="8" max="8" width="23.13"/>
    <col customWidth="1" min="9" max="9" width="20.5"/>
    <col customWidth="1" min="10" max="10" width="18.38"/>
    <col customWidth="1" min="11" max="11" width="16.5"/>
    <col customWidth="1" min="12" max="12" width="15.75"/>
    <col customWidth="1" min="13" max="13" width="19.38"/>
  </cols>
  <sheetData>
    <row r="1">
      <c r="A1" s="164">
        <v>0.0</v>
      </c>
      <c r="B1" s="164">
        <v>1.0</v>
      </c>
      <c r="C1" s="4">
        <v>2.0</v>
      </c>
      <c r="D1" s="165">
        <v>3.0</v>
      </c>
      <c r="E1" s="165">
        <v>4.0</v>
      </c>
      <c r="F1" s="165">
        <v>5.0</v>
      </c>
      <c r="G1" s="166">
        <v>6.0</v>
      </c>
      <c r="H1" s="166">
        <v>7.0</v>
      </c>
      <c r="I1" s="166">
        <v>8.0</v>
      </c>
      <c r="J1" s="167">
        <v>9.0</v>
      </c>
      <c r="K1" s="167">
        <v>10.0</v>
      </c>
      <c r="L1" s="167">
        <v>11.0</v>
      </c>
      <c r="M1" s="164">
        <v>12.0</v>
      </c>
    </row>
    <row r="2" ht="44.25" customHeight="1">
      <c r="A2" s="150" t="s">
        <v>343</v>
      </c>
      <c r="B2" s="151" t="s">
        <v>344</v>
      </c>
      <c r="C2" s="152" t="s">
        <v>12</v>
      </c>
      <c r="D2" s="153" t="s">
        <v>345</v>
      </c>
      <c r="E2" s="153" t="s">
        <v>346</v>
      </c>
      <c r="F2" s="153" t="s">
        <v>347</v>
      </c>
      <c r="G2" s="154" t="s">
        <v>348</v>
      </c>
      <c r="H2" s="154" t="s">
        <v>349</v>
      </c>
      <c r="I2" s="154" t="s">
        <v>350</v>
      </c>
      <c r="J2" s="155" t="s">
        <v>351</v>
      </c>
      <c r="K2" s="155" t="s">
        <v>352</v>
      </c>
      <c r="L2" s="155" t="s">
        <v>353</v>
      </c>
      <c r="M2" s="151" t="s">
        <v>4</v>
      </c>
    </row>
    <row r="3">
      <c r="A3" s="14">
        <v>1.0</v>
      </c>
      <c r="B3" s="168">
        <v>1.0</v>
      </c>
      <c r="C3" s="169">
        <v>4.0</v>
      </c>
      <c r="D3" s="168">
        <v>1.0</v>
      </c>
      <c r="E3" s="170">
        <v>2.0</v>
      </c>
      <c r="F3" s="18">
        <v>10.0</v>
      </c>
      <c r="G3" s="171">
        <v>1.0</v>
      </c>
      <c r="H3" s="171">
        <v>1.0</v>
      </c>
      <c r="I3" s="172">
        <v>10.0</v>
      </c>
      <c r="J3" s="170">
        <v>4.0</v>
      </c>
      <c r="K3" s="168">
        <v>3.0</v>
      </c>
      <c r="L3" s="18">
        <v>19.0</v>
      </c>
      <c r="M3" s="168">
        <v>0.0</v>
      </c>
    </row>
    <row r="4">
      <c r="A4" s="14">
        <v>1.0</v>
      </c>
      <c r="B4" s="168">
        <v>1.0</v>
      </c>
      <c r="C4" s="173">
        <v>2.0</v>
      </c>
      <c r="D4" s="38">
        <v>2.0</v>
      </c>
      <c r="E4" s="174">
        <v>2.0</v>
      </c>
      <c r="F4" s="14">
        <v>3.0</v>
      </c>
      <c r="G4" s="175">
        <v>1.0</v>
      </c>
      <c r="H4" s="175">
        <v>2.0</v>
      </c>
      <c r="I4" s="14">
        <v>4.0</v>
      </c>
      <c r="J4" s="174">
        <v>2.0</v>
      </c>
      <c r="K4" s="38">
        <v>1.0</v>
      </c>
      <c r="L4" s="88">
        <v>14.0</v>
      </c>
      <c r="M4" s="38">
        <v>0.0</v>
      </c>
    </row>
    <row r="5">
      <c r="A5" s="14">
        <v>1.0</v>
      </c>
      <c r="B5" s="168">
        <v>1.0</v>
      </c>
      <c r="C5" s="173">
        <v>4.0</v>
      </c>
      <c r="D5" s="38">
        <v>1.0</v>
      </c>
      <c r="E5" s="174">
        <v>1.0</v>
      </c>
      <c r="F5" s="14">
        <v>13.0</v>
      </c>
      <c r="G5" s="175">
        <v>1.0</v>
      </c>
      <c r="H5" s="175">
        <v>1.0</v>
      </c>
      <c r="I5" s="85">
        <v>4.0</v>
      </c>
      <c r="J5" s="174">
        <v>3.0</v>
      </c>
      <c r="K5" s="38">
        <v>1.0</v>
      </c>
      <c r="L5" s="14">
        <v>16.0</v>
      </c>
      <c r="M5" s="38">
        <v>0.0</v>
      </c>
    </row>
    <row r="6">
      <c r="A6" s="14">
        <v>1.0</v>
      </c>
      <c r="B6" s="168">
        <v>1.0</v>
      </c>
      <c r="C6" s="173">
        <v>2.0</v>
      </c>
      <c r="D6" s="38">
        <v>2.0</v>
      </c>
      <c r="E6" s="174">
        <v>1.0</v>
      </c>
      <c r="F6" s="14">
        <v>16.0</v>
      </c>
      <c r="G6" s="175">
        <v>4.0</v>
      </c>
      <c r="H6" s="175">
        <v>3.0</v>
      </c>
      <c r="I6" s="14">
        <v>19.0</v>
      </c>
      <c r="J6" s="174">
        <v>4.0</v>
      </c>
      <c r="K6" s="38">
        <v>3.0</v>
      </c>
      <c r="L6" s="14">
        <v>19.0</v>
      </c>
      <c r="M6" s="38">
        <v>0.0</v>
      </c>
    </row>
    <row r="7">
      <c r="A7" s="14">
        <v>1.0</v>
      </c>
      <c r="B7" s="168">
        <v>1.0</v>
      </c>
      <c r="C7" s="173">
        <v>4.0</v>
      </c>
      <c r="D7" s="38">
        <v>1.0</v>
      </c>
      <c r="E7" s="174">
        <v>1.0</v>
      </c>
      <c r="F7" s="14">
        <v>5.0</v>
      </c>
      <c r="G7" s="175">
        <v>4.0</v>
      </c>
      <c r="H7" s="175">
        <v>3.0</v>
      </c>
      <c r="I7" s="14">
        <v>19.0</v>
      </c>
      <c r="J7" s="174">
        <v>4.0</v>
      </c>
      <c r="K7" s="38">
        <v>3.0</v>
      </c>
      <c r="L7" s="14">
        <v>19.0</v>
      </c>
      <c r="M7" s="38">
        <v>0.0</v>
      </c>
    </row>
    <row r="8">
      <c r="A8" s="14">
        <v>1.0</v>
      </c>
      <c r="B8" s="168">
        <v>1.0</v>
      </c>
      <c r="C8" s="173">
        <v>4.0</v>
      </c>
      <c r="D8" s="38">
        <v>1.0</v>
      </c>
      <c r="E8" s="174">
        <v>1.0</v>
      </c>
      <c r="F8" s="14">
        <v>16.0</v>
      </c>
      <c r="G8" s="175">
        <v>1.0</v>
      </c>
      <c r="H8" s="175">
        <v>1.0</v>
      </c>
      <c r="I8" s="14">
        <v>12.0</v>
      </c>
      <c r="J8" s="174">
        <v>4.0</v>
      </c>
      <c r="K8" s="38">
        <v>3.0</v>
      </c>
      <c r="L8" s="14">
        <v>19.0</v>
      </c>
      <c r="M8" s="38">
        <v>0.0</v>
      </c>
    </row>
    <row r="9">
      <c r="A9" s="14">
        <v>1.0</v>
      </c>
      <c r="B9" s="168">
        <v>1.0</v>
      </c>
      <c r="C9" s="173">
        <v>4.0</v>
      </c>
      <c r="D9" s="38">
        <v>4.0</v>
      </c>
      <c r="E9" s="174">
        <v>3.0</v>
      </c>
      <c r="F9" s="14">
        <v>19.0</v>
      </c>
      <c r="G9" s="175">
        <v>2.0</v>
      </c>
      <c r="H9" s="175">
        <v>1.0</v>
      </c>
      <c r="I9" s="14">
        <v>15.0</v>
      </c>
      <c r="J9" s="174">
        <v>2.0</v>
      </c>
      <c r="K9" s="38">
        <v>1.0</v>
      </c>
      <c r="L9" s="88">
        <v>13.0</v>
      </c>
      <c r="M9" s="38">
        <v>0.0</v>
      </c>
    </row>
    <row r="10">
      <c r="A10" s="14">
        <v>1.0</v>
      </c>
      <c r="B10" s="168">
        <v>1.0</v>
      </c>
      <c r="C10" s="173">
        <v>2.0</v>
      </c>
      <c r="D10" s="38">
        <v>4.0</v>
      </c>
      <c r="E10" s="174">
        <v>3.0</v>
      </c>
      <c r="F10" s="14">
        <v>19.0</v>
      </c>
      <c r="G10" s="175">
        <v>1.0</v>
      </c>
      <c r="H10" s="175">
        <v>2.0</v>
      </c>
      <c r="I10" s="14">
        <v>13.0</v>
      </c>
      <c r="J10" s="174">
        <v>4.0</v>
      </c>
      <c r="K10" s="38">
        <v>3.0</v>
      </c>
      <c r="L10" s="14">
        <v>19.0</v>
      </c>
      <c r="M10" s="38">
        <v>0.0</v>
      </c>
    </row>
    <row r="11">
      <c r="A11" s="14">
        <v>1.0</v>
      </c>
      <c r="B11" s="168">
        <v>1.0</v>
      </c>
      <c r="C11" s="173">
        <v>1.0</v>
      </c>
      <c r="D11" s="38">
        <v>4.0</v>
      </c>
      <c r="E11" s="174">
        <v>3.0</v>
      </c>
      <c r="F11" s="14">
        <v>19.0</v>
      </c>
      <c r="G11" s="175">
        <v>1.0</v>
      </c>
      <c r="H11" s="175">
        <v>2.0</v>
      </c>
      <c r="I11" s="14">
        <v>18.0</v>
      </c>
      <c r="J11" s="174">
        <v>4.0</v>
      </c>
      <c r="K11" s="38">
        <v>3.0</v>
      </c>
      <c r="L11" s="14">
        <v>19.0</v>
      </c>
      <c r="M11" s="38">
        <v>0.0</v>
      </c>
    </row>
    <row r="12">
      <c r="A12" s="14">
        <v>1.0</v>
      </c>
      <c r="B12" s="168">
        <v>1.0</v>
      </c>
      <c r="C12" s="173">
        <v>1.0</v>
      </c>
      <c r="D12" s="38">
        <v>4.0</v>
      </c>
      <c r="E12" s="174">
        <v>3.0</v>
      </c>
      <c r="F12" s="14">
        <v>19.0</v>
      </c>
      <c r="G12" s="175">
        <v>1.0</v>
      </c>
      <c r="H12" s="175">
        <v>2.0</v>
      </c>
      <c r="I12" s="14">
        <v>18.0</v>
      </c>
      <c r="J12" s="174">
        <v>4.0</v>
      </c>
      <c r="K12" s="38">
        <v>3.0</v>
      </c>
      <c r="L12" s="14">
        <v>19.0</v>
      </c>
      <c r="M12" s="38">
        <v>0.0</v>
      </c>
    </row>
    <row r="13">
      <c r="A13" s="14">
        <v>1.0</v>
      </c>
      <c r="B13" s="168">
        <v>1.0</v>
      </c>
      <c r="C13" s="173">
        <v>4.0</v>
      </c>
      <c r="D13" s="38">
        <v>1.0</v>
      </c>
      <c r="E13" s="174">
        <v>2.0</v>
      </c>
      <c r="F13" s="14">
        <v>5.0</v>
      </c>
      <c r="G13" s="175">
        <v>1.0</v>
      </c>
      <c r="H13" s="175">
        <v>2.0</v>
      </c>
      <c r="I13" s="14">
        <v>9.0</v>
      </c>
      <c r="J13" s="174">
        <v>1.0</v>
      </c>
      <c r="K13" s="38">
        <v>2.0</v>
      </c>
      <c r="L13" s="14">
        <v>5.0</v>
      </c>
      <c r="M13" s="38">
        <v>0.0</v>
      </c>
    </row>
    <row r="14">
      <c r="A14" s="14">
        <v>1.0</v>
      </c>
      <c r="B14" s="168">
        <v>1.0</v>
      </c>
      <c r="C14" s="173">
        <v>2.0</v>
      </c>
      <c r="D14" s="38">
        <v>4.0</v>
      </c>
      <c r="E14" s="174">
        <v>3.0</v>
      </c>
      <c r="F14" s="14">
        <v>19.0</v>
      </c>
      <c r="G14" s="175">
        <v>3.0</v>
      </c>
      <c r="H14" s="175">
        <v>2.0</v>
      </c>
      <c r="I14" s="14">
        <v>16.0</v>
      </c>
      <c r="J14" s="174">
        <v>4.0</v>
      </c>
      <c r="K14" s="38">
        <v>3.0</v>
      </c>
      <c r="L14" s="14">
        <v>19.0</v>
      </c>
      <c r="M14" s="38">
        <v>0.0</v>
      </c>
    </row>
    <row r="15">
      <c r="A15" s="14">
        <v>1.0</v>
      </c>
      <c r="B15" s="168">
        <v>1.0</v>
      </c>
      <c r="C15" s="173">
        <v>3.0</v>
      </c>
      <c r="D15" s="38">
        <v>1.0</v>
      </c>
      <c r="E15" s="174">
        <v>1.0</v>
      </c>
      <c r="F15" s="14">
        <v>1.0</v>
      </c>
      <c r="G15" s="175">
        <v>1.0</v>
      </c>
      <c r="H15" s="175">
        <v>1.0</v>
      </c>
      <c r="I15" s="14">
        <v>9.0</v>
      </c>
      <c r="J15" s="174">
        <v>4.0</v>
      </c>
      <c r="K15" s="38">
        <v>3.0</v>
      </c>
      <c r="L15" s="14">
        <v>19.0</v>
      </c>
      <c r="M15" s="38">
        <v>0.0</v>
      </c>
    </row>
    <row r="16">
      <c r="A16" s="14">
        <v>1.0</v>
      </c>
      <c r="B16" s="38">
        <v>2.0</v>
      </c>
      <c r="C16" s="173">
        <v>3.0</v>
      </c>
      <c r="D16" s="38">
        <v>4.0</v>
      </c>
      <c r="E16" s="174">
        <v>3.0</v>
      </c>
      <c r="F16" s="14">
        <v>19.0</v>
      </c>
      <c r="G16" s="175">
        <v>2.0</v>
      </c>
      <c r="H16" s="175">
        <v>1.0</v>
      </c>
      <c r="I16" s="85">
        <v>14.0</v>
      </c>
      <c r="J16" s="174">
        <v>4.0</v>
      </c>
      <c r="K16" s="38">
        <v>3.0</v>
      </c>
      <c r="L16" s="14">
        <v>19.0</v>
      </c>
      <c r="M16" s="38">
        <v>0.0</v>
      </c>
    </row>
    <row r="17">
      <c r="A17" s="14">
        <v>1.0</v>
      </c>
      <c r="B17" s="38">
        <v>2.0</v>
      </c>
      <c r="C17" s="173">
        <v>4.0</v>
      </c>
      <c r="D17" s="38">
        <v>4.0</v>
      </c>
      <c r="E17" s="174">
        <v>3.0</v>
      </c>
      <c r="F17" s="14">
        <v>19.0</v>
      </c>
      <c r="G17" s="175">
        <v>3.0</v>
      </c>
      <c r="H17" s="175">
        <v>1.0</v>
      </c>
      <c r="I17" s="14">
        <v>13.0</v>
      </c>
      <c r="J17" s="174">
        <v>4.0</v>
      </c>
      <c r="K17" s="38">
        <v>3.0</v>
      </c>
      <c r="L17" s="14">
        <v>19.0</v>
      </c>
      <c r="M17" s="38">
        <v>0.0</v>
      </c>
    </row>
    <row r="18">
      <c r="A18" s="14">
        <v>1.0</v>
      </c>
      <c r="B18" s="38">
        <v>2.0</v>
      </c>
      <c r="C18" s="173">
        <v>4.0</v>
      </c>
      <c r="D18" s="38">
        <v>1.0</v>
      </c>
      <c r="E18" s="174">
        <v>1.0</v>
      </c>
      <c r="F18" s="14">
        <v>11.0</v>
      </c>
      <c r="G18" s="175">
        <v>3.0</v>
      </c>
      <c r="H18" s="175">
        <v>1.0</v>
      </c>
      <c r="I18" s="14">
        <v>10.0</v>
      </c>
      <c r="J18" s="174">
        <v>4.0</v>
      </c>
      <c r="K18" s="38">
        <v>3.0</v>
      </c>
      <c r="L18" s="14">
        <v>19.0</v>
      </c>
      <c r="M18" s="38">
        <v>0.0</v>
      </c>
    </row>
    <row r="19">
      <c r="A19" s="14">
        <v>1.0</v>
      </c>
      <c r="B19" s="38">
        <v>2.0</v>
      </c>
      <c r="C19" s="173">
        <v>2.0</v>
      </c>
      <c r="D19" s="38">
        <v>2.0</v>
      </c>
      <c r="E19" s="174">
        <v>2.0</v>
      </c>
      <c r="F19" s="14">
        <v>18.0</v>
      </c>
      <c r="G19" s="175">
        <v>4.0</v>
      </c>
      <c r="H19" s="175">
        <v>3.0</v>
      </c>
      <c r="I19" s="14">
        <v>19.0</v>
      </c>
      <c r="J19" s="174">
        <v>4.0</v>
      </c>
      <c r="K19" s="38">
        <v>3.0</v>
      </c>
      <c r="L19" s="14">
        <v>19.0</v>
      </c>
      <c r="M19" s="38">
        <v>0.0</v>
      </c>
    </row>
    <row r="20">
      <c r="A20" s="14">
        <v>1.0</v>
      </c>
      <c r="B20" s="38">
        <v>1.0</v>
      </c>
      <c r="C20" s="173">
        <v>4.0</v>
      </c>
      <c r="D20" s="38">
        <v>4.0</v>
      </c>
      <c r="E20" s="174">
        <v>3.0</v>
      </c>
      <c r="F20" s="14">
        <v>19.0</v>
      </c>
      <c r="G20" s="175">
        <v>2.0</v>
      </c>
      <c r="H20" s="175">
        <v>2.0</v>
      </c>
      <c r="I20" s="14">
        <v>15.0</v>
      </c>
      <c r="J20" s="174">
        <v>4.0</v>
      </c>
      <c r="K20" s="38">
        <v>3.0</v>
      </c>
      <c r="L20" s="14">
        <v>19.0</v>
      </c>
      <c r="M20" s="38">
        <v>0.0</v>
      </c>
    </row>
    <row r="21">
      <c r="A21" s="14">
        <v>1.0</v>
      </c>
      <c r="B21" s="38">
        <v>2.0</v>
      </c>
      <c r="C21" s="173">
        <v>2.0</v>
      </c>
      <c r="D21" s="38">
        <v>3.0</v>
      </c>
      <c r="E21" s="174">
        <v>2.0</v>
      </c>
      <c r="F21" s="14">
        <v>15.0</v>
      </c>
      <c r="G21" s="175">
        <v>4.0</v>
      </c>
      <c r="H21" s="175">
        <v>3.0</v>
      </c>
      <c r="I21" s="14">
        <v>19.0</v>
      </c>
      <c r="J21" s="174">
        <v>4.0</v>
      </c>
      <c r="K21" s="38">
        <v>3.0</v>
      </c>
      <c r="L21" s="14">
        <v>19.0</v>
      </c>
      <c r="M21" s="38">
        <v>0.0</v>
      </c>
    </row>
    <row r="22">
      <c r="A22" s="14">
        <v>1.0</v>
      </c>
      <c r="B22" s="38">
        <v>2.0</v>
      </c>
      <c r="C22" s="173">
        <v>4.0</v>
      </c>
      <c r="D22" s="38">
        <v>1.0</v>
      </c>
      <c r="E22" s="174">
        <v>2.0</v>
      </c>
      <c r="F22" s="14">
        <v>1.0</v>
      </c>
      <c r="G22" s="175">
        <v>1.0</v>
      </c>
      <c r="H22" s="175">
        <v>2.0</v>
      </c>
      <c r="I22" s="85">
        <v>2.0</v>
      </c>
      <c r="J22" s="174">
        <v>4.0</v>
      </c>
      <c r="K22" s="38">
        <v>3.0</v>
      </c>
      <c r="L22" s="14">
        <v>19.0</v>
      </c>
      <c r="M22" s="38">
        <v>0.0</v>
      </c>
    </row>
    <row r="23">
      <c r="A23" s="14">
        <v>1.0</v>
      </c>
      <c r="B23" s="38">
        <v>2.0</v>
      </c>
      <c r="C23" s="173">
        <v>4.0</v>
      </c>
      <c r="D23" s="38">
        <v>3.0</v>
      </c>
      <c r="E23" s="174">
        <v>2.0</v>
      </c>
      <c r="F23" s="14">
        <v>3.0</v>
      </c>
      <c r="G23" s="175">
        <v>4.0</v>
      </c>
      <c r="H23" s="175">
        <v>3.0</v>
      </c>
      <c r="I23" s="14">
        <v>19.0</v>
      </c>
      <c r="J23" s="174">
        <v>1.0</v>
      </c>
      <c r="K23" s="38">
        <v>2.0</v>
      </c>
      <c r="L23" s="14">
        <v>10.0</v>
      </c>
      <c r="M23" s="38">
        <v>0.0</v>
      </c>
    </row>
    <row r="24">
      <c r="A24" s="14">
        <v>1.0</v>
      </c>
      <c r="B24" s="38">
        <v>2.0</v>
      </c>
      <c r="C24" s="173">
        <v>4.0</v>
      </c>
      <c r="D24" s="38">
        <v>4.0</v>
      </c>
      <c r="E24" s="174">
        <v>3.0</v>
      </c>
      <c r="F24" s="14">
        <v>19.0</v>
      </c>
      <c r="G24" s="175">
        <v>1.0</v>
      </c>
      <c r="H24" s="175">
        <v>2.0</v>
      </c>
      <c r="I24" s="14">
        <v>3.0</v>
      </c>
      <c r="J24" s="174">
        <v>1.0</v>
      </c>
      <c r="K24" s="38">
        <v>2.0</v>
      </c>
      <c r="L24" s="14">
        <v>13.0</v>
      </c>
      <c r="M24" s="38">
        <v>0.0</v>
      </c>
    </row>
    <row r="25">
      <c r="A25" s="14">
        <v>1.0</v>
      </c>
      <c r="B25" s="38">
        <v>1.0</v>
      </c>
      <c r="C25" s="173">
        <v>3.0</v>
      </c>
      <c r="D25" s="38">
        <v>3.0</v>
      </c>
      <c r="E25" s="174">
        <v>2.0</v>
      </c>
      <c r="F25" s="14">
        <v>14.0</v>
      </c>
      <c r="G25" s="175">
        <v>3.0</v>
      </c>
      <c r="H25" s="175">
        <v>2.0</v>
      </c>
      <c r="I25" s="14">
        <v>11.0</v>
      </c>
      <c r="J25" s="174">
        <v>4.0</v>
      </c>
      <c r="K25" s="38">
        <v>3.0</v>
      </c>
      <c r="L25" s="14">
        <v>19.0</v>
      </c>
      <c r="M25" s="38">
        <v>0.0</v>
      </c>
    </row>
    <row r="26">
      <c r="A26" s="14">
        <v>1.0</v>
      </c>
      <c r="B26" s="38">
        <v>2.0</v>
      </c>
      <c r="C26" s="173">
        <v>4.0</v>
      </c>
      <c r="D26" s="38">
        <v>3.0</v>
      </c>
      <c r="E26" s="174">
        <v>1.0</v>
      </c>
      <c r="F26" s="14">
        <v>16.0</v>
      </c>
      <c r="G26" s="175">
        <v>4.0</v>
      </c>
      <c r="H26" s="175">
        <v>3.0</v>
      </c>
      <c r="I26" s="14">
        <v>19.0</v>
      </c>
      <c r="J26" s="174">
        <v>4.0</v>
      </c>
      <c r="K26" s="38">
        <v>3.0</v>
      </c>
      <c r="L26" s="14">
        <v>19.0</v>
      </c>
      <c r="M26" s="38">
        <v>0.0</v>
      </c>
    </row>
    <row r="27">
      <c r="A27" s="14">
        <v>1.0</v>
      </c>
      <c r="B27" s="38">
        <v>2.0</v>
      </c>
      <c r="C27" s="173">
        <v>3.0</v>
      </c>
      <c r="D27" s="38">
        <v>1.0</v>
      </c>
      <c r="E27" s="174">
        <v>1.0</v>
      </c>
      <c r="F27" s="14">
        <v>9.0</v>
      </c>
      <c r="G27" s="175">
        <v>3.0</v>
      </c>
      <c r="H27" s="175">
        <v>2.0</v>
      </c>
      <c r="I27" s="14">
        <v>7.0</v>
      </c>
      <c r="J27" s="174">
        <v>4.0</v>
      </c>
      <c r="K27" s="38">
        <v>3.0</v>
      </c>
      <c r="L27" s="14">
        <v>19.0</v>
      </c>
      <c r="M27" s="38">
        <v>0.0</v>
      </c>
    </row>
    <row r="28">
      <c r="A28" s="14">
        <v>1.0</v>
      </c>
      <c r="B28" s="38">
        <v>1.0</v>
      </c>
      <c r="C28" s="173">
        <v>3.0</v>
      </c>
      <c r="D28" s="38">
        <v>2.0</v>
      </c>
      <c r="E28" s="174">
        <v>1.0</v>
      </c>
      <c r="F28" s="14">
        <v>12.0</v>
      </c>
      <c r="G28" s="175">
        <v>3.0</v>
      </c>
      <c r="H28" s="175">
        <v>1.0</v>
      </c>
      <c r="I28" s="85">
        <v>16.0</v>
      </c>
      <c r="J28" s="174">
        <v>3.0</v>
      </c>
      <c r="K28" s="38">
        <v>2.0</v>
      </c>
      <c r="L28" s="14">
        <v>16.0</v>
      </c>
      <c r="M28" s="38">
        <v>0.0</v>
      </c>
    </row>
    <row r="29">
      <c r="A29" s="14">
        <v>1.0</v>
      </c>
      <c r="B29" s="38">
        <v>2.0</v>
      </c>
      <c r="C29" s="173">
        <v>4.0</v>
      </c>
      <c r="D29" s="38">
        <v>1.0</v>
      </c>
      <c r="E29" s="174">
        <v>1.0</v>
      </c>
      <c r="F29" s="14">
        <v>12.0</v>
      </c>
      <c r="G29" s="175">
        <v>1.0</v>
      </c>
      <c r="H29" s="175">
        <v>2.0</v>
      </c>
      <c r="I29" s="14">
        <v>9.0</v>
      </c>
      <c r="J29" s="174">
        <v>3.0</v>
      </c>
      <c r="K29" s="38">
        <v>2.0</v>
      </c>
      <c r="L29" s="14">
        <v>18.0</v>
      </c>
      <c r="M29" s="38">
        <v>0.0</v>
      </c>
    </row>
    <row r="30">
      <c r="A30" s="14">
        <v>1.0</v>
      </c>
      <c r="B30" s="38">
        <v>1.0</v>
      </c>
      <c r="C30" s="173">
        <v>2.0</v>
      </c>
      <c r="D30" s="38">
        <v>4.0</v>
      </c>
      <c r="E30" s="174">
        <v>3.0</v>
      </c>
      <c r="F30" s="14">
        <v>19.0</v>
      </c>
      <c r="G30" s="175">
        <v>4.0</v>
      </c>
      <c r="H30" s="175">
        <v>3.0</v>
      </c>
      <c r="I30" s="14">
        <v>19.0</v>
      </c>
      <c r="J30" s="174">
        <v>2.0</v>
      </c>
      <c r="K30" s="38">
        <v>2.0</v>
      </c>
      <c r="L30" s="88">
        <v>4.0</v>
      </c>
      <c r="M30" s="38">
        <v>0.0</v>
      </c>
    </row>
    <row r="31">
      <c r="A31" s="14">
        <v>1.0</v>
      </c>
      <c r="B31" s="38">
        <v>1.0</v>
      </c>
      <c r="C31" s="173">
        <v>1.0</v>
      </c>
      <c r="D31" s="38">
        <v>1.0</v>
      </c>
      <c r="E31" s="174">
        <v>2.0</v>
      </c>
      <c r="F31" s="14">
        <v>9.0</v>
      </c>
      <c r="G31" s="175">
        <v>2.0</v>
      </c>
      <c r="H31" s="175">
        <v>1.0</v>
      </c>
      <c r="I31" s="14">
        <v>9.0</v>
      </c>
      <c r="J31" s="174">
        <v>1.0</v>
      </c>
      <c r="K31" s="38">
        <v>2.0</v>
      </c>
      <c r="L31" s="14">
        <v>14.0</v>
      </c>
      <c r="M31" s="38">
        <v>0.0</v>
      </c>
    </row>
    <row r="32">
      <c r="A32" s="14">
        <v>1.0</v>
      </c>
      <c r="B32" s="38">
        <v>1.0</v>
      </c>
      <c r="C32" s="173">
        <v>3.0</v>
      </c>
      <c r="D32" s="38">
        <v>1.0</v>
      </c>
      <c r="E32" s="174">
        <v>1.0</v>
      </c>
      <c r="F32" s="14">
        <v>11.0</v>
      </c>
      <c r="G32" s="175">
        <v>1.0</v>
      </c>
      <c r="H32" s="175">
        <v>1.0</v>
      </c>
      <c r="I32" s="85">
        <v>13.0</v>
      </c>
      <c r="J32" s="174">
        <v>4.0</v>
      </c>
      <c r="K32" s="38">
        <v>3.0</v>
      </c>
      <c r="L32" s="14">
        <v>19.0</v>
      </c>
      <c r="M32" s="38">
        <v>0.0</v>
      </c>
    </row>
    <row r="33">
      <c r="A33" s="14">
        <v>1.0</v>
      </c>
      <c r="B33" s="38">
        <v>2.0</v>
      </c>
      <c r="C33" s="173">
        <v>3.0</v>
      </c>
      <c r="D33" s="38">
        <v>1.0</v>
      </c>
      <c r="E33" s="174">
        <v>1.0</v>
      </c>
      <c r="F33" s="14">
        <v>14.0</v>
      </c>
      <c r="G33" s="175">
        <v>1.0</v>
      </c>
      <c r="H33" s="175">
        <v>1.0</v>
      </c>
      <c r="I33" s="14">
        <v>15.0</v>
      </c>
      <c r="J33" s="174">
        <v>4.0</v>
      </c>
      <c r="K33" s="38">
        <v>3.0</v>
      </c>
      <c r="L33" s="14">
        <v>19.0</v>
      </c>
      <c r="M33" s="38">
        <v>0.0</v>
      </c>
    </row>
    <row r="34">
      <c r="A34" s="14">
        <v>1.0</v>
      </c>
      <c r="B34" s="38">
        <v>1.0</v>
      </c>
      <c r="C34" s="173">
        <v>2.0</v>
      </c>
      <c r="D34" s="38">
        <v>1.0</v>
      </c>
      <c r="E34" s="174">
        <v>1.0</v>
      </c>
      <c r="F34" s="14">
        <v>1.0</v>
      </c>
      <c r="G34" s="175">
        <v>1.0</v>
      </c>
      <c r="H34" s="175">
        <v>1.0</v>
      </c>
      <c r="I34" s="14">
        <v>3.0</v>
      </c>
      <c r="J34" s="174">
        <v>1.0</v>
      </c>
      <c r="K34" s="38">
        <v>1.0</v>
      </c>
      <c r="L34" s="14">
        <v>5.0</v>
      </c>
      <c r="M34" s="38">
        <v>1.0</v>
      </c>
    </row>
    <row r="35">
      <c r="A35" s="14">
        <v>1.0</v>
      </c>
      <c r="B35" s="38">
        <v>2.0</v>
      </c>
      <c r="C35" s="173">
        <v>3.0</v>
      </c>
      <c r="D35" s="38">
        <v>3.0</v>
      </c>
      <c r="E35" s="174">
        <v>1.0</v>
      </c>
      <c r="F35" s="14">
        <v>18.0</v>
      </c>
      <c r="G35" s="175">
        <v>1.0</v>
      </c>
      <c r="H35" s="175">
        <v>1.0</v>
      </c>
      <c r="I35" s="14">
        <v>18.0</v>
      </c>
      <c r="J35" s="174">
        <v>4.0</v>
      </c>
      <c r="K35" s="38">
        <v>3.0</v>
      </c>
      <c r="L35" s="14">
        <v>19.0</v>
      </c>
      <c r="M35" s="38">
        <v>0.0</v>
      </c>
    </row>
    <row r="36">
      <c r="A36" s="14">
        <v>1.0</v>
      </c>
      <c r="B36" s="38">
        <v>1.0</v>
      </c>
      <c r="C36" s="173">
        <v>4.0</v>
      </c>
      <c r="D36" s="38">
        <v>4.0</v>
      </c>
      <c r="E36" s="174">
        <v>3.0</v>
      </c>
      <c r="F36" s="14">
        <v>19.0</v>
      </c>
      <c r="G36" s="175">
        <v>3.0</v>
      </c>
      <c r="H36" s="175">
        <v>2.0</v>
      </c>
      <c r="I36" s="14">
        <v>5.0</v>
      </c>
      <c r="J36" s="174">
        <v>4.0</v>
      </c>
      <c r="K36" s="38">
        <v>3.0</v>
      </c>
      <c r="L36" s="14">
        <v>19.0</v>
      </c>
      <c r="M36" s="38">
        <v>0.0</v>
      </c>
    </row>
    <row r="37">
      <c r="A37" s="14">
        <v>1.0</v>
      </c>
      <c r="B37" s="38">
        <v>2.0</v>
      </c>
      <c r="C37" s="173">
        <v>4.0</v>
      </c>
      <c r="D37" s="38">
        <v>3.0</v>
      </c>
      <c r="E37" s="174">
        <v>1.0</v>
      </c>
      <c r="F37" s="14">
        <v>17.0</v>
      </c>
      <c r="G37" s="175">
        <v>3.0</v>
      </c>
      <c r="H37" s="175">
        <v>1.0</v>
      </c>
      <c r="I37" s="14">
        <v>14.0</v>
      </c>
      <c r="J37" s="174">
        <v>4.0</v>
      </c>
      <c r="K37" s="38">
        <v>3.0</v>
      </c>
      <c r="L37" s="14">
        <v>19.0</v>
      </c>
      <c r="M37" s="38">
        <v>0.0</v>
      </c>
    </row>
    <row r="38">
      <c r="A38" s="14">
        <v>1.0</v>
      </c>
      <c r="B38" s="38">
        <v>2.0</v>
      </c>
      <c r="C38" s="173">
        <v>1.0</v>
      </c>
      <c r="D38" s="38">
        <v>2.0</v>
      </c>
      <c r="E38" s="174">
        <v>2.0</v>
      </c>
      <c r="F38" s="14">
        <v>17.0</v>
      </c>
      <c r="G38" s="175">
        <v>4.0</v>
      </c>
      <c r="H38" s="175">
        <v>3.0</v>
      </c>
      <c r="I38" s="14">
        <v>19.0</v>
      </c>
      <c r="J38" s="174">
        <v>4.0</v>
      </c>
      <c r="K38" s="38">
        <v>3.0</v>
      </c>
      <c r="L38" s="14">
        <v>19.0</v>
      </c>
      <c r="M38" s="38">
        <v>0.0</v>
      </c>
    </row>
    <row r="39">
      <c r="A39" s="14">
        <v>1.0</v>
      </c>
      <c r="B39" s="38">
        <v>1.0</v>
      </c>
      <c r="C39" s="173">
        <v>2.0</v>
      </c>
      <c r="D39" s="38">
        <v>3.0</v>
      </c>
      <c r="E39" s="174">
        <v>1.0</v>
      </c>
      <c r="F39" s="14">
        <v>9.0</v>
      </c>
      <c r="G39" s="175">
        <v>1.0</v>
      </c>
      <c r="H39" s="175">
        <v>2.0</v>
      </c>
      <c r="I39" s="14">
        <v>8.0</v>
      </c>
      <c r="J39" s="174">
        <v>3.0</v>
      </c>
      <c r="K39" s="38">
        <v>1.0</v>
      </c>
      <c r="L39" s="14">
        <v>15.0</v>
      </c>
      <c r="M39" s="38">
        <v>0.0</v>
      </c>
    </row>
    <row r="40">
      <c r="A40" s="14">
        <v>1.0</v>
      </c>
      <c r="B40" s="38">
        <v>2.0</v>
      </c>
      <c r="C40" s="173">
        <v>3.0</v>
      </c>
      <c r="D40" s="38">
        <v>2.0</v>
      </c>
      <c r="E40" s="174">
        <v>1.0</v>
      </c>
      <c r="F40" s="14">
        <v>17.0</v>
      </c>
      <c r="G40" s="175">
        <v>4.0</v>
      </c>
      <c r="H40" s="175">
        <v>3.0</v>
      </c>
      <c r="I40" s="14">
        <v>19.0</v>
      </c>
      <c r="J40" s="174">
        <v>4.0</v>
      </c>
      <c r="K40" s="38">
        <v>3.0</v>
      </c>
      <c r="L40" s="14">
        <v>19.0</v>
      </c>
      <c r="M40" s="38">
        <v>0.0</v>
      </c>
    </row>
    <row r="41">
      <c r="A41" s="14">
        <v>1.0</v>
      </c>
      <c r="B41" s="38">
        <v>2.0</v>
      </c>
      <c r="C41" s="173">
        <v>1.0</v>
      </c>
      <c r="D41" s="38">
        <v>3.0</v>
      </c>
      <c r="E41" s="174">
        <v>2.0</v>
      </c>
      <c r="F41" s="14">
        <v>5.0</v>
      </c>
      <c r="G41" s="175">
        <v>4.0</v>
      </c>
      <c r="H41" s="175">
        <v>3.0</v>
      </c>
      <c r="I41" s="14">
        <v>19.0</v>
      </c>
      <c r="J41" s="174">
        <v>4.0</v>
      </c>
      <c r="K41" s="38">
        <v>3.0</v>
      </c>
      <c r="L41" s="14">
        <v>19.0</v>
      </c>
      <c r="M41" s="38">
        <v>0.0</v>
      </c>
    </row>
    <row r="42">
      <c r="A42" s="14">
        <v>1.0</v>
      </c>
      <c r="B42" s="38">
        <v>1.0</v>
      </c>
      <c r="C42" s="173">
        <v>2.0</v>
      </c>
      <c r="D42" s="38">
        <v>4.0</v>
      </c>
      <c r="E42" s="174">
        <v>3.0</v>
      </c>
      <c r="F42" s="14">
        <v>19.0</v>
      </c>
      <c r="G42" s="175">
        <v>2.0</v>
      </c>
      <c r="H42" s="175">
        <v>1.0</v>
      </c>
      <c r="I42" s="14">
        <v>8.0</v>
      </c>
      <c r="J42" s="174">
        <v>3.0</v>
      </c>
      <c r="K42" s="38">
        <v>1.0</v>
      </c>
      <c r="L42" s="14">
        <v>17.0</v>
      </c>
      <c r="M42" s="38">
        <v>0.0</v>
      </c>
    </row>
    <row r="43">
      <c r="A43" s="14">
        <v>1.0</v>
      </c>
      <c r="B43" s="38">
        <v>2.0</v>
      </c>
      <c r="C43" s="173">
        <v>3.0</v>
      </c>
      <c r="D43" s="38">
        <v>1.0</v>
      </c>
      <c r="E43" s="174">
        <v>1.0</v>
      </c>
      <c r="F43" s="14">
        <v>6.0</v>
      </c>
      <c r="G43" s="175">
        <v>4.0</v>
      </c>
      <c r="H43" s="175">
        <v>3.0</v>
      </c>
      <c r="I43" s="14">
        <v>19.0</v>
      </c>
      <c r="J43" s="174">
        <v>4.0</v>
      </c>
      <c r="K43" s="38">
        <v>3.0</v>
      </c>
      <c r="L43" s="14">
        <v>19.0</v>
      </c>
      <c r="M43" s="38">
        <v>0.0</v>
      </c>
    </row>
    <row r="44">
      <c r="A44" s="14">
        <v>1.0</v>
      </c>
      <c r="B44" s="38">
        <v>1.0</v>
      </c>
      <c r="C44" s="173">
        <v>4.0</v>
      </c>
      <c r="D44" s="38">
        <v>1.0</v>
      </c>
      <c r="E44" s="174">
        <v>1.0</v>
      </c>
      <c r="F44" s="14">
        <v>4.0</v>
      </c>
      <c r="G44" s="175">
        <v>4.0</v>
      </c>
      <c r="H44" s="175">
        <v>3.0</v>
      </c>
      <c r="I44" s="14">
        <v>19.0</v>
      </c>
      <c r="J44" s="174">
        <v>4.0</v>
      </c>
      <c r="K44" s="38">
        <v>3.0</v>
      </c>
      <c r="L44" s="14">
        <v>19.0</v>
      </c>
      <c r="M44" s="38">
        <v>0.0</v>
      </c>
    </row>
    <row r="45">
      <c r="A45" s="14">
        <v>1.0</v>
      </c>
      <c r="B45" s="38">
        <v>1.0</v>
      </c>
      <c r="C45" s="173">
        <v>4.0</v>
      </c>
      <c r="D45" s="38">
        <v>4.0</v>
      </c>
      <c r="E45" s="174">
        <v>3.0</v>
      </c>
      <c r="F45" s="14">
        <v>19.0</v>
      </c>
      <c r="G45" s="175">
        <v>4.0</v>
      </c>
      <c r="H45" s="175">
        <v>3.0</v>
      </c>
      <c r="I45" s="14">
        <v>19.0</v>
      </c>
      <c r="J45" s="174">
        <v>2.0</v>
      </c>
      <c r="K45" s="38">
        <v>1.0</v>
      </c>
      <c r="L45" s="95">
        <v>17.0</v>
      </c>
      <c r="M45" s="38">
        <v>0.0</v>
      </c>
    </row>
    <row r="46">
      <c r="A46" s="14">
        <v>1.0</v>
      </c>
      <c r="B46" s="38">
        <v>2.0</v>
      </c>
      <c r="C46" s="173">
        <v>2.0</v>
      </c>
      <c r="D46" s="38">
        <v>4.0</v>
      </c>
      <c r="E46" s="174">
        <v>3.0</v>
      </c>
      <c r="F46" s="14">
        <v>19.0</v>
      </c>
      <c r="G46" s="175">
        <v>2.0</v>
      </c>
      <c r="H46" s="175">
        <v>2.0</v>
      </c>
      <c r="I46" s="14">
        <v>10.0</v>
      </c>
      <c r="J46" s="174">
        <v>4.0</v>
      </c>
      <c r="K46" s="38">
        <v>3.0</v>
      </c>
      <c r="L46" s="14">
        <v>19.0</v>
      </c>
      <c r="M46" s="38">
        <v>0.0</v>
      </c>
    </row>
    <row r="47">
      <c r="A47" s="14">
        <v>1.0</v>
      </c>
      <c r="B47" s="38">
        <v>2.0</v>
      </c>
      <c r="C47" s="173">
        <v>3.0</v>
      </c>
      <c r="D47" s="38">
        <v>2.0</v>
      </c>
      <c r="E47" s="174">
        <v>2.0</v>
      </c>
      <c r="F47" s="14">
        <v>11.0</v>
      </c>
      <c r="G47" s="175">
        <v>4.0</v>
      </c>
      <c r="H47" s="175">
        <v>3.0</v>
      </c>
      <c r="I47" s="14">
        <v>19.0</v>
      </c>
      <c r="J47" s="174">
        <v>4.0</v>
      </c>
      <c r="K47" s="38">
        <v>3.0</v>
      </c>
      <c r="L47" s="14">
        <v>19.0</v>
      </c>
      <c r="M47" s="38">
        <v>0.0</v>
      </c>
    </row>
    <row r="48">
      <c r="A48" s="14">
        <v>1.0</v>
      </c>
      <c r="B48" s="38">
        <v>2.0</v>
      </c>
      <c r="C48" s="173">
        <v>4.0</v>
      </c>
      <c r="D48" s="38">
        <v>3.0</v>
      </c>
      <c r="E48" s="174">
        <v>2.0</v>
      </c>
      <c r="F48" s="14">
        <v>11.0</v>
      </c>
      <c r="G48" s="175">
        <v>3.0</v>
      </c>
      <c r="H48" s="175">
        <v>2.0</v>
      </c>
      <c r="I48" s="85">
        <v>5.0</v>
      </c>
      <c r="J48" s="174">
        <v>4.0</v>
      </c>
      <c r="K48" s="38">
        <v>3.0</v>
      </c>
      <c r="L48" s="14">
        <v>19.0</v>
      </c>
      <c r="M48" s="38">
        <v>0.0</v>
      </c>
    </row>
    <row r="49">
      <c r="A49" s="14">
        <v>1.0</v>
      </c>
      <c r="B49" s="38">
        <v>1.0</v>
      </c>
      <c r="C49" s="173">
        <v>4.0</v>
      </c>
      <c r="D49" s="38">
        <v>1.0</v>
      </c>
      <c r="E49" s="174">
        <v>2.0</v>
      </c>
      <c r="F49" s="14">
        <v>6.0</v>
      </c>
      <c r="G49" s="175">
        <v>3.0</v>
      </c>
      <c r="H49" s="175">
        <v>1.0</v>
      </c>
      <c r="I49" s="85">
        <v>8.0</v>
      </c>
      <c r="J49" s="174">
        <v>2.0</v>
      </c>
      <c r="K49" s="38">
        <v>1.0</v>
      </c>
      <c r="L49" s="88">
        <v>17.0</v>
      </c>
      <c r="M49" s="38">
        <v>0.0</v>
      </c>
    </row>
    <row r="50">
      <c r="A50" s="14">
        <v>1.0</v>
      </c>
      <c r="B50" s="38">
        <v>1.0</v>
      </c>
      <c r="C50" s="173">
        <v>4.0</v>
      </c>
      <c r="D50" s="38">
        <v>1.0</v>
      </c>
      <c r="E50" s="174">
        <v>1.0</v>
      </c>
      <c r="F50" s="14">
        <v>7.0</v>
      </c>
      <c r="G50" s="175">
        <v>1.0</v>
      </c>
      <c r="H50" s="175">
        <v>1.0</v>
      </c>
      <c r="I50" s="85">
        <v>7.0</v>
      </c>
      <c r="J50" s="174">
        <v>3.0</v>
      </c>
      <c r="K50" s="38">
        <v>2.0</v>
      </c>
      <c r="L50" s="14">
        <v>4.0</v>
      </c>
      <c r="M50" s="38">
        <v>1.0</v>
      </c>
    </row>
    <row r="51">
      <c r="A51" s="14">
        <v>1.0</v>
      </c>
      <c r="B51" s="38">
        <v>1.0</v>
      </c>
      <c r="C51" s="173">
        <v>1.0</v>
      </c>
      <c r="D51" s="38">
        <v>1.0</v>
      </c>
      <c r="E51" s="174">
        <v>2.0</v>
      </c>
      <c r="F51" s="14">
        <v>1.0</v>
      </c>
      <c r="G51" s="175">
        <v>1.0</v>
      </c>
      <c r="H51" s="175">
        <v>2.0</v>
      </c>
      <c r="I51" s="14">
        <v>2.0</v>
      </c>
      <c r="J51" s="174">
        <v>1.0</v>
      </c>
      <c r="K51" s="38">
        <v>2.0</v>
      </c>
      <c r="L51" s="14">
        <v>2.0</v>
      </c>
      <c r="M51" s="38">
        <v>1.0</v>
      </c>
    </row>
    <row r="52">
      <c r="A52" s="14">
        <v>1.0</v>
      </c>
      <c r="B52" s="38">
        <v>1.0</v>
      </c>
      <c r="C52" s="173">
        <v>4.0</v>
      </c>
      <c r="D52" s="38">
        <v>1.0</v>
      </c>
      <c r="E52" s="174">
        <v>2.0</v>
      </c>
      <c r="F52" s="14">
        <v>7.0</v>
      </c>
      <c r="G52" s="175">
        <v>3.0</v>
      </c>
      <c r="H52" s="175">
        <v>2.0</v>
      </c>
      <c r="I52" s="14">
        <v>10.0</v>
      </c>
      <c r="J52" s="174">
        <v>3.0</v>
      </c>
      <c r="K52" s="38">
        <v>2.0</v>
      </c>
      <c r="L52" s="14">
        <v>7.0</v>
      </c>
      <c r="M52" s="38">
        <v>0.0</v>
      </c>
    </row>
    <row r="53">
      <c r="A53" s="14">
        <v>1.0</v>
      </c>
      <c r="B53" s="38">
        <v>2.0</v>
      </c>
      <c r="C53" s="173">
        <v>4.0</v>
      </c>
      <c r="D53" s="38">
        <v>4.0</v>
      </c>
      <c r="E53" s="174">
        <v>3.0</v>
      </c>
      <c r="F53" s="14">
        <v>19.0</v>
      </c>
      <c r="G53" s="175">
        <v>1.0</v>
      </c>
      <c r="H53" s="175">
        <v>1.0</v>
      </c>
      <c r="I53" s="14">
        <v>2.0</v>
      </c>
      <c r="J53" s="174">
        <v>1.0</v>
      </c>
      <c r="K53" s="38">
        <v>1.0</v>
      </c>
      <c r="L53" s="14">
        <v>7.0</v>
      </c>
      <c r="M53" s="38">
        <v>1.0</v>
      </c>
    </row>
    <row r="54">
      <c r="A54" s="14">
        <v>1.0</v>
      </c>
      <c r="B54" s="38">
        <v>2.0</v>
      </c>
      <c r="C54" s="173">
        <v>4.0</v>
      </c>
      <c r="D54" s="38">
        <v>1.0</v>
      </c>
      <c r="E54" s="174">
        <v>1.0</v>
      </c>
      <c r="F54" s="14">
        <v>3.0</v>
      </c>
      <c r="G54" s="175">
        <v>1.0</v>
      </c>
      <c r="H54" s="175">
        <v>1.0</v>
      </c>
      <c r="I54" s="14">
        <v>5.0</v>
      </c>
      <c r="J54" s="174">
        <v>1.0</v>
      </c>
      <c r="K54" s="38">
        <v>1.0</v>
      </c>
      <c r="L54" s="14">
        <v>11.0</v>
      </c>
      <c r="M54" s="38">
        <v>0.0</v>
      </c>
    </row>
    <row r="55">
      <c r="A55" s="14">
        <v>1.0</v>
      </c>
      <c r="B55" s="38">
        <v>2.0</v>
      </c>
      <c r="C55" s="173">
        <v>1.0</v>
      </c>
      <c r="D55" s="38">
        <v>3.0</v>
      </c>
      <c r="E55" s="174">
        <v>2.0</v>
      </c>
      <c r="F55" s="14">
        <v>18.0</v>
      </c>
      <c r="G55" s="175">
        <v>2.0</v>
      </c>
      <c r="H55" s="175">
        <v>2.0</v>
      </c>
      <c r="I55" s="14">
        <v>16.0</v>
      </c>
      <c r="J55" s="174">
        <v>4.0</v>
      </c>
      <c r="K55" s="38">
        <v>3.0</v>
      </c>
      <c r="L55" s="14">
        <v>19.0</v>
      </c>
      <c r="M55" s="38">
        <v>0.0</v>
      </c>
    </row>
    <row r="56">
      <c r="A56" s="14">
        <v>1.0</v>
      </c>
      <c r="B56" s="38">
        <v>2.0</v>
      </c>
      <c r="C56" s="173">
        <v>1.0</v>
      </c>
      <c r="D56" s="38">
        <v>3.0</v>
      </c>
      <c r="E56" s="174">
        <v>2.0</v>
      </c>
      <c r="F56" s="14">
        <v>9.0</v>
      </c>
      <c r="G56" s="175">
        <v>2.0</v>
      </c>
      <c r="H56" s="175">
        <v>2.0</v>
      </c>
      <c r="I56" s="14">
        <v>7.0</v>
      </c>
      <c r="J56" s="174">
        <v>4.0</v>
      </c>
      <c r="K56" s="38">
        <v>3.0</v>
      </c>
      <c r="L56" s="14">
        <v>19.0</v>
      </c>
      <c r="M56" s="38">
        <v>0.0</v>
      </c>
    </row>
    <row r="57">
      <c r="A57" s="14">
        <v>1.0</v>
      </c>
      <c r="B57" s="38">
        <v>2.0</v>
      </c>
      <c r="C57" s="173">
        <v>4.0</v>
      </c>
      <c r="D57" s="38">
        <v>1.0</v>
      </c>
      <c r="E57" s="174">
        <v>1.0</v>
      </c>
      <c r="F57" s="14">
        <v>2.0</v>
      </c>
      <c r="G57" s="175">
        <v>1.0</v>
      </c>
      <c r="H57" s="175">
        <v>1.0</v>
      </c>
      <c r="I57" s="14">
        <v>1.0</v>
      </c>
      <c r="J57" s="174">
        <v>1.0</v>
      </c>
      <c r="K57" s="38">
        <v>1.0</v>
      </c>
      <c r="L57" s="14">
        <v>4.0</v>
      </c>
      <c r="M57" s="38">
        <v>1.0</v>
      </c>
    </row>
    <row r="58">
      <c r="A58" s="14">
        <v>1.0</v>
      </c>
      <c r="B58" s="38">
        <v>2.0</v>
      </c>
      <c r="C58" s="173">
        <v>2.0</v>
      </c>
      <c r="D58" s="38">
        <v>1.0</v>
      </c>
      <c r="E58" s="174">
        <v>2.0</v>
      </c>
      <c r="F58" s="14">
        <v>8.0</v>
      </c>
      <c r="G58" s="175">
        <v>4.0</v>
      </c>
      <c r="H58" s="175">
        <v>3.0</v>
      </c>
      <c r="I58" s="14">
        <v>19.0</v>
      </c>
      <c r="J58" s="174">
        <v>4.0</v>
      </c>
      <c r="K58" s="38">
        <v>3.0</v>
      </c>
      <c r="L58" s="14">
        <v>19.0</v>
      </c>
      <c r="M58" s="38">
        <v>0.0</v>
      </c>
    </row>
    <row r="59">
      <c r="A59" s="14">
        <v>1.0</v>
      </c>
      <c r="B59" s="38">
        <v>2.0</v>
      </c>
      <c r="C59" s="173">
        <v>4.0</v>
      </c>
      <c r="D59" s="38">
        <v>4.0</v>
      </c>
      <c r="E59" s="174">
        <v>3.0</v>
      </c>
      <c r="F59" s="14">
        <v>19.0</v>
      </c>
      <c r="G59" s="175">
        <v>2.0</v>
      </c>
      <c r="H59" s="175">
        <v>1.0</v>
      </c>
      <c r="I59" s="85">
        <v>13.0</v>
      </c>
      <c r="J59" s="174">
        <v>4.0</v>
      </c>
      <c r="K59" s="38">
        <v>3.0</v>
      </c>
      <c r="L59" s="14">
        <v>19.0</v>
      </c>
      <c r="M59" s="38">
        <v>0.0</v>
      </c>
    </row>
    <row r="60">
      <c r="A60" s="14">
        <v>1.0</v>
      </c>
      <c r="B60" s="38">
        <v>2.0</v>
      </c>
      <c r="C60" s="173">
        <v>2.0</v>
      </c>
      <c r="D60" s="38">
        <v>1.0</v>
      </c>
      <c r="E60" s="174">
        <v>1.0</v>
      </c>
      <c r="F60" s="14">
        <v>13.0</v>
      </c>
      <c r="G60" s="175">
        <v>2.0</v>
      </c>
      <c r="H60" s="175">
        <v>2.0</v>
      </c>
      <c r="I60" s="14">
        <v>11.0</v>
      </c>
      <c r="J60" s="174">
        <v>4.0</v>
      </c>
      <c r="K60" s="38">
        <v>3.0</v>
      </c>
      <c r="L60" s="14">
        <v>19.0</v>
      </c>
      <c r="M60" s="38">
        <v>0.0</v>
      </c>
    </row>
    <row r="61">
      <c r="A61" s="14">
        <v>1.0</v>
      </c>
      <c r="B61" s="38">
        <v>1.0</v>
      </c>
      <c r="C61" s="173">
        <v>4.0</v>
      </c>
      <c r="D61" s="38">
        <v>1.0</v>
      </c>
      <c r="E61" s="174">
        <v>1.0</v>
      </c>
      <c r="F61" s="14">
        <v>14.0</v>
      </c>
      <c r="G61" s="175">
        <v>1.0</v>
      </c>
      <c r="H61" s="175">
        <v>1.0</v>
      </c>
      <c r="I61" s="85">
        <v>11.0</v>
      </c>
      <c r="J61" s="174">
        <v>4.0</v>
      </c>
      <c r="K61" s="38">
        <v>3.0</v>
      </c>
      <c r="L61" s="14">
        <v>19.0</v>
      </c>
      <c r="M61" s="38">
        <v>0.0</v>
      </c>
    </row>
    <row r="62">
      <c r="A62" s="14">
        <v>1.0</v>
      </c>
      <c r="B62" s="38">
        <v>2.0</v>
      </c>
      <c r="C62" s="173">
        <v>2.0</v>
      </c>
      <c r="D62" s="38">
        <v>2.0</v>
      </c>
      <c r="E62" s="174">
        <v>2.0</v>
      </c>
      <c r="F62" s="14">
        <v>9.0</v>
      </c>
      <c r="G62" s="175">
        <v>1.0</v>
      </c>
      <c r="H62" s="175">
        <v>1.0</v>
      </c>
      <c r="I62" s="14">
        <v>3.0</v>
      </c>
      <c r="J62" s="174">
        <v>4.0</v>
      </c>
      <c r="K62" s="38">
        <v>3.0</v>
      </c>
      <c r="L62" s="14">
        <v>19.0</v>
      </c>
      <c r="M62" s="38">
        <v>0.0</v>
      </c>
    </row>
    <row r="63">
      <c r="A63" s="14">
        <v>1.0</v>
      </c>
      <c r="B63" s="38">
        <v>2.0</v>
      </c>
      <c r="C63" s="173">
        <v>2.0</v>
      </c>
      <c r="D63" s="38">
        <v>4.0</v>
      </c>
      <c r="E63" s="174">
        <v>3.0</v>
      </c>
      <c r="F63" s="14">
        <v>19.0</v>
      </c>
      <c r="G63" s="175">
        <v>2.0</v>
      </c>
      <c r="H63" s="175">
        <v>2.0</v>
      </c>
      <c r="I63" s="14">
        <v>15.0</v>
      </c>
      <c r="J63" s="174">
        <v>4.0</v>
      </c>
      <c r="K63" s="38">
        <v>3.0</v>
      </c>
      <c r="L63" s="14">
        <v>19.0</v>
      </c>
      <c r="M63" s="38">
        <v>0.0</v>
      </c>
    </row>
    <row r="64">
      <c r="A64" s="14">
        <v>1.0</v>
      </c>
      <c r="B64" s="38">
        <v>1.0</v>
      </c>
      <c r="C64" s="173">
        <v>4.0</v>
      </c>
      <c r="D64" s="38">
        <v>4.0</v>
      </c>
      <c r="E64" s="174">
        <v>3.0</v>
      </c>
      <c r="F64" s="14">
        <v>19.0</v>
      </c>
      <c r="G64" s="175">
        <v>2.0</v>
      </c>
      <c r="H64" s="175">
        <v>2.0</v>
      </c>
      <c r="I64" s="14">
        <v>5.0</v>
      </c>
      <c r="J64" s="174">
        <v>4.0</v>
      </c>
      <c r="K64" s="38">
        <v>3.0</v>
      </c>
      <c r="L64" s="14">
        <v>19.0</v>
      </c>
      <c r="M64" s="38">
        <v>0.0</v>
      </c>
    </row>
    <row r="65">
      <c r="A65" s="14">
        <v>1.0</v>
      </c>
      <c r="B65" s="38">
        <v>2.0</v>
      </c>
      <c r="C65" s="173">
        <v>3.0</v>
      </c>
      <c r="D65" s="38">
        <v>3.0</v>
      </c>
      <c r="E65" s="174">
        <v>2.0</v>
      </c>
      <c r="F65" s="14">
        <v>12.0</v>
      </c>
      <c r="G65" s="175">
        <v>4.0</v>
      </c>
      <c r="H65" s="175">
        <v>3.0</v>
      </c>
      <c r="I65" s="14">
        <v>19.0</v>
      </c>
      <c r="J65" s="174">
        <v>2.0</v>
      </c>
      <c r="K65" s="38">
        <v>2.0</v>
      </c>
      <c r="L65" s="88">
        <v>18.0</v>
      </c>
      <c r="M65" s="38">
        <v>0.0</v>
      </c>
    </row>
    <row r="66">
      <c r="A66" s="14">
        <v>1.0</v>
      </c>
      <c r="B66" s="38">
        <v>1.0</v>
      </c>
      <c r="C66" s="173">
        <v>1.0</v>
      </c>
      <c r="D66" s="38">
        <v>4.0</v>
      </c>
      <c r="E66" s="174">
        <v>3.0</v>
      </c>
      <c r="F66" s="14">
        <v>19.0</v>
      </c>
      <c r="G66" s="175">
        <v>3.0</v>
      </c>
      <c r="H66" s="175">
        <v>2.0</v>
      </c>
      <c r="I66" s="14">
        <v>13.0</v>
      </c>
      <c r="J66" s="174">
        <v>1.0</v>
      </c>
      <c r="K66" s="38">
        <v>2.0</v>
      </c>
      <c r="L66" s="14">
        <v>8.0</v>
      </c>
      <c r="M66" s="38">
        <v>0.0</v>
      </c>
    </row>
    <row r="67">
      <c r="A67" s="14">
        <v>1.0</v>
      </c>
      <c r="B67" s="38">
        <v>1.0</v>
      </c>
      <c r="C67" s="173">
        <v>2.0</v>
      </c>
      <c r="D67" s="38">
        <v>4.0</v>
      </c>
      <c r="E67" s="174">
        <v>3.0</v>
      </c>
      <c r="F67" s="14">
        <v>19.0</v>
      </c>
      <c r="G67" s="175">
        <v>1.0</v>
      </c>
      <c r="H67" s="175">
        <v>2.0</v>
      </c>
      <c r="I67" s="14">
        <v>1.0</v>
      </c>
      <c r="J67" s="174">
        <v>1.0</v>
      </c>
      <c r="K67" s="38">
        <v>2.0</v>
      </c>
      <c r="L67" s="14">
        <v>1.0</v>
      </c>
      <c r="M67" s="38">
        <v>0.0</v>
      </c>
    </row>
    <row r="68">
      <c r="A68" s="14">
        <v>1.0</v>
      </c>
      <c r="B68" s="38">
        <v>2.0</v>
      </c>
      <c r="C68" s="173">
        <v>4.0</v>
      </c>
      <c r="D68" s="38">
        <v>1.0</v>
      </c>
      <c r="E68" s="174">
        <v>1.0</v>
      </c>
      <c r="F68" s="14">
        <v>5.0</v>
      </c>
      <c r="G68" s="175">
        <v>1.0</v>
      </c>
      <c r="H68" s="175">
        <v>1.0</v>
      </c>
      <c r="I68" s="14">
        <v>4.0</v>
      </c>
      <c r="J68" s="174">
        <v>4.0</v>
      </c>
      <c r="K68" s="38">
        <v>3.0</v>
      </c>
      <c r="L68" s="14">
        <v>19.0</v>
      </c>
      <c r="M68" s="38">
        <v>0.0</v>
      </c>
    </row>
    <row r="69">
      <c r="A69" s="14">
        <v>1.0</v>
      </c>
      <c r="B69" s="38">
        <v>2.0</v>
      </c>
      <c r="C69" s="173">
        <v>2.0</v>
      </c>
      <c r="D69" s="38">
        <v>4.0</v>
      </c>
      <c r="E69" s="174">
        <v>3.0</v>
      </c>
      <c r="F69" s="14">
        <v>19.0</v>
      </c>
      <c r="G69" s="175">
        <v>1.0</v>
      </c>
      <c r="H69" s="175">
        <v>1.0</v>
      </c>
      <c r="I69" s="14">
        <v>16.0</v>
      </c>
      <c r="J69" s="174">
        <v>4.0</v>
      </c>
      <c r="K69" s="38">
        <v>3.0</v>
      </c>
      <c r="L69" s="14">
        <v>19.0</v>
      </c>
      <c r="M69" s="38">
        <v>0.0</v>
      </c>
    </row>
    <row r="70">
      <c r="A70" s="14">
        <v>1.0</v>
      </c>
      <c r="B70" s="38">
        <v>2.0</v>
      </c>
      <c r="C70" s="173">
        <v>3.0</v>
      </c>
      <c r="D70" s="38">
        <v>4.0</v>
      </c>
      <c r="E70" s="174">
        <v>3.0</v>
      </c>
      <c r="F70" s="14">
        <v>19.0</v>
      </c>
      <c r="G70" s="175">
        <v>1.0</v>
      </c>
      <c r="H70" s="175">
        <v>2.0</v>
      </c>
      <c r="I70" s="14">
        <v>6.0</v>
      </c>
      <c r="J70" s="174">
        <v>4.0</v>
      </c>
      <c r="K70" s="38">
        <v>3.0</v>
      </c>
      <c r="L70" s="14">
        <v>19.0</v>
      </c>
      <c r="M70" s="38">
        <v>0.0</v>
      </c>
    </row>
    <row r="71">
      <c r="A71" s="14">
        <v>1.0</v>
      </c>
      <c r="B71" s="38">
        <v>2.0</v>
      </c>
      <c r="C71" s="173">
        <v>1.0</v>
      </c>
      <c r="D71" s="38">
        <v>1.0</v>
      </c>
      <c r="E71" s="174">
        <v>2.0</v>
      </c>
      <c r="F71" s="14">
        <v>3.0</v>
      </c>
      <c r="G71" s="175">
        <v>1.0</v>
      </c>
      <c r="H71" s="175">
        <v>1.0</v>
      </c>
      <c r="I71" s="14">
        <v>11.0</v>
      </c>
      <c r="J71" s="174">
        <v>4.0</v>
      </c>
      <c r="K71" s="38">
        <v>3.0</v>
      </c>
      <c r="L71" s="14">
        <v>19.0</v>
      </c>
      <c r="M71" s="38">
        <v>0.0</v>
      </c>
    </row>
    <row r="72">
      <c r="A72" s="14">
        <v>1.0</v>
      </c>
      <c r="B72" s="38">
        <v>2.0</v>
      </c>
      <c r="C72" s="173">
        <v>4.0</v>
      </c>
      <c r="D72" s="38">
        <v>1.0</v>
      </c>
      <c r="E72" s="174">
        <v>2.0</v>
      </c>
      <c r="F72" s="14">
        <v>14.0</v>
      </c>
      <c r="G72" s="175">
        <v>1.0</v>
      </c>
      <c r="H72" s="175">
        <v>2.0</v>
      </c>
      <c r="I72" s="85">
        <v>14.0</v>
      </c>
      <c r="J72" s="174">
        <v>4.0</v>
      </c>
      <c r="K72" s="38">
        <v>3.0</v>
      </c>
      <c r="L72" s="14">
        <v>19.0</v>
      </c>
      <c r="M72" s="38">
        <v>0.0</v>
      </c>
    </row>
    <row r="73">
      <c r="A73" s="14">
        <v>1.0</v>
      </c>
      <c r="B73" s="38">
        <v>1.0</v>
      </c>
      <c r="C73" s="173">
        <v>4.0</v>
      </c>
      <c r="D73" s="38">
        <v>3.0</v>
      </c>
      <c r="E73" s="174">
        <v>1.0</v>
      </c>
      <c r="F73" s="20">
        <v>18.0</v>
      </c>
      <c r="G73" s="175">
        <v>4.0</v>
      </c>
      <c r="H73" s="175">
        <v>3.0</v>
      </c>
      <c r="I73" s="14">
        <v>19.0</v>
      </c>
      <c r="J73" s="174">
        <v>4.0</v>
      </c>
      <c r="K73" s="38">
        <v>3.0</v>
      </c>
      <c r="L73" s="14">
        <v>19.0</v>
      </c>
      <c r="M73" s="38">
        <v>0.0</v>
      </c>
    </row>
    <row r="74">
      <c r="A74" s="14">
        <v>1.0</v>
      </c>
      <c r="B74" s="38">
        <v>1.0</v>
      </c>
      <c r="C74" s="173">
        <v>2.0</v>
      </c>
      <c r="D74" s="38">
        <v>1.0</v>
      </c>
      <c r="E74" s="174">
        <v>2.0</v>
      </c>
      <c r="F74" s="14">
        <v>2.0</v>
      </c>
      <c r="G74" s="175">
        <v>1.0</v>
      </c>
      <c r="H74" s="175">
        <v>1.0</v>
      </c>
      <c r="I74" s="85">
        <v>5.0</v>
      </c>
      <c r="J74" s="174">
        <v>1.0</v>
      </c>
      <c r="K74" s="38">
        <v>2.0</v>
      </c>
      <c r="L74" s="14">
        <v>9.0</v>
      </c>
      <c r="M74" s="38">
        <v>1.0</v>
      </c>
    </row>
    <row r="75">
      <c r="A75" s="14">
        <v>1.0</v>
      </c>
      <c r="B75" s="38">
        <v>2.0</v>
      </c>
      <c r="C75" s="173">
        <v>2.0</v>
      </c>
      <c r="D75" s="38">
        <v>4.0</v>
      </c>
      <c r="E75" s="174">
        <v>3.0</v>
      </c>
      <c r="F75" s="14">
        <v>19.0</v>
      </c>
      <c r="G75" s="175">
        <v>4.0</v>
      </c>
      <c r="H75" s="175">
        <v>3.0</v>
      </c>
      <c r="I75" s="14">
        <v>19.0</v>
      </c>
      <c r="J75" s="174">
        <v>1.0</v>
      </c>
      <c r="K75" s="38">
        <v>2.0</v>
      </c>
      <c r="L75" s="14">
        <v>15.0</v>
      </c>
      <c r="M75" s="38">
        <v>0.0</v>
      </c>
    </row>
    <row r="76">
      <c r="A76" s="14">
        <v>1.0</v>
      </c>
      <c r="B76" s="38">
        <v>2.0</v>
      </c>
      <c r="C76" s="173">
        <v>2.0</v>
      </c>
      <c r="D76" s="38">
        <v>4.0</v>
      </c>
      <c r="E76" s="174">
        <v>3.0</v>
      </c>
      <c r="F76" s="14">
        <v>19.0</v>
      </c>
      <c r="G76" s="175">
        <v>2.0</v>
      </c>
      <c r="H76" s="175">
        <v>2.0</v>
      </c>
      <c r="I76" s="14">
        <v>4.0</v>
      </c>
      <c r="J76" s="174">
        <v>2.0</v>
      </c>
      <c r="K76" s="38">
        <v>2.0</v>
      </c>
      <c r="L76" s="88">
        <v>6.0</v>
      </c>
      <c r="M76" s="38">
        <v>0.0</v>
      </c>
    </row>
    <row r="77">
      <c r="A77" s="14">
        <v>1.0</v>
      </c>
      <c r="B77" s="38">
        <v>2.0</v>
      </c>
      <c r="C77" s="173">
        <v>1.0</v>
      </c>
      <c r="D77" s="38">
        <v>2.0</v>
      </c>
      <c r="E77" s="174">
        <v>2.0</v>
      </c>
      <c r="F77" s="14">
        <v>5.0</v>
      </c>
      <c r="G77" s="175">
        <v>4.0</v>
      </c>
      <c r="H77" s="175">
        <v>3.0</v>
      </c>
      <c r="I77" s="14">
        <v>19.0</v>
      </c>
      <c r="J77" s="174">
        <v>4.0</v>
      </c>
      <c r="K77" s="38">
        <v>3.0</v>
      </c>
      <c r="L77" s="14">
        <v>19.0</v>
      </c>
      <c r="M77" s="38">
        <v>0.0</v>
      </c>
    </row>
    <row r="78">
      <c r="A78" s="14">
        <v>1.0</v>
      </c>
      <c r="B78" s="38">
        <v>1.0</v>
      </c>
      <c r="C78" s="173">
        <v>4.0</v>
      </c>
      <c r="D78" s="38">
        <v>2.0</v>
      </c>
      <c r="E78" s="174">
        <v>1.0</v>
      </c>
      <c r="F78" s="20">
        <v>15.0</v>
      </c>
      <c r="G78" s="175">
        <v>4.0</v>
      </c>
      <c r="H78" s="175">
        <v>3.0</v>
      </c>
      <c r="I78" s="14">
        <v>19.0</v>
      </c>
      <c r="J78" s="174">
        <v>4.0</v>
      </c>
      <c r="K78" s="38">
        <v>3.0</v>
      </c>
      <c r="L78" s="14">
        <v>19.0</v>
      </c>
      <c r="M78" s="38">
        <v>0.0</v>
      </c>
    </row>
    <row r="79">
      <c r="A79" s="14">
        <v>1.0</v>
      </c>
      <c r="B79" s="38">
        <v>2.0</v>
      </c>
      <c r="C79" s="173">
        <v>4.0</v>
      </c>
      <c r="D79" s="38">
        <v>3.0</v>
      </c>
      <c r="E79" s="174">
        <v>1.0</v>
      </c>
      <c r="F79" s="14">
        <v>4.0</v>
      </c>
      <c r="G79" s="175">
        <v>3.0</v>
      </c>
      <c r="H79" s="175">
        <v>1.0</v>
      </c>
      <c r="I79" s="14">
        <v>6.0</v>
      </c>
      <c r="J79" s="174">
        <v>4.0</v>
      </c>
      <c r="K79" s="38">
        <v>3.0</v>
      </c>
      <c r="L79" s="14">
        <v>19.0</v>
      </c>
      <c r="M79" s="38">
        <v>0.0</v>
      </c>
    </row>
    <row r="80">
      <c r="A80" s="14">
        <v>1.0</v>
      </c>
      <c r="B80" s="38">
        <v>1.0</v>
      </c>
      <c r="C80" s="173">
        <v>3.0</v>
      </c>
      <c r="D80" s="38">
        <v>2.0</v>
      </c>
      <c r="E80" s="174">
        <v>1.0</v>
      </c>
      <c r="F80" s="20">
        <v>9.0</v>
      </c>
      <c r="G80" s="175">
        <v>3.0</v>
      </c>
      <c r="H80" s="175">
        <v>1.0</v>
      </c>
      <c r="I80" s="14">
        <v>9.0</v>
      </c>
      <c r="J80" s="174">
        <v>4.0</v>
      </c>
      <c r="K80" s="38">
        <v>3.0</v>
      </c>
      <c r="L80" s="14">
        <v>19.0</v>
      </c>
      <c r="M80" s="38">
        <v>0.0</v>
      </c>
    </row>
    <row r="81">
      <c r="A81" s="14">
        <v>1.0</v>
      </c>
      <c r="B81" s="38">
        <v>2.0</v>
      </c>
      <c r="C81" s="173">
        <v>1.0</v>
      </c>
      <c r="D81" s="38">
        <v>2.0</v>
      </c>
      <c r="E81" s="174">
        <v>2.0</v>
      </c>
      <c r="F81" s="14">
        <v>15.0</v>
      </c>
      <c r="G81" s="175">
        <v>4.0</v>
      </c>
      <c r="H81" s="175">
        <v>3.0</v>
      </c>
      <c r="I81" s="14">
        <v>19.0</v>
      </c>
      <c r="J81" s="174">
        <v>4.0</v>
      </c>
      <c r="K81" s="38">
        <v>3.0</v>
      </c>
      <c r="L81" s="14">
        <v>19.0</v>
      </c>
      <c r="M81" s="38">
        <v>0.0</v>
      </c>
    </row>
    <row r="82">
      <c r="A82" s="14">
        <v>1.0</v>
      </c>
      <c r="B82" s="38">
        <v>2.0</v>
      </c>
      <c r="C82" s="173">
        <v>3.0</v>
      </c>
      <c r="D82" s="38">
        <v>4.0</v>
      </c>
      <c r="E82" s="174">
        <v>3.0</v>
      </c>
      <c r="F82" s="14">
        <v>19.0</v>
      </c>
      <c r="G82" s="175">
        <v>2.0</v>
      </c>
      <c r="H82" s="175">
        <v>1.0</v>
      </c>
      <c r="I82" s="14">
        <v>10.0</v>
      </c>
      <c r="J82" s="174">
        <v>4.0</v>
      </c>
      <c r="K82" s="38">
        <v>3.0</v>
      </c>
      <c r="L82" s="14">
        <v>19.0</v>
      </c>
      <c r="M82" s="38">
        <v>0.0</v>
      </c>
    </row>
    <row r="83">
      <c r="A83" s="14">
        <v>1.0</v>
      </c>
      <c r="B83" s="38">
        <v>2.0</v>
      </c>
      <c r="C83" s="173">
        <v>1.0</v>
      </c>
      <c r="D83" s="38">
        <v>4.0</v>
      </c>
      <c r="E83" s="174">
        <v>3.0</v>
      </c>
      <c r="F83" s="14">
        <v>19.0</v>
      </c>
      <c r="G83" s="175">
        <v>3.0</v>
      </c>
      <c r="H83" s="175">
        <v>2.0</v>
      </c>
      <c r="I83" s="85">
        <v>11.0</v>
      </c>
      <c r="J83" s="174">
        <v>4.0</v>
      </c>
      <c r="K83" s="38">
        <v>3.0</v>
      </c>
      <c r="L83" s="14">
        <v>19.0</v>
      </c>
      <c r="M83" s="38">
        <v>0.0</v>
      </c>
    </row>
    <row r="84">
      <c r="A84" s="14">
        <v>1.0</v>
      </c>
      <c r="B84" s="38">
        <v>2.0</v>
      </c>
      <c r="C84" s="173">
        <v>4.0</v>
      </c>
      <c r="D84" s="38">
        <v>2.0</v>
      </c>
      <c r="E84" s="174">
        <v>1.0</v>
      </c>
      <c r="F84" s="14">
        <v>4.0</v>
      </c>
      <c r="G84" s="175">
        <v>2.0</v>
      </c>
      <c r="H84" s="175">
        <v>1.0</v>
      </c>
      <c r="I84" s="14">
        <v>6.0</v>
      </c>
      <c r="J84" s="174">
        <v>4.0</v>
      </c>
      <c r="K84" s="38">
        <v>3.0</v>
      </c>
      <c r="L84" s="14">
        <v>19.0</v>
      </c>
      <c r="M84" s="38">
        <v>0.0</v>
      </c>
    </row>
    <row r="85">
      <c r="A85" s="14">
        <v>1.0</v>
      </c>
      <c r="B85" s="38">
        <v>1.0</v>
      </c>
      <c r="C85" s="173">
        <v>3.0</v>
      </c>
      <c r="D85" s="38">
        <v>1.0</v>
      </c>
      <c r="E85" s="174">
        <v>2.0</v>
      </c>
      <c r="F85" s="14">
        <v>12.0</v>
      </c>
      <c r="G85" s="175">
        <v>3.0</v>
      </c>
      <c r="H85" s="175">
        <v>2.0</v>
      </c>
      <c r="I85" s="14">
        <v>12.0</v>
      </c>
      <c r="J85" s="174">
        <v>3.0</v>
      </c>
      <c r="K85" s="38">
        <v>2.0</v>
      </c>
      <c r="L85" s="14">
        <v>17.0</v>
      </c>
      <c r="M85" s="38">
        <v>0.0</v>
      </c>
    </row>
    <row r="86">
      <c r="A86" s="14">
        <v>1.0</v>
      </c>
      <c r="B86" s="38">
        <v>1.0</v>
      </c>
      <c r="C86" s="173">
        <v>2.0</v>
      </c>
      <c r="D86" s="38">
        <v>2.0</v>
      </c>
      <c r="E86" s="174">
        <v>1.0</v>
      </c>
      <c r="F86" s="14">
        <v>18.0</v>
      </c>
      <c r="G86" s="175">
        <v>4.0</v>
      </c>
      <c r="H86" s="175">
        <v>3.0</v>
      </c>
      <c r="I86" s="14">
        <v>19.0</v>
      </c>
      <c r="J86" s="174">
        <v>4.0</v>
      </c>
      <c r="K86" s="38">
        <v>3.0</v>
      </c>
      <c r="L86" s="14">
        <v>19.0</v>
      </c>
      <c r="M86" s="38">
        <v>0.0</v>
      </c>
    </row>
    <row r="87">
      <c r="A87" s="14">
        <v>1.0</v>
      </c>
      <c r="B87" s="38">
        <v>2.0</v>
      </c>
      <c r="C87" s="173">
        <v>3.0</v>
      </c>
      <c r="D87" s="38">
        <v>3.0</v>
      </c>
      <c r="E87" s="174">
        <v>2.0</v>
      </c>
      <c r="F87" s="14">
        <v>17.0</v>
      </c>
      <c r="G87" s="175">
        <v>3.0</v>
      </c>
      <c r="H87" s="175">
        <v>2.0</v>
      </c>
      <c r="I87" s="14">
        <v>15.0</v>
      </c>
      <c r="J87" s="174">
        <v>4.0</v>
      </c>
      <c r="K87" s="38">
        <v>3.0</v>
      </c>
      <c r="L87" s="14">
        <v>19.0</v>
      </c>
      <c r="M87" s="38">
        <v>0.0</v>
      </c>
    </row>
    <row r="88">
      <c r="A88" s="14">
        <v>1.0</v>
      </c>
      <c r="B88" s="38">
        <v>1.0</v>
      </c>
      <c r="C88" s="173">
        <v>1.0</v>
      </c>
      <c r="D88" s="38">
        <v>4.0</v>
      </c>
      <c r="E88" s="174">
        <v>3.0</v>
      </c>
      <c r="F88" s="14">
        <v>19.0</v>
      </c>
      <c r="G88" s="175">
        <v>4.0</v>
      </c>
      <c r="H88" s="175">
        <v>3.0</v>
      </c>
      <c r="I88" s="14">
        <v>19.0</v>
      </c>
      <c r="J88" s="174">
        <v>2.0</v>
      </c>
      <c r="K88" s="38">
        <v>1.0</v>
      </c>
      <c r="L88" s="88">
        <v>15.0</v>
      </c>
      <c r="M88" s="38">
        <v>0.0</v>
      </c>
    </row>
    <row r="89">
      <c r="A89" s="14">
        <v>1.0</v>
      </c>
      <c r="B89" s="38">
        <v>1.0</v>
      </c>
      <c r="C89" s="173">
        <v>4.0</v>
      </c>
      <c r="D89" s="38">
        <v>3.0</v>
      </c>
      <c r="E89" s="174">
        <v>2.0</v>
      </c>
      <c r="F89" s="14">
        <v>16.0</v>
      </c>
      <c r="G89" s="175">
        <v>1.0</v>
      </c>
      <c r="H89" s="175">
        <v>2.0</v>
      </c>
      <c r="I89" s="14">
        <v>16.0</v>
      </c>
      <c r="J89" s="174">
        <v>4.0</v>
      </c>
      <c r="K89" s="38">
        <v>3.0</v>
      </c>
      <c r="L89" s="14">
        <v>19.0</v>
      </c>
      <c r="M89" s="38">
        <v>0.0</v>
      </c>
    </row>
    <row r="90">
      <c r="A90" s="14">
        <v>1.0</v>
      </c>
      <c r="B90" s="38">
        <v>2.0</v>
      </c>
      <c r="C90" s="173">
        <v>3.0</v>
      </c>
      <c r="D90" s="38">
        <v>3.0</v>
      </c>
      <c r="E90" s="174">
        <v>2.0</v>
      </c>
      <c r="F90" s="14">
        <v>7.0</v>
      </c>
      <c r="G90" s="175">
        <v>4.0</v>
      </c>
      <c r="H90" s="175">
        <v>3.0</v>
      </c>
      <c r="I90" s="14">
        <v>19.0</v>
      </c>
      <c r="J90" s="174">
        <v>4.0</v>
      </c>
      <c r="K90" s="38">
        <v>3.0</v>
      </c>
      <c r="L90" s="14">
        <v>19.0</v>
      </c>
      <c r="M90" s="38">
        <v>0.0</v>
      </c>
    </row>
    <row r="91">
      <c r="A91" s="14">
        <v>1.0</v>
      </c>
      <c r="B91" s="38">
        <v>1.0</v>
      </c>
      <c r="C91" s="173">
        <v>3.0</v>
      </c>
      <c r="D91" s="38">
        <v>1.0</v>
      </c>
      <c r="E91" s="174">
        <v>2.0</v>
      </c>
      <c r="F91" s="14">
        <v>15.0</v>
      </c>
      <c r="G91" s="175">
        <v>4.0</v>
      </c>
      <c r="H91" s="175">
        <v>3.0</v>
      </c>
      <c r="I91" s="14">
        <v>19.0</v>
      </c>
      <c r="J91" s="174">
        <v>4.0</v>
      </c>
      <c r="K91" s="38">
        <v>3.0</v>
      </c>
      <c r="L91" s="14">
        <v>19.0</v>
      </c>
      <c r="M91" s="38">
        <v>0.0</v>
      </c>
    </row>
    <row r="92">
      <c r="A92" s="14">
        <v>1.0</v>
      </c>
      <c r="B92" s="38">
        <v>1.0</v>
      </c>
      <c r="C92" s="173">
        <v>1.0</v>
      </c>
      <c r="D92" s="38">
        <v>4.0</v>
      </c>
      <c r="E92" s="174">
        <v>3.0</v>
      </c>
      <c r="F92" s="14">
        <v>19.0</v>
      </c>
      <c r="G92" s="175">
        <v>4.0</v>
      </c>
      <c r="H92" s="175">
        <v>3.0</v>
      </c>
      <c r="I92" s="14">
        <v>19.0</v>
      </c>
      <c r="J92" s="174">
        <v>2.0</v>
      </c>
      <c r="K92" s="38">
        <v>2.0</v>
      </c>
      <c r="L92" s="88">
        <v>17.0</v>
      </c>
      <c r="M92" s="38">
        <v>0.0</v>
      </c>
    </row>
    <row r="93">
      <c r="A93" s="14">
        <v>1.0</v>
      </c>
      <c r="B93" s="38">
        <v>1.0</v>
      </c>
      <c r="C93" s="173">
        <v>1.0</v>
      </c>
      <c r="D93" s="38">
        <v>1.0</v>
      </c>
      <c r="E93" s="174">
        <v>2.0</v>
      </c>
      <c r="F93" s="14">
        <v>18.0</v>
      </c>
      <c r="G93" s="175">
        <v>1.0</v>
      </c>
      <c r="H93" s="175">
        <v>2.0</v>
      </c>
      <c r="I93" s="14">
        <v>17.0</v>
      </c>
      <c r="J93" s="174">
        <v>4.0</v>
      </c>
      <c r="K93" s="38">
        <v>3.0</v>
      </c>
      <c r="L93" s="14">
        <v>19.0</v>
      </c>
      <c r="M93" s="38">
        <v>0.0</v>
      </c>
    </row>
    <row r="94">
      <c r="A94" s="14">
        <v>1.0</v>
      </c>
      <c r="B94" s="38">
        <v>2.0</v>
      </c>
      <c r="C94" s="173">
        <v>3.0</v>
      </c>
      <c r="D94" s="38">
        <v>1.0</v>
      </c>
      <c r="E94" s="174">
        <v>1.0</v>
      </c>
      <c r="F94" s="14">
        <v>7.0</v>
      </c>
      <c r="G94" s="175">
        <v>4.0</v>
      </c>
      <c r="H94" s="175">
        <v>3.0</v>
      </c>
      <c r="I94" s="14">
        <v>19.0</v>
      </c>
      <c r="J94" s="174">
        <v>4.0</v>
      </c>
      <c r="K94" s="38">
        <v>3.0</v>
      </c>
      <c r="L94" s="14">
        <v>19.0</v>
      </c>
      <c r="M94" s="38">
        <v>0.0</v>
      </c>
    </row>
    <row r="95">
      <c r="A95" s="14">
        <v>1.0</v>
      </c>
      <c r="B95" s="38">
        <v>1.0</v>
      </c>
      <c r="C95" s="173">
        <v>4.0</v>
      </c>
      <c r="D95" s="38">
        <v>4.0</v>
      </c>
      <c r="E95" s="174">
        <v>3.0</v>
      </c>
      <c r="F95" s="14">
        <v>19.0</v>
      </c>
      <c r="G95" s="175">
        <v>2.0</v>
      </c>
      <c r="H95" s="175">
        <v>2.0</v>
      </c>
      <c r="I95" s="14">
        <v>10.0</v>
      </c>
      <c r="J95" s="174">
        <v>2.0</v>
      </c>
      <c r="K95" s="38">
        <v>2.0</v>
      </c>
      <c r="L95" s="88">
        <v>7.0</v>
      </c>
      <c r="M95" s="38">
        <v>0.0</v>
      </c>
    </row>
    <row r="96">
      <c r="A96" s="14">
        <v>1.0</v>
      </c>
      <c r="B96" s="38">
        <v>2.0</v>
      </c>
      <c r="C96" s="173">
        <v>4.0</v>
      </c>
      <c r="D96" s="38">
        <v>4.0</v>
      </c>
      <c r="E96" s="174">
        <v>3.0</v>
      </c>
      <c r="F96" s="14">
        <v>19.0</v>
      </c>
      <c r="G96" s="175">
        <v>2.0</v>
      </c>
      <c r="H96" s="175">
        <v>2.0</v>
      </c>
      <c r="I96" s="14">
        <v>5.0</v>
      </c>
      <c r="J96" s="174">
        <v>1.0</v>
      </c>
      <c r="K96" s="38">
        <v>2.0</v>
      </c>
      <c r="L96" s="14">
        <v>11.0</v>
      </c>
      <c r="M96" s="38">
        <v>0.0</v>
      </c>
    </row>
    <row r="97">
      <c r="A97" s="14">
        <v>1.0</v>
      </c>
      <c r="B97" s="38">
        <v>2.0</v>
      </c>
      <c r="C97" s="173">
        <v>1.0</v>
      </c>
      <c r="D97" s="38">
        <v>1.0</v>
      </c>
      <c r="E97" s="174">
        <v>2.0</v>
      </c>
      <c r="F97" s="14">
        <v>2.0</v>
      </c>
      <c r="G97" s="175">
        <v>1.0</v>
      </c>
      <c r="H97" s="175">
        <v>2.0</v>
      </c>
      <c r="I97" s="14">
        <v>1.0</v>
      </c>
      <c r="J97" s="174">
        <v>1.0</v>
      </c>
      <c r="K97" s="38">
        <v>1.0</v>
      </c>
      <c r="L97" s="14">
        <v>18.0</v>
      </c>
      <c r="M97" s="38">
        <v>0.0</v>
      </c>
    </row>
    <row r="98">
      <c r="A98" s="14">
        <v>1.0</v>
      </c>
      <c r="B98" s="38">
        <v>1.0</v>
      </c>
      <c r="C98" s="173">
        <v>4.0</v>
      </c>
      <c r="D98" s="38">
        <v>1.0</v>
      </c>
      <c r="E98" s="174">
        <v>2.0</v>
      </c>
      <c r="F98" s="14">
        <v>13.0</v>
      </c>
      <c r="G98" s="175">
        <v>2.0</v>
      </c>
      <c r="H98" s="175">
        <v>2.0</v>
      </c>
      <c r="I98" s="14">
        <v>13.0</v>
      </c>
      <c r="J98" s="174">
        <v>2.0</v>
      </c>
      <c r="K98" s="38">
        <v>1.0</v>
      </c>
      <c r="L98" s="88">
        <v>16.0</v>
      </c>
      <c r="M98" s="38">
        <v>0.0</v>
      </c>
    </row>
    <row r="99">
      <c r="A99" s="14">
        <v>1.0</v>
      </c>
      <c r="B99" s="38">
        <v>2.0</v>
      </c>
      <c r="C99" s="173">
        <v>3.0</v>
      </c>
      <c r="D99" s="38">
        <v>1.0</v>
      </c>
      <c r="E99" s="174">
        <v>2.0</v>
      </c>
      <c r="F99" s="14">
        <v>10.0</v>
      </c>
      <c r="G99" s="175">
        <v>1.0</v>
      </c>
      <c r="H99" s="175">
        <v>2.0</v>
      </c>
      <c r="I99" s="85">
        <v>8.0</v>
      </c>
      <c r="J99" s="174">
        <v>4.0</v>
      </c>
      <c r="K99" s="38">
        <v>3.0</v>
      </c>
      <c r="L99" s="14">
        <v>19.0</v>
      </c>
      <c r="M99" s="38">
        <v>0.0</v>
      </c>
    </row>
    <row r="100">
      <c r="A100" s="14">
        <v>1.0</v>
      </c>
      <c r="B100" s="38">
        <v>2.0</v>
      </c>
      <c r="C100" s="173">
        <v>2.0</v>
      </c>
      <c r="D100" s="38">
        <v>1.0</v>
      </c>
      <c r="E100" s="174">
        <v>2.0</v>
      </c>
      <c r="F100" s="14">
        <v>4.0</v>
      </c>
      <c r="G100" s="175">
        <v>3.0</v>
      </c>
      <c r="H100" s="175">
        <v>2.0</v>
      </c>
      <c r="I100" s="14">
        <v>10.0</v>
      </c>
      <c r="J100" s="174">
        <v>4.0</v>
      </c>
      <c r="K100" s="38">
        <v>3.0</v>
      </c>
      <c r="L100" s="14">
        <v>19.0</v>
      </c>
      <c r="M100" s="38">
        <v>0.0</v>
      </c>
    </row>
    <row r="101">
      <c r="A101" s="14">
        <v>1.0</v>
      </c>
      <c r="B101" s="38">
        <v>1.0</v>
      </c>
      <c r="C101" s="173">
        <v>4.0</v>
      </c>
      <c r="D101" s="38">
        <v>4.0</v>
      </c>
      <c r="E101" s="174">
        <v>3.0</v>
      </c>
      <c r="F101" s="14">
        <v>19.0</v>
      </c>
      <c r="G101" s="175">
        <v>1.0</v>
      </c>
      <c r="H101" s="175">
        <v>2.0</v>
      </c>
      <c r="I101" s="14">
        <v>14.0</v>
      </c>
      <c r="J101" s="174">
        <v>4.0</v>
      </c>
      <c r="K101" s="38">
        <v>3.0</v>
      </c>
      <c r="L101" s="14">
        <v>19.0</v>
      </c>
      <c r="M101" s="38">
        <v>0.0</v>
      </c>
    </row>
    <row r="102">
      <c r="A102" s="14">
        <v>1.0</v>
      </c>
      <c r="B102" s="38">
        <v>2.0</v>
      </c>
      <c r="C102" s="173">
        <v>4.0</v>
      </c>
      <c r="D102" s="38">
        <v>2.0</v>
      </c>
      <c r="E102" s="174">
        <v>2.0</v>
      </c>
      <c r="F102" s="14">
        <v>12.0</v>
      </c>
      <c r="G102" s="175">
        <v>1.0</v>
      </c>
      <c r="H102" s="175">
        <v>1.0</v>
      </c>
      <c r="I102" s="14">
        <v>8.0</v>
      </c>
      <c r="J102" s="174">
        <v>1.0</v>
      </c>
      <c r="K102" s="38">
        <v>1.0</v>
      </c>
      <c r="L102" s="14">
        <v>12.0</v>
      </c>
      <c r="M102" s="38">
        <v>0.0</v>
      </c>
    </row>
    <row r="103">
      <c r="A103" s="14">
        <v>1.0</v>
      </c>
      <c r="B103" s="38">
        <v>2.0</v>
      </c>
      <c r="C103" s="173">
        <v>1.0</v>
      </c>
      <c r="D103" s="38">
        <v>1.0</v>
      </c>
      <c r="E103" s="174">
        <v>1.0</v>
      </c>
      <c r="F103" s="14">
        <v>8.0</v>
      </c>
      <c r="G103" s="175">
        <v>1.0</v>
      </c>
      <c r="H103" s="175">
        <v>1.0</v>
      </c>
      <c r="I103" s="14">
        <v>7.0</v>
      </c>
      <c r="J103" s="174">
        <v>4.0</v>
      </c>
      <c r="K103" s="38">
        <v>3.0</v>
      </c>
      <c r="L103" s="14">
        <v>19.0</v>
      </c>
      <c r="M103" s="38">
        <v>0.0</v>
      </c>
    </row>
    <row r="104">
      <c r="A104" s="14">
        <v>1.0</v>
      </c>
      <c r="B104" s="38">
        <v>2.0</v>
      </c>
      <c r="C104" s="173">
        <v>4.0</v>
      </c>
      <c r="D104" s="38">
        <v>1.0</v>
      </c>
      <c r="E104" s="174">
        <v>2.0</v>
      </c>
      <c r="F104" s="14">
        <v>13.0</v>
      </c>
      <c r="G104" s="175">
        <v>4.0</v>
      </c>
      <c r="H104" s="175">
        <v>3.0</v>
      </c>
      <c r="I104" s="14">
        <v>19.0</v>
      </c>
      <c r="J104" s="174">
        <v>4.0</v>
      </c>
      <c r="K104" s="38">
        <v>3.0</v>
      </c>
      <c r="L104" s="14">
        <v>19.0</v>
      </c>
      <c r="M104" s="38">
        <v>0.0</v>
      </c>
    </row>
    <row r="105">
      <c r="A105" s="14">
        <v>1.0</v>
      </c>
      <c r="B105" s="38">
        <v>1.0</v>
      </c>
      <c r="C105" s="173">
        <v>3.0</v>
      </c>
      <c r="D105" s="38">
        <v>1.0</v>
      </c>
      <c r="E105" s="174">
        <v>1.0</v>
      </c>
      <c r="F105" s="20">
        <v>3.0</v>
      </c>
      <c r="G105" s="175">
        <v>4.0</v>
      </c>
      <c r="H105" s="175">
        <v>3.0</v>
      </c>
      <c r="I105" s="14">
        <v>19.0</v>
      </c>
      <c r="J105" s="174">
        <v>3.0</v>
      </c>
      <c r="K105" s="38">
        <v>1.0</v>
      </c>
      <c r="L105" s="14">
        <v>6.0</v>
      </c>
      <c r="M105" s="38">
        <v>1.0</v>
      </c>
    </row>
    <row r="106">
      <c r="A106" s="14">
        <v>1.0</v>
      </c>
      <c r="B106" s="38">
        <v>1.0</v>
      </c>
      <c r="C106" s="173">
        <v>4.0</v>
      </c>
      <c r="D106" s="38">
        <v>1.0</v>
      </c>
      <c r="E106" s="174">
        <v>2.0</v>
      </c>
      <c r="F106" s="14">
        <v>8.0</v>
      </c>
      <c r="G106" s="175">
        <v>4.0</v>
      </c>
      <c r="H106" s="175">
        <v>3.0</v>
      </c>
      <c r="I106" s="14">
        <v>19.0</v>
      </c>
      <c r="J106" s="174">
        <v>4.0</v>
      </c>
      <c r="K106" s="38">
        <v>3.0</v>
      </c>
      <c r="L106" s="14">
        <v>19.0</v>
      </c>
      <c r="M106" s="38">
        <v>0.0</v>
      </c>
    </row>
    <row r="107">
      <c r="A107" s="14">
        <v>1.0</v>
      </c>
      <c r="B107" s="38">
        <v>1.0</v>
      </c>
      <c r="C107" s="173">
        <v>3.0</v>
      </c>
      <c r="D107" s="38">
        <v>2.0</v>
      </c>
      <c r="E107" s="174">
        <v>2.0</v>
      </c>
      <c r="F107" s="14">
        <v>16.0</v>
      </c>
      <c r="G107" s="175">
        <v>4.0</v>
      </c>
      <c r="H107" s="175">
        <v>3.0</v>
      </c>
      <c r="I107" s="14">
        <v>19.0</v>
      </c>
      <c r="J107" s="174">
        <v>4.0</v>
      </c>
      <c r="K107" s="38">
        <v>3.0</v>
      </c>
      <c r="L107" s="14">
        <v>19.0</v>
      </c>
      <c r="M107" s="38">
        <v>0.0</v>
      </c>
    </row>
    <row r="108">
      <c r="A108" s="14">
        <v>1.0</v>
      </c>
      <c r="B108" s="38">
        <v>1.0</v>
      </c>
      <c r="C108" s="173">
        <v>1.0</v>
      </c>
      <c r="D108" s="38">
        <v>4.0</v>
      </c>
      <c r="E108" s="174">
        <v>3.0</v>
      </c>
      <c r="F108" s="14">
        <v>19.0</v>
      </c>
      <c r="G108" s="175">
        <v>2.0</v>
      </c>
      <c r="H108" s="175">
        <v>2.0</v>
      </c>
      <c r="I108" s="14">
        <v>11.0</v>
      </c>
      <c r="J108" s="174">
        <v>4.0</v>
      </c>
      <c r="K108" s="38">
        <v>3.0</v>
      </c>
      <c r="L108" s="14">
        <v>19.0</v>
      </c>
      <c r="M108" s="38">
        <v>0.0</v>
      </c>
    </row>
    <row r="109">
      <c r="A109" s="14">
        <v>1.0</v>
      </c>
      <c r="B109" s="38">
        <v>1.0</v>
      </c>
      <c r="C109" s="173">
        <v>2.0</v>
      </c>
      <c r="D109" s="38">
        <v>1.0</v>
      </c>
      <c r="E109" s="174">
        <v>2.0</v>
      </c>
      <c r="F109" s="14">
        <v>4.0</v>
      </c>
      <c r="G109" s="175">
        <v>4.0</v>
      </c>
      <c r="H109" s="175">
        <v>3.0</v>
      </c>
      <c r="I109" s="14">
        <v>19.0</v>
      </c>
      <c r="J109" s="174">
        <v>4.0</v>
      </c>
      <c r="K109" s="38">
        <v>3.0</v>
      </c>
      <c r="L109" s="14">
        <v>19.0</v>
      </c>
      <c r="M109" s="38">
        <v>0.0</v>
      </c>
    </row>
    <row r="110">
      <c r="A110" s="14">
        <v>1.0</v>
      </c>
      <c r="B110" s="38">
        <v>2.0</v>
      </c>
      <c r="C110" s="173">
        <v>2.0</v>
      </c>
      <c r="D110" s="38">
        <v>2.0</v>
      </c>
      <c r="E110" s="174">
        <v>1.0</v>
      </c>
      <c r="F110" s="14">
        <v>18.0</v>
      </c>
      <c r="G110" s="175">
        <v>4.0</v>
      </c>
      <c r="H110" s="175">
        <v>3.0</v>
      </c>
      <c r="I110" s="14">
        <v>19.0</v>
      </c>
      <c r="J110" s="174">
        <v>4.0</v>
      </c>
      <c r="K110" s="38">
        <v>3.0</v>
      </c>
      <c r="L110" s="14">
        <v>19.0</v>
      </c>
      <c r="M110" s="38">
        <v>0.0</v>
      </c>
    </row>
    <row r="111">
      <c r="A111" s="14">
        <v>1.0</v>
      </c>
      <c r="B111" s="38">
        <v>1.0</v>
      </c>
      <c r="C111" s="173">
        <v>4.0</v>
      </c>
      <c r="D111" s="38">
        <v>1.0</v>
      </c>
      <c r="E111" s="174">
        <v>1.0</v>
      </c>
      <c r="F111" s="20">
        <v>10.0</v>
      </c>
      <c r="G111" s="175">
        <v>3.0</v>
      </c>
      <c r="H111" s="175">
        <v>1.0</v>
      </c>
      <c r="I111" s="14">
        <v>15.0</v>
      </c>
      <c r="J111" s="174">
        <v>3.0</v>
      </c>
      <c r="K111" s="38">
        <v>1.0</v>
      </c>
      <c r="L111" s="14">
        <v>13.0</v>
      </c>
      <c r="M111" s="38">
        <v>0.0</v>
      </c>
    </row>
    <row r="112">
      <c r="A112" s="14">
        <v>1.0</v>
      </c>
      <c r="B112" s="38">
        <v>2.0</v>
      </c>
      <c r="C112" s="173">
        <v>3.0</v>
      </c>
      <c r="D112" s="38">
        <v>4.0</v>
      </c>
      <c r="E112" s="174">
        <v>3.0</v>
      </c>
      <c r="F112" s="14">
        <v>19.0</v>
      </c>
      <c r="G112" s="175">
        <v>3.0</v>
      </c>
      <c r="H112" s="175">
        <v>2.0</v>
      </c>
      <c r="I112" s="14">
        <v>4.0</v>
      </c>
      <c r="J112" s="174">
        <v>3.0</v>
      </c>
      <c r="K112" s="38">
        <v>2.0</v>
      </c>
      <c r="L112" s="14">
        <v>6.0</v>
      </c>
      <c r="M112" s="38">
        <v>0.0</v>
      </c>
    </row>
    <row r="113">
      <c r="A113" s="14">
        <v>1.0</v>
      </c>
      <c r="B113" s="38">
        <v>1.0</v>
      </c>
      <c r="C113" s="173">
        <v>4.0</v>
      </c>
      <c r="D113" s="38">
        <v>1.0</v>
      </c>
      <c r="E113" s="174">
        <v>1.0</v>
      </c>
      <c r="F113" s="20">
        <v>2.0</v>
      </c>
      <c r="G113" s="175">
        <v>1.0</v>
      </c>
      <c r="H113" s="175">
        <v>1.0</v>
      </c>
      <c r="I113" s="85">
        <v>1.0</v>
      </c>
      <c r="J113" s="174">
        <v>1.0</v>
      </c>
      <c r="K113" s="38">
        <v>1.0</v>
      </c>
      <c r="L113" s="14">
        <v>3.0</v>
      </c>
      <c r="M113" s="38">
        <v>0.0</v>
      </c>
    </row>
    <row r="114">
      <c r="A114" s="14">
        <v>1.0</v>
      </c>
      <c r="B114" s="38">
        <v>1.0</v>
      </c>
      <c r="C114" s="173">
        <v>4.0</v>
      </c>
      <c r="D114" s="38">
        <v>4.0</v>
      </c>
      <c r="E114" s="174">
        <v>3.0</v>
      </c>
      <c r="F114" s="14">
        <v>19.0</v>
      </c>
      <c r="G114" s="175">
        <v>1.0</v>
      </c>
      <c r="H114" s="175">
        <v>2.0</v>
      </c>
      <c r="I114" s="14">
        <v>3.0</v>
      </c>
      <c r="J114" s="174">
        <v>1.0</v>
      </c>
      <c r="K114" s="38">
        <v>1.0</v>
      </c>
      <c r="L114" s="14">
        <v>9.0</v>
      </c>
      <c r="M114" s="38">
        <v>0.0</v>
      </c>
    </row>
    <row r="115">
      <c r="A115" s="14">
        <v>1.0</v>
      </c>
      <c r="B115" s="38">
        <v>2.0</v>
      </c>
      <c r="C115" s="173">
        <v>2.0</v>
      </c>
      <c r="D115" s="38">
        <v>2.0</v>
      </c>
      <c r="E115" s="174">
        <v>2.0</v>
      </c>
      <c r="F115" s="14">
        <v>7.0</v>
      </c>
      <c r="G115" s="175">
        <v>1.0</v>
      </c>
      <c r="H115" s="175">
        <v>2.0</v>
      </c>
      <c r="I115" s="14">
        <v>12.0</v>
      </c>
      <c r="J115" s="174">
        <v>4.0</v>
      </c>
      <c r="K115" s="38">
        <v>3.0</v>
      </c>
      <c r="L115" s="14">
        <v>19.0</v>
      </c>
      <c r="M115" s="38">
        <v>0.0</v>
      </c>
    </row>
    <row r="116">
      <c r="A116" s="14">
        <v>1.0</v>
      </c>
      <c r="B116" s="38">
        <v>1.0</v>
      </c>
      <c r="C116" s="173">
        <v>4.0</v>
      </c>
      <c r="D116" s="38">
        <v>1.0</v>
      </c>
      <c r="E116" s="174">
        <v>1.0</v>
      </c>
      <c r="F116" s="14">
        <v>6.0</v>
      </c>
      <c r="G116" s="175">
        <v>1.0</v>
      </c>
      <c r="H116" s="175">
        <v>1.0</v>
      </c>
      <c r="I116" s="14">
        <v>6.0</v>
      </c>
      <c r="J116" s="174">
        <v>3.0</v>
      </c>
      <c r="K116" s="38">
        <v>1.0</v>
      </c>
      <c r="L116" s="14">
        <v>14.0</v>
      </c>
      <c r="M116" s="38">
        <v>1.0</v>
      </c>
    </row>
    <row r="117">
      <c r="A117" s="14">
        <v>1.0</v>
      </c>
      <c r="B117" s="38">
        <v>2.0</v>
      </c>
      <c r="C117" s="173">
        <v>1.0</v>
      </c>
      <c r="D117" s="38">
        <v>1.0</v>
      </c>
      <c r="E117" s="174">
        <v>2.0</v>
      </c>
      <c r="F117" s="14">
        <v>16.0</v>
      </c>
      <c r="G117" s="175">
        <v>1.0</v>
      </c>
      <c r="H117" s="175">
        <v>2.0</v>
      </c>
      <c r="I117" s="85">
        <v>17.0</v>
      </c>
      <c r="J117" s="174">
        <v>4.0</v>
      </c>
      <c r="K117" s="38">
        <v>3.0</v>
      </c>
      <c r="L117" s="14">
        <v>19.0</v>
      </c>
      <c r="M117" s="38">
        <v>0.0</v>
      </c>
    </row>
    <row r="118">
      <c r="A118" s="14">
        <v>1.0</v>
      </c>
      <c r="B118" s="38">
        <v>2.0</v>
      </c>
      <c r="C118" s="173">
        <v>3.0</v>
      </c>
      <c r="D118" s="38">
        <v>1.0</v>
      </c>
      <c r="E118" s="174">
        <v>1.0</v>
      </c>
      <c r="F118" s="14">
        <v>10.0</v>
      </c>
      <c r="G118" s="175">
        <v>1.0</v>
      </c>
      <c r="H118" s="175">
        <v>1.0</v>
      </c>
      <c r="I118" s="14">
        <v>12.0</v>
      </c>
      <c r="J118" s="174">
        <v>4.0</v>
      </c>
      <c r="K118" s="38">
        <v>3.0</v>
      </c>
      <c r="L118" s="14">
        <v>19.0</v>
      </c>
      <c r="M118" s="38">
        <v>0.0</v>
      </c>
    </row>
    <row r="119">
      <c r="A119" s="14">
        <v>1.0</v>
      </c>
      <c r="B119" s="38">
        <v>1.0</v>
      </c>
      <c r="C119" s="173">
        <v>3.0</v>
      </c>
      <c r="D119" s="38">
        <v>3.0</v>
      </c>
      <c r="E119" s="174">
        <v>1.0</v>
      </c>
      <c r="F119" s="20">
        <v>15.0</v>
      </c>
      <c r="G119" s="175">
        <v>3.0</v>
      </c>
      <c r="H119" s="175">
        <v>2.0</v>
      </c>
      <c r="I119" s="14">
        <v>15.0</v>
      </c>
      <c r="J119" s="174">
        <v>4.0</v>
      </c>
      <c r="K119" s="38">
        <v>3.0</v>
      </c>
      <c r="L119" s="14">
        <v>19.0</v>
      </c>
      <c r="M119" s="38">
        <v>0.0</v>
      </c>
    </row>
    <row r="120">
      <c r="A120" s="14">
        <v>1.0</v>
      </c>
      <c r="B120" s="38">
        <v>1.0</v>
      </c>
      <c r="C120" s="173">
        <v>2.0</v>
      </c>
      <c r="D120" s="38">
        <v>2.0</v>
      </c>
      <c r="E120" s="174">
        <v>2.0</v>
      </c>
      <c r="F120" s="14">
        <v>14.0</v>
      </c>
      <c r="G120" s="175">
        <v>3.0</v>
      </c>
      <c r="H120" s="175">
        <v>1.0</v>
      </c>
      <c r="I120" s="85">
        <v>14.0</v>
      </c>
      <c r="J120" s="174">
        <v>4.0</v>
      </c>
      <c r="K120" s="38">
        <v>3.0</v>
      </c>
      <c r="L120" s="14">
        <v>19.0</v>
      </c>
      <c r="M120" s="38">
        <v>0.0</v>
      </c>
    </row>
    <row r="121">
      <c r="A121" s="14">
        <v>1.0</v>
      </c>
      <c r="B121" s="38">
        <v>1.0</v>
      </c>
      <c r="C121" s="173">
        <v>1.0</v>
      </c>
      <c r="D121" s="38">
        <v>4.0</v>
      </c>
      <c r="E121" s="174">
        <v>3.0</v>
      </c>
      <c r="F121" s="14">
        <v>19.0</v>
      </c>
      <c r="G121" s="175">
        <v>2.0</v>
      </c>
      <c r="H121" s="175">
        <v>1.0</v>
      </c>
      <c r="I121" s="14">
        <v>14.0</v>
      </c>
      <c r="J121" s="174">
        <v>4.0</v>
      </c>
      <c r="K121" s="38">
        <v>3.0</v>
      </c>
      <c r="L121" s="14">
        <v>19.0</v>
      </c>
      <c r="M121" s="38">
        <v>0.0</v>
      </c>
    </row>
    <row r="122">
      <c r="A122" s="14">
        <v>1.0</v>
      </c>
      <c r="B122" s="38">
        <v>1.0</v>
      </c>
      <c r="C122" s="173">
        <v>3.0</v>
      </c>
      <c r="D122" s="38">
        <v>3.0</v>
      </c>
      <c r="E122" s="174">
        <v>1.0</v>
      </c>
      <c r="F122" s="14">
        <v>12.0</v>
      </c>
      <c r="G122" s="175">
        <v>1.0</v>
      </c>
      <c r="H122" s="175">
        <v>2.0</v>
      </c>
      <c r="I122" s="14">
        <v>7.0</v>
      </c>
      <c r="J122" s="174">
        <v>1.0</v>
      </c>
      <c r="K122" s="38">
        <v>1.0</v>
      </c>
      <c r="L122" s="14">
        <v>8.0</v>
      </c>
      <c r="M122" s="38">
        <v>0.0</v>
      </c>
    </row>
    <row r="123">
      <c r="A123" s="14">
        <v>1.0</v>
      </c>
      <c r="B123" s="38">
        <v>1.0</v>
      </c>
      <c r="C123" s="173">
        <v>1.0</v>
      </c>
      <c r="D123" s="38">
        <v>4.0</v>
      </c>
      <c r="E123" s="174">
        <v>3.0</v>
      </c>
      <c r="F123" s="14">
        <v>19.0</v>
      </c>
      <c r="G123" s="175">
        <v>2.0</v>
      </c>
      <c r="H123" s="175">
        <v>2.0</v>
      </c>
      <c r="I123" s="14">
        <v>12.0</v>
      </c>
      <c r="J123" s="174">
        <v>4.0</v>
      </c>
      <c r="K123" s="38">
        <v>3.0</v>
      </c>
      <c r="L123" s="14">
        <v>19.0</v>
      </c>
      <c r="M123" s="38">
        <v>0.0</v>
      </c>
    </row>
    <row r="124">
      <c r="A124" s="14">
        <v>1.0</v>
      </c>
      <c r="B124" s="38">
        <v>1.0</v>
      </c>
      <c r="C124" s="173">
        <v>2.0</v>
      </c>
      <c r="D124" s="38">
        <v>4.0</v>
      </c>
      <c r="E124" s="174">
        <v>3.0</v>
      </c>
      <c r="F124" s="14">
        <v>19.0</v>
      </c>
      <c r="G124" s="175">
        <v>1.0</v>
      </c>
      <c r="H124" s="175">
        <v>1.0</v>
      </c>
      <c r="I124" s="14">
        <v>18.0</v>
      </c>
      <c r="J124" s="174">
        <v>4.0</v>
      </c>
      <c r="K124" s="38">
        <v>3.0</v>
      </c>
      <c r="L124" s="14">
        <v>19.0</v>
      </c>
      <c r="M124" s="38">
        <v>0.0</v>
      </c>
    </row>
    <row r="125">
      <c r="A125" s="14">
        <v>1.0</v>
      </c>
      <c r="B125" s="38">
        <v>1.0</v>
      </c>
      <c r="C125" s="173">
        <v>3.0</v>
      </c>
      <c r="D125" s="38">
        <v>1.0</v>
      </c>
      <c r="E125" s="174">
        <v>1.0</v>
      </c>
      <c r="F125" s="14">
        <v>8.0</v>
      </c>
      <c r="G125" s="175">
        <v>1.0</v>
      </c>
      <c r="H125" s="175">
        <v>1.0</v>
      </c>
      <c r="I125" s="85">
        <v>2.0</v>
      </c>
      <c r="J125" s="174">
        <v>1.0</v>
      </c>
      <c r="K125" s="38">
        <v>1.0</v>
      </c>
      <c r="L125" s="14">
        <v>10.0</v>
      </c>
      <c r="M125" s="38">
        <v>0.0</v>
      </c>
    </row>
    <row r="126">
      <c r="A126" s="14">
        <v>1.0</v>
      </c>
      <c r="B126" s="38">
        <v>2.0</v>
      </c>
      <c r="C126" s="173">
        <v>2.0</v>
      </c>
      <c r="D126" s="38">
        <v>1.0</v>
      </c>
      <c r="E126" s="174">
        <v>1.0</v>
      </c>
      <c r="F126" s="14">
        <v>15.0</v>
      </c>
      <c r="G126" s="175">
        <v>1.0</v>
      </c>
      <c r="H126" s="175">
        <v>1.0</v>
      </c>
      <c r="I126" s="14">
        <v>17.0</v>
      </c>
      <c r="J126" s="174">
        <v>4.0</v>
      </c>
      <c r="K126" s="38">
        <v>3.0</v>
      </c>
      <c r="L126" s="14">
        <v>19.0</v>
      </c>
      <c r="M126" s="38">
        <v>0.0</v>
      </c>
    </row>
    <row r="127">
      <c r="A127" s="14">
        <v>1.0</v>
      </c>
      <c r="B127" s="38">
        <v>1.0</v>
      </c>
      <c r="C127" s="173">
        <v>3.0</v>
      </c>
      <c r="D127" s="38">
        <v>1.0</v>
      </c>
      <c r="E127" s="174">
        <v>2.0</v>
      </c>
      <c r="F127" s="14">
        <v>11.0</v>
      </c>
      <c r="G127" s="175">
        <v>2.0</v>
      </c>
      <c r="H127" s="175">
        <v>1.0</v>
      </c>
      <c r="I127" s="14">
        <v>16.0</v>
      </c>
      <c r="J127" s="174">
        <v>2.0</v>
      </c>
      <c r="K127" s="38">
        <v>2.0</v>
      </c>
      <c r="L127" s="88">
        <v>16.0</v>
      </c>
      <c r="M127" s="38">
        <v>0.0</v>
      </c>
    </row>
    <row r="128">
      <c r="A128" s="14">
        <v>1.0</v>
      </c>
      <c r="B128" s="38">
        <v>2.0</v>
      </c>
      <c r="C128" s="173">
        <v>2.0</v>
      </c>
      <c r="D128" s="38">
        <v>1.0</v>
      </c>
      <c r="E128" s="174">
        <v>2.0</v>
      </c>
      <c r="F128" s="14">
        <v>6.0</v>
      </c>
      <c r="G128" s="175">
        <v>4.0</v>
      </c>
      <c r="H128" s="175">
        <v>3.0</v>
      </c>
      <c r="I128" s="14">
        <v>19.0</v>
      </c>
      <c r="J128" s="174">
        <v>4.0</v>
      </c>
      <c r="K128" s="38">
        <v>3.0</v>
      </c>
      <c r="L128" s="14">
        <v>19.0</v>
      </c>
      <c r="M128" s="38">
        <v>0.0</v>
      </c>
    </row>
    <row r="129">
      <c r="A129" s="14">
        <v>1.0</v>
      </c>
      <c r="B129" s="38">
        <v>1.0</v>
      </c>
      <c r="C129" s="173">
        <v>1.0</v>
      </c>
      <c r="D129" s="38">
        <v>4.0</v>
      </c>
      <c r="E129" s="174">
        <v>3.0</v>
      </c>
      <c r="F129" s="14">
        <v>19.0</v>
      </c>
      <c r="G129" s="175">
        <v>1.0</v>
      </c>
      <c r="H129" s="175">
        <v>2.0</v>
      </c>
      <c r="I129" s="14">
        <v>6.0</v>
      </c>
      <c r="J129" s="174">
        <v>2.0</v>
      </c>
      <c r="K129" s="38">
        <v>1.0</v>
      </c>
      <c r="L129" s="88">
        <v>6.0</v>
      </c>
      <c r="M129" s="38">
        <v>0.0</v>
      </c>
    </row>
    <row r="130">
      <c r="A130" s="14">
        <v>1.0</v>
      </c>
      <c r="B130" s="38">
        <v>1.0</v>
      </c>
      <c r="C130" s="173">
        <v>2.0</v>
      </c>
      <c r="D130" s="38">
        <v>1.0</v>
      </c>
      <c r="E130" s="174">
        <v>1.0</v>
      </c>
      <c r="F130" s="14">
        <v>17.0</v>
      </c>
      <c r="G130" s="175">
        <v>1.0</v>
      </c>
      <c r="H130" s="175">
        <v>1.0</v>
      </c>
      <c r="I130" s="85">
        <v>17.0</v>
      </c>
      <c r="J130" s="174">
        <v>4.0</v>
      </c>
      <c r="K130" s="38">
        <v>3.0</v>
      </c>
      <c r="L130" s="14">
        <v>19.0</v>
      </c>
      <c r="M130" s="38">
        <v>0.0</v>
      </c>
    </row>
    <row r="131">
      <c r="A131" s="14">
        <v>1.0</v>
      </c>
      <c r="B131" s="38">
        <v>1.0</v>
      </c>
      <c r="C131" s="173">
        <v>2.0</v>
      </c>
      <c r="D131" s="38">
        <v>1.0</v>
      </c>
      <c r="E131" s="174">
        <v>2.0</v>
      </c>
      <c r="F131" s="14">
        <v>17.0</v>
      </c>
      <c r="G131" s="175">
        <v>4.0</v>
      </c>
      <c r="H131" s="175">
        <v>3.0</v>
      </c>
      <c r="I131" s="14">
        <v>19.0</v>
      </c>
      <c r="J131" s="174">
        <v>4.0</v>
      </c>
      <c r="K131" s="38">
        <v>3.0</v>
      </c>
      <c r="L131" s="14">
        <v>19.0</v>
      </c>
      <c r="M131" s="38">
        <v>0.0</v>
      </c>
    </row>
    <row r="132">
      <c r="C132" s="176"/>
      <c r="F132" s="74"/>
    </row>
    <row r="133">
      <c r="C133" s="176"/>
      <c r="F133" s="74"/>
    </row>
    <row r="134">
      <c r="C134" s="176"/>
      <c r="F134" s="74"/>
    </row>
    <row r="135">
      <c r="C135" s="176"/>
      <c r="F135" s="74"/>
    </row>
    <row r="136">
      <c r="C136" s="176"/>
      <c r="F136" s="74"/>
    </row>
    <row r="137">
      <c r="C137" s="176"/>
      <c r="F137" s="74"/>
    </row>
    <row r="138">
      <c r="C138" s="75"/>
      <c r="F138" s="74"/>
    </row>
    <row r="140">
      <c r="C140" s="75"/>
      <c r="F140" s="74"/>
    </row>
    <row r="141">
      <c r="C141" s="75"/>
      <c r="F141" s="74"/>
    </row>
    <row r="142">
      <c r="C142" s="75"/>
      <c r="F142" s="74"/>
    </row>
    <row r="143">
      <c r="C143" s="75"/>
      <c r="F143" s="74"/>
    </row>
    <row r="144">
      <c r="C144" s="75"/>
      <c r="F144" s="74"/>
    </row>
    <row r="145">
      <c r="C145" s="75"/>
      <c r="F145" s="74"/>
    </row>
    <row r="146">
      <c r="C146" s="75"/>
      <c r="F146" s="74"/>
    </row>
    <row r="147">
      <c r="C147" s="75"/>
      <c r="F147" s="74"/>
    </row>
    <row r="148">
      <c r="C148" s="75"/>
      <c r="F148" s="74"/>
    </row>
    <row r="149">
      <c r="C149" s="75"/>
      <c r="F149" s="74"/>
    </row>
    <row r="150">
      <c r="C150" s="75"/>
      <c r="F150" s="74"/>
    </row>
    <row r="151">
      <c r="C151" s="75"/>
      <c r="F151" s="74"/>
    </row>
    <row r="152">
      <c r="C152" s="75"/>
      <c r="F152" s="74"/>
    </row>
    <row r="153">
      <c r="C153" s="75"/>
      <c r="F153" s="74"/>
    </row>
    <row r="154">
      <c r="C154" s="75"/>
      <c r="F154" s="74"/>
    </row>
    <row r="155">
      <c r="C155" s="75"/>
      <c r="F155" s="74"/>
    </row>
    <row r="156">
      <c r="C156" s="75"/>
      <c r="F156" s="74"/>
    </row>
    <row r="157">
      <c r="C157" s="75"/>
      <c r="F157" s="74"/>
    </row>
    <row r="158">
      <c r="C158" s="75"/>
      <c r="F158" s="74"/>
    </row>
    <row r="159">
      <c r="C159" s="75"/>
      <c r="F159" s="74"/>
    </row>
    <row r="160">
      <c r="C160" s="75"/>
      <c r="F160" s="74"/>
    </row>
    <row r="161">
      <c r="C161" s="75"/>
      <c r="F161" s="74"/>
    </row>
    <row r="162">
      <c r="C162" s="75"/>
      <c r="F162" s="74"/>
    </row>
    <row r="163">
      <c r="C163" s="75"/>
      <c r="F163" s="74"/>
    </row>
    <row r="164">
      <c r="C164" s="75"/>
      <c r="F164" s="74"/>
    </row>
    <row r="165">
      <c r="C165" s="75"/>
      <c r="F165" s="74"/>
    </row>
    <row r="166">
      <c r="C166" s="75"/>
      <c r="F166" s="74"/>
    </row>
    <row r="167">
      <c r="C167" s="75"/>
      <c r="F167" s="74"/>
    </row>
    <row r="168">
      <c r="C168" s="75"/>
      <c r="F168" s="74"/>
    </row>
    <row r="169">
      <c r="C169" s="75"/>
    </row>
    <row r="170">
      <c r="C170" s="75"/>
    </row>
    <row r="171">
      <c r="C171" s="75"/>
    </row>
    <row r="172">
      <c r="C172" s="75"/>
    </row>
    <row r="173">
      <c r="C173" s="75"/>
    </row>
    <row r="174">
      <c r="C174" s="75"/>
    </row>
    <row r="175">
      <c r="C175" s="75"/>
    </row>
    <row r="176">
      <c r="C176" s="75"/>
    </row>
    <row r="177">
      <c r="C177" s="75"/>
    </row>
    <row r="178">
      <c r="C178" s="75"/>
    </row>
    <row r="179">
      <c r="C179" s="75"/>
    </row>
    <row r="180">
      <c r="C180" s="75"/>
    </row>
    <row r="181">
      <c r="C181" s="75"/>
    </row>
    <row r="182">
      <c r="C182" s="75"/>
    </row>
    <row r="183">
      <c r="C183" s="75"/>
    </row>
    <row r="184">
      <c r="C184" s="75"/>
    </row>
    <row r="185">
      <c r="C185" s="75"/>
    </row>
    <row r="186">
      <c r="C186" s="75"/>
    </row>
    <row r="187">
      <c r="C187" s="75"/>
    </row>
    <row r="188">
      <c r="C188" s="75"/>
    </row>
    <row r="189">
      <c r="C189" s="75"/>
    </row>
    <row r="190">
      <c r="C190" s="75"/>
    </row>
    <row r="191">
      <c r="C191" s="75"/>
    </row>
    <row r="192">
      <c r="C192" s="75"/>
    </row>
    <row r="193">
      <c r="C193" s="75"/>
    </row>
    <row r="194">
      <c r="C194" s="75"/>
    </row>
    <row r="195">
      <c r="C195" s="75"/>
    </row>
    <row r="196">
      <c r="C196" s="75"/>
    </row>
    <row r="197">
      <c r="C197" s="75"/>
    </row>
    <row r="198">
      <c r="C198" s="75"/>
    </row>
    <row r="199">
      <c r="C199" s="75"/>
    </row>
    <row r="200">
      <c r="C200" s="75"/>
    </row>
    <row r="201">
      <c r="C201" s="75"/>
    </row>
    <row r="202">
      <c r="C202" s="75"/>
    </row>
    <row r="203">
      <c r="C203" s="75"/>
    </row>
    <row r="204">
      <c r="C204" s="75"/>
    </row>
    <row r="205">
      <c r="C205" s="75"/>
    </row>
    <row r="206">
      <c r="C206" s="75"/>
    </row>
    <row r="207">
      <c r="C207" s="75"/>
    </row>
    <row r="208">
      <c r="C208" s="75"/>
    </row>
    <row r="209">
      <c r="C209" s="75"/>
    </row>
    <row r="210">
      <c r="C210" s="75"/>
    </row>
    <row r="211">
      <c r="C211" s="75"/>
    </row>
    <row r="212">
      <c r="C212" s="75"/>
    </row>
    <row r="213">
      <c r="C213" s="75"/>
    </row>
    <row r="214">
      <c r="C214" s="75"/>
    </row>
    <row r="215">
      <c r="C215" s="75"/>
    </row>
    <row r="216">
      <c r="C216" s="75"/>
    </row>
    <row r="217">
      <c r="C217" s="75"/>
    </row>
    <row r="218">
      <c r="C218" s="75"/>
    </row>
    <row r="219">
      <c r="C219" s="75"/>
    </row>
    <row r="220">
      <c r="C220" s="75"/>
    </row>
    <row r="221">
      <c r="C221" s="75"/>
    </row>
    <row r="222">
      <c r="C222" s="75"/>
    </row>
    <row r="223">
      <c r="C223" s="75"/>
    </row>
    <row r="224">
      <c r="C224" s="75"/>
    </row>
    <row r="225">
      <c r="C225" s="75"/>
    </row>
    <row r="226">
      <c r="C226" s="75"/>
    </row>
    <row r="227">
      <c r="C227" s="75"/>
    </row>
    <row r="228">
      <c r="C228" s="75"/>
    </row>
    <row r="229">
      <c r="C229" s="75"/>
    </row>
    <row r="230">
      <c r="C230" s="75"/>
    </row>
    <row r="231">
      <c r="C231" s="75"/>
    </row>
    <row r="232">
      <c r="C232" s="75"/>
    </row>
    <row r="233">
      <c r="C233" s="75"/>
    </row>
    <row r="234">
      <c r="C234" s="75"/>
    </row>
    <row r="235">
      <c r="C235" s="75"/>
    </row>
    <row r="236">
      <c r="C236" s="75"/>
    </row>
    <row r="237">
      <c r="C237" s="75"/>
    </row>
    <row r="238">
      <c r="C238" s="75"/>
    </row>
    <row r="239">
      <c r="C239" s="75"/>
    </row>
    <row r="240">
      <c r="C240" s="75"/>
    </row>
    <row r="241">
      <c r="C241" s="75"/>
    </row>
    <row r="242">
      <c r="C242" s="75"/>
    </row>
    <row r="243">
      <c r="C243" s="75"/>
    </row>
    <row r="244">
      <c r="C244" s="75"/>
    </row>
    <row r="245">
      <c r="C245" s="75"/>
    </row>
    <row r="246">
      <c r="C246" s="75"/>
    </row>
    <row r="247">
      <c r="C247" s="75"/>
    </row>
    <row r="248">
      <c r="C248" s="75"/>
    </row>
    <row r="249">
      <c r="C249" s="75"/>
    </row>
    <row r="250">
      <c r="C250" s="75"/>
    </row>
    <row r="251">
      <c r="C251" s="75"/>
    </row>
    <row r="252">
      <c r="C252" s="75"/>
    </row>
    <row r="253">
      <c r="C253" s="75"/>
    </row>
    <row r="254">
      <c r="C254" s="75"/>
    </row>
    <row r="255">
      <c r="C255" s="75"/>
    </row>
    <row r="256">
      <c r="C256" s="75"/>
    </row>
    <row r="257">
      <c r="C257" s="75"/>
    </row>
    <row r="258">
      <c r="C258" s="75"/>
    </row>
    <row r="259">
      <c r="C259" s="75"/>
    </row>
    <row r="260">
      <c r="C260" s="75"/>
    </row>
    <row r="261">
      <c r="C261" s="75"/>
    </row>
    <row r="262">
      <c r="C262" s="75"/>
    </row>
    <row r="263">
      <c r="C263" s="75"/>
    </row>
    <row r="264">
      <c r="C264" s="75"/>
    </row>
    <row r="265">
      <c r="C265" s="75"/>
    </row>
    <row r="266">
      <c r="C266" s="75"/>
    </row>
    <row r="267">
      <c r="C267" s="75"/>
    </row>
    <row r="268">
      <c r="C268" s="75"/>
    </row>
    <row r="269">
      <c r="C269" s="75"/>
    </row>
    <row r="270">
      <c r="C270" s="75"/>
    </row>
    <row r="271">
      <c r="C271" s="75"/>
    </row>
    <row r="272">
      <c r="C272" s="75"/>
    </row>
    <row r="273">
      <c r="C273" s="75"/>
    </row>
    <row r="274">
      <c r="C274" s="75"/>
    </row>
    <row r="275">
      <c r="C275" s="75"/>
    </row>
    <row r="276">
      <c r="C276" s="75"/>
    </row>
    <row r="277">
      <c r="C277" s="75"/>
    </row>
    <row r="278">
      <c r="C278" s="75"/>
    </row>
    <row r="279">
      <c r="C279" s="75"/>
    </row>
    <row r="280">
      <c r="C280" s="75"/>
    </row>
    <row r="281">
      <c r="C281" s="75"/>
    </row>
    <row r="282">
      <c r="C282" s="75"/>
    </row>
    <row r="283">
      <c r="C283" s="75"/>
    </row>
    <row r="284">
      <c r="C284" s="75"/>
    </row>
    <row r="285">
      <c r="C285" s="75"/>
    </row>
    <row r="286">
      <c r="C286" s="75"/>
    </row>
    <row r="287">
      <c r="C287" s="75"/>
    </row>
    <row r="288">
      <c r="C288" s="75"/>
    </row>
    <row r="289">
      <c r="C289" s="75"/>
    </row>
    <row r="290">
      <c r="C290" s="75"/>
    </row>
    <row r="291">
      <c r="C291" s="75"/>
    </row>
    <row r="292">
      <c r="C292" s="75"/>
    </row>
    <row r="293">
      <c r="C293" s="75"/>
    </row>
    <row r="294">
      <c r="C294" s="75"/>
    </row>
    <row r="295">
      <c r="C295" s="75"/>
    </row>
    <row r="296">
      <c r="C296" s="75"/>
    </row>
    <row r="297">
      <c r="C297" s="75"/>
    </row>
    <row r="298">
      <c r="C298" s="75"/>
    </row>
    <row r="299">
      <c r="C299" s="75"/>
    </row>
    <row r="300">
      <c r="C300" s="75"/>
    </row>
    <row r="301">
      <c r="C301" s="75"/>
    </row>
    <row r="302">
      <c r="C302" s="75"/>
    </row>
    <row r="303">
      <c r="C303" s="75"/>
    </row>
    <row r="304">
      <c r="C304" s="75"/>
    </row>
    <row r="305">
      <c r="C305" s="75"/>
    </row>
    <row r="306">
      <c r="C306" s="75"/>
    </row>
    <row r="307">
      <c r="C307" s="75"/>
    </row>
    <row r="308">
      <c r="C308" s="75"/>
    </row>
    <row r="309">
      <c r="C309" s="75"/>
    </row>
    <row r="310">
      <c r="C310" s="75"/>
    </row>
    <row r="311">
      <c r="C311" s="75"/>
    </row>
    <row r="312">
      <c r="C312" s="75"/>
    </row>
    <row r="313">
      <c r="C313" s="75"/>
    </row>
    <row r="314">
      <c r="C314" s="75"/>
    </row>
    <row r="315">
      <c r="C315" s="75"/>
    </row>
    <row r="316">
      <c r="C316" s="75"/>
    </row>
    <row r="317">
      <c r="C317" s="75"/>
    </row>
    <row r="318">
      <c r="C318" s="75"/>
    </row>
    <row r="319">
      <c r="C319" s="75"/>
    </row>
    <row r="320">
      <c r="C320" s="75"/>
    </row>
    <row r="321">
      <c r="C321" s="75"/>
    </row>
    <row r="322">
      <c r="C322" s="75"/>
    </row>
    <row r="323">
      <c r="C323" s="75"/>
    </row>
    <row r="324">
      <c r="C324" s="75"/>
    </row>
    <row r="325">
      <c r="C325" s="75"/>
    </row>
    <row r="326">
      <c r="C326" s="75"/>
    </row>
    <row r="327">
      <c r="C327" s="75"/>
    </row>
    <row r="328">
      <c r="C328" s="75"/>
    </row>
    <row r="329">
      <c r="C329" s="75"/>
    </row>
    <row r="330">
      <c r="C330" s="75"/>
    </row>
    <row r="331">
      <c r="C331" s="75"/>
    </row>
    <row r="332">
      <c r="C332" s="75"/>
    </row>
    <row r="333">
      <c r="C333" s="75"/>
    </row>
    <row r="334">
      <c r="C334" s="75"/>
    </row>
    <row r="335">
      <c r="C335" s="75"/>
    </row>
    <row r="336">
      <c r="C336" s="75"/>
    </row>
    <row r="337">
      <c r="C337" s="75"/>
    </row>
    <row r="338">
      <c r="C338" s="75"/>
    </row>
    <row r="339">
      <c r="C339" s="75"/>
    </row>
    <row r="340">
      <c r="C340" s="75"/>
    </row>
    <row r="341">
      <c r="C341" s="75"/>
    </row>
    <row r="342">
      <c r="C342" s="75"/>
    </row>
    <row r="343">
      <c r="C343" s="75"/>
    </row>
    <row r="344">
      <c r="C344" s="75"/>
    </row>
    <row r="345">
      <c r="C345" s="75"/>
    </row>
    <row r="346">
      <c r="C346" s="75"/>
    </row>
    <row r="347">
      <c r="C347" s="75"/>
    </row>
    <row r="348">
      <c r="C348" s="75"/>
    </row>
    <row r="349">
      <c r="C349" s="75"/>
    </row>
    <row r="350">
      <c r="C350" s="75"/>
    </row>
    <row r="351">
      <c r="C351" s="75"/>
    </row>
    <row r="352">
      <c r="C352" s="75"/>
    </row>
    <row r="353">
      <c r="C353" s="75"/>
    </row>
    <row r="354">
      <c r="C354" s="75"/>
    </row>
    <row r="355">
      <c r="C355" s="75"/>
    </row>
    <row r="356">
      <c r="C356" s="75"/>
    </row>
    <row r="357">
      <c r="C357" s="75"/>
    </row>
    <row r="358">
      <c r="C358" s="75"/>
    </row>
    <row r="359">
      <c r="C359" s="75"/>
    </row>
    <row r="360">
      <c r="C360" s="75"/>
    </row>
    <row r="361">
      <c r="C361" s="75"/>
    </row>
    <row r="362">
      <c r="C362" s="75"/>
    </row>
    <row r="363">
      <c r="C363" s="75"/>
    </row>
    <row r="364">
      <c r="C364" s="75"/>
    </row>
    <row r="365">
      <c r="C365" s="75"/>
    </row>
    <row r="366">
      <c r="C366" s="75"/>
    </row>
    <row r="367">
      <c r="C367" s="75"/>
    </row>
    <row r="368">
      <c r="C368" s="75"/>
    </row>
    <row r="369">
      <c r="C369" s="75"/>
    </row>
    <row r="370">
      <c r="C370" s="75"/>
    </row>
    <row r="371">
      <c r="C371" s="75"/>
    </row>
    <row r="372">
      <c r="C372" s="75"/>
    </row>
    <row r="373">
      <c r="C373" s="75"/>
    </row>
    <row r="374">
      <c r="C374" s="75"/>
    </row>
    <row r="375">
      <c r="C375" s="75"/>
    </row>
    <row r="376">
      <c r="C376" s="75"/>
    </row>
    <row r="377">
      <c r="C377" s="75"/>
    </row>
    <row r="378">
      <c r="C378" s="75"/>
    </row>
    <row r="379">
      <c r="C379" s="75"/>
    </row>
    <row r="380">
      <c r="C380" s="75"/>
    </row>
    <row r="381">
      <c r="C381" s="75"/>
    </row>
    <row r="382">
      <c r="C382" s="75"/>
    </row>
    <row r="383">
      <c r="C383" s="75"/>
    </row>
    <row r="384">
      <c r="C384" s="75"/>
    </row>
    <row r="385">
      <c r="C385" s="75"/>
    </row>
    <row r="386">
      <c r="C386" s="75"/>
    </row>
    <row r="387">
      <c r="C387" s="75"/>
    </row>
    <row r="388">
      <c r="C388" s="75"/>
    </row>
    <row r="389">
      <c r="C389" s="75"/>
    </row>
    <row r="390">
      <c r="C390" s="75"/>
    </row>
    <row r="391">
      <c r="C391" s="75"/>
    </row>
    <row r="392">
      <c r="C392" s="75"/>
    </row>
    <row r="393">
      <c r="C393" s="75"/>
    </row>
    <row r="394">
      <c r="C394" s="75"/>
    </row>
    <row r="395">
      <c r="C395" s="75"/>
    </row>
    <row r="396">
      <c r="C396" s="75"/>
    </row>
    <row r="397">
      <c r="C397" s="75"/>
    </row>
    <row r="398">
      <c r="C398" s="75"/>
    </row>
    <row r="399">
      <c r="C399" s="75"/>
    </row>
    <row r="400">
      <c r="C400" s="75"/>
    </row>
    <row r="401">
      <c r="C401" s="75"/>
    </row>
    <row r="402">
      <c r="C402" s="75"/>
    </row>
    <row r="403">
      <c r="C403" s="75"/>
    </row>
    <row r="404">
      <c r="C404" s="75"/>
    </row>
    <row r="405">
      <c r="C405" s="75"/>
    </row>
    <row r="406">
      <c r="C406" s="75"/>
    </row>
    <row r="407">
      <c r="C407" s="75"/>
    </row>
    <row r="408">
      <c r="C408" s="75"/>
    </row>
    <row r="409">
      <c r="C409" s="75"/>
    </row>
    <row r="410">
      <c r="C410" s="75"/>
    </row>
    <row r="411">
      <c r="C411" s="75"/>
    </row>
    <row r="412">
      <c r="C412" s="75"/>
    </row>
    <row r="413">
      <c r="C413" s="75"/>
    </row>
    <row r="414">
      <c r="C414" s="75"/>
    </row>
    <row r="415">
      <c r="C415" s="75"/>
    </row>
    <row r="416">
      <c r="C416" s="75"/>
    </row>
    <row r="417">
      <c r="C417" s="75"/>
    </row>
    <row r="418">
      <c r="C418" s="75"/>
    </row>
    <row r="419">
      <c r="C419" s="75"/>
    </row>
    <row r="420">
      <c r="C420" s="75"/>
    </row>
    <row r="421">
      <c r="C421" s="75"/>
    </row>
    <row r="422">
      <c r="C422" s="75"/>
    </row>
    <row r="423">
      <c r="C423" s="75"/>
    </row>
    <row r="424">
      <c r="C424" s="75"/>
    </row>
    <row r="425">
      <c r="C425" s="75"/>
    </row>
    <row r="426">
      <c r="C426" s="75"/>
    </row>
    <row r="427">
      <c r="C427" s="75"/>
    </row>
    <row r="428">
      <c r="C428" s="75"/>
    </row>
    <row r="429">
      <c r="C429" s="75"/>
    </row>
    <row r="430">
      <c r="C430" s="75"/>
    </row>
    <row r="431">
      <c r="C431" s="75"/>
    </row>
    <row r="432">
      <c r="C432" s="75"/>
    </row>
    <row r="433">
      <c r="C433" s="75"/>
    </row>
    <row r="434">
      <c r="C434" s="75"/>
    </row>
    <row r="435">
      <c r="C435" s="75"/>
    </row>
    <row r="436">
      <c r="C436" s="75"/>
    </row>
    <row r="437">
      <c r="C437" s="75"/>
    </row>
    <row r="438">
      <c r="C438" s="75"/>
    </row>
    <row r="439">
      <c r="C439" s="75"/>
    </row>
    <row r="440">
      <c r="C440" s="75"/>
    </row>
    <row r="441">
      <c r="C441" s="75"/>
    </row>
    <row r="442">
      <c r="C442" s="75"/>
    </row>
    <row r="443">
      <c r="C443" s="75"/>
    </row>
    <row r="444">
      <c r="C444" s="75"/>
    </row>
    <row r="445">
      <c r="C445" s="75"/>
    </row>
    <row r="446">
      <c r="C446" s="75"/>
    </row>
    <row r="447">
      <c r="C447" s="75"/>
    </row>
    <row r="448">
      <c r="C448" s="75"/>
    </row>
    <row r="449">
      <c r="C449" s="75"/>
    </row>
    <row r="450">
      <c r="C450" s="75"/>
    </row>
    <row r="451">
      <c r="C451" s="75"/>
    </row>
    <row r="452">
      <c r="C452" s="75"/>
    </row>
    <row r="453">
      <c r="C453" s="75"/>
    </row>
    <row r="454">
      <c r="C454" s="75"/>
    </row>
    <row r="455">
      <c r="C455" s="75"/>
    </row>
    <row r="456">
      <c r="C456" s="75"/>
    </row>
    <row r="457">
      <c r="C457" s="75"/>
    </row>
    <row r="458">
      <c r="C458" s="75"/>
    </row>
    <row r="459">
      <c r="C459" s="75"/>
    </row>
    <row r="460">
      <c r="C460" s="75"/>
    </row>
    <row r="461">
      <c r="C461" s="75"/>
    </row>
    <row r="462">
      <c r="C462" s="75"/>
    </row>
    <row r="463">
      <c r="C463" s="75"/>
    </row>
    <row r="464">
      <c r="C464" s="75"/>
    </row>
    <row r="465">
      <c r="C465" s="75"/>
    </row>
    <row r="466">
      <c r="C466" s="75"/>
    </row>
    <row r="467">
      <c r="C467" s="75"/>
    </row>
    <row r="468">
      <c r="C468" s="75"/>
    </row>
    <row r="469">
      <c r="C469" s="75"/>
    </row>
    <row r="470">
      <c r="C470" s="75"/>
    </row>
    <row r="471">
      <c r="C471" s="75"/>
    </row>
    <row r="472">
      <c r="C472" s="75"/>
    </row>
    <row r="473">
      <c r="C473" s="75"/>
    </row>
    <row r="474">
      <c r="C474" s="75"/>
    </row>
    <row r="475">
      <c r="C475" s="75"/>
    </row>
    <row r="476">
      <c r="C476" s="75"/>
    </row>
    <row r="477">
      <c r="C477" s="75"/>
    </row>
    <row r="478">
      <c r="C478" s="75"/>
    </row>
    <row r="479">
      <c r="C479" s="75"/>
    </row>
    <row r="480">
      <c r="C480" s="75"/>
    </row>
    <row r="481">
      <c r="C481" s="75"/>
    </row>
    <row r="482">
      <c r="C482" s="75"/>
    </row>
    <row r="483">
      <c r="C483" s="75"/>
    </row>
    <row r="484">
      <c r="C484" s="75"/>
    </row>
    <row r="485">
      <c r="C485" s="75"/>
    </row>
    <row r="486">
      <c r="C486" s="75"/>
    </row>
    <row r="487">
      <c r="C487" s="75"/>
    </row>
    <row r="488">
      <c r="C488" s="75"/>
    </row>
    <row r="489">
      <c r="C489" s="75"/>
    </row>
    <row r="490">
      <c r="C490" s="75"/>
    </row>
    <row r="491">
      <c r="C491" s="75"/>
    </row>
    <row r="492">
      <c r="C492" s="75"/>
    </row>
    <row r="493">
      <c r="C493" s="75"/>
    </row>
    <row r="494">
      <c r="C494" s="75"/>
    </row>
    <row r="495">
      <c r="C495" s="75"/>
    </row>
    <row r="496">
      <c r="C496" s="75"/>
    </row>
    <row r="497">
      <c r="C497" s="75"/>
    </row>
    <row r="498">
      <c r="C498" s="75"/>
    </row>
    <row r="499">
      <c r="C499" s="75"/>
    </row>
    <row r="500">
      <c r="C500" s="75"/>
    </row>
    <row r="501">
      <c r="C501" s="75"/>
    </row>
    <row r="502">
      <c r="C502" s="75"/>
    </row>
    <row r="503">
      <c r="C503" s="75"/>
    </row>
    <row r="504">
      <c r="C504" s="75"/>
    </row>
    <row r="505">
      <c r="C505" s="75"/>
    </row>
    <row r="506">
      <c r="C506" s="75"/>
    </row>
    <row r="507">
      <c r="C507" s="75"/>
    </row>
    <row r="508">
      <c r="C508" s="75"/>
    </row>
    <row r="509">
      <c r="C509" s="75"/>
    </row>
    <row r="510">
      <c r="C510" s="75"/>
    </row>
    <row r="511">
      <c r="C511" s="75"/>
    </row>
    <row r="512">
      <c r="C512" s="75"/>
    </row>
    <row r="513">
      <c r="C513" s="75"/>
    </row>
    <row r="514">
      <c r="C514" s="75"/>
    </row>
    <row r="515">
      <c r="C515" s="75"/>
    </row>
    <row r="516">
      <c r="C516" s="75"/>
    </row>
    <row r="517">
      <c r="C517" s="75"/>
    </row>
    <row r="518">
      <c r="C518" s="75"/>
    </row>
    <row r="519">
      <c r="C519" s="75"/>
    </row>
    <row r="520">
      <c r="C520" s="75"/>
    </row>
    <row r="521">
      <c r="C521" s="75"/>
    </row>
    <row r="522">
      <c r="C522" s="75"/>
    </row>
    <row r="523">
      <c r="C523" s="75"/>
    </row>
    <row r="524">
      <c r="C524" s="75"/>
    </row>
    <row r="525">
      <c r="C525" s="75"/>
    </row>
    <row r="526">
      <c r="C526" s="75"/>
    </row>
    <row r="527">
      <c r="C527" s="75"/>
    </row>
    <row r="528">
      <c r="C528" s="75"/>
    </row>
    <row r="529">
      <c r="C529" s="75"/>
    </row>
    <row r="530">
      <c r="C530" s="75"/>
    </row>
    <row r="531">
      <c r="C531" s="75"/>
    </row>
    <row r="532">
      <c r="C532" s="75"/>
    </row>
    <row r="533">
      <c r="C533" s="75"/>
    </row>
    <row r="534">
      <c r="C534" s="75"/>
    </row>
    <row r="535">
      <c r="C535" s="75"/>
    </row>
    <row r="536">
      <c r="C536" s="75"/>
    </row>
    <row r="537">
      <c r="C537" s="75"/>
    </row>
    <row r="538">
      <c r="C538" s="75"/>
    </row>
    <row r="539">
      <c r="C539" s="75"/>
    </row>
    <row r="540">
      <c r="C540" s="75"/>
    </row>
    <row r="541">
      <c r="C541" s="75"/>
    </row>
    <row r="542">
      <c r="C542" s="75"/>
    </row>
    <row r="543">
      <c r="C543" s="75"/>
    </row>
    <row r="544">
      <c r="C544" s="75"/>
    </row>
    <row r="545">
      <c r="C545" s="75"/>
    </row>
    <row r="546">
      <c r="C546" s="75"/>
    </row>
    <row r="547">
      <c r="C547" s="75"/>
    </row>
    <row r="548">
      <c r="C548" s="75"/>
    </row>
    <row r="549">
      <c r="C549" s="75"/>
    </row>
    <row r="550">
      <c r="C550" s="75"/>
    </row>
    <row r="551">
      <c r="C551" s="75"/>
    </row>
    <row r="552">
      <c r="C552" s="75"/>
    </row>
    <row r="553">
      <c r="C553" s="75"/>
    </row>
    <row r="554">
      <c r="C554" s="75"/>
    </row>
    <row r="555">
      <c r="C555" s="75"/>
    </row>
    <row r="556">
      <c r="C556" s="75"/>
    </row>
    <row r="557">
      <c r="C557" s="75"/>
    </row>
    <row r="558">
      <c r="C558" s="75"/>
    </row>
    <row r="559">
      <c r="C559" s="75"/>
    </row>
    <row r="560">
      <c r="C560" s="75"/>
    </row>
    <row r="561">
      <c r="C561" s="75"/>
    </row>
    <row r="562">
      <c r="C562" s="75"/>
    </row>
    <row r="563">
      <c r="C563" s="75"/>
    </row>
    <row r="564">
      <c r="C564" s="75"/>
    </row>
    <row r="565">
      <c r="C565" s="75"/>
    </row>
    <row r="566">
      <c r="C566" s="75"/>
    </row>
    <row r="567">
      <c r="C567" s="75"/>
    </row>
    <row r="568">
      <c r="C568" s="75"/>
    </row>
    <row r="569">
      <c r="C569" s="75"/>
    </row>
    <row r="570">
      <c r="C570" s="75"/>
    </row>
    <row r="571">
      <c r="C571" s="75"/>
    </row>
    <row r="572">
      <c r="C572" s="75"/>
    </row>
    <row r="573">
      <c r="C573" s="75"/>
    </row>
    <row r="574">
      <c r="C574" s="75"/>
    </row>
    <row r="575">
      <c r="C575" s="75"/>
    </row>
    <row r="576">
      <c r="C576" s="75"/>
    </row>
    <row r="577">
      <c r="C577" s="75"/>
    </row>
    <row r="578">
      <c r="C578" s="75"/>
    </row>
    <row r="579">
      <c r="C579" s="75"/>
    </row>
    <row r="580">
      <c r="C580" s="75"/>
    </row>
    <row r="581">
      <c r="C581" s="75"/>
    </row>
    <row r="582">
      <c r="C582" s="75"/>
    </row>
    <row r="583">
      <c r="C583" s="75"/>
    </row>
    <row r="584">
      <c r="C584" s="75"/>
    </row>
    <row r="585">
      <c r="C585" s="75"/>
    </row>
    <row r="586">
      <c r="C586" s="75"/>
    </row>
    <row r="587">
      <c r="C587" s="75"/>
    </row>
    <row r="588">
      <c r="C588" s="75"/>
    </row>
    <row r="589">
      <c r="C589" s="75"/>
    </row>
    <row r="590">
      <c r="C590" s="75"/>
    </row>
    <row r="591">
      <c r="C591" s="75"/>
    </row>
    <row r="592">
      <c r="C592" s="75"/>
    </row>
    <row r="593">
      <c r="C593" s="75"/>
    </row>
    <row r="594">
      <c r="C594" s="75"/>
    </row>
    <row r="595">
      <c r="C595" s="75"/>
    </row>
    <row r="596">
      <c r="C596" s="75"/>
    </row>
    <row r="597">
      <c r="C597" s="75"/>
    </row>
    <row r="598">
      <c r="C598" s="75"/>
    </row>
    <row r="599">
      <c r="C599" s="75"/>
    </row>
    <row r="600">
      <c r="C600" s="75"/>
    </row>
    <row r="601">
      <c r="C601" s="75"/>
    </row>
    <row r="602">
      <c r="C602" s="75"/>
    </row>
    <row r="603">
      <c r="C603" s="75"/>
    </row>
    <row r="604">
      <c r="C604" s="75"/>
    </row>
    <row r="605">
      <c r="C605" s="75"/>
    </row>
    <row r="606">
      <c r="C606" s="75"/>
    </row>
    <row r="607">
      <c r="C607" s="75"/>
    </row>
    <row r="608">
      <c r="C608" s="75"/>
    </row>
    <row r="609">
      <c r="C609" s="75"/>
    </row>
    <row r="610">
      <c r="C610" s="75"/>
    </row>
    <row r="611">
      <c r="C611" s="75"/>
    </row>
    <row r="612">
      <c r="C612" s="75"/>
    </row>
    <row r="613">
      <c r="C613" s="75"/>
    </row>
    <row r="614">
      <c r="C614" s="75"/>
    </row>
    <row r="615">
      <c r="C615" s="75"/>
    </row>
    <row r="616">
      <c r="C616" s="75"/>
    </row>
    <row r="617">
      <c r="C617" s="75"/>
    </row>
    <row r="618">
      <c r="C618" s="75"/>
    </row>
    <row r="619">
      <c r="C619" s="75"/>
    </row>
    <row r="620">
      <c r="C620" s="75"/>
    </row>
    <row r="621">
      <c r="C621" s="75"/>
    </row>
    <row r="622">
      <c r="C622" s="75"/>
    </row>
    <row r="623">
      <c r="C623" s="75"/>
    </row>
    <row r="624">
      <c r="C624" s="75"/>
    </row>
    <row r="625">
      <c r="C625" s="75"/>
    </row>
    <row r="626">
      <c r="C626" s="75"/>
    </row>
    <row r="627">
      <c r="C627" s="75"/>
    </row>
    <row r="628">
      <c r="C628" s="75"/>
    </row>
    <row r="629">
      <c r="C629" s="75"/>
    </row>
    <row r="630">
      <c r="C630" s="75"/>
    </row>
    <row r="631">
      <c r="C631" s="75"/>
    </row>
    <row r="632">
      <c r="C632" s="75"/>
    </row>
    <row r="633">
      <c r="C633" s="75"/>
    </row>
    <row r="634">
      <c r="C634" s="75"/>
    </row>
    <row r="635">
      <c r="C635" s="75"/>
    </row>
    <row r="636">
      <c r="C636" s="75"/>
    </row>
    <row r="637">
      <c r="C637" s="75"/>
    </row>
    <row r="638">
      <c r="C638" s="75"/>
    </row>
    <row r="639">
      <c r="C639" s="75"/>
    </row>
    <row r="640">
      <c r="C640" s="75"/>
    </row>
    <row r="641">
      <c r="C641" s="75"/>
    </row>
    <row r="642">
      <c r="C642" s="75"/>
    </row>
    <row r="643">
      <c r="C643" s="75"/>
    </row>
    <row r="644">
      <c r="C644" s="75"/>
    </row>
    <row r="645">
      <c r="C645" s="75"/>
    </row>
    <row r="646">
      <c r="C646" s="75"/>
    </row>
    <row r="647">
      <c r="C647" s="75"/>
    </row>
    <row r="648">
      <c r="C648" s="75"/>
    </row>
    <row r="649">
      <c r="C649" s="75"/>
    </row>
    <row r="650">
      <c r="C650" s="75"/>
    </row>
    <row r="651">
      <c r="C651" s="75"/>
    </row>
    <row r="652">
      <c r="C652" s="75"/>
    </row>
    <row r="653">
      <c r="C653" s="75"/>
    </row>
    <row r="654">
      <c r="C654" s="75"/>
    </row>
    <row r="655">
      <c r="C655" s="75"/>
    </row>
    <row r="656">
      <c r="C656" s="75"/>
    </row>
    <row r="657">
      <c r="C657" s="75"/>
    </row>
    <row r="658">
      <c r="C658" s="75"/>
    </row>
    <row r="659">
      <c r="C659" s="75"/>
    </row>
    <row r="660">
      <c r="C660" s="75"/>
    </row>
    <row r="661">
      <c r="C661" s="75"/>
    </row>
    <row r="662">
      <c r="C662" s="75"/>
    </row>
    <row r="663">
      <c r="C663" s="75"/>
    </row>
    <row r="664">
      <c r="C664" s="75"/>
    </row>
    <row r="665">
      <c r="C665" s="75"/>
    </row>
    <row r="666">
      <c r="C666" s="75"/>
    </row>
    <row r="667">
      <c r="C667" s="75"/>
    </row>
    <row r="668">
      <c r="C668" s="75"/>
    </row>
    <row r="669">
      <c r="C669" s="75"/>
    </row>
    <row r="670">
      <c r="C670" s="75"/>
    </row>
    <row r="671">
      <c r="C671" s="75"/>
    </row>
    <row r="672">
      <c r="C672" s="75"/>
    </row>
    <row r="673">
      <c r="C673" s="75"/>
    </row>
    <row r="674">
      <c r="C674" s="75"/>
    </row>
    <row r="675">
      <c r="C675" s="75"/>
    </row>
    <row r="676">
      <c r="C676" s="75"/>
    </row>
    <row r="677">
      <c r="C677" s="75"/>
    </row>
    <row r="678">
      <c r="C678" s="75"/>
    </row>
    <row r="679">
      <c r="C679" s="75"/>
    </row>
    <row r="680">
      <c r="C680" s="75"/>
    </row>
    <row r="681">
      <c r="C681" s="75"/>
    </row>
    <row r="682">
      <c r="C682" s="75"/>
    </row>
    <row r="683">
      <c r="C683" s="75"/>
    </row>
    <row r="684">
      <c r="C684" s="75"/>
    </row>
    <row r="685">
      <c r="C685" s="75"/>
    </row>
    <row r="686">
      <c r="C686" s="75"/>
    </row>
    <row r="687">
      <c r="C687" s="75"/>
    </row>
    <row r="688">
      <c r="C688" s="75"/>
    </row>
    <row r="689">
      <c r="C689" s="75"/>
    </row>
    <row r="690">
      <c r="C690" s="75"/>
    </row>
    <row r="691">
      <c r="C691" s="75"/>
    </row>
    <row r="692">
      <c r="C692" s="75"/>
    </row>
    <row r="693">
      <c r="C693" s="75"/>
    </row>
    <row r="694">
      <c r="C694" s="75"/>
    </row>
    <row r="695">
      <c r="C695" s="75"/>
    </row>
    <row r="696">
      <c r="C696" s="75"/>
    </row>
    <row r="697">
      <c r="C697" s="75"/>
    </row>
    <row r="698">
      <c r="C698" s="75"/>
    </row>
    <row r="699">
      <c r="C699" s="75"/>
    </row>
    <row r="700">
      <c r="C700" s="75"/>
    </row>
    <row r="701">
      <c r="C701" s="75"/>
    </row>
    <row r="702">
      <c r="C702" s="75"/>
    </row>
    <row r="703">
      <c r="C703" s="75"/>
    </row>
    <row r="704">
      <c r="C704" s="75"/>
    </row>
    <row r="705">
      <c r="C705" s="75"/>
    </row>
    <row r="706">
      <c r="C706" s="75"/>
    </row>
    <row r="707">
      <c r="C707" s="75"/>
    </row>
    <row r="708">
      <c r="C708" s="75"/>
    </row>
    <row r="709">
      <c r="C709" s="75"/>
    </row>
    <row r="710">
      <c r="C710" s="75"/>
    </row>
    <row r="711">
      <c r="C711" s="75"/>
    </row>
    <row r="712">
      <c r="C712" s="75"/>
    </row>
    <row r="713">
      <c r="C713" s="75"/>
    </row>
    <row r="714">
      <c r="C714" s="75"/>
    </row>
    <row r="715">
      <c r="C715" s="75"/>
    </row>
    <row r="716">
      <c r="C716" s="75"/>
    </row>
    <row r="717">
      <c r="C717" s="75"/>
    </row>
    <row r="718">
      <c r="C718" s="75"/>
    </row>
    <row r="719">
      <c r="C719" s="75"/>
    </row>
    <row r="720">
      <c r="C720" s="75"/>
    </row>
    <row r="721">
      <c r="C721" s="75"/>
    </row>
    <row r="722">
      <c r="C722" s="75"/>
    </row>
    <row r="723">
      <c r="C723" s="75"/>
    </row>
    <row r="724">
      <c r="C724" s="75"/>
    </row>
    <row r="725">
      <c r="C725" s="75"/>
    </row>
    <row r="726">
      <c r="C726" s="75"/>
    </row>
    <row r="727">
      <c r="C727" s="75"/>
    </row>
    <row r="728">
      <c r="C728" s="75"/>
    </row>
    <row r="729">
      <c r="C729" s="75"/>
    </row>
    <row r="730">
      <c r="C730" s="75"/>
    </row>
    <row r="731">
      <c r="C731" s="75"/>
    </row>
    <row r="732">
      <c r="C732" s="75"/>
    </row>
    <row r="733">
      <c r="C733" s="75"/>
    </row>
    <row r="734">
      <c r="C734" s="75"/>
    </row>
    <row r="735">
      <c r="C735" s="75"/>
    </row>
    <row r="736">
      <c r="C736" s="75"/>
    </row>
    <row r="737">
      <c r="C737" s="75"/>
    </row>
    <row r="738">
      <c r="C738" s="75"/>
    </row>
    <row r="739">
      <c r="C739" s="75"/>
    </row>
    <row r="740">
      <c r="C740" s="75"/>
    </row>
    <row r="741">
      <c r="C741" s="75"/>
    </row>
    <row r="742">
      <c r="C742" s="75"/>
    </row>
    <row r="743">
      <c r="C743" s="75"/>
    </row>
    <row r="744">
      <c r="C744" s="75"/>
    </row>
    <row r="745">
      <c r="C745" s="75"/>
    </row>
    <row r="746">
      <c r="C746" s="75"/>
    </row>
    <row r="747">
      <c r="C747" s="75"/>
    </row>
    <row r="748">
      <c r="C748" s="75"/>
    </row>
    <row r="749">
      <c r="C749" s="75"/>
    </row>
    <row r="750">
      <c r="C750" s="75"/>
    </row>
    <row r="751">
      <c r="C751" s="75"/>
    </row>
    <row r="752">
      <c r="C752" s="75"/>
    </row>
    <row r="753">
      <c r="C753" s="75"/>
    </row>
    <row r="754">
      <c r="C754" s="75"/>
    </row>
    <row r="755">
      <c r="C755" s="75"/>
    </row>
    <row r="756">
      <c r="C756" s="75"/>
    </row>
    <row r="757">
      <c r="C757" s="75"/>
    </row>
    <row r="758">
      <c r="C758" s="75"/>
    </row>
    <row r="759">
      <c r="C759" s="75"/>
    </row>
    <row r="760">
      <c r="C760" s="75"/>
    </row>
    <row r="761">
      <c r="C761" s="75"/>
    </row>
    <row r="762">
      <c r="C762" s="75"/>
    </row>
    <row r="763">
      <c r="C763" s="75"/>
    </row>
    <row r="764">
      <c r="C764" s="75"/>
    </row>
    <row r="765">
      <c r="C765" s="75"/>
    </row>
    <row r="766">
      <c r="C766" s="75"/>
    </row>
    <row r="767">
      <c r="C767" s="75"/>
    </row>
    <row r="768">
      <c r="C768" s="75"/>
    </row>
    <row r="769">
      <c r="C769" s="75"/>
    </row>
    <row r="770">
      <c r="C770" s="75"/>
    </row>
    <row r="771">
      <c r="C771" s="75"/>
    </row>
    <row r="772">
      <c r="C772" s="75"/>
    </row>
    <row r="773">
      <c r="C773" s="75"/>
    </row>
    <row r="774">
      <c r="C774" s="75"/>
    </row>
    <row r="775">
      <c r="C775" s="75"/>
    </row>
    <row r="776">
      <c r="C776" s="75"/>
    </row>
    <row r="777">
      <c r="C777" s="75"/>
    </row>
    <row r="778">
      <c r="C778" s="75"/>
    </row>
    <row r="779">
      <c r="C779" s="75"/>
    </row>
    <row r="780">
      <c r="C780" s="75"/>
    </row>
    <row r="781">
      <c r="C781" s="75"/>
    </row>
    <row r="782">
      <c r="C782" s="75"/>
    </row>
    <row r="783">
      <c r="C783" s="75"/>
    </row>
    <row r="784">
      <c r="C784" s="75"/>
    </row>
    <row r="785">
      <c r="C785" s="75"/>
    </row>
    <row r="786">
      <c r="C786" s="75"/>
    </row>
    <row r="787">
      <c r="C787" s="75"/>
    </row>
    <row r="788">
      <c r="C788" s="75"/>
    </row>
    <row r="789">
      <c r="C789" s="75"/>
    </row>
    <row r="790">
      <c r="C790" s="75"/>
    </row>
    <row r="791">
      <c r="C791" s="75"/>
    </row>
    <row r="792">
      <c r="C792" s="75"/>
    </row>
    <row r="793">
      <c r="C793" s="75"/>
    </row>
    <row r="794">
      <c r="C794" s="75"/>
    </row>
    <row r="795">
      <c r="C795" s="75"/>
    </row>
    <row r="796">
      <c r="C796" s="75"/>
    </row>
    <row r="797">
      <c r="C797" s="75"/>
    </row>
    <row r="798">
      <c r="C798" s="75"/>
    </row>
    <row r="799">
      <c r="C799" s="75"/>
    </row>
    <row r="800">
      <c r="C800" s="75"/>
    </row>
    <row r="801">
      <c r="C801" s="75"/>
    </row>
    <row r="802">
      <c r="C802" s="75"/>
    </row>
    <row r="803">
      <c r="C803" s="75"/>
    </row>
    <row r="804">
      <c r="C804" s="75"/>
    </row>
    <row r="805">
      <c r="C805" s="75"/>
    </row>
    <row r="806">
      <c r="C806" s="75"/>
    </row>
    <row r="807">
      <c r="C807" s="75"/>
    </row>
    <row r="808">
      <c r="C808" s="75"/>
    </row>
    <row r="809">
      <c r="C809" s="75"/>
    </row>
    <row r="810">
      <c r="C810" s="75"/>
    </row>
    <row r="811">
      <c r="C811" s="75"/>
    </row>
    <row r="812">
      <c r="C812" s="75"/>
    </row>
    <row r="813">
      <c r="C813" s="75"/>
    </row>
    <row r="814">
      <c r="C814" s="75"/>
    </row>
    <row r="815">
      <c r="C815" s="75"/>
    </row>
    <row r="816">
      <c r="C816" s="75"/>
    </row>
    <row r="817">
      <c r="C817" s="75"/>
    </row>
    <row r="818">
      <c r="C818" s="75"/>
    </row>
    <row r="819">
      <c r="C819" s="75"/>
    </row>
    <row r="820">
      <c r="C820" s="75"/>
    </row>
    <row r="821">
      <c r="C821" s="75"/>
    </row>
    <row r="822">
      <c r="C822" s="75"/>
    </row>
    <row r="823">
      <c r="C823" s="75"/>
    </row>
    <row r="824">
      <c r="C824" s="75"/>
    </row>
    <row r="825">
      <c r="C825" s="75"/>
    </row>
    <row r="826">
      <c r="C826" s="75"/>
    </row>
    <row r="827">
      <c r="C827" s="75"/>
    </row>
    <row r="828">
      <c r="C828" s="75"/>
    </row>
    <row r="829">
      <c r="C829" s="75"/>
    </row>
    <row r="830">
      <c r="C830" s="75"/>
    </row>
    <row r="831">
      <c r="C831" s="75"/>
    </row>
    <row r="832">
      <c r="C832" s="75"/>
    </row>
    <row r="833">
      <c r="C833" s="75"/>
    </row>
    <row r="834">
      <c r="C834" s="75"/>
    </row>
    <row r="835">
      <c r="C835" s="75"/>
    </row>
    <row r="836">
      <c r="C836" s="75"/>
    </row>
    <row r="837">
      <c r="C837" s="75"/>
    </row>
    <row r="838">
      <c r="C838" s="75"/>
    </row>
    <row r="839">
      <c r="C839" s="75"/>
    </row>
    <row r="840">
      <c r="C840" s="75"/>
    </row>
    <row r="841">
      <c r="C841" s="75"/>
    </row>
    <row r="842">
      <c r="C842" s="75"/>
    </row>
    <row r="843">
      <c r="C843" s="75"/>
    </row>
    <row r="844">
      <c r="C844" s="75"/>
    </row>
    <row r="845">
      <c r="C845" s="75"/>
    </row>
    <row r="846">
      <c r="C846" s="75"/>
    </row>
    <row r="847">
      <c r="C847" s="75"/>
    </row>
    <row r="848">
      <c r="C848" s="75"/>
    </row>
    <row r="849">
      <c r="C849" s="75"/>
    </row>
    <row r="850">
      <c r="C850" s="75"/>
    </row>
    <row r="851">
      <c r="C851" s="75"/>
    </row>
    <row r="852">
      <c r="C852" s="75"/>
    </row>
    <row r="853">
      <c r="C853" s="75"/>
    </row>
    <row r="854">
      <c r="C854" s="75"/>
    </row>
    <row r="855">
      <c r="C855" s="75"/>
    </row>
    <row r="856">
      <c r="C856" s="75"/>
    </row>
    <row r="857">
      <c r="C857" s="75"/>
    </row>
    <row r="858">
      <c r="C858" s="75"/>
    </row>
    <row r="859">
      <c r="C859" s="75"/>
    </row>
    <row r="860">
      <c r="C860" s="75"/>
    </row>
    <row r="861">
      <c r="C861" s="75"/>
    </row>
    <row r="862">
      <c r="C862" s="75"/>
    </row>
    <row r="863">
      <c r="C863" s="75"/>
    </row>
    <row r="864">
      <c r="C864" s="75"/>
    </row>
    <row r="865">
      <c r="C865" s="75"/>
    </row>
    <row r="866">
      <c r="C866" s="75"/>
    </row>
    <row r="867">
      <c r="C867" s="75"/>
    </row>
    <row r="868">
      <c r="C868" s="75"/>
    </row>
    <row r="869">
      <c r="C869" s="75"/>
    </row>
    <row r="870">
      <c r="C870" s="75"/>
    </row>
    <row r="871">
      <c r="C871" s="75"/>
    </row>
    <row r="872">
      <c r="C872" s="75"/>
    </row>
    <row r="873">
      <c r="C873" s="75"/>
    </row>
    <row r="874">
      <c r="C874" s="75"/>
    </row>
    <row r="875">
      <c r="C875" s="75"/>
    </row>
    <row r="876">
      <c r="C876" s="75"/>
    </row>
    <row r="877">
      <c r="C877" s="75"/>
    </row>
    <row r="878">
      <c r="C878" s="75"/>
    </row>
    <row r="879">
      <c r="C879" s="75"/>
    </row>
    <row r="880">
      <c r="C880" s="75"/>
    </row>
    <row r="881">
      <c r="C881" s="75"/>
    </row>
    <row r="882">
      <c r="C882" s="75"/>
    </row>
    <row r="883">
      <c r="C883" s="75"/>
    </row>
    <row r="884">
      <c r="C884" s="75"/>
    </row>
    <row r="885">
      <c r="C885" s="75"/>
    </row>
    <row r="886">
      <c r="C886" s="75"/>
    </row>
    <row r="887">
      <c r="C887" s="75"/>
    </row>
    <row r="888">
      <c r="C888" s="75"/>
    </row>
    <row r="889">
      <c r="C889" s="75"/>
    </row>
    <row r="890">
      <c r="C890" s="75"/>
    </row>
    <row r="891">
      <c r="C891" s="75"/>
    </row>
    <row r="892">
      <c r="C892" s="75"/>
    </row>
    <row r="893">
      <c r="C893" s="75"/>
    </row>
    <row r="894">
      <c r="C894" s="75"/>
    </row>
    <row r="895">
      <c r="C895" s="75"/>
    </row>
    <row r="896">
      <c r="C896" s="75"/>
    </row>
    <row r="897">
      <c r="C897" s="75"/>
    </row>
    <row r="898">
      <c r="C898" s="75"/>
    </row>
    <row r="899">
      <c r="C899" s="75"/>
    </row>
    <row r="900">
      <c r="C900" s="75"/>
    </row>
    <row r="901">
      <c r="C901" s="75"/>
    </row>
    <row r="902">
      <c r="C902" s="75"/>
    </row>
    <row r="903">
      <c r="C903" s="75"/>
    </row>
    <row r="904">
      <c r="C904" s="75"/>
    </row>
    <row r="905">
      <c r="C905" s="75"/>
    </row>
    <row r="906">
      <c r="C906" s="75"/>
    </row>
    <row r="907">
      <c r="C907" s="75"/>
    </row>
    <row r="908">
      <c r="C908" s="75"/>
    </row>
    <row r="909">
      <c r="C909" s="75"/>
    </row>
    <row r="910">
      <c r="C910" s="75"/>
    </row>
    <row r="911">
      <c r="C911" s="75"/>
    </row>
    <row r="912">
      <c r="C912" s="75"/>
    </row>
    <row r="913">
      <c r="C913" s="75"/>
    </row>
    <row r="914">
      <c r="C914" s="75"/>
    </row>
    <row r="915">
      <c r="C915" s="75"/>
    </row>
    <row r="916">
      <c r="C916" s="75"/>
    </row>
    <row r="917">
      <c r="C917" s="75"/>
    </row>
    <row r="918">
      <c r="C918" s="75"/>
    </row>
    <row r="919">
      <c r="C919" s="75"/>
    </row>
    <row r="920">
      <c r="C920" s="75"/>
    </row>
    <row r="921">
      <c r="C921" s="75"/>
    </row>
    <row r="922">
      <c r="C922" s="75"/>
    </row>
    <row r="923">
      <c r="C923" s="75"/>
    </row>
    <row r="924">
      <c r="C924" s="75"/>
    </row>
    <row r="925">
      <c r="C925" s="75"/>
    </row>
    <row r="926">
      <c r="C926" s="75"/>
    </row>
    <row r="927">
      <c r="C927" s="75"/>
    </row>
    <row r="928">
      <c r="C928" s="75"/>
    </row>
    <row r="929">
      <c r="C929" s="75"/>
    </row>
    <row r="930">
      <c r="C930" s="75"/>
    </row>
    <row r="931">
      <c r="C931" s="75"/>
    </row>
    <row r="932">
      <c r="C932" s="75"/>
    </row>
    <row r="933">
      <c r="C933" s="75"/>
    </row>
    <row r="934">
      <c r="C934" s="75"/>
    </row>
    <row r="935">
      <c r="C935" s="75"/>
    </row>
    <row r="936">
      <c r="C936" s="75"/>
    </row>
    <row r="937">
      <c r="C937" s="75"/>
    </row>
    <row r="938">
      <c r="C938" s="75"/>
    </row>
    <row r="939">
      <c r="C939" s="75"/>
    </row>
    <row r="940">
      <c r="C940" s="75"/>
    </row>
    <row r="941">
      <c r="C941" s="75"/>
    </row>
    <row r="942">
      <c r="C942" s="75"/>
    </row>
    <row r="943">
      <c r="C943" s="75"/>
    </row>
    <row r="944">
      <c r="C944" s="75"/>
    </row>
    <row r="945">
      <c r="C945" s="75"/>
    </row>
    <row r="946">
      <c r="C946" s="75"/>
    </row>
    <row r="947">
      <c r="C947" s="75"/>
    </row>
    <row r="948">
      <c r="C948" s="75"/>
    </row>
    <row r="949">
      <c r="C949" s="75"/>
    </row>
    <row r="950">
      <c r="C950" s="75"/>
    </row>
    <row r="951">
      <c r="C951" s="75"/>
    </row>
    <row r="952">
      <c r="C952" s="75"/>
    </row>
    <row r="953">
      <c r="C953" s="75"/>
    </row>
    <row r="954">
      <c r="C954" s="75"/>
    </row>
    <row r="955">
      <c r="C955" s="75"/>
    </row>
    <row r="956">
      <c r="C956" s="75"/>
    </row>
    <row r="957">
      <c r="C957" s="75"/>
    </row>
    <row r="958">
      <c r="C958" s="75"/>
    </row>
    <row r="959">
      <c r="C959" s="75"/>
    </row>
    <row r="960">
      <c r="C960" s="75"/>
    </row>
    <row r="961">
      <c r="C961" s="75"/>
    </row>
    <row r="962">
      <c r="C962" s="75"/>
    </row>
    <row r="963">
      <c r="C963" s="75"/>
    </row>
    <row r="964">
      <c r="C964" s="75"/>
    </row>
    <row r="965">
      <c r="C965" s="75"/>
    </row>
    <row r="966">
      <c r="C966" s="75"/>
    </row>
    <row r="967">
      <c r="C967" s="75"/>
    </row>
    <row r="968">
      <c r="C968" s="75"/>
    </row>
    <row r="969">
      <c r="C969" s="75"/>
    </row>
    <row r="970">
      <c r="C970" s="75"/>
    </row>
    <row r="971">
      <c r="C971" s="75"/>
    </row>
    <row r="972">
      <c r="C972" s="75"/>
    </row>
    <row r="973">
      <c r="C973" s="75"/>
    </row>
    <row r="974">
      <c r="C974" s="75"/>
    </row>
    <row r="975">
      <c r="C975" s="75"/>
    </row>
    <row r="976">
      <c r="C976" s="75"/>
    </row>
    <row r="977">
      <c r="C977" s="75"/>
    </row>
    <row r="978">
      <c r="C978" s="75"/>
    </row>
    <row r="979">
      <c r="C979" s="75"/>
    </row>
    <row r="980">
      <c r="C980" s="75"/>
    </row>
    <row r="981">
      <c r="C981" s="75"/>
    </row>
    <row r="982">
      <c r="C982" s="75"/>
    </row>
    <row r="983">
      <c r="C983" s="75"/>
    </row>
    <row r="984">
      <c r="C984" s="75"/>
    </row>
    <row r="985">
      <c r="C985" s="75"/>
    </row>
    <row r="986">
      <c r="C986" s="75"/>
    </row>
    <row r="987">
      <c r="C987" s="75"/>
    </row>
    <row r="988">
      <c r="C988" s="75"/>
    </row>
    <row r="989">
      <c r="C989" s="75"/>
    </row>
    <row r="990">
      <c r="C990" s="75"/>
    </row>
    <row r="991">
      <c r="C991" s="75"/>
    </row>
    <row r="992">
      <c r="C992" s="75"/>
    </row>
    <row r="993">
      <c r="C993" s="75"/>
    </row>
    <row r="994">
      <c r="C994" s="75"/>
    </row>
    <row r="995">
      <c r="C995" s="75"/>
    </row>
    <row r="996">
      <c r="C996" s="75"/>
    </row>
    <row r="997">
      <c r="C997" s="75"/>
    </row>
    <row r="998">
      <c r="C998" s="75"/>
    </row>
    <row r="999">
      <c r="C999" s="75"/>
    </row>
    <row r="1000">
      <c r="C1000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2.75"/>
    <col customWidth="1" min="3" max="3" width="23.75"/>
    <col customWidth="1" min="4" max="4" width="17.25"/>
    <col customWidth="1" min="5" max="5" width="15.13"/>
    <col customWidth="1" min="6" max="6" width="11.63"/>
    <col customWidth="1" min="7" max="7" width="97.63"/>
    <col customWidth="1" min="8" max="8" width="12.0"/>
    <col customWidth="1" min="9" max="9" width="15.0"/>
    <col customWidth="1" min="10" max="10" width="19.75"/>
    <col customWidth="1" min="11" max="11" width="18.75"/>
    <col customWidth="1" min="12" max="12" width="17.13"/>
    <col customWidth="1" min="13" max="13" width="15.13"/>
    <col customWidth="1" min="14" max="14" width="16.5"/>
    <col customWidth="1" min="15" max="15" width="15.75"/>
    <col customWidth="1" min="16" max="16" width="19.38"/>
  </cols>
  <sheetData>
    <row r="1" ht="44.25" customHeight="1">
      <c r="A1" s="150"/>
      <c r="B1" s="150"/>
      <c r="C1" s="150"/>
      <c r="D1" s="150"/>
      <c r="E1" s="151"/>
      <c r="F1" s="152"/>
      <c r="G1" s="153"/>
      <c r="H1" s="153"/>
      <c r="I1" s="153"/>
      <c r="J1" s="154"/>
      <c r="K1" s="154"/>
      <c r="L1" s="154"/>
      <c r="M1" s="155"/>
      <c r="N1" s="155"/>
      <c r="O1" s="155"/>
      <c r="P1" s="151"/>
    </row>
    <row r="2" ht="30.0" customHeight="1">
      <c r="A2" s="150"/>
      <c r="B2" s="150"/>
      <c r="C2" s="150"/>
      <c r="D2" s="150" t="s">
        <v>343</v>
      </c>
      <c r="E2" s="151" t="s">
        <v>344</v>
      </c>
      <c r="F2" s="152" t="s">
        <v>12</v>
      </c>
      <c r="G2" s="153" t="s">
        <v>345</v>
      </c>
      <c r="H2" s="153" t="s">
        <v>346</v>
      </c>
      <c r="I2" s="153" t="s">
        <v>347</v>
      </c>
      <c r="J2" s="154" t="s">
        <v>348</v>
      </c>
      <c r="K2" s="154" t="s">
        <v>349</v>
      </c>
      <c r="L2" s="154" t="s">
        <v>350</v>
      </c>
      <c r="M2" s="155" t="s">
        <v>351</v>
      </c>
      <c r="N2" s="155" t="s">
        <v>352</v>
      </c>
      <c r="O2" s="155" t="s">
        <v>353</v>
      </c>
      <c r="P2" s="151" t="s">
        <v>4</v>
      </c>
    </row>
    <row r="3">
      <c r="A3" s="57"/>
      <c r="B3" s="57"/>
      <c r="C3" s="57" t="s">
        <v>356</v>
      </c>
      <c r="D3" s="14"/>
      <c r="E3" s="168"/>
      <c r="F3" s="173"/>
      <c r="G3" s="38"/>
      <c r="H3" s="174"/>
      <c r="I3" s="14"/>
      <c r="J3" s="175"/>
      <c r="K3" s="175"/>
      <c r="L3" s="14"/>
      <c r="M3" s="174"/>
      <c r="N3" s="38"/>
      <c r="O3" s="88"/>
      <c r="P3" s="38"/>
    </row>
    <row r="4">
      <c r="A4" s="177"/>
      <c r="B4" s="57"/>
      <c r="C4" s="57" t="s">
        <v>357</v>
      </c>
      <c r="D4" s="178"/>
      <c r="E4" s="179"/>
      <c r="F4" s="173"/>
      <c r="G4" s="38"/>
      <c r="H4" s="174"/>
      <c r="I4" s="14"/>
      <c r="J4" s="175"/>
      <c r="K4" s="175"/>
      <c r="L4" s="85"/>
      <c r="M4" s="174"/>
      <c r="N4" s="38"/>
      <c r="O4" s="14"/>
      <c r="P4" s="38"/>
    </row>
    <row r="5">
      <c r="A5" s="156"/>
      <c r="B5" s="156"/>
      <c r="C5" s="156"/>
      <c r="D5" s="156"/>
      <c r="E5" s="156"/>
      <c r="F5" s="75"/>
      <c r="I5" s="74"/>
    </row>
    <row r="6">
      <c r="A6" s="156"/>
      <c r="B6" s="156"/>
      <c r="C6" s="156"/>
      <c r="D6" s="156"/>
      <c r="E6" s="156"/>
      <c r="F6" s="75"/>
      <c r="I6" s="74"/>
    </row>
    <row r="7">
      <c r="A7" s="156"/>
      <c r="B7" s="180" t="s">
        <v>358</v>
      </c>
      <c r="C7" s="181"/>
      <c r="D7" s="182"/>
      <c r="E7" s="156"/>
      <c r="F7" s="75"/>
      <c r="I7" s="74"/>
    </row>
    <row r="8">
      <c r="A8" s="183"/>
      <c r="B8" s="184" t="s">
        <v>359</v>
      </c>
      <c r="C8" s="185" t="s">
        <v>360</v>
      </c>
      <c r="D8" s="184" t="s">
        <v>354</v>
      </c>
      <c r="E8" s="186"/>
      <c r="F8" s="75"/>
      <c r="I8" s="74"/>
    </row>
    <row r="9">
      <c r="A9" s="187"/>
      <c r="B9" s="188">
        <v>1.0</v>
      </c>
      <c r="C9" s="189" t="s">
        <v>344</v>
      </c>
      <c r="D9" s="190" t="s">
        <v>361</v>
      </c>
      <c r="E9" s="156"/>
      <c r="F9" s="75"/>
      <c r="I9" s="74"/>
    </row>
    <row r="10">
      <c r="A10" s="191"/>
      <c r="B10" s="192">
        <v>2.0</v>
      </c>
      <c r="C10" s="193" t="s">
        <v>12</v>
      </c>
      <c r="D10" s="190" t="s">
        <v>361</v>
      </c>
      <c r="E10" s="156"/>
      <c r="F10" s="75"/>
      <c r="I10" s="74"/>
    </row>
    <row r="11">
      <c r="A11" s="187"/>
      <c r="B11" s="194">
        <v>3.0</v>
      </c>
      <c r="C11" s="195" t="s">
        <v>345</v>
      </c>
      <c r="D11" s="196" t="s">
        <v>361</v>
      </c>
      <c r="E11" s="156"/>
      <c r="F11" s="75"/>
    </row>
    <row r="12">
      <c r="A12" s="187"/>
      <c r="B12" s="197">
        <v>4.0</v>
      </c>
      <c r="C12" s="187" t="s">
        <v>346</v>
      </c>
      <c r="D12" s="177" t="s">
        <v>361</v>
      </c>
      <c r="E12" s="156"/>
      <c r="F12" s="75"/>
    </row>
    <row r="13">
      <c r="A13" s="187"/>
      <c r="B13" s="192">
        <v>5.0</v>
      </c>
      <c r="C13" s="198" t="s">
        <v>347</v>
      </c>
      <c r="D13" s="177" t="s">
        <v>361</v>
      </c>
      <c r="E13" s="156"/>
      <c r="F13" s="75"/>
    </row>
    <row r="14">
      <c r="A14" s="187"/>
      <c r="B14" s="194">
        <v>6.0</v>
      </c>
      <c r="C14" s="195" t="s">
        <v>348</v>
      </c>
      <c r="D14" s="196" t="s">
        <v>361</v>
      </c>
      <c r="E14" s="156"/>
      <c r="F14" s="75"/>
    </row>
    <row r="15">
      <c r="A15" s="187"/>
      <c r="B15" s="197">
        <v>7.0</v>
      </c>
      <c r="C15" s="187" t="s">
        <v>349</v>
      </c>
      <c r="D15" s="177" t="s">
        <v>361</v>
      </c>
      <c r="E15" s="156"/>
      <c r="F15" s="75"/>
    </row>
    <row r="16">
      <c r="A16" s="187"/>
      <c r="B16" s="192">
        <v>8.0</v>
      </c>
      <c r="C16" s="198" t="s">
        <v>350</v>
      </c>
      <c r="D16" s="177" t="s">
        <v>361</v>
      </c>
      <c r="E16" s="156"/>
      <c r="F16" s="75"/>
    </row>
    <row r="17">
      <c r="A17" s="187"/>
      <c r="B17" s="194">
        <v>9.0</v>
      </c>
      <c r="C17" s="195" t="s">
        <v>351</v>
      </c>
      <c r="D17" s="196" t="s">
        <v>361</v>
      </c>
      <c r="E17" s="156"/>
      <c r="F17" s="75"/>
      <c r="I17" s="74"/>
    </row>
    <row r="18">
      <c r="A18" s="187"/>
      <c r="B18" s="197">
        <v>10.0</v>
      </c>
      <c r="C18" s="187" t="s">
        <v>352</v>
      </c>
      <c r="D18" s="177" t="s">
        <v>361</v>
      </c>
      <c r="E18" s="156"/>
      <c r="F18" s="75"/>
      <c r="I18" s="74"/>
    </row>
    <row r="19">
      <c r="A19" s="187"/>
      <c r="B19" s="199">
        <v>11.0</v>
      </c>
      <c r="C19" s="187" t="s">
        <v>353</v>
      </c>
      <c r="D19" s="177" t="s">
        <v>361</v>
      </c>
      <c r="E19" s="156"/>
      <c r="F19" s="75"/>
    </row>
    <row r="20">
      <c r="A20" s="156"/>
      <c r="B20" s="186"/>
      <c r="C20" s="156"/>
      <c r="D20" s="156"/>
      <c r="E20" s="156"/>
      <c r="F20" s="75"/>
    </row>
    <row r="21">
      <c r="A21" s="156"/>
      <c r="B21" s="186"/>
      <c r="C21" s="156"/>
      <c r="D21" s="156"/>
      <c r="E21" s="156"/>
      <c r="F21" s="75"/>
    </row>
    <row r="22">
      <c r="A22" s="156"/>
      <c r="F22" s="75"/>
    </row>
    <row r="23">
      <c r="F23" s="57" t="s">
        <v>362</v>
      </c>
      <c r="G23" s="68" t="s">
        <v>363</v>
      </c>
      <c r="H23" s="57" t="s">
        <v>364</v>
      </c>
      <c r="I23" s="68" t="s">
        <v>365</v>
      </c>
      <c r="J23" s="68" t="s">
        <v>366</v>
      </c>
    </row>
    <row r="24" ht="31.5" customHeight="1">
      <c r="F24" s="200">
        <v>5.0</v>
      </c>
      <c r="G24" s="201" t="s">
        <v>367</v>
      </c>
      <c r="H24" s="57">
        <v>11.0</v>
      </c>
      <c r="I24" s="68">
        <v>264.0</v>
      </c>
    </row>
    <row r="25" ht="31.5" customHeight="1">
      <c r="F25" s="200">
        <v>4.0</v>
      </c>
      <c r="G25" s="201" t="s">
        <v>368</v>
      </c>
      <c r="H25" s="57">
        <v>11.0</v>
      </c>
      <c r="I25" s="68">
        <v>129.0</v>
      </c>
    </row>
    <row r="26" ht="31.5" customHeight="1">
      <c r="F26" s="200">
        <v>3.0</v>
      </c>
      <c r="G26" s="201" t="s">
        <v>369</v>
      </c>
      <c r="H26" s="57">
        <v>11.0</v>
      </c>
      <c r="I26" s="68">
        <v>135.0</v>
      </c>
    </row>
    <row r="27" ht="31.5" customHeight="1">
      <c r="F27" s="200">
        <v>2.0</v>
      </c>
      <c r="G27" s="201" t="s">
        <v>370</v>
      </c>
      <c r="H27" s="57">
        <v>8.0</v>
      </c>
      <c r="I27" s="68">
        <v>122.0</v>
      </c>
    </row>
    <row r="28" ht="31.5" customHeight="1">
      <c r="F28" s="200">
        <v>1.0</v>
      </c>
      <c r="G28" s="201" t="s">
        <v>371</v>
      </c>
      <c r="H28" s="57">
        <v>3.0</v>
      </c>
      <c r="I28" s="68">
        <v>96.0</v>
      </c>
      <c r="J28" s="142">
        <f>I28/4</f>
        <v>24</v>
      </c>
    </row>
    <row r="32">
      <c r="F32" s="75"/>
    </row>
    <row r="33">
      <c r="F33" s="75"/>
    </row>
    <row r="34">
      <c r="F34" s="75"/>
    </row>
    <row r="35">
      <c r="F35" s="75"/>
    </row>
    <row r="36">
      <c r="F36" s="75"/>
    </row>
    <row r="37">
      <c r="F37" s="75"/>
    </row>
    <row r="38">
      <c r="F38" s="75"/>
    </row>
    <row r="39">
      <c r="F39" s="75"/>
    </row>
    <row r="40">
      <c r="F40" s="75"/>
    </row>
    <row r="41">
      <c r="F41" s="75"/>
    </row>
    <row r="42">
      <c r="F42" s="75"/>
    </row>
    <row r="43">
      <c r="F43" s="75"/>
    </row>
    <row r="44">
      <c r="F44" s="75"/>
    </row>
    <row r="45">
      <c r="F45" s="75"/>
    </row>
    <row r="46">
      <c r="F46" s="75"/>
    </row>
    <row r="47">
      <c r="F47" s="75"/>
    </row>
    <row r="48">
      <c r="F48" s="75"/>
    </row>
    <row r="49">
      <c r="F49" s="75"/>
    </row>
    <row r="50">
      <c r="F50" s="75"/>
    </row>
    <row r="51">
      <c r="F51" s="75"/>
    </row>
    <row r="52">
      <c r="F52" s="75"/>
    </row>
    <row r="53">
      <c r="F53" s="75"/>
    </row>
    <row r="54">
      <c r="F54" s="75"/>
    </row>
    <row r="55">
      <c r="F55" s="75"/>
    </row>
    <row r="56">
      <c r="F56" s="75"/>
    </row>
    <row r="57">
      <c r="F57" s="75"/>
    </row>
    <row r="58">
      <c r="F58" s="75"/>
    </row>
    <row r="59">
      <c r="F59" s="75"/>
    </row>
    <row r="60">
      <c r="F60" s="75"/>
    </row>
    <row r="61">
      <c r="F61" s="75"/>
    </row>
    <row r="62">
      <c r="F62" s="75"/>
    </row>
    <row r="63">
      <c r="F63" s="75"/>
    </row>
    <row r="64">
      <c r="F64" s="75"/>
    </row>
    <row r="65">
      <c r="F65" s="75"/>
    </row>
    <row r="66">
      <c r="F66" s="75"/>
    </row>
    <row r="67">
      <c r="F67" s="75"/>
    </row>
    <row r="68">
      <c r="F68" s="75"/>
    </row>
    <row r="69">
      <c r="F69" s="75"/>
    </row>
    <row r="70">
      <c r="F70" s="75"/>
    </row>
    <row r="71">
      <c r="F71" s="75"/>
    </row>
    <row r="72">
      <c r="F72" s="75"/>
    </row>
    <row r="73">
      <c r="F73" s="75"/>
    </row>
    <row r="74">
      <c r="F74" s="75"/>
    </row>
    <row r="75">
      <c r="F75" s="75"/>
    </row>
    <row r="76">
      <c r="F76" s="75"/>
    </row>
    <row r="77">
      <c r="F77" s="75"/>
    </row>
    <row r="78">
      <c r="F78" s="75"/>
    </row>
    <row r="79">
      <c r="F79" s="75"/>
    </row>
    <row r="80">
      <c r="F80" s="75"/>
    </row>
    <row r="81">
      <c r="F81" s="75"/>
    </row>
    <row r="82">
      <c r="F82" s="75"/>
    </row>
    <row r="83">
      <c r="F83" s="75"/>
    </row>
    <row r="84">
      <c r="F84" s="75"/>
    </row>
    <row r="85">
      <c r="F85" s="75"/>
    </row>
    <row r="86">
      <c r="F86" s="75"/>
    </row>
    <row r="87">
      <c r="F87" s="75"/>
    </row>
    <row r="88">
      <c r="F88" s="75"/>
    </row>
    <row r="89">
      <c r="F89" s="75"/>
    </row>
    <row r="90">
      <c r="F90" s="75"/>
    </row>
    <row r="91">
      <c r="F91" s="75"/>
    </row>
    <row r="92">
      <c r="F92" s="75"/>
    </row>
    <row r="93">
      <c r="F93" s="75"/>
    </row>
    <row r="94">
      <c r="F94" s="75"/>
    </row>
    <row r="95">
      <c r="F95" s="75"/>
    </row>
    <row r="96">
      <c r="F96" s="75"/>
    </row>
    <row r="97">
      <c r="F97" s="75"/>
    </row>
    <row r="98">
      <c r="F98" s="75"/>
    </row>
    <row r="99">
      <c r="F99" s="75"/>
    </row>
    <row r="100">
      <c r="F100" s="75"/>
    </row>
    <row r="101">
      <c r="F101" s="75"/>
    </row>
    <row r="102">
      <c r="F102" s="75"/>
    </row>
    <row r="103">
      <c r="F103" s="75"/>
    </row>
    <row r="104">
      <c r="F104" s="75"/>
    </row>
    <row r="105">
      <c r="F105" s="75"/>
    </row>
    <row r="106">
      <c r="F106" s="75"/>
    </row>
    <row r="107">
      <c r="F107" s="75"/>
    </row>
    <row r="108">
      <c r="F108" s="75"/>
    </row>
    <row r="109">
      <c r="F109" s="75"/>
    </row>
    <row r="110">
      <c r="F110" s="75"/>
    </row>
    <row r="111">
      <c r="F111" s="75"/>
    </row>
    <row r="112">
      <c r="F112" s="75"/>
    </row>
    <row r="113">
      <c r="F113" s="75"/>
    </row>
    <row r="114">
      <c r="F114" s="75"/>
    </row>
    <row r="115">
      <c r="F115" s="75"/>
    </row>
    <row r="116">
      <c r="F116" s="75"/>
    </row>
    <row r="117">
      <c r="F117" s="75"/>
    </row>
    <row r="118">
      <c r="F118" s="75"/>
    </row>
    <row r="119">
      <c r="F119" s="75"/>
    </row>
    <row r="120">
      <c r="F120" s="75"/>
    </row>
    <row r="121">
      <c r="F121" s="75"/>
    </row>
    <row r="122">
      <c r="F122" s="75"/>
    </row>
    <row r="123">
      <c r="F123" s="75"/>
    </row>
    <row r="124">
      <c r="F124" s="75"/>
    </row>
    <row r="125">
      <c r="F125" s="75"/>
    </row>
    <row r="126">
      <c r="F126" s="75"/>
    </row>
    <row r="127">
      <c r="F127" s="75"/>
    </row>
    <row r="128">
      <c r="F128" s="75"/>
    </row>
    <row r="129">
      <c r="F129" s="75"/>
    </row>
    <row r="130">
      <c r="F130" s="75"/>
    </row>
    <row r="131">
      <c r="F131" s="75"/>
    </row>
    <row r="132">
      <c r="F132" s="75"/>
    </row>
    <row r="133">
      <c r="F133" s="75"/>
    </row>
    <row r="134">
      <c r="F134" s="75"/>
    </row>
    <row r="135">
      <c r="F135" s="75"/>
    </row>
    <row r="136">
      <c r="F136" s="75"/>
    </row>
    <row r="137">
      <c r="F137" s="75"/>
    </row>
    <row r="138">
      <c r="F138" s="75"/>
    </row>
    <row r="139">
      <c r="F139" s="75"/>
    </row>
    <row r="140">
      <c r="F140" s="75"/>
    </row>
    <row r="141">
      <c r="F141" s="75"/>
    </row>
    <row r="142">
      <c r="F142" s="75"/>
    </row>
    <row r="143">
      <c r="F143" s="75"/>
    </row>
    <row r="144">
      <c r="F144" s="75"/>
    </row>
    <row r="145">
      <c r="F145" s="75"/>
    </row>
    <row r="146">
      <c r="F146" s="75"/>
    </row>
    <row r="147">
      <c r="F147" s="75"/>
    </row>
    <row r="148">
      <c r="F148" s="75"/>
    </row>
    <row r="149">
      <c r="F149" s="75"/>
    </row>
    <row r="150">
      <c r="F150" s="75"/>
    </row>
    <row r="151">
      <c r="F151" s="75"/>
    </row>
    <row r="152">
      <c r="F152" s="75"/>
    </row>
    <row r="153">
      <c r="F153" s="75"/>
    </row>
    <row r="154">
      <c r="F154" s="75"/>
    </row>
    <row r="155">
      <c r="F155" s="75"/>
    </row>
    <row r="156">
      <c r="F156" s="75"/>
    </row>
    <row r="157">
      <c r="F157" s="75"/>
    </row>
    <row r="158">
      <c r="F158" s="75"/>
    </row>
    <row r="159">
      <c r="F159" s="75"/>
    </row>
    <row r="160">
      <c r="F160" s="75"/>
    </row>
    <row r="161">
      <c r="F161" s="75"/>
    </row>
    <row r="162">
      <c r="F162" s="75"/>
    </row>
    <row r="163">
      <c r="F163" s="75"/>
    </row>
    <row r="164">
      <c r="F164" s="75"/>
    </row>
    <row r="165">
      <c r="F165" s="75"/>
    </row>
    <row r="166">
      <c r="F166" s="75"/>
    </row>
    <row r="167">
      <c r="F167" s="75"/>
    </row>
    <row r="168">
      <c r="F168" s="75"/>
    </row>
    <row r="169">
      <c r="F169" s="75"/>
    </row>
    <row r="170">
      <c r="F170" s="75"/>
    </row>
    <row r="171">
      <c r="F171" s="75"/>
    </row>
    <row r="172">
      <c r="F172" s="75"/>
    </row>
    <row r="173">
      <c r="F173" s="75"/>
    </row>
    <row r="174">
      <c r="F174" s="75"/>
    </row>
    <row r="175">
      <c r="F175" s="75"/>
    </row>
    <row r="176">
      <c r="F176" s="75"/>
    </row>
    <row r="177">
      <c r="F177" s="75"/>
    </row>
    <row r="178">
      <c r="F178" s="75"/>
    </row>
    <row r="179">
      <c r="F179" s="75"/>
    </row>
    <row r="180">
      <c r="F180" s="75"/>
    </row>
    <row r="181">
      <c r="F181" s="75"/>
    </row>
    <row r="182">
      <c r="F182" s="75"/>
    </row>
    <row r="183">
      <c r="F183" s="75"/>
    </row>
    <row r="184">
      <c r="F184" s="75"/>
    </row>
    <row r="185">
      <c r="F185" s="75"/>
    </row>
    <row r="186">
      <c r="F186" s="75"/>
    </row>
    <row r="187">
      <c r="F187" s="75"/>
    </row>
    <row r="188">
      <c r="F188" s="75"/>
    </row>
    <row r="189">
      <c r="F189" s="75"/>
    </row>
    <row r="190">
      <c r="F190" s="75"/>
    </row>
    <row r="191">
      <c r="F191" s="75"/>
    </row>
    <row r="192">
      <c r="F192" s="75"/>
    </row>
    <row r="193">
      <c r="F193" s="75"/>
    </row>
    <row r="194">
      <c r="F194" s="75"/>
    </row>
    <row r="195">
      <c r="F195" s="75"/>
    </row>
    <row r="196">
      <c r="F196" s="75"/>
    </row>
    <row r="197">
      <c r="F197" s="75"/>
    </row>
    <row r="198">
      <c r="F198" s="75"/>
    </row>
    <row r="199">
      <c r="F199" s="75"/>
    </row>
    <row r="200">
      <c r="F200" s="75"/>
    </row>
    <row r="201">
      <c r="F201" s="75"/>
    </row>
    <row r="202">
      <c r="F202" s="75"/>
    </row>
    <row r="203">
      <c r="F203" s="75"/>
    </row>
    <row r="204">
      <c r="F204" s="75"/>
    </row>
    <row r="205">
      <c r="F205" s="75"/>
    </row>
    <row r="206">
      <c r="F206" s="75"/>
    </row>
    <row r="207">
      <c r="F207" s="75"/>
    </row>
    <row r="208">
      <c r="F208" s="75"/>
    </row>
    <row r="209">
      <c r="F209" s="75"/>
    </row>
    <row r="210">
      <c r="F210" s="75"/>
    </row>
    <row r="211">
      <c r="F211" s="75"/>
    </row>
    <row r="212">
      <c r="F212" s="75"/>
    </row>
    <row r="213">
      <c r="F213" s="75"/>
    </row>
    <row r="214">
      <c r="F214" s="75"/>
    </row>
    <row r="215">
      <c r="F215" s="75"/>
    </row>
    <row r="216">
      <c r="F216" s="75"/>
    </row>
    <row r="217">
      <c r="F217" s="75"/>
    </row>
    <row r="218">
      <c r="F218" s="75"/>
    </row>
    <row r="219">
      <c r="F219" s="75"/>
    </row>
    <row r="220">
      <c r="F220" s="75"/>
    </row>
    <row r="221">
      <c r="F221" s="75"/>
    </row>
    <row r="222">
      <c r="F222" s="75"/>
    </row>
    <row r="223">
      <c r="F223" s="75"/>
    </row>
    <row r="224">
      <c r="F224" s="75"/>
    </row>
    <row r="225">
      <c r="F225" s="75"/>
    </row>
    <row r="226">
      <c r="F226" s="75"/>
    </row>
    <row r="227">
      <c r="F227" s="75"/>
    </row>
    <row r="228">
      <c r="F228" s="75"/>
    </row>
    <row r="229">
      <c r="F229" s="75"/>
    </row>
    <row r="230">
      <c r="F230" s="75"/>
    </row>
    <row r="231">
      <c r="F231" s="75"/>
    </row>
    <row r="232">
      <c r="F232" s="75"/>
    </row>
    <row r="233">
      <c r="F233" s="75"/>
    </row>
    <row r="234">
      <c r="F234" s="75"/>
    </row>
    <row r="235">
      <c r="F235" s="75"/>
    </row>
    <row r="236">
      <c r="F236" s="75"/>
    </row>
    <row r="237">
      <c r="F237" s="75"/>
    </row>
    <row r="238">
      <c r="F238" s="75"/>
    </row>
    <row r="239">
      <c r="F239" s="75"/>
    </row>
    <row r="240">
      <c r="F240" s="75"/>
    </row>
    <row r="241">
      <c r="F241" s="75"/>
    </row>
    <row r="242">
      <c r="F242" s="75"/>
    </row>
    <row r="243">
      <c r="F243" s="75"/>
    </row>
    <row r="244">
      <c r="F244" s="75"/>
    </row>
    <row r="245">
      <c r="F245" s="75"/>
    </row>
    <row r="246">
      <c r="F246" s="75"/>
    </row>
    <row r="247">
      <c r="F247" s="75"/>
    </row>
    <row r="248">
      <c r="F248" s="75"/>
    </row>
    <row r="249">
      <c r="F249" s="75"/>
    </row>
    <row r="250">
      <c r="F250" s="75"/>
    </row>
    <row r="251">
      <c r="F251" s="75"/>
    </row>
    <row r="252">
      <c r="F252" s="75"/>
    </row>
    <row r="253">
      <c r="F253" s="75"/>
    </row>
    <row r="254">
      <c r="F254" s="75"/>
    </row>
    <row r="255">
      <c r="F255" s="75"/>
    </row>
    <row r="256">
      <c r="F256" s="75"/>
    </row>
    <row r="257">
      <c r="F257" s="75"/>
    </row>
    <row r="258">
      <c r="F258" s="75"/>
    </row>
    <row r="259">
      <c r="F259" s="75"/>
    </row>
    <row r="260">
      <c r="F260" s="75"/>
    </row>
    <row r="261">
      <c r="F261" s="75"/>
    </row>
    <row r="262">
      <c r="F262" s="75"/>
    </row>
    <row r="263">
      <c r="F263" s="75"/>
    </row>
    <row r="264">
      <c r="F264" s="75"/>
    </row>
    <row r="265">
      <c r="F265" s="75"/>
    </row>
    <row r="266">
      <c r="F266" s="75"/>
    </row>
    <row r="267">
      <c r="F267" s="75"/>
    </row>
    <row r="268">
      <c r="F268" s="75"/>
    </row>
    <row r="269">
      <c r="F269" s="75"/>
    </row>
    <row r="270">
      <c r="F270" s="75"/>
    </row>
    <row r="271">
      <c r="F271" s="75"/>
    </row>
    <row r="272">
      <c r="F272" s="75"/>
    </row>
    <row r="273">
      <c r="F273" s="75"/>
    </row>
    <row r="274">
      <c r="F274" s="75"/>
    </row>
    <row r="275">
      <c r="F275" s="75"/>
    </row>
    <row r="276">
      <c r="F276" s="75"/>
    </row>
    <row r="277">
      <c r="F277" s="75"/>
    </row>
    <row r="278">
      <c r="F278" s="75"/>
    </row>
    <row r="279">
      <c r="F279" s="75"/>
    </row>
    <row r="280">
      <c r="F280" s="75"/>
    </row>
    <row r="281">
      <c r="F281" s="75"/>
    </row>
    <row r="282">
      <c r="F282" s="75"/>
    </row>
    <row r="283">
      <c r="F283" s="75"/>
    </row>
    <row r="284">
      <c r="F284" s="75"/>
    </row>
    <row r="285">
      <c r="F285" s="75"/>
    </row>
    <row r="286">
      <c r="F286" s="75"/>
    </row>
    <row r="287">
      <c r="F287" s="75"/>
    </row>
    <row r="288">
      <c r="F288" s="75"/>
    </row>
    <row r="289">
      <c r="F289" s="75"/>
    </row>
    <row r="290">
      <c r="F290" s="75"/>
    </row>
    <row r="291">
      <c r="F291" s="75"/>
    </row>
    <row r="292">
      <c r="F292" s="75"/>
    </row>
    <row r="293">
      <c r="F293" s="75"/>
    </row>
    <row r="294">
      <c r="F294" s="75"/>
    </row>
    <row r="295">
      <c r="F295" s="75"/>
    </row>
    <row r="296">
      <c r="F296" s="75"/>
    </row>
    <row r="297">
      <c r="F297" s="75"/>
    </row>
    <row r="298">
      <c r="F298" s="75"/>
    </row>
    <row r="299">
      <c r="F299" s="75"/>
    </row>
    <row r="300">
      <c r="F300" s="75"/>
    </row>
    <row r="301">
      <c r="F301" s="75"/>
    </row>
    <row r="302">
      <c r="F302" s="75"/>
    </row>
    <row r="303">
      <c r="F303" s="75"/>
    </row>
    <row r="304">
      <c r="F304" s="75"/>
    </row>
    <row r="305">
      <c r="F305" s="75"/>
    </row>
    <row r="306">
      <c r="F306" s="75"/>
    </row>
    <row r="307">
      <c r="F307" s="75"/>
    </row>
    <row r="308">
      <c r="F308" s="75"/>
    </row>
    <row r="309">
      <c r="F309" s="75"/>
    </row>
    <row r="310">
      <c r="F310" s="75"/>
    </row>
    <row r="311">
      <c r="F311" s="75"/>
    </row>
    <row r="312">
      <c r="F312" s="75"/>
    </row>
    <row r="313">
      <c r="F313" s="75"/>
    </row>
    <row r="314">
      <c r="F314" s="75"/>
    </row>
    <row r="315">
      <c r="F315" s="75"/>
    </row>
    <row r="316">
      <c r="F316" s="75"/>
    </row>
    <row r="317">
      <c r="F317" s="75"/>
    </row>
    <row r="318">
      <c r="F318" s="75"/>
    </row>
    <row r="319">
      <c r="F319" s="75"/>
    </row>
    <row r="320">
      <c r="F320" s="75"/>
    </row>
    <row r="321">
      <c r="F321" s="75"/>
    </row>
    <row r="322">
      <c r="F322" s="75"/>
    </row>
    <row r="323">
      <c r="F323" s="75"/>
    </row>
    <row r="324">
      <c r="F324" s="75"/>
    </row>
    <row r="325">
      <c r="F325" s="75"/>
    </row>
    <row r="326">
      <c r="F326" s="75"/>
    </row>
    <row r="327">
      <c r="F327" s="75"/>
    </row>
    <row r="328">
      <c r="F328" s="75"/>
    </row>
    <row r="329">
      <c r="F329" s="75"/>
    </row>
    <row r="330">
      <c r="F330" s="75"/>
    </row>
    <row r="331">
      <c r="F331" s="75"/>
    </row>
    <row r="332">
      <c r="F332" s="75"/>
    </row>
    <row r="333">
      <c r="F333" s="75"/>
    </row>
    <row r="334">
      <c r="F334" s="75"/>
    </row>
    <row r="335">
      <c r="F335" s="75"/>
    </row>
    <row r="336">
      <c r="F336" s="75"/>
    </row>
    <row r="337">
      <c r="F337" s="75"/>
    </row>
    <row r="338">
      <c r="F338" s="75"/>
    </row>
    <row r="339">
      <c r="F339" s="75"/>
    </row>
    <row r="340">
      <c r="F340" s="75"/>
    </row>
    <row r="341">
      <c r="F341" s="75"/>
    </row>
    <row r="342">
      <c r="F342" s="75"/>
    </row>
    <row r="343">
      <c r="F343" s="75"/>
    </row>
    <row r="344">
      <c r="F344" s="75"/>
    </row>
    <row r="345">
      <c r="F345" s="75"/>
    </row>
    <row r="346">
      <c r="F346" s="75"/>
    </row>
    <row r="347">
      <c r="F347" s="75"/>
    </row>
    <row r="348">
      <c r="F348" s="75"/>
    </row>
    <row r="349">
      <c r="F349" s="75"/>
    </row>
    <row r="350">
      <c r="F350" s="75"/>
    </row>
    <row r="351">
      <c r="F351" s="75"/>
    </row>
    <row r="352">
      <c r="F352" s="75"/>
    </row>
    <row r="353">
      <c r="F353" s="75"/>
    </row>
    <row r="354">
      <c r="F354" s="75"/>
    </row>
    <row r="355">
      <c r="F355" s="75"/>
    </row>
    <row r="356">
      <c r="F356" s="75"/>
    </row>
    <row r="357">
      <c r="F357" s="75"/>
    </row>
    <row r="358">
      <c r="F358" s="75"/>
    </row>
    <row r="359">
      <c r="F359" s="75"/>
    </row>
    <row r="360">
      <c r="F360" s="75"/>
    </row>
    <row r="361">
      <c r="F361" s="75"/>
    </row>
    <row r="362">
      <c r="F362" s="75"/>
    </row>
    <row r="363">
      <c r="F363" s="75"/>
    </row>
    <row r="364">
      <c r="F364" s="75"/>
    </row>
    <row r="365">
      <c r="F365" s="75"/>
    </row>
    <row r="366">
      <c r="F366" s="75"/>
    </row>
    <row r="367">
      <c r="F367" s="75"/>
    </row>
    <row r="368">
      <c r="F368" s="75"/>
    </row>
    <row r="369">
      <c r="F369" s="75"/>
    </row>
    <row r="370">
      <c r="F370" s="75"/>
    </row>
    <row r="371">
      <c r="F371" s="75"/>
    </row>
    <row r="372">
      <c r="F372" s="75"/>
    </row>
    <row r="373">
      <c r="F373" s="75"/>
    </row>
    <row r="374">
      <c r="F374" s="75"/>
    </row>
    <row r="375">
      <c r="F375" s="75"/>
    </row>
    <row r="376">
      <c r="F376" s="75"/>
    </row>
    <row r="377">
      <c r="F377" s="75"/>
    </row>
    <row r="378">
      <c r="F378" s="75"/>
    </row>
    <row r="379">
      <c r="F379" s="75"/>
    </row>
    <row r="380">
      <c r="F380" s="75"/>
    </row>
    <row r="381">
      <c r="F381" s="75"/>
    </row>
    <row r="382">
      <c r="F382" s="75"/>
    </row>
    <row r="383">
      <c r="F383" s="75"/>
    </row>
    <row r="384">
      <c r="F384" s="75"/>
    </row>
    <row r="385">
      <c r="F385" s="75"/>
    </row>
    <row r="386">
      <c r="F386" s="75"/>
    </row>
    <row r="387">
      <c r="F387" s="75"/>
    </row>
    <row r="388">
      <c r="F388" s="75"/>
    </row>
    <row r="389">
      <c r="F389" s="75"/>
    </row>
    <row r="390">
      <c r="F390" s="75"/>
    </row>
    <row r="391">
      <c r="F391" s="75"/>
    </row>
    <row r="392">
      <c r="F392" s="75"/>
    </row>
    <row r="393">
      <c r="F393" s="75"/>
    </row>
    <row r="394">
      <c r="F394" s="75"/>
    </row>
    <row r="395">
      <c r="F395" s="75"/>
    </row>
    <row r="396">
      <c r="F396" s="75"/>
    </row>
    <row r="397">
      <c r="F397" s="75"/>
    </row>
    <row r="398">
      <c r="F398" s="75"/>
    </row>
    <row r="399">
      <c r="F399" s="75"/>
    </row>
    <row r="400">
      <c r="F400" s="75"/>
    </row>
    <row r="401">
      <c r="F401" s="75"/>
    </row>
    <row r="402">
      <c r="F402" s="75"/>
    </row>
    <row r="403">
      <c r="F403" s="75"/>
    </row>
    <row r="404">
      <c r="F404" s="75"/>
    </row>
    <row r="405">
      <c r="F405" s="75"/>
    </row>
    <row r="406">
      <c r="F406" s="75"/>
    </row>
    <row r="407">
      <c r="F407" s="75"/>
    </row>
    <row r="408">
      <c r="F408" s="75"/>
    </row>
    <row r="409">
      <c r="F409" s="75"/>
    </row>
    <row r="410">
      <c r="F410" s="75"/>
    </row>
    <row r="411">
      <c r="F411" s="75"/>
    </row>
    <row r="412">
      <c r="F412" s="75"/>
    </row>
    <row r="413">
      <c r="F413" s="75"/>
    </row>
    <row r="414">
      <c r="F414" s="75"/>
    </row>
    <row r="415">
      <c r="F415" s="75"/>
    </row>
    <row r="416">
      <c r="F416" s="75"/>
    </row>
    <row r="417">
      <c r="F417" s="75"/>
    </row>
    <row r="418">
      <c r="F418" s="75"/>
    </row>
    <row r="419">
      <c r="F419" s="75"/>
    </row>
    <row r="420">
      <c r="F420" s="75"/>
    </row>
    <row r="421">
      <c r="F421" s="75"/>
    </row>
    <row r="422">
      <c r="F422" s="75"/>
    </row>
    <row r="423">
      <c r="F423" s="75"/>
    </row>
    <row r="424">
      <c r="F424" s="75"/>
    </row>
    <row r="425">
      <c r="F425" s="75"/>
    </row>
    <row r="426">
      <c r="F426" s="75"/>
    </row>
    <row r="427">
      <c r="F427" s="75"/>
    </row>
    <row r="428">
      <c r="F428" s="75"/>
    </row>
    <row r="429">
      <c r="F429" s="75"/>
    </row>
    <row r="430">
      <c r="F430" s="75"/>
    </row>
    <row r="431">
      <c r="F431" s="75"/>
    </row>
    <row r="432">
      <c r="F432" s="75"/>
    </row>
    <row r="433">
      <c r="F433" s="75"/>
    </row>
    <row r="434">
      <c r="F434" s="75"/>
    </row>
    <row r="435">
      <c r="F435" s="75"/>
    </row>
    <row r="436">
      <c r="F436" s="75"/>
    </row>
    <row r="437">
      <c r="F437" s="75"/>
    </row>
    <row r="438">
      <c r="F438" s="75"/>
    </row>
    <row r="439">
      <c r="F439" s="75"/>
    </row>
    <row r="440">
      <c r="F440" s="75"/>
    </row>
    <row r="441">
      <c r="F441" s="75"/>
    </row>
    <row r="442">
      <c r="F442" s="75"/>
    </row>
    <row r="443">
      <c r="F443" s="75"/>
    </row>
    <row r="444">
      <c r="F444" s="75"/>
    </row>
    <row r="445">
      <c r="F445" s="75"/>
    </row>
    <row r="446">
      <c r="F446" s="75"/>
    </row>
    <row r="447">
      <c r="F447" s="75"/>
    </row>
    <row r="448">
      <c r="F448" s="75"/>
    </row>
    <row r="449">
      <c r="F449" s="75"/>
    </row>
    <row r="450">
      <c r="F450" s="75"/>
    </row>
    <row r="451">
      <c r="F451" s="75"/>
    </row>
    <row r="452">
      <c r="F452" s="75"/>
    </row>
    <row r="453">
      <c r="F453" s="75"/>
    </row>
    <row r="454">
      <c r="F454" s="75"/>
    </row>
    <row r="455">
      <c r="F455" s="75"/>
    </row>
    <row r="456">
      <c r="F456" s="75"/>
    </row>
    <row r="457">
      <c r="F457" s="75"/>
    </row>
    <row r="458">
      <c r="F458" s="75"/>
    </row>
    <row r="459">
      <c r="F459" s="75"/>
    </row>
    <row r="460">
      <c r="F460" s="75"/>
    </row>
    <row r="461">
      <c r="F461" s="75"/>
    </row>
    <row r="462">
      <c r="F462" s="75"/>
    </row>
    <row r="463">
      <c r="F463" s="75"/>
    </row>
    <row r="464">
      <c r="F464" s="75"/>
    </row>
    <row r="465">
      <c r="F465" s="75"/>
    </row>
    <row r="466">
      <c r="F466" s="75"/>
    </row>
    <row r="467">
      <c r="F467" s="75"/>
    </row>
    <row r="468">
      <c r="F468" s="75"/>
    </row>
    <row r="469">
      <c r="F469" s="75"/>
    </row>
    <row r="470">
      <c r="F470" s="75"/>
    </row>
    <row r="471">
      <c r="F471" s="75"/>
    </row>
    <row r="472">
      <c r="F472" s="75"/>
    </row>
    <row r="473">
      <c r="F473" s="75"/>
    </row>
    <row r="474">
      <c r="F474" s="75"/>
    </row>
    <row r="475">
      <c r="F475" s="75"/>
    </row>
    <row r="476">
      <c r="F476" s="75"/>
    </row>
    <row r="477">
      <c r="F477" s="75"/>
    </row>
    <row r="478">
      <c r="F478" s="75"/>
    </row>
    <row r="479">
      <c r="F479" s="75"/>
    </row>
    <row r="480">
      <c r="F480" s="75"/>
    </row>
    <row r="481">
      <c r="F481" s="75"/>
    </row>
    <row r="482">
      <c r="F482" s="75"/>
    </row>
    <row r="483">
      <c r="F483" s="75"/>
    </row>
    <row r="484">
      <c r="F484" s="75"/>
    </row>
    <row r="485">
      <c r="F485" s="75"/>
    </row>
    <row r="486">
      <c r="F486" s="75"/>
    </row>
    <row r="487">
      <c r="F487" s="75"/>
    </row>
    <row r="488">
      <c r="F488" s="75"/>
    </row>
    <row r="489">
      <c r="F489" s="75"/>
    </row>
    <row r="490">
      <c r="F490" s="75"/>
    </row>
    <row r="491">
      <c r="F491" s="75"/>
    </row>
    <row r="492">
      <c r="F492" s="75"/>
    </row>
    <row r="493">
      <c r="F493" s="75"/>
    </row>
    <row r="494">
      <c r="F494" s="75"/>
    </row>
    <row r="495">
      <c r="F495" s="75"/>
    </row>
    <row r="496">
      <c r="F496" s="75"/>
    </row>
    <row r="497">
      <c r="F497" s="75"/>
    </row>
    <row r="498">
      <c r="F498" s="75"/>
    </row>
    <row r="499">
      <c r="F499" s="75"/>
    </row>
    <row r="500">
      <c r="F500" s="75"/>
    </row>
    <row r="501">
      <c r="F501" s="75"/>
    </row>
    <row r="502">
      <c r="F502" s="75"/>
    </row>
    <row r="503">
      <c r="F503" s="75"/>
    </row>
    <row r="504">
      <c r="F504" s="75"/>
    </row>
    <row r="505">
      <c r="F505" s="75"/>
    </row>
    <row r="506">
      <c r="F506" s="75"/>
    </row>
    <row r="507">
      <c r="F507" s="75"/>
    </row>
    <row r="508">
      <c r="F508" s="75"/>
    </row>
    <row r="509">
      <c r="F509" s="75"/>
    </row>
    <row r="510">
      <c r="F510" s="75"/>
    </row>
    <row r="511">
      <c r="F511" s="75"/>
    </row>
    <row r="512">
      <c r="F512" s="75"/>
    </row>
    <row r="513">
      <c r="F513" s="75"/>
    </row>
    <row r="514">
      <c r="F514" s="75"/>
    </row>
    <row r="515">
      <c r="F515" s="75"/>
    </row>
    <row r="516">
      <c r="F516" s="75"/>
    </row>
    <row r="517">
      <c r="F517" s="75"/>
    </row>
    <row r="518">
      <c r="F518" s="75"/>
    </row>
    <row r="519">
      <c r="F519" s="75"/>
    </row>
    <row r="520">
      <c r="F520" s="75"/>
    </row>
    <row r="521">
      <c r="F521" s="75"/>
    </row>
    <row r="522">
      <c r="F522" s="75"/>
    </row>
    <row r="523">
      <c r="F523" s="75"/>
    </row>
    <row r="524">
      <c r="F524" s="75"/>
    </row>
    <row r="525">
      <c r="F525" s="75"/>
    </row>
    <row r="526">
      <c r="F526" s="75"/>
    </row>
    <row r="527">
      <c r="F527" s="75"/>
    </row>
    <row r="528">
      <c r="F528" s="75"/>
    </row>
    <row r="529">
      <c r="F529" s="75"/>
    </row>
    <row r="530">
      <c r="F530" s="75"/>
    </row>
    <row r="531">
      <c r="F531" s="75"/>
    </row>
    <row r="532">
      <c r="F532" s="75"/>
    </row>
    <row r="533">
      <c r="F533" s="75"/>
    </row>
    <row r="534">
      <c r="F534" s="75"/>
    </row>
    <row r="535">
      <c r="F535" s="75"/>
    </row>
    <row r="536">
      <c r="F536" s="75"/>
    </row>
    <row r="537">
      <c r="F537" s="75"/>
    </row>
    <row r="538">
      <c r="F538" s="75"/>
    </row>
    <row r="539">
      <c r="F539" s="75"/>
    </row>
    <row r="540">
      <c r="F540" s="75"/>
    </row>
    <row r="541">
      <c r="F541" s="75"/>
    </row>
    <row r="542">
      <c r="F542" s="75"/>
    </row>
    <row r="543">
      <c r="F543" s="75"/>
    </row>
    <row r="544">
      <c r="F544" s="75"/>
    </row>
    <row r="545">
      <c r="F545" s="75"/>
    </row>
    <row r="546">
      <c r="F546" s="75"/>
    </row>
    <row r="547">
      <c r="F547" s="75"/>
    </row>
    <row r="548">
      <c r="F548" s="75"/>
    </row>
    <row r="549">
      <c r="F549" s="75"/>
    </row>
    <row r="550">
      <c r="F550" s="75"/>
    </row>
    <row r="551">
      <c r="F551" s="75"/>
    </row>
    <row r="552">
      <c r="F552" s="75"/>
    </row>
    <row r="553">
      <c r="F553" s="75"/>
    </row>
    <row r="554">
      <c r="F554" s="75"/>
    </row>
    <row r="555">
      <c r="F555" s="75"/>
    </row>
    <row r="556">
      <c r="F556" s="75"/>
    </row>
    <row r="557">
      <c r="F557" s="75"/>
    </row>
    <row r="558">
      <c r="F558" s="75"/>
    </row>
    <row r="559">
      <c r="F559" s="75"/>
    </row>
    <row r="560">
      <c r="F560" s="75"/>
    </row>
    <row r="561">
      <c r="F561" s="75"/>
    </row>
    <row r="562">
      <c r="F562" s="75"/>
    </row>
    <row r="563">
      <c r="F563" s="75"/>
    </row>
    <row r="564">
      <c r="F564" s="75"/>
    </row>
    <row r="565">
      <c r="F565" s="75"/>
    </row>
    <row r="566">
      <c r="F566" s="75"/>
    </row>
    <row r="567">
      <c r="F567" s="75"/>
    </row>
    <row r="568">
      <c r="F568" s="75"/>
    </row>
    <row r="569">
      <c r="F569" s="75"/>
    </row>
    <row r="570">
      <c r="F570" s="75"/>
    </row>
    <row r="571">
      <c r="F571" s="75"/>
    </row>
    <row r="572">
      <c r="F572" s="75"/>
    </row>
    <row r="573">
      <c r="F573" s="75"/>
    </row>
    <row r="574">
      <c r="F574" s="75"/>
    </row>
    <row r="575">
      <c r="F575" s="75"/>
    </row>
    <row r="576">
      <c r="F576" s="75"/>
    </row>
    <row r="577">
      <c r="F577" s="75"/>
    </row>
    <row r="578">
      <c r="F578" s="75"/>
    </row>
    <row r="579">
      <c r="F579" s="75"/>
    </row>
    <row r="580">
      <c r="F580" s="75"/>
    </row>
    <row r="581">
      <c r="F581" s="75"/>
    </row>
    <row r="582">
      <c r="F582" s="75"/>
    </row>
    <row r="583">
      <c r="F583" s="75"/>
    </row>
    <row r="584">
      <c r="F584" s="75"/>
    </row>
    <row r="585">
      <c r="F585" s="75"/>
    </row>
    <row r="586">
      <c r="F586" s="75"/>
    </row>
    <row r="587">
      <c r="F587" s="75"/>
    </row>
    <row r="588">
      <c r="F588" s="75"/>
    </row>
    <row r="589">
      <c r="F589" s="75"/>
    </row>
    <row r="590">
      <c r="F590" s="75"/>
    </row>
    <row r="591">
      <c r="F591" s="75"/>
    </row>
    <row r="592">
      <c r="F592" s="75"/>
    </row>
    <row r="593">
      <c r="F593" s="75"/>
    </row>
    <row r="594">
      <c r="F594" s="75"/>
    </row>
    <row r="595">
      <c r="F595" s="75"/>
    </row>
    <row r="596">
      <c r="F596" s="75"/>
    </row>
    <row r="597">
      <c r="F597" s="75"/>
    </row>
    <row r="598">
      <c r="F598" s="75"/>
    </row>
    <row r="599">
      <c r="F599" s="75"/>
    </row>
    <row r="600">
      <c r="F600" s="75"/>
    </row>
    <row r="601">
      <c r="F601" s="75"/>
    </row>
    <row r="602">
      <c r="F602" s="75"/>
    </row>
    <row r="603">
      <c r="F603" s="75"/>
    </row>
    <row r="604">
      <c r="F604" s="75"/>
    </row>
    <row r="605">
      <c r="F605" s="75"/>
    </row>
    <row r="606">
      <c r="F606" s="75"/>
    </row>
    <row r="607">
      <c r="F607" s="75"/>
    </row>
    <row r="608">
      <c r="F608" s="75"/>
    </row>
    <row r="609">
      <c r="F609" s="75"/>
    </row>
    <row r="610">
      <c r="F610" s="75"/>
    </row>
    <row r="611">
      <c r="F611" s="75"/>
    </row>
    <row r="612">
      <c r="F612" s="75"/>
    </row>
    <row r="613">
      <c r="F613" s="75"/>
    </row>
    <row r="614">
      <c r="F614" s="75"/>
    </row>
    <row r="615">
      <c r="F615" s="75"/>
    </row>
    <row r="616">
      <c r="F616" s="75"/>
    </row>
    <row r="617">
      <c r="F617" s="75"/>
    </row>
    <row r="618">
      <c r="F618" s="75"/>
    </row>
    <row r="619">
      <c r="F619" s="75"/>
    </row>
    <row r="620">
      <c r="F620" s="75"/>
    </row>
    <row r="621">
      <c r="F621" s="75"/>
    </row>
    <row r="622">
      <c r="F622" s="75"/>
    </row>
    <row r="623">
      <c r="F623" s="75"/>
    </row>
    <row r="624">
      <c r="F624" s="75"/>
    </row>
    <row r="625">
      <c r="F625" s="75"/>
    </row>
    <row r="626">
      <c r="F626" s="75"/>
    </row>
    <row r="627">
      <c r="F627" s="75"/>
    </row>
    <row r="628">
      <c r="F628" s="75"/>
    </row>
    <row r="629">
      <c r="F629" s="75"/>
    </row>
    <row r="630">
      <c r="F630" s="75"/>
    </row>
    <row r="631">
      <c r="F631" s="75"/>
    </row>
    <row r="632">
      <c r="F632" s="75"/>
    </row>
    <row r="633">
      <c r="F633" s="75"/>
    </row>
    <row r="634">
      <c r="F634" s="75"/>
    </row>
    <row r="635">
      <c r="F635" s="75"/>
    </row>
    <row r="636">
      <c r="F636" s="75"/>
    </row>
    <row r="637">
      <c r="F637" s="75"/>
    </row>
    <row r="638">
      <c r="F638" s="75"/>
    </row>
    <row r="639">
      <c r="F639" s="75"/>
    </row>
    <row r="640">
      <c r="F640" s="75"/>
    </row>
    <row r="641">
      <c r="F641" s="75"/>
    </row>
    <row r="642">
      <c r="F642" s="75"/>
    </row>
    <row r="643">
      <c r="F643" s="75"/>
    </row>
    <row r="644">
      <c r="F644" s="75"/>
    </row>
    <row r="645">
      <c r="F645" s="75"/>
    </row>
    <row r="646">
      <c r="F646" s="75"/>
    </row>
    <row r="647">
      <c r="F647" s="75"/>
    </row>
    <row r="648">
      <c r="F648" s="75"/>
    </row>
    <row r="649">
      <c r="F649" s="75"/>
    </row>
    <row r="650">
      <c r="F650" s="75"/>
    </row>
    <row r="651">
      <c r="F651" s="75"/>
    </row>
    <row r="652">
      <c r="F652" s="75"/>
    </row>
    <row r="653">
      <c r="F653" s="75"/>
    </row>
    <row r="654">
      <c r="F654" s="75"/>
    </row>
    <row r="655">
      <c r="F655" s="75"/>
    </row>
    <row r="656">
      <c r="F656" s="75"/>
    </row>
    <row r="657">
      <c r="F657" s="75"/>
    </row>
    <row r="658">
      <c r="F658" s="75"/>
    </row>
    <row r="659">
      <c r="F659" s="75"/>
    </row>
    <row r="660">
      <c r="F660" s="75"/>
    </row>
    <row r="661">
      <c r="F661" s="75"/>
    </row>
    <row r="662">
      <c r="F662" s="75"/>
    </row>
    <row r="663">
      <c r="F663" s="75"/>
    </row>
    <row r="664">
      <c r="F664" s="75"/>
    </row>
    <row r="665">
      <c r="F665" s="75"/>
    </row>
    <row r="666">
      <c r="F666" s="75"/>
    </row>
    <row r="667">
      <c r="F667" s="75"/>
    </row>
    <row r="668">
      <c r="F668" s="75"/>
    </row>
    <row r="669">
      <c r="F669" s="75"/>
    </row>
    <row r="670">
      <c r="F670" s="75"/>
    </row>
    <row r="671">
      <c r="F671" s="75"/>
    </row>
    <row r="672">
      <c r="F672" s="75"/>
    </row>
    <row r="673">
      <c r="F673" s="75"/>
    </row>
    <row r="674">
      <c r="F674" s="75"/>
    </row>
    <row r="675">
      <c r="F675" s="75"/>
    </row>
    <row r="676">
      <c r="F676" s="75"/>
    </row>
    <row r="677">
      <c r="F677" s="75"/>
    </row>
    <row r="678">
      <c r="F678" s="75"/>
    </row>
    <row r="679">
      <c r="F679" s="75"/>
    </row>
    <row r="680">
      <c r="F680" s="75"/>
    </row>
    <row r="681">
      <c r="F681" s="75"/>
    </row>
    <row r="682">
      <c r="F682" s="75"/>
    </row>
    <row r="683">
      <c r="F683" s="75"/>
    </row>
    <row r="684">
      <c r="F684" s="75"/>
    </row>
    <row r="685">
      <c r="F685" s="75"/>
    </row>
    <row r="686">
      <c r="F686" s="75"/>
    </row>
    <row r="687">
      <c r="F687" s="75"/>
    </row>
    <row r="688">
      <c r="F688" s="75"/>
    </row>
    <row r="689">
      <c r="F689" s="75"/>
    </row>
    <row r="690">
      <c r="F690" s="75"/>
    </row>
    <row r="691">
      <c r="F691" s="75"/>
    </row>
    <row r="692">
      <c r="F692" s="75"/>
    </row>
    <row r="693">
      <c r="F693" s="75"/>
    </row>
    <row r="694">
      <c r="F694" s="75"/>
    </row>
    <row r="695">
      <c r="F695" s="75"/>
    </row>
    <row r="696">
      <c r="F696" s="75"/>
    </row>
    <row r="697">
      <c r="F697" s="75"/>
    </row>
    <row r="698">
      <c r="F698" s="75"/>
    </row>
    <row r="699">
      <c r="F699" s="75"/>
    </row>
    <row r="700">
      <c r="F700" s="75"/>
    </row>
    <row r="701">
      <c r="F701" s="75"/>
    </row>
    <row r="702">
      <c r="F702" s="75"/>
    </row>
    <row r="703">
      <c r="F703" s="75"/>
    </row>
    <row r="704">
      <c r="F704" s="75"/>
    </row>
    <row r="705">
      <c r="F705" s="75"/>
    </row>
    <row r="706">
      <c r="F706" s="75"/>
    </row>
    <row r="707">
      <c r="F707" s="75"/>
    </row>
    <row r="708">
      <c r="F708" s="75"/>
    </row>
    <row r="709">
      <c r="F709" s="75"/>
    </row>
    <row r="710">
      <c r="F710" s="75"/>
    </row>
    <row r="711">
      <c r="F711" s="75"/>
    </row>
    <row r="712">
      <c r="F712" s="75"/>
    </row>
    <row r="713">
      <c r="F713" s="75"/>
    </row>
    <row r="714">
      <c r="F714" s="75"/>
    </row>
    <row r="715">
      <c r="F715" s="75"/>
    </row>
    <row r="716">
      <c r="F716" s="75"/>
    </row>
    <row r="717">
      <c r="F717" s="75"/>
    </row>
    <row r="718">
      <c r="F718" s="75"/>
    </row>
    <row r="719">
      <c r="F719" s="75"/>
    </row>
    <row r="720">
      <c r="F720" s="75"/>
    </row>
    <row r="721">
      <c r="F721" s="75"/>
    </row>
    <row r="722">
      <c r="F722" s="75"/>
    </row>
    <row r="723">
      <c r="F723" s="75"/>
    </row>
    <row r="724">
      <c r="F724" s="75"/>
    </row>
    <row r="725">
      <c r="F725" s="75"/>
    </row>
    <row r="726">
      <c r="F726" s="75"/>
    </row>
    <row r="727">
      <c r="F727" s="75"/>
    </row>
    <row r="728">
      <c r="F728" s="75"/>
    </row>
    <row r="729">
      <c r="F729" s="75"/>
    </row>
    <row r="730">
      <c r="F730" s="75"/>
    </row>
    <row r="731">
      <c r="F731" s="75"/>
    </row>
    <row r="732">
      <c r="F732" s="75"/>
    </row>
    <row r="733">
      <c r="F733" s="75"/>
    </row>
    <row r="734">
      <c r="F734" s="75"/>
    </row>
    <row r="735">
      <c r="F735" s="75"/>
    </row>
    <row r="736">
      <c r="F736" s="75"/>
    </row>
    <row r="737">
      <c r="F737" s="75"/>
    </row>
    <row r="738">
      <c r="F738" s="75"/>
    </row>
    <row r="739">
      <c r="F739" s="75"/>
    </row>
    <row r="740">
      <c r="F740" s="75"/>
    </row>
    <row r="741">
      <c r="F741" s="75"/>
    </row>
    <row r="742">
      <c r="F742" s="75"/>
    </row>
    <row r="743">
      <c r="F743" s="75"/>
    </row>
    <row r="744">
      <c r="F744" s="75"/>
    </row>
    <row r="745">
      <c r="F745" s="75"/>
    </row>
    <row r="746">
      <c r="F746" s="75"/>
    </row>
    <row r="747">
      <c r="F747" s="75"/>
    </row>
    <row r="748">
      <c r="F748" s="75"/>
    </row>
    <row r="749">
      <c r="F749" s="75"/>
    </row>
    <row r="750">
      <c r="F750" s="75"/>
    </row>
    <row r="751">
      <c r="F751" s="75"/>
    </row>
    <row r="752">
      <c r="F752" s="75"/>
    </row>
    <row r="753">
      <c r="F753" s="75"/>
    </row>
    <row r="754">
      <c r="F754" s="75"/>
    </row>
    <row r="755">
      <c r="F755" s="75"/>
    </row>
    <row r="756">
      <c r="F756" s="75"/>
    </row>
    <row r="757">
      <c r="F757" s="75"/>
    </row>
    <row r="758">
      <c r="F758" s="75"/>
    </row>
    <row r="759">
      <c r="F759" s="75"/>
    </row>
    <row r="760">
      <c r="F760" s="75"/>
    </row>
    <row r="761">
      <c r="F761" s="75"/>
    </row>
    <row r="762">
      <c r="F762" s="75"/>
    </row>
    <row r="763">
      <c r="F763" s="75"/>
    </row>
    <row r="764">
      <c r="F764" s="75"/>
    </row>
    <row r="765">
      <c r="F765" s="75"/>
    </row>
    <row r="766">
      <c r="F766" s="75"/>
    </row>
    <row r="767">
      <c r="F767" s="75"/>
    </row>
    <row r="768">
      <c r="F768" s="75"/>
    </row>
    <row r="769">
      <c r="F769" s="75"/>
    </row>
    <row r="770">
      <c r="F770" s="75"/>
    </row>
    <row r="771">
      <c r="F771" s="75"/>
    </row>
    <row r="772">
      <c r="F772" s="75"/>
    </row>
    <row r="773">
      <c r="F773" s="75"/>
    </row>
    <row r="774">
      <c r="F774" s="75"/>
    </row>
    <row r="775">
      <c r="F775" s="75"/>
    </row>
    <row r="776">
      <c r="F776" s="75"/>
    </row>
    <row r="777">
      <c r="F777" s="75"/>
    </row>
    <row r="778">
      <c r="F778" s="75"/>
    </row>
    <row r="779">
      <c r="F779" s="75"/>
    </row>
    <row r="780">
      <c r="F780" s="75"/>
    </row>
    <row r="781">
      <c r="F781" s="75"/>
    </row>
    <row r="782">
      <c r="F782" s="75"/>
    </row>
    <row r="783">
      <c r="F783" s="75"/>
    </row>
    <row r="784">
      <c r="F784" s="75"/>
    </row>
    <row r="785">
      <c r="F785" s="75"/>
    </row>
    <row r="786">
      <c r="F786" s="75"/>
    </row>
    <row r="787">
      <c r="F787" s="75"/>
    </row>
    <row r="788">
      <c r="F788" s="75"/>
    </row>
    <row r="789">
      <c r="F789" s="75"/>
    </row>
    <row r="790">
      <c r="F790" s="75"/>
    </row>
    <row r="791">
      <c r="F791" s="75"/>
    </row>
    <row r="792">
      <c r="F792" s="75"/>
    </row>
    <row r="793">
      <c r="F793" s="75"/>
    </row>
    <row r="794">
      <c r="F794" s="75"/>
    </row>
    <row r="795">
      <c r="F795" s="75"/>
    </row>
    <row r="796">
      <c r="F796" s="75"/>
    </row>
    <row r="797">
      <c r="F797" s="75"/>
    </row>
    <row r="798">
      <c r="F798" s="75"/>
    </row>
    <row r="799">
      <c r="F799" s="75"/>
    </row>
    <row r="800">
      <c r="F800" s="75"/>
    </row>
    <row r="801">
      <c r="F801" s="75"/>
    </row>
    <row r="802">
      <c r="F802" s="75"/>
    </row>
    <row r="803">
      <c r="F803" s="75"/>
    </row>
    <row r="804">
      <c r="F804" s="75"/>
    </row>
    <row r="805">
      <c r="F805" s="75"/>
    </row>
    <row r="806">
      <c r="F806" s="75"/>
    </row>
    <row r="807">
      <c r="F807" s="75"/>
    </row>
    <row r="808">
      <c r="F808" s="75"/>
    </row>
    <row r="809">
      <c r="F809" s="75"/>
    </row>
    <row r="810">
      <c r="F810" s="75"/>
    </row>
    <row r="811">
      <c r="F811" s="75"/>
    </row>
    <row r="812">
      <c r="F812" s="75"/>
    </row>
    <row r="813">
      <c r="F813" s="75"/>
    </row>
    <row r="814">
      <c r="F814" s="75"/>
    </row>
    <row r="815">
      <c r="F815" s="75"/>
    </row>
    <row r="816">
      <c r="F816" s="75"/>
    </row>
    <row r="817">
      <c r="F817" s="75"/>
    </row>
    <row r="818">
      <c r="F818" s="75"/>
    </row>
    <row r="819">
      <c r="F819" s="75"/>
    </row>
    <row r="820">
      <c r="F820" s="75"/>
    </row>
    <row r="821">
      <c r="F821" s="75"/>
    </row>
    <row r="822">
      <c r="F822" s="75"/>
    </row>
    <row r="823">
      <c r="F823" s="75"/>
    </row>
    <row r="824">
      <c r="F824" s="75"/>
    </row>
    <row r="825">
      <c r="F825" s="75"/>
    </row>
    <row r="826">
      <c r="F826" s="75"/>
    </row>
    <row r="827">
      <c r="F827" s="75"/>
    </row>
    <row r="828">
      <c r="F828" s="75"/>
    </row>
    <row r="829">
      <c r="F829" s="75"/>
    </row>
    <row r="830">
      <c r="F830" s="75"/>
    </row>
    <row r="831">
      <c r="F831" s="75"/>
    </row>
    <row r="832">
      <c r="F832" s="75"/>
    </row>
    <row r="833">
      <c r="F833" s="75"/>
    </row>
    <row r="834">
      <c r="F834" s="75"/>
    </row>
    <row r="835">
      <c r="F835" s="75"/>
    </row>
    <row r="836">
      <c r="F836" s="75"/>
    </row>
    <row r="837">
      <c r="F837" s="75"/>
    </row>
    <row r="838">
      <c r="F838" s="75"/>
    </row>
    <row r="839">
      <c r="F839" s="75"/>
    </row>
    <row r="840">
      <c r="F840" s="75"/>
    </row>
    <row r="841">
      <c r="F841" s="75"/>
    </row>
    <row r="842">
      <c r="F842" s="75"/>
    </row>
    <row r="843">
      <c r="F843" s="75"/>
    </row>
    <row r="844">
      <c r="F844" s="75"/>
    </row>
    <row r="845">
      <c r="F845" s="75"/>
    </row>
    <row r="846">
      <c r="F846" s="75"/>
    </row>
    <row r="847">
      <c r="F847" s="75"/>
    </row>
    <row r="848">
      <c r="F848" s="75"/>
    </row>
    <row r="849">
      <c r="F849" s="75"/>
    </row>
    <row r="850">
      <c r="F850" s="75"/>
    </row>
  </sheetData>
  <mergeCells count="1">
    <mergeCell ref="B7:D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13.13"/>
    <col customWidth="1" min="4" max="4" width="17.63"/>
    <col customWidth="1" min="5" max="5" width="16.63"/>
    <col customWidth="1" min="6" max="6" width="15.0"/>
    <col customWidth="1" min="7" max="7" width="19.75"/>
    <col customWidth="1" min="8" max="8" width="18.75"/>
    <col customWidth="1" min="9" max="9" width="17.13"/>
    <col customWidth="1" min="10" max="10" width="15.13"/>
    <col customWidth="1" min="11" max="11" width="14.25"/>
    <col customWidth="1" min="13" max="13" width="14.88"/>
  </cols>
  <sheetData>
    <row r="1">
      <c r="A1" s="164">
        <v>0.0</v>
      </c>
      <c r="B1" s="164">
        <v>1.0</v>
      </c>
      <c r="C1" s="4">
        <v>2.0</v>
      </c>
      <c r="D1" s="165">
        <v>3.0</v>
      </c>
      <c r="E1" s="165">
        <v>4.0</v>
      </c>
      <c r="F1" s="165">
        <v>5.0</v>
      </c>
      <c r="G1" s="166">
        <v>6.0</v>
      </c>
      <c r="H1" s="166">
        <v>7.0</v>
      </c>
      <c r="I1" s="166">
        <v>8.0</v>
      </c>
      <c r="J1" s="166">
        <v>9.0</v>
      </c>
      <c r="K1" s="166">
        <v>10.0</v>
      </c>
      <c r="L1" s="166">
        <v>11.0</v>
      </c>
      <c r="M1" s="164">
        <v>12.0</v>
      </c>
    </row>
    <row r="2">
      <c r="A2" s="164" t="s">
        <v>372</v>
      </c>
      <c r="B2" s="164" t="s">
        <v>344</v>
      </c>
      <c r="C2" s="4" t="s">
        <v>12</v>
      </c>
      <c r="D2" s="165" t="s">
        <v>345</v>
      </c>
      <c r="E2" s="165" t="s">
        <v>346</v>
      </c>
      <c r="F2" s="165" t="s">
        <v>347</v>
      </c>
      <c r="G2" s="166" t="s">
        <v>348</v>
      </c>
      <c r="H2" s="166" t="s">
        <v>349</v>
      </c>
      <c r="I2" s="166" t="s">
        <v>350</v>
      </c>
      <c r="J2" s="166" t="s">
        <v>351</v>
      </c>
      <c r="K2" s="166" t="s">
        <v>352</v>
      </c>
      <c r="L2" s="166" t="s">
        <v>353</v>
      </c>
      <c r="M2" s="164" t="s">
        <v>4</v>
      </c>
    </row>
    <row r="3">
      <c r="A3" s="14">
        <v>0.0</v>
      </c>
      <c r="B3" s="68">
        <v>3.0</v>
      </c>
      <c r="C3" s="16">
        <v>2.0</v>
      </c>
      <c r="D3" s="68">
        <v>2.0</v>
      </c>
      <c r="E3" s="68">
        <v>2.0</v>
      </c>
      <c r="F3" s="68">
        <v>17.0</v>
      </c>
      <c r="G3" s="68">
        <v>4.0</v>
      </c>
      <c r="H3" s="202">
        <v>3.0</v>
      </c>
      <c r="I3" s="68">
        <v>19.0</v>
      </c>
      <c r="J3" s="202">
        <v>4.0</v>
      </c>
      <c r="K3" s="68">
        <v>3.0</v>
      </c>
      <c r="L3" s="68">
        <v>19.0</v>
      </c>
      <c r="M3" s="68">
        <v>0.0</v>
      </c>
    </row>
    <row r="4">
      <c r="A4" s="14">
        <v>0.0</v>
      </c>
      <c r="B4" s="68">
        <v>3.0</v>
      </c>
      <c r="C4" s="16">
        <v>3.0</v>
      </c>
      <c r="D4" s="68">
        <v>1.0</v>
      </c>
      <c r="E4" s="68">
        <v>1.0</v>
      </c>
      <c r="F4" s="68">
        <v>5.0</v>
      </c>
      <c r="G4" s="68">
        <v>4.0</v>
      </c>
      <c r="H4" s="202">
        <v>3.0</v>
      </c>
      <c r="I4" s="68">
        <v>19.0</v>
      </c>
      <c r="J4" s="202">
        <v>4.0</v>
      </c>
      <c r="K4" s="68">
        <v>3.0</v>
      </c>
      <c r="L4" s="68">
        <v>19.0</v>
      </c>
      <c r="M4" s="68">
        <v>0.0</v>
      </c>
    </row>
    <row r="5">
      <c r="A5" s="14">
        <v>0.0</v>
      </c>
      <c r="B5" s="68">
        <v>1.0</v>
      </c>
      <c r="C5" s="16">
        <v>2.0</v>
      </c>
      <c r="D5" s="68">
        <v>1.0</v>
      </c>
      <c r="E5" s="68">
        <v>1.0</v>
      </c>
      <c r="F5" s="68">
        <v>16.0</v>
      </c>
      <c r="G5" s="68">
        <v>4.0</v>
      </c>
      <c r="H5" s="202">
        <v>3.0</v>
      </c>
      <c r="I5" s="68">
        <v>19.0</v>
      </c>
      <c r="J5" s="202">
        <v>4.0</v>
      </c>
      <c r="K5" s="68">
        <v>3.0</v>
      </c>
      <c r="L5" s="68">
        <v>19.0</v>
      </c>
      <c r="M5" s="68">
        <v>0.0</v>
      </c>
    </row>
    <row r="6">
      <c r="A6" s="14">
        <v>0.0</v>
      </c>
      <c r="B6" s="68">
        <v>3.0</v>
      </c>
      <c r="C6" s="16">
        <v>2.0</v>
      </c>
      <c r="D6" s="68">
        <v>1.0</v>
      </c>
      <c r="E6" s="68">
        <v>2.0</v>
      </c>
      <c r="F6" s="68">
        <v>18.0</v>
      </c>
      <c r="G6" s="68">
        <v>1.0</v>
      </c>
      <c r="H6" s="202">
        <v>2.0</v>
      </c>
      <c r="I6" s="68">
        <v>18.0</v>
      </c>
      <c r="J6" s="202">
        <v>4.0</v>
      </c>
      <c r="K6" s="68">
        <v>3.0</v>
      </c>
      <c r="L6" s="68">
        <v>19.0</v>
      </c>
      <c r="M6" s="68">
        <v>0.0</v>
      </c>
    </row>
    <row r="7">
      <c r="A7" s="14">
        <v>0.0</v>
      </c>
      <c r="B7" s="68">
        <v>1.0</v>
      </c>
      <c r="C7" s="16">
        <v>1.0</v>
      </c>
      <c r="D7" s="68">
        <v>4.0</v>
      </c>
      <c r="E7" s="68">
        <v>3.0</v>
      </c>
      <c r="F7" s="68">
        <v>19.0</v>
      </c>
      <c r="G7" s="68">
        <v>1.0</v>
      </c>
      <c r="H7" s="202">
        <v>1.0</v>
      </c>
      <c r="I7" s="68">
        <v>18.0</v>
      </c>
      <c r="J7" s="202">
        <v>4.0</v>
      </c>
      <c r="K7" s="68">
        <v>3.0</v>
      </c>
      <c r="L7" s="68">
        <v>19.0</v>
      </c>
      <c r="M7" s="68">
        <v>0.0</v>
      </c>
    </row>
    <row r="8">
      <c r="A8" s="14">
        <v>0.0</v>
      </c>
      <c r="B8" s="68">
        <v>1.0</v>
      </c>
      <c r="C8" s="16">
        <v>3.0</v>
      </c>
      <c r="D8" s="68">
        <v>2.0</v>
      </c>
      <c r="E8" s="68">
        <v>2.0</v>
      </c>
      <c r="F8" s="68">
        <v>15.0</v>
      </c>
      <c r="G8" s="68">
        <v>1.0</v>
      </c>
      <c r="H8" s="202">
        <v>2.0</v>
      </c>
      <c r="I8" s="68">
        <v>12.0</v>
      </c>
      <c r="J8" s="202">
        <v>4.0</v>
      </c>
      <c r="K8" s="68">
        <v>3.0</v>
      </c>
      <c r="L8" s="68">
        <v>19.0</v>
      </c>
      <c r="M8" s="68">
        <v>0.0</v>
      </c>
    </row>
    <row r="9">
      <c r="A9" s="14">
        <v>0.0</v>
      </c>
      <c r="B9" s="68">
        <v>5.0</v>
      </c>
      <c r="C9" s="16">
        <v>2.0</v>
      </c>
      <c r="D9" s="68">
        <v>4.0</v>
      </c>
      <c r="E9" s="68">
        <v>3.0</v>
      </c>
      <c r="F9" s="68">
        <v>19.0</v>
      </c>
      <c r="G9" s="68">
        <v>4.0</v>
      </c>
      <c r="H9" s="202">
        <v>3.0</v>
      </c>
      <c r="I9" s="68">
        <v>19.0</v>
      </c>
      <c r="J9" s="202">
        <v>1.0</v>
      </c>
      <c r="K9" s="68">
        <v>1.0</v>
      </c>
      <c r="L9" s="68">
        <v>13.0</v>
      </c>
      <c r="M9" s="68">
        <v>0.0</v>
      </c>
    </row>
    <row r="10">
      <c r="A10" s="14">
        <v>0.0</v>
      </c>
      <c r="B10" s="68">
        <v>1.0</v>
      </c>
      <c r="C10" s="16">
        <v>3.0</v>
      </c>
      <c r="D10" s="68">
        <v>4.0</v>
      </c>
      <c r="E10" s="68">
        <v>3.0</v>
      </c>
      <c r="F10" s="68">
        <v>19.0</v>
      </c>
      <c r="G10" s="68">
        <v>2.0</v>
      </c>
      <c r="H10" s="202">
        <v>2.0</v>
      </c>
      <c r="I10" s="68">
        <v>7.0</v>
      </c>
      <c r="J10" s="202">
        <v>4.0</v>
      </c>
      <c r="K10" s="68">
        <v>3.0</v>
      </c>
      <c r="L10" s="68">
        <v>19.0</v>
      </c>
      <c r="M10" s="68">
        <v>0.0</v>
      </c>
    </row>
    <row r="11">
      <c r="A11" s="14">
        <v>0.0</v>
      </c>
      <c r="B11" s="68">
        <v>3.0</v>
      </c>
      <c r="C11" s="16">
        <v>1.0</v>
      </c>
      <c r="D11" s="68">
        <v>3.0</v>
      </c>
      <c r="E11" s="68">
        <v>2.0</v>
      </c>
      <c r="F11" s="68">
        <v>7.0</v>
      </c>
      <c r="G11" s="68">
        <v>1.0</v>
      </c>
      <c r="H11" s="202">
        <v>2.0</v>
      </c>
      <c r="I11" s="68">
        <v>12.0</v>
      </c>
      <c r="J11" s="202">
        <v>1.0</v>
      </c>
      <c r="K11" s="68">
        <v>2.0</v>
      </c>
      <c r="L11" s="68">
        <v>6.0</v>
      </c>
      <c r="M11" s="68">
        <v>0.0</v>
      </c>
    </row>
    <row r="12">
      <c r="A12" s="14">
        <v>0.0</v>
      </c>
      <c r="B12" s="68">
        <v>1.0</v>
      </c>
      <c r="C12" s="16">
        <v>4.0</v>
      </c>
      <c r="D12" s="68">
        <v>1.0</v>
      </c>
      <c r="E12" s="68">
        <v>1.0</v>
      </c>
      <c r="F12" s="68">
        <v>1.0</v>
      </c>
      <c r="G12" s="68">
        <v>1.0</v>
      </c>
      <c r="H12" s="202">
        <v>1.0</v>
      </c>
      <c r="I12" s="68">
        <v>3.0</v>
      </c>
      <c r="J12" s="202">
        <v>4.0</v>
      </c>
      <c r="K12" s="68">
        <v>3.0</v>
      </c>
      <c r="L12" s="68">
        <v>19.0</v>
      </c>
      <c r="M12" s="68">
        <v>0.0</v>
      </c>
    </row>
    <row r="13">
      <c r="A13" s="14">
        <v>0.0</v>
      </c>
      <c r="B13" s="68">
        <v>1.0</v>
      </c>
      <c r="C13" s="16">
        <v>4.0</v>
      </c>
      <c r="D13" s="68">
        <v>1.0</v>
      </c>
      <c r="E13" s="68">
        <v>1.0</v>
      </c>
      <c r="F13" s="68">
        <v>15.0</v>
      </c>
      <c r="G13" s="68">
        <v>1.0</v>
      </c>
      <c r="H13" s="202">
        <v>1.0</v>
      </c>
      <c r="I13" s="68">
        <v>15.0</v>
      </c>
      <c r="J13" s="202">
        <v>4.0</v>
      </c>
      <c r="K13" s="68">
        <v>3.0</v>
      </c>
      <c r="L13" s="68">
        <v>19.0</v>
      </c>
      <c r="M13" s="68">
        <v>0.0</v>
      </c>
    </row>
    <row r="14">
      <c r="A14" s="14">
        <v>0.0</v>
      </c>
      <c r="B14" s="68">
        <v>6.0</v>
      </c>
      <c r="C14" s="16">
        <v>4.0</v>
      </c>
      <c r="D14" s="68">
        <v>4.0</v>
      </c>
      <c r="E14" s="68">
        <v>3.0</v>
      </c>
      <c r="F14" s="68">
        <v>19.0</v>
      </c>
      <c r="G14" s="68">
        <v>4.0</v>
      </c>
      <c r="H14" s="202">
        <v>3.0</v>
      </c>
      <c r="I14" s="68">
        <v>19.0</v>
      </c>
      <c r="J14" s="202">
        <v>1.0</v>
      </c>
      <c r="K14" s="68">
        <v>1.0</v>
      </c>
      <c r="L14" s="68">
        <v>11.0</v>
      </c>
      <c r="M14" s="68">
        <v>0.0</v>
      </c>
    </row>
    <row r="15">
      <c r="A15" s="14">
        <v>0.0</v>
      </c>
      <c r="B15" s="68">
        <v>3.0</v>
      </c>
      <c r="C15" s="16">
        <v>4.0</v>
      </c>
      <c r="D15" s="68">
        <v>2.0</v>
      </c>
      <c r="E15" s="68">
        <v>2.0</v>
      </c>
      <c r="F15" s="68">
        <v>11.0</v>
      </c>
      <c r="G15" s="68">
        <v>2.0</v>
      </c>
      <c r="H15" s="202">
        <v>2.0</v>
      </c>
      <c r="I15" s="68">
        <v>6.0</v>
      </c>
      <c r="J15" s="202">
        <v>4.0</v>
      </c>
      <c r="K15" s="68">
        <v>3.0</v>
      </c>
      <c r="L15" s="68">
        <v>19.0</v>
      </c>
      <c r="M15" s="68">
        <v>0.0</v>
      </c>
    </row>
    <row r="16">
      <c r="A16" s="14">
        <v>0.0</v>
      </c>
      <c r="B16" s="68">
        <v>3.0</v>
      </c>
      <c r="C16" s="16">
        <v>2.0</v>
      </c>
      <c r="D16" s="68">
        <v>4.0</v>
      </c>
      <c r="E16" s="68">
        <v>3.0</v>
      </c>
      <c r="F16" s="68">
        <v>19.0</v>
      </c>
      <c r="G16" s="68">
        <v>4.0</v>
      </c>
      <c r="H16" s="202">
        <v>3.0</v>
      </c>
      <c r="I16" s="68">
        <v>19.0</v>
      </c>
      <c r="J16" s="202">
        <v>1.0</v>
      </c>
      <c r="K16" s="68">
        <v>2.0</v>
      </c>
      <c r="L16" s="68">
        <v>1.0</v>
      </c>
      <c r="M16" s="68">
        <v>1.0</v>
      </c>
    </row>
    <row r="17">
      <c r="A17" s="14">
        <v>0.0</v>
      </c>
      <c r="B17" s="68">
        <v>3.0</v>
      </c>
      <c r="C17" s="16">
        <v>2.0</v>
      </c>
      <c r="D17" s="68">
        <v>2.0</v>
      </c>
      <c r="E17" s="68">
        <v>2.0</v>
      </c>
      <c r="F17" s="68">
        <v>15.0</v>
      </c>
      <c r="G17" s="68">
        <v>2.0</v>
      </c>
      <c r="H17" s="202">
        <v>2.0</v>
      </c>
      <c r="I17" s="68">
        <v>17.0</v>
      </c>
      <c r="J17" s="202">
        <v>4.0</v>
      </c>
      <c r="K17" s="68">
        <v>3.0</v>
      </c>
      <c r="L17" s="68">
        <v>19.0</v>
      </c>
      <c r="M17" s="68">
        <v>0.0</v>
      </c>
    </row>
    <row r="18">
      <c r="A18" s="14">
        <v>0.0</v>
      </c>
      <c r="B18" s="68">
        <v>3.0</v>
      </c>
      <c r="C18" s="16">
        <v>4.0</v>
      </c>
      <c r="D18" s="68">
        <v>3.0</v>
      </c>
      <c r="E18" s="68">
        <v>1.0</v>
      </c>
      <c r="F18" s="68">
        <v>10.0</v>
      </c>
      <c r="G18" s="68">
        <v>2.0</v>
      </c>
      <c r="H18" s="202">
        <v>1.0</v>
      </c>
      <c r="I18" s="68">
        <v>9.0</v>
      </c>
      <c r="J18" s="202">
        <v>1.0</v>
      </c>
      <c r="K18" s="68">
        <v>2.0</v>
      </c>
      <c r="L18" s="68">
        <v>8.0</v>
      </c>
      <c r="M18" s="68">
        <v>0.0</v>
      </c>
    </row>
    <row r="19">
      <c r="A19" s="14">
        <v>0.0</v>
      </c>
      <c r="B19" s="68">
        <v>1.0</v>
      </c>
      <c r="C19" s="16">
        <v>4.0</v>
      </c>
      <c r="D19" s="68">
        <v>1.0</v>
      </c>
      <c r="E19" s="68">
        <v>2.0</v>
      </c>
      <c r="F19" s="68">
        <v>13.0</v>
      </c>
      <c r="G19" s="68">
        <v>4.0</v>
      </c>
      <c r="H19" s="202">
        <v>3.0</v>
      </c>
      <c r="I19" s="68">
        <v>19.0</v>
      </c>
      <c r="J19" s="202">
        <v>4.0</v>
      </c>
      <c r="K19" s="68">
        <v>3.0</v>
      </c>
      <c r="L19" s="68">
        <v>19.0</v>
      </c>
      <c r="M19" s="68">
        <v>0.0</v>
      </c>
    </row>
    <row r="20">
      <c r="A20" s="14">
        <v>0.0</v>
      </c>
      <c r="B20" s="68">
        <v>6.0</v>
      </c>
      <c r="C20" s="16">
        <v>4.0</v>
      </c>
      <c r="D20" s="68">
        <v>4.0</v>
      </c>
      <c r="E20" s="68">
        <v>3.0</v>
      </c>
      <c r="F20" s="68">
        <v>19.0</v>
      </c>
      <c r="G20" s="68">
        <v>4.0</v>
      </c>
      <c r="H20" s="202">
        <v>3.0</v>
      </c>
      <c r="I20" s="68">
        <v>19.0</v>
      </c>
      <c r="J20" s="202">
        <v>1.0</v>
      </c>
      <c r="K20" s="68">
        <v>2.0</v>
      </c>
      <c r="L20" s="68">
        <v>9.0</v>
      </c>
      <c r="M20" s="68">
        <v>0.0</v>
      </c>
    </row>
    <row r="21">
      <c r="A21" s="14">
        <v>0.0</v>
      </c>
      <c r="B21" s="68">
        <v>3.0</v>
      </c>
      <c r="C21" s="16">
        <v>4.0</v>
      </c>
      <c r="D21" s="68">
        <v>2.0</v>
      </c>
      <c r="E21" s="68">
        <v>1.0</v>
      </c>
      <c r="F21" s="68">
        <v>13.0</v>
      </c>
      <c r="G21" s="68">
        <v>3.0</v>
      </c>
      <c r="H21" s="202">
        <v>2.0</v>
      </c>
      <c r="I21" s="68">
        <v>7.0</v>
      </c>
      <c r="J21" s="202">
        <v>4.0</v>
      </c>
      <c r="K21" s="68">
        <v>3.0</v>
      </c>
      <c r="L21" s="68">
        <v>19.0</v>
      </c>
      <c r="M21" s="68">
        <v>0.0</v>
      </c>
    </row>
    <row r="22">
      <c r="A22" s="14">
        <v>0.0</v>
      </c>
      <c r="B22" s="68">
        <v>3.0</v>
      </c>
      <c r="C22" s="16">
        <v>4.0</v>
      </c>
      <c r="D22" s="68">
        <v>4.0</v>
      </c>
      <c r="E22" s="68">
        <v>3.0</v>
      </c>
      <c r="F22" s="68">
        <v>19.0</v>
      </c>
      <c r="G22" s="68">
        <v>4.0</v>
      </c>
      <c r="H22" s="202">
        <v>3.0</v>
      </c>
      <c r="I22" s="68">
        <v>19.0</v>
      </c>
      <c r="J22" s="202">
        <v>4.0</v>
      </c>
      <c r="K22" s="68">
        <v>3.0</v>
      </c>
      <c r="L22" s="68">
        <v>19.0</v>
      </c>
      <c r="M22" s="68">
        <v>0.0</v>
      </c>
    </row>
    <row r="23">
      <c r="A23" s="14">
        <v>0.0</v>
      </c>
      <c r="B23" s="68">
        <v>3.0</v>
      </c>
      <c r="C23" s="16">
        <v>3.0</v>
      </c>
      <c r="D23" s="68">
        <v>4.0</v>
      </c>
      <c r="E23" s="68">
        <v>3.0</v>
      </c>
      <c r="F23" s="68">
        <v>19.0</v>
      </c>
      <c r="G23" s="68">
        <v>4.0</v>
      </c>
      <c r="H23" s="202">
        <v>3.0</v>
      </c>
      <c r="I23" s="68">
        <v>19.0</v>
      </c>
      <c r="J23" s="202">
        <v>3.0</v>
      </c>
      <c r="K23" s="68">
        <v>2.0</v>
      </c>
      <c r="L23" s="68">
        <v>13.0</v>
      </c>
      <c r="M23" s="68">
        <v>0.0</v>
      </c>
    </row>
    <row r="24">
      <c r="A24" s="14">
        <v>0.0</v>
      </c>
      <c r="B24" s="68">
        <v>3.0</v>
      </c>
      <c r="C24" s="16">
        <v>2.0</v>
      </c>
      <c r="D24" s="68">
        <v>1.0</v>
      </c>
      <c r="E24" s="68">
        <v>2.0</v>
      </c>
      <c r="F24" s="68">
        <v>1.0</v>
      </c>
      <c r="G24" s="68">
        <v>1.0</v>
      </c>
      <c r="H24" s="202">
        <v>2.0</v>
      </c>
      <c r="I24" s="68">
        <v>2.0</v>
      </c>
      <c r="J24" s="202">
        <v>1.0</v>
      </c>
      <c r="K24" s="68">
        <v>2.0</v>
      </c>
      <c r="L24" s="68">
        <v>4.0</v>
      </c>
      <c r="M24" s="68">
        <v>0.0</v>
      </c>
    </row>
    <row r="25">
      <c r="A25" s="14">
        <v>0.0</v>
      </c>
      <c r="B25" s="68">
        <v>3.0</v>
      </c>
      <c r="C25" s="16">
        <v>4.0</v>
      </c>
      <c r="D25" s="68">
        <v>1.0</v>
      </c>
      <c r="E25" s="68">
        <v>1.0</v>
      </c>
      <c r="F25" s="68">
        <v>15.0</v>
      </c>
      <c r="G25" s="68">
        <v>1.0</v>
      </c>
      <c r="H25" s="202">
        <v>1.0</v>
      </c>
      <c r="I25" s="68">
        <v>15.0</v>
      </c>
      <c r="J25" s="202">
        <v>4.0</v>
      </c>
      <c r="K25" s="68">
        <v>3.0</v>
      </c>
      <c r="L25" s="68">
        <v>19.0</v>
      </c>
      <c r="M25" s="68">
        <v>0.0</v>
      </c>
    </row>
    <row r="26">
      <c r="A26" s="14">
        <v>0.0</v>
      </c>
      <c r="B26" s="68">
        <v>1.0</v>
      </c>
      <c r="C26" s="16">
        <v>3.0</v>
      </c>
      <c r="D26" s="68">
        <v>2.0</v>
      </c>
      <c r="E26" s="68">
        <v>2.0</v>
      </c>
      <c r="F26" s="68">
        <v>17.0</v>
      </c>
      <c r="G26" s="68">
        <v>1.0</v>
      </c>
      <c r="H26" s="202">
        <v>2.0</v>
      </c>
      <c r="I26" s="68">
        <v>17.0</v>
      </c>
      <c r="J26" s="202">
        <v>4.0</v>
      </c>
      <c r="K26" s="68">
        <v>3.0</v>
      </c>
      <c r="L26" s="68">
        <v>19.0</v>
      </c>
      <c r="M26" s="68">
        <v>0.0</v>
      </c>
    </row>
    <row r="27">
      <c r="A27" s="14">
        <v>0.0</v>
      </c>
      <c r="B27" s="68">
        <v>1.0</v>
      </c>
      <c r="C27" s="16">
        <v>4.0</v>
      </c>
      <c r="D27" s="68">
        <v>1.0</v>
      </c>
      <c r="E27" s="68">
        <v>1.0</v>
      </c>
      <c r="F27" s="68">
        <v>14.0</v>
      </c>
      <c r="G27" s="68">
        <v>1.0</v>
      </c>
      <c r="H27" s="202">
        <v>1.0</v>
      </c>
      <c r="I27" s="68">
        <v>10.0</v>
      </c>
      <c r="J27" s="202">
        <v>4.0</v>
      </c>
      <c r="K27" s="68">
        <v>3.0</v>
      </c>
      <c r="L27" s="68">
        <v>19.0</v>
      </c>
      <c r="M27" s="68">
        <v>0.0</v>
      </c>
    </row>
    <row r="28">
      <c r="A28" s="14">
        <v>0.0</v>
      </c>
      <c r="B28" s="68">
        <v>3.0</v>
      </c>
      <c r="C28" s="16">
        <v>3.0</v>
      </c>
      <c r="D28" s="68">
        <v>1.0</v>
      </c>
      <c r="E28" s="68">
        <v>1.0</v>
      </c>
      <c r="F28" s="68">
        <v>4.0</v>
      </c>
      <c r="G28" s="68">
        <v>3.0</v>
      </c>
      <c r="H28" s="202">
        <v>1.0</v>
      </c>
      <c r="I28" s="68">
        <v>7.0</v>
      </c>
      <c r="J28" s="202">
        <v>1.0</v>
      </c>
      <c r="K28" s="68">
        <v>1.0</v>
      </c>
      <c r="L28" s="68">
        <v>9.0</v>
      </c>
      <c r="M28" s="68">
        <v>1.0</v>
      </c>
    </row>
    <row r="29">
      <c r="A29" s="14">
        <v>0.0</v>
      </c>
      <c r="B29" s="68">
        <v>1.0</v>
      </c>
      <c r="C29" s="16">
        <v>3.0</v>
      </c>
      <c r="D29" s="68">
        <v>4.0</v>
      </c>
      <c r="E29" s="68">
        <v>3.0</v>
      </c>
      <c r="F29" s="68">
        <v>19.0</v>
      </c>
      <c r="G29" s="68">
        <v>4.0</v>
      </c>
      <c r="H29" s="202">
        <v>3.0</v>
      </c>
      <c r="I29" s="68">
        <v>19.0</v>
      </c>
      <c r="J29" s="202">
        <v>2.0</v>
      </c>
      <c r="K29" s="68">
        <v>1.0</v>
      </c>
      <c r="L29" s="68">
        <v>18.0</v>
      </c>
      <c r="M29" s="68">
        <v>0.0</v>
      </c>
    </row>
    <row r="30">
      <c r="A30" s="14">
        <v>0.0</v>
      </c>
      <c r="B30" s="68">
        <v>3.0</v>
      </c>
      <c r="C30" s="16">
        <v>4.0</v>
      </c>
      <c r="D30" s="68">
        <v>4.0</v>
      </c>
      <c r="E30" s="68">
        <v>3.0</v>
      </c>
      <c r="F30" s="68">
        <v>19.0</v>
      </c>
      <c r="G30" s="68">
        <v>4.0</v>
      </c>
      <c r="H30" s="202">
        <v>3.0</v>
      </c>
      <c r="I30" s="68">
        <v>19.0</v>
      </c>
      <c r="J30" s="202">
        <v>1.0</v>
      </c>
      <c r="K30" s="68">
        <v>2.0</v>
      </c>
      <c r="L30" s="68">
        <v>12.0</v>
      </c>
      <c r="M30" s="68">
        <v>0.0</v>
      </c>
    </row>
    <row r="31">
      <c r="A31" s="14">
        <v>0.0</v>
      </c>
      <c r="B31" s="68">
        <v>3.0</v>
      </c>
      <c r="C31" s="16">
        <v>3.0</v>
      </c>
      <c r="D31" s="68">
        <v>3.0</v>
      </c>
      <c r="E31" s="68">
        <v>1.0</v>
      </c>
      <c r="F31" s="68">
        <v>14.0</v>
      </c>
      <c r="G31" s="68">
        <v>3.0</v>
      </c>
      <c r="H31" s="202">
        <v>1.0</v>
      </c>
      <c r="I31" s="68">
        <v>8.0</v>
      </c>
      <c r="J31" s="202">
        <v>2.0</v>
      </c>
      <c r="K31" s="68">
        <v>1.0</v>
      </c>
      <c r="L31" s="68">
        <v>6.0</v>
      </c>
      <c r="M31" s="68">
        <v>0.0</v>
      </c>
    </row>
    <row r="32">
      <c r="A32" s="14">
        <v>0.0</v>
      </c>
      <c r="B32" s="68">
        <v>1.0</v>
      </c>
      <c r="C32" s="16">
        <v>4.0</v>
      </c>
      <c r="D32" s="68">
        <v>1.0</v>
      </c>
      <c r="E32" s="68">
        <v>2.0</v>
      </c>
      <c r="F32" s="68">
        <v>12.0</v>
      </c>
      <c r="G32" s="68">
        <v>1.0</v>
      </c>
      <c r="H32" s="202">
        <v>2.0</v>
      </c>
      <c r="I32" s="68">
        <v>14.0</v>
      </c>
      <c r="J32" s="202">
        <v>4.0</v>
      </c>
      <c r="K32" s="68">
        <v>3.0</v>
      </c>
      <c r="L32" s="68">
        <v>19.0</v>
      </c>
      <c r="M32" s="68">
        <v>0.0</v>
      </c>
    </row>
    <row r="33">
      <c r="A33" s="14">
        <v>0.0</v>
      </c>
      <c r="B33" s="68">
        <v>1.0</v>
      </c>
      <c r="C33" s="16">
        <v>2.0</v>
      </c>
      <c r="D33" s="68">
        <v>4.0</v>
      </c>
      <c r="E33" s="68">
        <v>3.0</v>
      </c>
      <c r="F33" s="68">
        <v>19.0</v>
      </c>
      <c r="G33" s="68">
        <v>2.0</v>
      </c>
      <c r="H33" s="202">
        <v>2.0</v>
      </c>
      <c r="I33" s="68">
        <v>5.0</v>
      </c>
      <c r="J33" s="202">
        <v>4.0</v>
      </c>
      <c r="K33" s="68">
        <v>3.0</v>
      </c>
      <c r="L33" s="68">
        <v>19.0</v>
      </c>
      <c r="M33" s="68">
        <v>0.0</v>
      </c>
    </row>
    <row r="34">
      <c r="A34" s="14">
        <v>0.0</v>
      </c>
      <c r="B34" s="68">
        <v>1.0</v>
      </c>
      <c r="C34" s="16">
        <v>1.0</v>
      </c>
      <c r="D34" s="68">
        <v>1.0</v>
      </c>
      <c r="E34" s="68">
        <v>2.0</v>
      </c>
      <c r="F34" s="68">
        <v>11.0</v>
      </c>
      <c r="G34" s="68">
        <v>1.0</v>
      </c>
      <c r="H34" s="202">
        <v>2.0</v>
      </c>
      <c r="I34" s="68">
        <v>8.0</v>
      </c>
      <c r="J34" s="202">
        <v>4.0</v>
      </c>
      <c r="K34" s="68">
        <v>3.0</v>
      </c>
      <c r="L34" s="68">
        <v>19.0</v>
      </c>
      <c r="M34" s="68">
        <v>0.0</v>
      </c>
    </row>
    <row r="35">
      <c r="A35" s="14">
        <v>0.0</v>
      </c>
      <c r="B35" s="68">
        <v>3.0</v>
      </c>
      <c r="C35" s="16">
        <v>3.0</v>
      </c>
      <c r="D35" s="68">
        <v>1.0</v>
      </c>
      <c r="E35" s="68">
        <v>2.0</v>
      </c>
      <c r="F35" s="68">
        <v>8.0</v>
      </c>
      <c r="G35" s="68">
        <v>4.0</v>
      </c>
      <c r="H35" s="202">
        <v>3.0</v>
      </c>
      <c r="I35" s="68">
        <v>19.0</v>
      </c>
      <c r="J35" s="202">
        <v>4.0</v>
      </c>
      <c r="K35" s="68">
        <v>3.0</v>
      </c>
      <c r="L35" s="68">
        <v>19.0</v>
      </c>
      <c r="M35" s="68">
        <v>0.0</v>
      </c>
    </row>
    <row r="36">
      <c r="A36" s="14">
        <v>0.0</v>
      </c>
      <c r="B36" s="68">
        <v>1.0</v>
      </c>
      <c r="C36" s="16">
        <v>4.0</v>
      </c>
      <c r="D36" s="68">
        <v>4.0</v>
      </c>
      <c r="E36" s="68">
        <v>3.0</v>
      </c>
      <c r="F36" s="68">
        <v>19.0</v>
      </c>
      <c r="G36" s="68">
        <v>3.0</v>
      </c>
      <c r="H36" s="202">
        <v>2.0</v>
      </c>
      <c r="I36" s="68">
        <v>5.0</v>
      </c>
      <c r="J36" s="202">
        <v>4.0</v>
      </c>
      <c r="K36" s="68">
        <v>3.0</v>
      </c>
      <c r="L36" s="68">
        <v>19.0</v>
      </c>
      <c r="M36" s="68">
        <v>0.0</v>
      </c>
    </row>
    <row r="37">
      <c r="A37" s="14">
        <v>0.0</v>
      </c>
      <c r="B37" s="68">
        <v>1.0</v>
      </c>
      <c r="C37" s="16">
        <v>3.0</v>
      </c>
      <c r="D37" s="68">
        <v>1.0</v>
      </c>
      <c r="E37" s="68">
        <v>1.0</v>
      </c>
      <c r="F37" s="68">
        <v>18.0</v>
      </c>
      <c r="G37" s="68">
        <v>4.0</v>
      </c>
      <c r="H37" s="202">
        <v>3.0</v>
      </c>
      <c r="I37" s="68">
        <v>19.0</v>
      </c>
      <c r="J37" s="202">
        <v>4.0</v>
      </c>
      <c r="K37" s="68">
        <v>3.0</v>
      </c>
      <c r="L37" s="68">
        <v>19.0</v>
      </c>
      <c r="M37" s="68">
        <v>0.0</v>
      </c>
    </row>
    <row r="38">
      <c r="A38" s="14">
        <v>0.0</v>
      </c>
      <c r="B38" s="68">
        <v>3.0</v>
      </c>
      <c r="C38" s="16">
        <v>2.0</v>
      </c>
      <c r="D38" s="68">
        <v>1.0</v>
      </c>
      <c r="E38" s="68">
        <v>2.0</v>
      </c>
      <c r="F38" s="68">
        <v>14.0</v>
      </c>
      <c r="G38" s="68">
        <v>1.0</v>
      </c>
      <c r="H38" s="202">
        <v>2.0</v>
      </c>
      <c r="I38" s="68">
        <v>13.0</v>
      </c>
      <c r="J38" s="202">
        <v>4.0</v>
      </c>
      <c r="K38" s="68">
        <v>3.0</v>
      </c>
      <c r="L38" s="68">
        <v>19.0</v>
      </c>
      <c r="M38" s="68">
        <v>0.0</v>
      </c>
    </row>
    <row r="39">
      <c r="A39" s="14">
        <v>0.0</v>
      </c>
      <c r="B39" s="68">
        <v>1.0</v>
      </c>
      <c r="C39" s="16">
        <v>1.0</v>
      </c>
      <c r="D39" s="68">
        <v>1.0</v>
      </c>
      <c r="E39" s="68">
        <v>2.0</v>
      </c>
      <c r="F39" s="68">
        <v>1.0</v>
      </c>
      <c r="G39" s="68">
        <v>4.0</v>
      </c>
      <c r="H39" s="202">
        <v>3.0</v>
      </c>
      <c r="I39" s="68">
        <v>19.0</v>
      </c>
      <c r="J39" s="202">
        <v>4.0</v>
      </c>
      <c r="K39" s="68">
        <v>3.0</v>
      </c>
      <c r="L39" s="68">
        <v>19.0</v>
      </c>
      <c r="M39" s="68">
        <v>0.0</v>
      </c>
    </row>
    <row r="40">
      <c r="A40" s="14">
        <v>0.0</v>
      </c>
      <c r="B40" s="68">
        <v>3.0</v>
      </c>
      <c r="C40" s="16">
        <v>1.0</v>
      </c>
      <c r="D40" s="68">
        <v>2.0</v>
      </c>
      <c r="E40" s="68">
        <v>2.0</v>
      </c>
      <c r="F40" s="68">
        <v>12.0</v>
      </c>
      <c r="G40" s="68">
        <v>4.0</v>
      </c>
      <c r="H40" s="202">
        <v>3.0</v>
      </c>
      <c r="I40" s="68">
        <v>19.0</v>
      </c>
      <c r="J40" s="202">
        <v>4.0</v>
      </c>
      <c r="K40" s="68">
        <v>3.0</v>
      </c>
      <c r="L40" s="68">
        <v>19.0</v>
      </c>
      <c r="M40" s="68">
        <v>0.0</v>
      </c>
    </row>
    <row r="41">
      <c r="A41" s="14">
        <v>0.0</v>
      </c>
      <c r="B41" s="68">
        <v>3.0</v>
      </c>
      <c r="C41" s="16">
        <v>1.0</v>
      </c>
      <c r="D41" s="68">
        <v>4.0</v>
      </c>
      <c r="E41" s="68">
        <v>3.0</v>
      </c>
      <c r="F41" s="68">
        <v>19.0</v>
      </c>
      <c r="G41" s="68">
        <v>3.0</v>
      </c>
      <c r="H41" s="202">
        <v>2.0</v>
      </c>
      <c r="I41" s="68">
        <v>15.0</v>
      </c>
      <c r="J41" s="202">
        <v>4.0</v>
      </c>
      <c r="K41" s="68">
        <v>3.0</v>
      </c>
      <c r="L41" s="68">
        <v>19.0</v>
      </c>
      <c r="M41" s="68">
        <v>0.0</v>
      </c>
    </row>
    <row r="42">
      <c r="A42" s="14">
        <v>0.0</v>
      </c>
      <c r="B42" s="68">
        <v>1.0</v>
      </c>
      <c r="C42" s="16">
        <v>1.0</v>
      </c>
      <c r="D42" s="68">
        <v>1.0</v>
      </c>
      <c r="E42" s="68">
        <v>2.0</v>
      </c>
      <c r="F42" s="68">
        <v>3.0</v>
      </c>
      <c r="G42" s="68">
        <v>2.0</v>
      </c>
      <c r="H42" s="202">
        <v>1.0</v>
      </c>
      <c r="I42" s="68">
        <v>9.0</v>
      </c>
      <c r="J42" s="202">
        <v>4.0</v>
      </c>
      <c r="K42" s="68">
        <v>3.0</v>
      </c>
      <c r="L42" s="68">
        <v>19.0</v>
      </c>
      <c r="M42" s="68">
        <v>0.0</v>
      </c>
    </row>
    <row r="43">
      <c r="A43" s="14">
        <v>0.0</v>
      </c>
      <c r="B43" s="68">
        <v>1.0</v>
      </c>
      <c r="C43" s="16">
        <v>4.0</v>
      </c>
      <c r="D43" s="68">
        <v>1.0</v>
      </c>
      <c r="E43" s="68">
        <v>1.0</v>
      </c>
      <c r="F43" s="68">
        <v>5.0</v>
      </c>
      <c r="G43" s="68">
        <v>1.0</v>
      </c>
      <c r="H43" s="202">
        <v>1.0</v>
      </c>
      <c r="I43" s="68">
        <v>6.0</v>
      </c>
      <c r="J43" s="202">
        <v>3.0</v>
      </c>
      <c r="K43" s="68">
        <v>1.0</v>
      </c>
      <c r="L43" s="68">
        <v>18.0</v>
      </c>
      <c r="M43" s="68">
        <v>0.0</v>
      </c>
    </row>
    <row r="44">
      <c r="A44" s="14">
        <v>0.0</v>
      </c>
      <c r="B44" s="68">
        <v>3.0</v>
      </c>
      <c r="C44" s="16">
        <v>1.0</v>
      </c>
      <c r="D44" s="68">
        <v>4.0</v>
      </c>
      <c r="E44" s="68">
        <v>3.0</v>
      </c>
      <c r="F44" s="68">
        <v>19.0</v>
      </c>
      <c r="G44" s="68">
        <v>3.0</v>
      </c>
      <c r="H44" s="202">
        <v>2.0</v>
      </c>
      <c r="I44" s="68">
        <v>4.0</v>
      </c>
      <c r="J44" s="202">
        <v>4.0</v>
      </c>
      <c r="K44" s="68">
        <v>3.0</v>
      </c>
      <c r="L44" s="68">
        <v>19.0</v>
      </c>
      <c r="M44" s="68">
        <v>0.0</v>
      </c>
    </row>
    <row r="45">
      <c r="A45" s="14">
        <v>0.0</v>
      </c>
      <c r="B45" s="68">
        <v>3.0</v>
      </c>
      <c r="C45" s="16">
        <v>4.0</v>
      </c>
      <c r="D45" s="68">
        <v>4.0</v>
      </c>
      <c r="E45" s="68">
        <v>3.0</v>
      </c>
      <c r="F45" s="68">
        <v>19.0</v>
      </c>
      <c r="G45" s="68">
        <v>2.0</v>
      </c>
      <c r="H45" s="202">
        <v>2.0</v>
      </c>
      <c r="I45" s="68">
        <v>7.0</v>
      </c>
      <c r="J45" s="202">
        <v>4.0</v>
      </c>
      <c r="K45" s="68">
        <v>3.0</v>
      </c>
      <c r="L45" s="68">
        <v>19.0</v>
      </c>
      <c r="M45" s="68">
        <v>0.0</v>
      </c>
    </row>
    <row r="46">
      <c r="A46" s="14">
        <v>0.0</v>
      </c>
      <c r="B46" s="68">
        <v>1.0</v>
      </c>
      <c r="C46" s="16">
        <v>2.0</v>
      </c>
      <c r="D46" s="68">
        <v>3.0</v>
      </c>
      <c r="E46" s="68">
        <v>1.0</v>
      </c>
      <c r="F46" s="68">
        <v>13.0</v>
      </c>
      <c r="G46" s="68">
        <v>1.0</v>
      </c>
      <c r="H46" s="202">
        <v>1.0</v>
      </c>
      <c r="I46" s="68">
        <v>5.0</v>
      </c>
      <c r="J46" s="202">
        <v>4.0</v>
      </c>
      <c r="K46" s="68">
        <v>3.0</v>
      </c>
      <c r="L46" s="68">
        <v>19.0</v>
      </c>
      <c r="M46" s="68">
        <v>0.0</v>
      </c>
    </row>
    <row r="47">
      <c r="A47" s="14">
        <v>0.0</v>
      </c>
      <c r="B47" s="68">
        <v>3.0</v>
      </c>
      <c r="C47" s="16">
        <v>2.0</v>
      </c>
      <c r="D47" s="68">
        <v>1.0</v>
      </c>
      <c r="E47" s="68">
        <v>2.0</v>
      </c>
      <c r="F47" s="68">
        <v>16.0</v>
      </c>
      <c r="G47" s="68">
        <v>3.0</v>
      </c>
      <c r="H47" s="202">
        <v>1.0</v>
      </c>
      <c r="I47" s="68">
        <v>18.0</v>
      </c>
      <c r="J47" s="202">
        <v>4.0</v>
      </c>
      <c r="K47" s="68">
        <v>3.0</v>
      </c>
      <c r="L47" s="68">
        <v>19.0</v>
      </c>
      <c r="M47" s="68">
        <v>0.0</v>
      </c>
    </row>
    <row r="48">
      <c r="A48" s="14">
        <v>0.0</v>
      </c>
      <c r="B48" s="68">
        <v>1.0</v>
      </c>
      <c r="C48" s="16">
        <v>3.0</v>
      </c>
      <c r="D48" s="68">
        <v>1.0</v>
      </c>
      <c r="E48" s="68">
        <v>2.0</v>
      </c>
      <c r="F48" s="68">
        <v>4.0</v>
      </c>
      <c r="G48" s="68">
        <v>4.0</v>
      </c>
      <c r="H48" s="202">
        <v>3.0</v>
      </c>
      <c r="I48" s="68">
        <v>19.0</v>
      </c>
      <c r="J48" s="202">
        <v>4.0</v>
      </c>
      <c r="K48" s="68">
        <v>3.0</v>
      </c>
      <c r="L48" s="68">
        <v>19.0</v>
      </c>
      <c r="M48" s="68">
        <v>0.0</v>
      </c>
    </row>
    <row r="49">
      <c r="A49" s="14">
        <v>0.0</v>
      </c>
      <c r="B49" s="68">
        <v>3.0</v>
      </c>
      <c r="C49" s="16">
        <v>2.0</v>
      </c>
      <c r="D49" s="68">
        <v>1.0</v>
      </c>
      <c r="E49" s="68">
        <v>1.0</v>
      </c>
      <c r="F49" s="68">
        <v>1.0</v>
      </c>
      <c r="G49" s="68">
        <v>1.0</v>
      </c>
      <c r="H49" s="202">
        <v>1.0</v>
      </c>
      <c r="I49" s="68">
        <v>4.0</v>
      </c>
      <c r="J49" s="202">
        <v>1.0</v>
      </c>
      <c r="K49" s="68">
        <v>1.0</v>
      </c>
      <c r="L49" s="68">
        <v>4.0</v>
      </c>
      <c r="M49" s="68">
        <v>1.0</v>
      </c>
    </row>
    <row r="50">
      <c r="A50" s="14">
        <v>0.0</v>
      </c>
      <c r="B50" s="68">
        <v>3.0</v>
      </c>
      <c r="C50" s="16">
        <v>1.0</v>
      </c>
      <c r="D50" s="68">
        <v>3.0</v>
      </c>
      <c r="E50" s="68">
        <v>1.0</v>
      </c>
      <c r="F50" s="68">
        <v>11.0</v>
      </c>
      <c r="G50" s="68">
        <v>2.0</v>
      </c>
      <c r="H50" s="202">
        <v>2.0</v>
      </c>
      <c r="I50" s="68">
        <v>14.0</v>
      </c>
      <c r="J50" s="202">
        <v>2.0</v>
      </c>
      <c r="K50" s="68">
        <v>2.0</v>
      </c>
      <c r="L50" s="68">
        <v>13.0</v>
      </c>
      <c r="M50" s="68">
        <v>0.0</v>
      </c>
    </row>
    <row r="51">
      <c r="A51" s="14">
        <v>0.0</v>
      </c>
      <c r="B51" s="68">
        <v>1.0</v>
      </c>
      <c r="C51" s="16">
        <v>0.0</v>
      </c>
      <c r="D51" s="68">
        <v>1.0</v>
      </c>
      <c r="E51" s="68">
        <v>2.0</v>
      </c>
      <c r="F51" s="68">
        <v>9.0</v>
      </c>
      <c r="G51" s="68">
        <v>4.0</v>
      </c>
      <c r="H51" s="202">
        <v>3.0</v>
      </c>
      <c r="I51" s="68">
        <v>19.0</v>
      </c>
      <c r="J51" s="202">
        <v>4.0</v>
      </c>
      <c r="K51" s="68">
        <v>3.0</v>
      </c>
      <c r="L51" s="68">
        <v>19.0</v>
      </c>
      <c r="M51" s="68">
        <v>0.0</v>
      </c>
    </row>
    <row r="52">
      <c r="A52" s="14">
        <v>0.0</v>
      </c>
      <c r="B52" s="68">
        <v>1.0</v>
      </c>
      <c r="C52" s="16">
        <v>2.0</v>
      </c>
      <c r="D52" s="68">
        <v>3.0</v>
      </c>
      <c r="E52" s="68">
        <v>2.0</v>
      </c>
      <c r="F52" s="68">
        <v>15.0</v>
      </c>
      <c r="G52" s="68">
        <v>4.0</v>
      </c>
      <c r="H52" s="202">
        <v>3.0</v>
      </c>
      <c r="I52" s="68">
        <v>19.0</v>
      </c>
      <c r="J52" s="202">
        <v>4.0</v>
      </c>
      <c r="K52" s="68">
        <v>3.0</v>
      </c>
      <c r="L52" s="68">
        <v>19.0</v>
      </c>
      <c r="M52" s="68">
        <v>0.0</v>
      </c>
    </row>
    <row r="53">
      <c r="A53" s="14">
        <v>0.0</v>
      </c>
      <c r="B53" s="68">
        <v>1.0</v>
      </c>
      <c r="C53" s="16">
        <v>2.0</v>
      </c>
      <c r="D53" s="68">
        <v>4.0</v>
      </c>
      <c r="E53" s="68">
        <v>3.0</v>
      </c>
      <c r="F53" s="68">
        <v>19.0</v>
      </c>
      <c r="G53" s="68">
        <v>1.0</v>
      </c>
      <c r="H53" s="202">
        <v>2.0</v>
      </c>
      <c r="I53" s="68">
        <v>6.0</v>
      </c>
      <c r="J53" s="202">
        <v>3.0</v>
      </c>
      <c r="K53" s="68">
        <v>2.0</v>
      </c>
      <c r="L53" s="68">
        <v>18.0</v>
      </c>
      <c r="M53" s="68">
        <v>0.0</v>
      </c>
    </row>
    <row r="54">
      <c r="A54" s="14">
        <v>0.0</v>
      </c>
      <c r="B54" s="68">
        <v>3.0</v>
      </c>
      <c r="C54" s="16">
        <v>4.0</v>
      </c>
      <c r="D54" s="68">
        <v>4.0</v>
      </c>
      <c r="E54" s="68">
        <v>3.0</v>
      </c>
      <c r="F54" s="68">
        <v>19.0</v>
      </c>
      <c r="G54" s="68">
        <v>2.0</v>
      </c>
      <c r="H54" s="202">
        <v>2.0</v>
      </c>
      <c r="I54" s="68">
        <v>4.0</v>
      </c>
      <c r="J54" s="202">
        <v>4.0</v>
      </c>
      <c r="K54" s="68">
        <v>3.0</v>
      </c>
      <c r="L54" s="68">
        <v>19.0</v>
      </c>
      <c r="M54" s="68">
        <v>0.0</v>
      </c>
    </row>
    <row r="55">
      <c r="A55" s="14">
        <v>0.0</v>
      </c>
      <c r="B55" s="68">
        <v>3.0</v>
      </c>
      <c r="C55" s="16">
        <v>4.0</v>
      </c>
      <c r="D55" s="68">
        <v>4.0</v>
      </c>
      <c r="E55" s="68">
        <v>3.0</v>
      </c>
      <c r="F55" s="68">
        <v>19.0</v>
      </c>
      <c r="G55" s="68">
        <v>2.0</v>
      </c>
      <c r="H55" s="202">
        <v>2.0</v>
      </c>
      <c r="I55" s="68">
        <v>10.0</v>
      </c>
      <c r="J55" s="202">
        <v>2.0</v>
      </c>
      <c r="K55" s="68">
        <v>2.0</v>
      </c>
      <c r="L55" s="68">
        <v>17.0</v>
      </c>
      <c r="M55" s="68">
        <v>0.0</v>
      </c>
    </row>
    <row r="56">
      <c r="A56" s="14">
        <v>0.0</v>
      </c>
      <c r="B56" s="68">
        <v>1.0</v>
      </c>
      <c r="C56" s="16">
        <v>3.0</v>
      </c>
      <c r="D56" s="68">
        <v>1.0</v>
      </c>
      <c r="E56" s="68">
        <v>1.0</v>
      </c>
      <c r="F56" s="68">
        <v>2.0</v>
      </c>
      <c r="G56" s="68">
        <v>1.0</v>
      </c>
      <c r="H56" s="202">
        <v>1.0</v>
      </c>
      <c r="I56" s="68">
        <v>2.0</v>
      </c>
      <c r="J56" s="202">
        <v>1.0</v>
      </c>
      <c r="K56" s="68">
        <v>1.0</v>
      </c>
      <c r="L56" s="68">
        <v>7.0</v>
      </c>
      <c r="M56" s="68">
        <v>1.0</v>
      </c>
    </row>
    <row r="57">
      <c r="A57" s="14">
        <v>0.0</v>
      </c>
      <c r="B57" s="68">
        <v>1.0</v>
      </c>
      <c r="C57" s="16">
        <v>2.0</v>
      </c>
      <c r="D57" s="68">
        <v>1.0</v>
      </c>
      <c r="E57" s="68">
        <v>2.0</v>
      </c>
      <c r="F57" s="68">
        <v>14.0</v>
      </c>
      <c r="G57" s="68">
        <v>3.0</v>
      </c>
      <c r="H57" s="202">
        <v>2.0</v>
      </c>
      <c r="I57" s="68">
        <v>16.0</v>
      </c>
      <c r="J57" s="202">
        <v>4.0</v>
      </c>
      <c r="K57" s="68">
        <v>3.0</v>
      </c>
      <c r="L57" s="68">
        <v>19.0</v>
      </c>
      <c r="M57" s="68">
        <v>0.0</v>
      </c>
    </row>
    <row r="58">
      <c r="A58" s="14">
        <v>0.0</v>
      </c>
      <c r="B58" s="68">
        <v>3.0</v>
      </c>
      <c r="C58" s="16">
        <v>2.0</v>
      </c>
      <c r="D58" s="68">
        <v>4.0</v>
      </c>
      <c r="E58" s="68">
        <v>3.0</v>
      </c>
      <c r="F58" s="68">
        <v>19.0</v>
      </c>
      <c r="G58" s="68">
        <v>3.0</v>
      </c>
      <c r="H58" s="202">
        <v>2.0</v>
      </c>
      <c r="I58" s="68">
        <v>10.0</v>
      </c>
      <c r="J58" s="202">
        <v>3.0</v>
      </c>
      <c r="K58" s="68">
        <v>2.0</v>
      </c>
      <c r="L58" s="68">
        <v>17.0</v>
      </c>
      <c r="M58" s="68">
        <v>0.0</v>
      </c>
    </row>
    <row r="59">
      <c r="A59" s="14">
        <v>0.0</v>
      </c>
      <c r="B59" s="68">
        <v>1.0</v>
      </c>
      <c r="C59" s="16">
        <v>1.0</v>
      </c>
      <c r="D59" s="68">
        <v>4.0</v>
      </c>
      <c r="E59" s="68">
        <v>3.0</v>
      </c>
      <c r="F59" s="68">
        <v>19.0</v>
      </c>
      <c r="G59" s="68">
        <v>2.0</v>
      </c>
      <c r="H59" s="202">
        <v>2.0</v>
      </c>
      <c r="I59" s="68">
        <v>11.0</v>
      </c>
      <c r="J59" s="202">
        <v>4.0</v>
      </c>
      <c r="K59" s="68">
        <v>3.0</v>
      </c>
      <c r="L59" s="68">
        <v>19.0</v>
      </c>
      <c r="M59" s="68">
        <v>0.0</v>
      </c>
    </row>
    <row r="60">
      <c r="A60" s="14">
        <v>0.0</v>
      </c>
      <c r="B60" s="68">
        <v>3.0</v>
      </c>
      <c r="C60" s="16">
        <v>2.0</v>
      </c>
      <c r="D60" s="68">
        <v>2.0</v>
      </c>
      <c r="E60" s="68">
        <v>2.0</v>
      </c>
      <c r="F60" s="68">
        <v>17.0</v>
      </c>
      <c r="G60" s="68">
        <v>2.0</v>
      </c>
      <c r="H60" s="202">
        <v>1.0</v>
      </c>
      <c r="I60" s="68">
        <v>16.0</v>
      </c>
      <c r="J60" s="202">
        <v>4.0</v>
      </c>
      <c r="K60" s="68">
        <v>3.0</v>
      </c>
      <c r="L60" s="68">
        <v>19.0</v>
      </c>
      <c r="M60" s="68">
        <v>0.0</v>
      </c>
    </row>
    <row r="61">
      <c r="A61" s="14">
        <v>0.0</v>
      </c>
      <c r="B61" s="68">
        <v>1.0</v>
      </c>
      <c r="C61" s="16">
        <v>1.0</v>
      </c>
      <c r="D61" s="68">
        <v>1.0</v>
      </c>
      <c r="E61" s="68">
        <v>2.0</v>
      </c>
      <c r="F61" s="68">
        <v>6.0</v>
      </c>
      <c r="G61" s="68">
        <v>1.0</v>
      </c>
      <c r="H61" s="202">
        <v>2.0</v>
      </c>
      <c r="I61" s="68">
        <v>10.0</v>
      </c>
      <c r="J61" s="202">
        <v>4.0</v>
      </c>
      <c r="K61" s="68">
        <v>3.0</v>
      </c>
      <c r="L61" s="68">
        <v>19.0</v>
      </c>
      <c r="M61" s="68">
        <v>0.0</v>
      </c>
    </row>
    <row r="62">
      <c r="A62" s="14">
        <v>0.0</v>
      </c>
      <c r="B62" s="68">
        <v>3.0</v>
      </c>
      <c r="C62" s="16">
        <v>1.0</v>
      </c>
      <c r="D62" s="68">
        <v>4.0</v>
      </c>
      <c r="E62" s="68">
        <v>3.0</v>
      </c>
      <c r="F62" s="68">
        <v>19.0</v>
      </c>
      <c r="G62" s="68">
        <v>1.0</v>
      </c>
      <c r="H62" s="202">
        <v>2.0</v>
      </c>
      <c r="I62" s="68">
        <v>1.0</v>
      </c>
      <c r="J62" s="202">
        <v>1.0</v>
      </c>
      <c r="K62" s="68">
        <v>2.0</v>
      </c>
      <c r="L62" s="68">
        <v>5.0</v>
      </c>
      <c r="M62" s="68">
        <v>1.0</v>
      </c>
    </row>
    <row r="63">
      <c r="A63" s="14">
        <v>0.0</v>
      </c>
      <c r="B63" s="68">
        <v>1.0</v>
      </c>
      <c r="C63" s="16">
        <v>1.0</v>
      </c>
      <c r="D63" s="68">
        <v>1.0</v>
      </c>
      <c r="E63" s="68">
        <v>2.0</v>
      </c>
      <c r="F63" s="68">
        <v>18.0</v>
      </c>
      <c r="G63" s="68">
        <v>4.0</v>
      </c>
      <c r="H63" s="202">
        <v>3.0</v>
      </c>
      <c r="I63" s="68">
        <v>19.0</v>
      </c>
      <c r="J63" s="202">
        <v>4.0</v>
      </c>
      <c r="K63" s="68">
        <v>3.0</v>
      </c>
      <c r="L63" s="68">
        <v>19.0</v>
      </c>
      <c r="M63" s="68">
        <v>0.0</v>
      </c>
    </row>
    <row r="64">
      <c r="A64" s="14">
        <v>0.0</v>
      </c>
      <c r="B64" s="68">
        <v>1.0</v>
      </c>
      <c r="C64" s="16">
        <v>3.0</v>
      </c>
      <c r="D64" s="68">
        <v>4.0</v>
      </c>
      <c r="E64" s="68">
        <v>3.0</v>
      </c>
      <c r="F64" s="68">
        <v>19.0</v>
      </c>
      <c r="G64" s="68">
        <v>2.0</v>
      </c>
      <c r="H64" s="202">
        <v>2.0</v>
      </c>
      <c r="I64" s="68">
        <v>16.0</v>
      </c>
      <c r="J64" s="202">
        <v>4.0</v>
      </c>
      <c r="K64" s="68">
        <v>3.0</v>
      </c>
      <c r="L64" s="68">
        <v>19.0</v>
      </c>
      <c r="M64" s="68">
        <v>0.0</v>
      </c>
    </row>
    <row r="65">
      <c r="A65" s="14">
        <v>0.0</v>
      </c>
      <c r="B65" s="68">
        <v>1.0</v>
      </c>
      <c r="C65" s="16">
        <v>4.0</v>
      </c>
      <c r="D65" s="68">
        <v>1.0</v>
      </c>
      <c r="E65" s="68">
        <v>1.0</v>
      </c>
      <c r="F65" s="68">
        <v>11.0</v>
      </c>
      <c r="G65" s="68">
        <v>1.0</v>
      </c>
      <c r="H65" s="202">
        <v>1.0</v>
      </c>
      <c r="I65" s="68">
        <v>12.0</v>
      </c>
      <c r="J65" s="202">
        <v>1.0</v>
      </c>
      <c r="K65" s="68">
        <v>1.0</v>
      </c>
      <c r="L65" s="68">
        <v>15.0</v>
      </c>
      <c r="M65" s="68">
        <v>0.0</v>
      </c>
    </row>
    <row r="66">
      <c r="A66" s="14">
        <v>0.0</v>
      </c>
      <c r="B66" s="68">
        <v>3.0</v>
      </c>
      <c r="C66" s="16">
        <v>2.0</v>
      </c>
      <c r="D66" s="68">
        <v>1.0</v>
      </c>
      <c r="E66" s="68">
        <v>1.0</v>
      </c>
      <c r="F66" s="68">
        <v>6.0</v>
      </c>
      <c r="G66" s="68">
        <v>1.0</v>
      </c>
      <c r="H66" s="202">
        <v>1.0</v>
      </c>
      <c r="I66" s="68">
        <v>10.0</v>
      </c>
      <c r="J66" s="202">
        <v>1.0</v>
      </c>
      <c r="K66" s="68">
        <v>1.0</v>
      </c>
      <c r="L66" s="68">
        <v>8.0</v>
      </c>
      <c r="M66" s="68">
        <v>0.0</v>
      </c>
    </row>
    <row r="67">
      <c r="A67" s="14">
        <v>0.0</v>
      </c>
      <c r="B67" s="68">
        <v>3.0</v>
      </c>
      <c r="C67" s="16">
        <v>1.0</v>
      </c>
      <c r="D67" s="68">
        <v>4.0</v>
      </c>
      <c r="E67" s="68">
        <v>3.0</v>
      </c>
      <c r="F67" s="68">
        <v>19.0</v>
      </c>
      <c r="G67" s="68">
        <v>1.0</v>
      </c>
      <c r="H67" s="202">
        <v>1.0</v>
      </c>
      <c r="I67" s="68">
        <v>3.0</v>
      </c>
      <c r="J67" s="202">
        <v>4.0</v>
      </c>
      <c r="K67" s="68">
        <v>3.0</v>
      </c>
      <c r="L67" s="68">
        <v>19.0</v>
      </c>
      <c r="M67" s="68">
        <v>0.0</v>
      </c>
    </row>
    <row r="68">
      <c r="A68" s="14">
        <v>0.0</v>
      </c>
      <c r="B68" s="68">
        <v>3.0</v>
      </c>
      <c r="C68" s="16">
        <v>3.0</v>
      </c>
      <c r="D68" s="68">
        <v>1.0</v>
      </c>
      <c r="E68" s="68">
        <v>1.0</v>
      </c>
      <c r="F68" s="68">
        <v>2.0</v>
      </c>
      <c r="G68" s="68">
        <v>1.0</v>
      </c>
      <c r="H68" s="202">
        <v>1.0</v>
      </c>
      <c r="I68" s="68">
        <v>2.0</v>
      </c>
      <c r="J68" s="202">
        <v>1.0</v>
      </c>
      <c r="K68" s="68">
        <v>1.0</v>
      </c>
      <c r="L68" s="68">
        <v>2.0</v>
      </c>
      <c r="M68" s="68">
        <v>0.0</v>
      </c>
    </row>
    <row r="69">
      <c r="A69" s="14">
        <v>0.0</v>
      </c>
      <c r="B69" s="68">
        <v>1.0</v>
      </c>
      <c r="C69" s="16">
        <v>3.0</v>
      </c>
      <c r="D69" s="68">
        <v>2.0</v>
      </c>
      <c r="E69" s="68">
        <v>1.0</v>
      </c>
      <c r="F69" s="68">
        <v>13.0</v>
      </c>
      <c r="G69" s="68">
        <v>4.0</v>
      </c>
      <c r="H69" s="202">
        <v>3.0</v>
      </c>
      <c r="I69" s="68">
        <v>19.0</v>
      </c>
      <c r="J69" s="202">
        <v>4.0</v>
      </c>
      <c r="K69" s="68">
        <v>3.0</v>
      </c>
      <c r="L69" s="68">
        <v>19.0</v>
      </c>
      <c r="M69" s="68">
        <v>0.0</v>
      </c>
    </row>
    <row r="70">
      <c r="A70" s="14">
        <v>0.0</v>
      </c>
      <c r="B70" s="68">
        <v>1.0</v>
      </c>
      <c r="C70" s="16">
        <v>5.0</v>
      </c>
      <c r="D70" s="68">
        <v>1.0</v>
      </c>
      <c r="E70" s="68">
        <v>1.0</v>
      </c>
      <c r="F70" s="68">
        <v>3.0</v>
      </c>
      <c r="G70" s="68">
        <v>1.0</v>
      </c>
      <c r="H70" s="202">
        <v>1.0</v>
      </c>
      <c r="I70" s="68">
        <v>1.0</v>
      </c>
      <c r="J70" s="202">
        <v>1.0</v>
      </c>
      <c r="K70" s="68">
        <v>1.0</v>
      </c>
      <c r="L70" s="68">
        <v>17.0</v>
      </c>
      <c r="M70" s="68">
        <v>1.0</v>
      </c>
    </row>
    <row r="71">
      <c r="A71" s="14">
        <v>0.0</v>
      </c>
      <c r="B71" s="68">
        <v>3.0</v>
      </c>
      <c r="C71" s="16">
        <v>1.0</v>
      </c>
      <c r="D71" s="68">
        <v>1.0</v>
      </c>
      <c r="E71" s="68">
        <v>2.0</v>
      </c>
      <c r="F71" s="68">
        <v>3.0</v>
      </c>
      <c r="G71" s="68">
        <v>2.0</v>
      </c>
      <c r="H71" s="202">
        <v>1.0</v>
      </c>
      <c r="I71" s="68">
        <v>7.0</v>
      </c>
      <c r="J71" s="202">
        <v>1.0</v>
      </c>
      <c r="K71" s="68">
        <v>2.0</v>
      </c>
      <c r="L71" s="68">
        <v>2.0</v>
      </c>
      <c r="M71" s="68">
        <v>1.0</v>
      </c>
    </row>
    <row r="72">
      <c r="A72" s="14">
        <v>0.0</v>
      </c>
      <c r="B72" s="68">
        <v>1.0</v>
      </c>
      <c r="C72" s="16">
        <v>2.0</v>
      </c>
      <c r="D72" s="68">
        <v>3.0</v>
      </c>
      <c r="E72" s="68">
        <v>1.0</v>
      </c>
      <c r="F72" s="68">
        <v>12.0</v>
      </c>
      <c r="G72" s="68">
        <v>4.0</v>
      </c>
      <c r="H72" s="202">
        <v>3.0</v>
      </c>
      <c r="I72" s="68">
        <v>19.0</v>
      </c>
      <c r="J72" s="202">
        <v>4.0</v>
      </c>
      <c r="K72" s="68">
        <v>3.0</v>
      </c>
      <c r="L72" s="68">
        <v>19.0</v>
      </c>
      <c r="M72" s="68">
        <v>0.0</v>
      </c>
    </row>
    <row r="73">
      <c r="A73" s="14">
        <v>0.0</v>
      </c>
      <c r="B73" s="68">
        <v>3.0</v>
      </c>
      <c r="C73" s="16">
        <v>2.0</v>
      </c>
      <c r="D73" s="68">
        <v>4.0</v>
      </c>
      <c r="E73" s="68">
        <v>3.0</v>
      </c>
      <c r="F73" s="68">
        <v>19.0</v>
      </c>
      <c r="G73" s="68">
        <v>2.0</v>
      </c>
      <c r="H73" s="202">
        <v>2.0</v>
      </c>
      <c r="I73" s="68">
        <v>15.0</v>
      </c>
      <c r="J73" s="202">
        <v>4.0</v>
      </c>
      <c r="K73" s="68">
        <v>3.0</v>
      </c>
      <c r="L73" s="68">
        <v>19.0</v>
      </c>
      <c r="M73" s="68">
        <v>0.0</v>
      </c>
    </row>
    <row r="74">
      <c r="A74" s="14">
        <v>0.0</v>
      </c>
      <c r="B74" s="68">
        <v>1.0</v>
      </c>
      <c r="C74" s="16">
        <v>3.0</v>
      </c>
      <c r="D74" s="68">
        <v>4.0</v>
      </c>
      <c r="E74" s="68">
        <v>3.0</v>
      </c>
      <c r="F74" s="68">
        <v>19.0</v>
      </c>
      <c r="G74" s="68">
        <v>1.0</v>
      </c>
      <c r="H74" s="202">
        <v>2.0</v>
      </c>
      <c r="I74" s="68">
        <v>13.0</v>
      </c>
      <c r="J74" s="202">
        <v>4.0</v>
      </c>
      <c r="K74" s="68">
        <v>3.0</v>
      </c>
      <c r="L74" s="68">
        <v>19.0</v>
      </c>
      <c r="M74" s="68">
        <v>0.0</v>
      </c>
    </row>
    <row r="75">
      <c r="A75" s="14">
        <v>0.0</v>
      </c>
      <c r="B75" s="68">
        <v>3.0</v>
      </c>
      <c r="C75" s="16">
        <v>3.0</v>
      </c>
      <c r="D75" s="68">
        <v>4.0</v>
      </c>
      <c r="E75" s="68">
        <v>3.0</v>
      </c>
      <c r="F75" s="68">
        <v>19.0</v>
      </c>
      <c r="G75" s="68">
        <v>4.0</v>
      </c>
      <c r="H75" s="202">
        <v>3.0</v>
      </c>
      <c r="I75" s="68">
        <v>19.0</v>
      </c>
      <c r="J75" s="202">
        <v>1.0</v>
      </c>
      <c r="K75" s="68">
        <v>2.0</v>
      </c>
      <c r="L75" s="68">
        <v>7.0</v>
      </c>
      <c r="M75" s="68">
        <v>1.0</v>
      </c>
    </row>
    <row r="76">
      <c r="A76" s="14">
        <v>0.0</v>
      </c>
      <c r="B76" s="68">
        <v>3.0</v>
      </c>
      <c r="C76" s="16">
        <v>3.0</v>
      </c>
      <c r="D76" s="68">
        <v>1.0</v>
      </c>
      <c r="E76" s="68">
        <v>2.0</v>
      </c>
      <c r="F76" s="68">
        <v>10.0</v>
      </c>
      <c r="G76" s="68">
        <v>1.0</v>
      </c>
      <c r="H76" s="202">
        <v>2.0</v>
      </c>
      <c r="I76" s="68">
        <v>11.0</v>
      </c>
      <c r="J76" s="202">
        <v>4.0</v>
      </c>
      <c r="K76" s="68">
        <v>3.0</v>
      </c>
      <c r="L76" s="68">
        <v>19.0</v>
      </c>
      <c r="M76" s="68">
        <v>0.0</v>
      </c>
    </row>
    <row r="77">
      <c r="A77" s="14">
        <v>0.0</v>
      </c>
      <c r="B77" s="68">
        <v>1.0</v>
      </c>
      <c r="C77" s="16">
        <v>3.0</v>
      </c>
      <c r="D77" s="68">
        <v>2.0</v>
      </c>
      <c r="E77" s="68">
        <v>1.0</v>
      </c>
      <c r="F77" s="68">
        <v>10.0</v>
      </c>
      <c r="G77" s="68">
        <v>2.0</v>
      </c>
      <c r="H77" s="202">
        <v>1.0</v>
      </c>
      <c r="I77" s="68">
        <v>4.0</v>
      </c>
      <c r="J77" s="202">
        <v>1.0</v>
      </c>
      <c r="K77" s="68">
        <v>1.0</v>
      </c>
      <c r="L77" s="68">
        <v>3.0</v>
      </c>
      <c r="M77" s="68">
        <v>0.0</v>
      </c>
    </row>
    <row r="78">
      <c r="A78" s="14">
        <v>0.0</v>
      </c>
      <c r="B78" s="68">
        <v>1.0</v>
      </c>
      <c r="C78" s="16">
        <v>2.0</v>
      </c>
      <c r="D78" s="68">
        <v>3.0</v>
      </c>
      <c r="E78" s="68">
        <v>1.0</v>
      </c>
      <c r="F78" s="68">
        <v>10.0</v>
      </c>
      <c r="G78" s="68">
        <v>4.0</v>
      </c>
      <c r="H78" s="202">
        <v>3.0</v>
      </c>
      <c r="I78" s="68">
        <v>19.0</v>
      </c>
      <c r="J78" s="202">
        <v>4.0</v>
      </c>
      <c r="K78" s="68">
        <v>3.0</v>
      </c>
      <c r="L78" s="68">
        <v>19.0</v>
      </c>
      <c r="M78" s="68">
        <v>0.0</v>
      </c>
    </row>
    <row r="79">
      <c r="A79" s="14">
        <v>0.0</v>
      </c>
      <c r="B79" s="68">
        <v>3.0</v>
      </c>
      <c r="C79" s="16">
        <v>4.0</v>
      </c>
      <c r="D79" s="68">
        <v>2.0</v>
      </c>
      <c r="E79" s="68">
        <v>1.0</v>
      </c>
      <c r="F79" s="68">
        <v>14.0</v>
      </c>
      <c r="G79" s="68">
        <v>4.0</v>
      </c>
      <c r="H79" s="202">
        <v>3.0</v>
      </c>
      <c r="I79" s="68">
        <v>19.0</v>
      </c>
      <c r="J79" s="202">
        <v>4.0</v>
      </c>
      <c r="K79" s="68">
        <v>3.0</v>
      </c>
      <c r="L79" s="68">
        <v>19.0</v>
      </c>
      <c r="M79" s="68">
        <v>0.0</v>
      </c>
    </row>
    <row r="80">
      <c r="A80" s="14">
        <v>0.0</v>
      </c>
      <c r="B80" s="68">
        <v>1.0</v>
      </c>
      <c r="C80" s="16">
        <v>2.0</v>
      </c>
      <c r="D80" s="68">
        <v>3.0</v>
      </c>
      <c r="E80" s="68">
        <v>2.0</v>
      </c>
      <c r="F80" s="68">
        <v>17.0</v>
      </c>
      <c r="G80" s="68">
        <v>4.0</v>
      </c>
      <c r="H80" s="202">
        <v>3.0</v>
      </c>
      <c r="I80" s="68">
        <v>19.0</v>
      </c>
      <c r="J80" s="202">
        <v>4.0</v>
      </c>
      <c r="K80" s="68">
        <v>3.0</v>
      </c>
      <c r="L80" s="68">
        <v>19.0</v>
      </c>
      <c r="M80" s="68">
        <v>0.0</v>
      </c>
    </row>
    <row r="81">
      <c r="A81" s="14">
        <v>0.0</v>
      </c>
      <c r="B81" s="68">
        <v>1.0</v>
      </c>
      <c r="C81" s="16">
        <v>2.0</v>
      </c>
      <c r="D81" s="68">
        <v>4.0</v>
      </c>
      <c r="E81" s="68">
        <v>3.0</v>
      </c>
      <c r="F81" s="68">
        <v>19.0</v>
      </c>
      <c r="G81" s="68">
        <v>3.0</v>
      </c>
      <c r="H81" s="202">
        <v>1.0</v>
      </c>
      <c r="I81" s="68">
        <v>14.0</v>
      </c>
      <c r="J81" s="202">
        <v>4.0</v>
      </c>
      <c r="K81" s="68">
        <v>3.0</v>
      </c>
      <c r="L81" s="68">
        <v>19.0</v>
      </c>
      <c r="M81" s="68">
        <v>0.0</v>
      </c>
    </row>
    <row r="82">
      <c r="A82" s="14">
        <v>0.0</v>
      </c>
      <c r="B82" s="68">
        <v>3.0</v>
      </c>
      <c r="C82" s="16">
        <v>2.0</v>
      </c>
      <c r="D82" s="68">
        <v>2.0</v>
      </c>
      <c r="E82" s="68">
        <v>1.0</v>
      </c>
      <c r="F82" s="68">
        <v>11.0</v>
      </c>
      <c r="G82" s="68">
        <v>1.0</v>
      </c>
      <c r="H82" s="202">
        <v>1.0</v>
      </c>
      <c r="I82" s="68">
        <v>5.0</v>
      </c>
      <c r="J82" s="202">
        <v>2.0</v>
      </c>
      <c r="K82" s="68">
        <v>1.0</v>
      </c>
      <c r="L82" s="68">
        <v>10.0</v>
      </c>
      <c r="M82" s="68">
        <v>0.0</v>
      </c>
    </row>
    <row r="83">
      <c r="A83" s="14">
        <v>0.0</v>
      </c>
      <c r="B83" s="68">
        <v>3.0</v>
      </c>
      <c r="C83" s="16">
        <v>3.0</v>
      </c>
      <c r="D83" s="68">
        <v>1.0</v>
      </c>
      <c r="E83" s="68">
        <v>2.0</v>
      </c>
      <c r="F83" s="68">
        <v>6.0</v>
      </c>
      <c r="G83" s="68">
        <v>4.0</v>
      </c>
      <c r="H83" s="202">
        <v>3.0</v>
      </c>
      <c r="I83" s="68">
        <v>19.0</v>
      </c>
      <c r="J83" s="202">
        <v>3.0</v>
      </c>
      <c r="K83" s="68">
        <v>1.0</v>
      </c>
      <c r="L83" s="68">
        <v>10.0</v>
      </c>
      <c r="M83" s="68">
        <v>0.0</v>
      </c>
    </row>
    <row r="84">
      <c r="A84" s="14">
        <v>0.0</v>
      </c>
      <c r="B84" s="68">
        <v>4.0</v>
      </c>
      <c r="C84" s="16">
        <v>3.0</v>
      </c>
      <c r="D84" s="68">
        <v>4.0</v>
      </c>
      <c r="E84" s="68">
        <v>3.0</v>
      </c>
      <c r="F84" s="68">
        <v>19.0</v>
      </c>
      <c r="G84" s="68">
        <v>4.0</v>
      </c>
      <c r="H84" s="202">
        <v>3.0</v>
      </c>
      <c r="I84" s="68">
        <v>19.0</v>
      </c>
      <c r="J84" s="202">
        <v>1.0</v>
      </c>
      <c r="K84" s="68">
        <v>1.0</v>
      </c>
      <c r="L84" s="68">
        <v>1.0</v>
      </c>
      <c r="M84" s="68">
        <v>1.0</v>
      </c>
    </row>
    <row r="85">
      <c r="A85" s="14">
        <v>0.0</v>
      </c>
      <c r="B85" s="68">
        <v>3.0</v>
      </c>
      <c r="C85" s="16">
        <v>4.0</v>
      </c>
      <c r="D85" s="68">
        <v>3.0</v>
      </c>
      <c r="E85" s="68">
        <v>2.0</v>
      </c>
      <c r="F85" s="68">
        <v>13.0</v>
      </c>
      <c r="G85" s="68">
        <v>3.0</v>
      </c>
      <c r="H85" s="202">
        <v>2.0</v>
      </c>
      <c r="I85" s="68">
        <v>9.0</v>
      </c>
      <c r="J85" s="202">
        <v>4.0</v>
      </c>
      <c r="K85" s="68">
        <v>3.0</v>
      </c>
      <c r="L85" s="68">
        <v>19.0</v>
      </c>
      <c r="M85" s="68">
        <v>0.0</v>
      </c>
    </row>
    <row r="86">
      <c r="A86" s="14">
        <v>0.0</v>
      </c>
      <c r="B86" s="68">
        <v>3.0</v>
      </c>
      <c r="C86" s="16">
        <v>3.0</v>
      </c>
      <c r="D86" s="68">
        <v>3.0</v>
      </c>
      <c r="E86" s="68">
        <v>2.0</v>
      </c>
      <c r="F86" s="68">
        <v>12.0</v>
      </c>
      <c r="G86" s="68">
        <v>4.0</v>
      </c>
      <c r="H86" s="202">
        <v>3.0</v>
      </c>
      <c r="I86" s="68">
        <v>19.0</v>
      </c>
      <c r="J86" s="202">
        <v>4.0</v>
      </c>
      <c r="K86" s="68">
        <v>3.0</v>
      </c>
      <c r="L86" s="68">
        <v>19.0</v>
      </c>
      <c r="M86" s="68">
        <v>0.0</v>
      </c>
    </row>
    <row r="87">
      <c r="A87" s="14">
        <v>0.0</v>
      </c>
      <c r="B87" s="68">
        <v>3.0</v>
      </c>
      <c r="C87" s="16">
        <v>4.0</v>
      </c>
      <c r="D87" s="68">
        <v>1.0</v>
      </c>
      <c r="E87" s="68">
        <v>1.0</v>
      </c>
      <c r="F87" s="68">
        <v>18.0</v>
      </c>
      <c r="G87" s="68">
        <v>1.0</v>
      </c>
      <c r="H87" s="202">
        <v>2.0</v>
      </c>
      <c r="I87" s="68">
        <v>16.0</v>
      </c>
      <c r="J87" s="202">
        <v>4.0</v>
      </c>
      <c r="K87" s="68">
        <v>3.0</v>
      </c>
      <c r="L87" s="68">
        <v>19.0</v>
      </c>
      <c r="M87" s="68">
        <v>0.0</v>
      </c>
    </row>
    <row r="88">
      <c r="A88" s="14">
        <v>0.0</v>
      </c>
      <c r="B88" s="68">
        <v>1.0</v>
      </c>
      <c r="C88" s="203">
        <v>1.0</v>
      </c>
      <c r="D88" s="68">
        <v>1.0</v>
      </c>
      <c r="E88" s="68">
        <v>2.0</v>
      </c>
      <c r="F88" s="68">
        <v>5.0</v>
      </c>
      <c r="G88" s="68">
        <v>1.0</v>
      </c>
      <c r="H88" s="202">
        <v>2.0</v>
      </c>
      <c r="I88" s="68">
        <v>1.0</v>
      </c>
      <c r="J88" s="202">
        <v>1.0</v>
      </c>
      <c r="K88" s="68">
        <v>2.0</v>
      </c>
      <c r="L88" s="68">
        <v>16.0</v>
      </c>
      <c r="M88" s="68">
        <v>0.0</v>
      </c>
    </row>
    <row r="89">
      <c r="A89" s="14">
        <v>0.0</v>
      </c>
      <c r="B89" s="68">
        <v>3.0</v>
      </c>
      <c r="C89" s="16">
        <v>2.0</v>
      </c>
      <c r="D89" s="68">
        <v>4.0</v>
      </c>
      <c r="E89" s="68">
        <v>3.0</v>
      </c>
      <c r="F89" s="68">
        <v>19.0</v>
      </c>
      <c r="G89" s="68">
        <v>2.0</v>
      </c>
      <c r="H89" s="202">
        <v>1.0</v>
      </c>
      <c r="I89" s="68">
        <v>8.0</v>
      </c>
      <c r="J89" s="202">
        <v>3.0</v>
      </c>
      <c r="K89" s="68">
        <v>1.0</v>
      </c>
      <c r="L89" s="68">
        <v>6.0</v>
      </c>
      <c r="M89" s="68">
        <v>0.0</v>
      </c>
    </row>
    <row r="90">
      <c r="A90" s="14">
        <v>0.0</v>
      </c>
      <c r="B90" s="68">
        <v>1.0</v>
      </c>
      <c r="C90" s="16">
        <v>3.0</v>
      </c>
      <c r="D90" s="68">
        <v>4.0</v>
      </c>
      <c r="E90" s="68">
        <v>3.0</v>
      </c>
      <c r="F90" s="68">
        <v>19.0</v>
      </c>
      <c r="G90" s="68">
        <v>2.0</v>
      </c>
      <c r="H90" s="202">
        <v>1.0</v>
      </c>
      <c r="I90" s="68">
        <v>11.0</v>
      </c>
      <c r="J90" s="202">
        <v>4.0</v>
      </c>
      <c r="K90" s="68">
        <v>3.0</v>
      </c>
      <c r="L90" s="68">
        <v>19.0</v>
      </c>
      <c r="M90" s="68">
        <v>0.0</v>
      </c>
    </row>
    <row r="91">
      <c r="A91" s="14">
        <v>0.0</v>
      </c>
      <c r="B91" s="68">
        <v>1.0</v>
      </c>
      <c r="C91" s="16">
        <v>4.0</v>
      </c>
      <c r="D91" s="68">
        <v>3.0</v>
      </c>
      <c r="E91" s="68">
        <v>2.0</v>
      </c>
      <c r="F91" s="68">
        <v>7.0</v>
      </c>
      <c r="G91" s="68">
        <v>4.0</v>
      </c>
      <c r="H91" s="202">
        <v>3.0</v>
      </c>
      <c r="I91" s="68">
        <v>19.0</v>
      </c>
      <c r="J91" s="202">
        <v>4.0</v>
      </c>
      <c r="K91" s="68">
        <v>3.0</v>
      </c>
      <c r="L91" s="68">
        <v>19.0</v>
      </c>
      <c r="M91" s="68">
        <v>0.0</v>
      </c>
    </row>
    <row r="92">
      <c r="A92" s="14">
        <v>0.0</v>
      </c>
      <c r="B92" s="68">
        <v>3.0</v>
      </c>
      <c r="C92" s="16">
        <v>4.0</v>
      </c>
      <c r="D92" s="68">
        <v>1.0</v>
      </c>
      <c r="E92" s="68">
        <v>1.0</v>
      </c>
      <c r="F92" s="68">
        <v>9.0</v>
      </c>
      <c r="G92" s="68">
        <v>3.0</v>
      </c>
      <c r="H92" s="202">
        <v>1.0</v>
      </c>
      <c r="I92" s="68">
        <v>14.0</v>
      </c>
      <c r="J92" s="202">
        <v>4.0</v>
      </c>
      <c r="K92" s="68">
        <v>3.0</v>
      </c>
      <c r="L92" s="68">
        <v>19.0</v>
      </c>
      <c r="M92" s="68">
        <v>0.0</v>
      </c>
    </row>
    <row r="93">
      <c r="A93" s="14">
        <v>0.0</v>
      </c>
      <c r="B93" s="68">
        <v>3.0</v>
      </c>
      <c r="C93" s="16">
        <v>2.0</v>
      </c>
      <c r="D93" s="68">
        <v>2.0</v>
      </c>
      <c r="E93" s="68">
        <v>2.0</v>
      </c>
      <c r="F93" s="68">
        <v>13.0</v>
      </c>
      <c r="G93" s="68">
        <v>2.0</v>
      </c>
      <c r="H93" s="202">
        <v>2.0</v>
      </c>
      <c r="I93" s="68">
        <v>9.0</v>
      </c>
      <c r="J93" s="202">
        <v>4.0</v>
      </c>
      <c r="K93" s="68">
        <v>3.0</v>
      </c>
      <c r="L93" s="68">
        <v>19.0</v>
      </c>
      <c r="M93" s="68">
        <v>0.0</v>
      </c>
    </row>
    <row r="94">
      <c r="A94" s="14">
        <v>0.0</v>
      </c>
      <c r="B94" s="68">
        <v>1.0</v>
      </c>
      <c r="C94" s="16">
        <v>3.0</v>
      </c>
      <c r="D94" s="68">
        <v>1.0</v>
      </c>
      <c r="E94" s="68">
        <v>1.0</v>
      </c>
      <c r="F94" s="68">
        <v>4.0</v>
      </c>
      <c r="G94" s="68">
        <v>1.0</v>
      </c>
      <c r="H94" s="202">
        <v>1.0</v>
      </c>
      <c r="I94" s="68">
        <v>7.0</v>
      </c>
      <c r="J94" s="202">
        <v>4.0</v>
      </c>
      <c r="K94" s="68">
        <v>3.0</v>
      </c>
      <c r="L94" s="68">
        <v>19.0</v>
      </c>
      <c r="M94" s="68">
        <v>0.0</v>
      </c>
    </row>
    <row r="95">
      <c r="A95" s="14">
        <v>0.0</v>
      </c>
      <c r="B95" s="68">
        <v>3.0</v>
      </c>
      <c r="C95" s="16">
        <v>1.0</v>
      </c>
      <c r="D95" s="68">
        <v>3.0</v>
      </c>
      <c r="E95" s="68">
        <v>2.0</v>
      </c>
      <c r="F95" s="68">
        <v>11.0</v>
      </c>
      <c r="G95" s="68">
        <v>3.0</v>
      </c>
      <c r="H95" s="202">
        <v>2.0</v>
      </c>
      <c r="I95" s="68">
        <v>6.0</v>
      </c>
      <c r="J95" s="202">
        <v>4.0</v>
      </c>
      <c r="K95" s="68">
        <v>3.0</v>
      </c>
      <c r="L95" s="68">
        <v>19.0</v>
      </c>
      <c r="M95" s="68">
        <v>0.0</v>
      </c>
    </row>
    <row r="96">
      <c r="A96" s="14">
        <v>0.0</v>
      </c>
      <c r="B96" s="68">
        <v>1.0</v>
      </c>
      <c r="C96" s="16">
        <v>3.0</v>
      </c>
      <c r="D96" s="68">
        <v>1.0</v>
      </c>
      <c r="E96" s="68">
        <v>2.0</v>
      </c>
      <c r="F96" s="68">
        <v>10.0</v>
      </c>
      <c r="G96" s="68">
        <v>2.0</v>
      </c>
      <c r="H96" s="202">
        <v>1.0</v>
      </c>
      <c r="I96" s="68">
        <v>8.0</v>
      </c>
      <c r="J96" s="202">
        <v>4.0</v>
      </c>
      <c r="K96" s="68">
        <v>3.0</v>
      </c>
      <c r="L96" s="68">
        <v>19.0</v>
      </c>
      <c r="M96" s="68">
        <v>0.0</v>
      </c>
    </row>
    <row r="97">
      <c r="A97" s="14">
        <v>0.0</v>
      </c>
      <c r="B97" s="68">
        <v>1.0</v>
      </c>
      <c r="C97" s="16">
        <v>2.0</v>
      </c>
      <c r="D97" s="68">
        <v>1.0</v>
      </c>
      <c r="E97" s="68">
        <v>2.0</v>
      </c>
      <c r="F97" s="68">
        <v>2.0</v>
      </c>
      <c r="G97" s="68">
        <v>1.0</v>
      </c>
      <c r="H97" s="202">
        <v>2.0</v>
      </c>
      <c r="I97" s="68">
        <v>2.0</v>
      </c>
      <c r="J97" s="202">
        <v>1.0</v>
      </c>
      <c r="K97" s="68">
        <v>2.0</v>
      </c>
      <c r="L97" s="68">
        <v>14.0</v>
      </c>
      <c r="M97" s="68">
        <v>0.0</v>
      </c>
    </row>
    <row r="98">
      <c r="A98" s="14">
        <v>0.0</v>
      </c>
      <c r="B98" s="68">
        <v>1.0</v>
      </c>
      <c r="C98" s="16">
        <v>4.0</v>
      </c>
      <c r="D98" s="68">
        <v>4.0</v>
      </c>
      <c r="E98" s="68">
        <v>3.0</v>
      </c>
      <c r="F98" s="68">
        <v>19.0</v>
      </c>
      <c r="G98" s="68">
        <v>1.0</v>
      </c>
      <c r="H98" s="202">
        <v>2.0</v>
      </c>
      <c r="I98" s="68">
        <v>3.0</v>
      </c>
      <c r="J98" s="202">
        <v>4.0</v>
      </c>
      <c r="K98" s="68">
        <v>3.0</v>
      </c>
      <c r="L98" s="68">
        <v>19.0</v>
      </c>
      <c r="M98" s="68">
        <v>0.0</v>
      </c>
    </row>
    <row r="99">
      <c r="A99" s="14">
        <v>0.0</v>
      </c>
      <c r="B99" s="68">
        <v>1.0</v>
      </c>
      <c r="C99" s="16">
        <v>4.0</v>
      </c>
      <c r="D99" s="68">
        <v>4.0</v>
      </c>
      <c r="E99" s="68">
        <v>3.0</v>
      </c>
      <c r="F99" s="68">
        <v>19.0</v>
      </c>
      <c r="G99" s="68">
        <v>2.0</v>
      </c>
      <c r="H99" s="202">
        <v>2.0</v>
      </c>
      <c r="I99" s="68">
        <v>8.0</v>
      </c>
      <c r="J99" s="202">
        <v>4.0</v>
      </c>
      <c r="K99" s="68">
        <v>3.0</v>
      </c>
      <c r="L99" s="68">
        <v>19.0</v>
      </c>
      <c r="M99" s="68">
        <v>0.0</v>
      </c>
    </row>
    <row r="100">
      <c r="A100" s="14">
        <v>0.0</v>
      </c>
      <c r="B100" s="68">
        <v>1.0</v>
      </c>
      <c r="C100" s="16">
        <v>2.0</v>
      </c>
      <c r="D100" s="68">
        <v>1.0</v>
      </c>
      <c r="E100" s="68">
        <v>2.0</v>
      </c>
      <c r="F100" s="68">
        <v>8.0</v>
      </c>
      <c r="G100" s="68">
        <v>3.0</v>
      </c>
      <c r="H100" s="202">
        <v>2.0</v>
      </c>
      <c r="I100" s="68">
        <v>7.0</v>
      </c>
      <c r="J100" s="202">
        <v>1.0</v>
      </c>
      <c r="K100" s="68">
        <v>2.0</v>
      </c>
      <c r="L100" s="68">
        <v>11.0</v>
      </c>
      <c r="M100" s="68">
        <v>0.0</v>
      </c>
    </row>
    <row r="101">
      <c r="A101" s="14">
        <v>0.0</v>
      </c>
      <c r="B101" s="68">
        <v>3.0</v>
      </c>
      <c r="C101" s="16">
        <v>4.0</v>
      </c>
      <c r="D101" s="68">
        <v>2.0</v>
      </c>
      <c r="E101" s="68">
        <v>2.0</v>
      </c>
      <c r="F101" s="68">
        <v>7.0</v>
      </c>
      <c r="G101" s="68">
        <v>4.0</v>
      </c>
      <c r="H101" s="202">
        <v>3.0</v>
      </c>
      <c r="I101" s="68">
        <v>19.0</v>
      </c>
      <c r="J101" s="202">
        <v>4.0</v>
      </c>
      <c r="K101" s="68">
        <v>3.0</v>
      </c>
      <c r="L101" s="68">
        <v>19.0</v>
      </c>
      <c r="M101" s="68">
        <v>0.0</v>
      </c>
    </row>
    <row r="102">
      <c r="A102" s="14">
        <v>0.0</v>
      </c>
      <c r="B102" s="68">
        <v>1.0</v>
      </c>
      <c r="C102" s="16">
        <v>3.0</v>
      </c>
      <c r="D102" s="68">
        <v>1.0</v>
      </c>
      <c r="E102" s="68">
        <v>1.0</v>
      </c>
      <c r="F102" s="68">
        <v>6.0</v>
      </c>
      <c r="G102" s="68">
        <v>3.0</v>
      </c>
      <c r="H102" s="202">
        <v>2.0</v>
      </c>
      <c r="I102" s="68">
        <v>11.0</v>
      </c>
      <c r="J102" s="202">
        <v>4.0</v>
      </c>
      <c r="K102" s="68">
        <v>3.0</v>
      </c>
      <c r="L102" s="68">
        <v>19.0</v>
      </c>
      <c r="M102" s="68">
        <v>0.0</v>
      </c>
    </row>
    <row r="103">
      <c r="A103" s="14">
        <v>0.0</v>
      </c>
      <c r="B103" s="68">
        <v>3.0</v>
      </c>
      <c r="C103" s="16">
        <v>4.0</v>
      </c>
      <c r="D103" s="68">
        <v>4.0</v>
      </c>
      <c r="E103" s="68">
        <v>3.0</v>
      </c>
      <c r="F103" s="68">
        <v>19.0</v>
      </c>
      <c r="G103" s="68">
        <v>2.0</v>
      </c>
      <c r="H103" s="202">
        <v>1.0</v>
      </c>
      <c r="I103" s="68">
        <v>14.0</v>
      </c>
      <c r="J103" s="202">
        <v>4.0</v>
      </c>
      <c r="K103" s="68">
        <v>3.0</v>
      </c>
      <c r="L103" s="68">
        <v>19.0</v>
      </c>
      <c r="M103" s="68">
        <v>0.0</v>
      </c>
    </row>
    <row r="104">
      <c r="A104" s="14">
        <v>0.0</v>
      </c>
      <c r="B104" s="68">
        <v>3.0</v>
      </c>
      <c r="C104" s="16">
        <v>1.0</v>
      </c>
      <c r="D104" s="68">
        <v>4.0</v>
      </c>
      <c r="E104" s="68">
        <v>3.0</v>
      </c>
      <c r="F104" s="68">
        <v>19.0</v>
      </c>
      <c r="G104" s="68">
        <v>3.0</v>
      </c>
      <c r="H104" s="202">
        <v>2.0</v>
      </c>
      <c r="I104" s="68">
        <v>14.0</v>
      </c>
      <c r="J104" s="202">
        <v>4.0</v>
      </c>
      <c r="K104" s="68">
        <v>3.0</v>
      </c>
      <c r="L104" s="68">
        <v>19.0</v>
      </c>
      <c r="M104" s="68">
        <v>0.0</v>
      </c>
    </row>
    <row r="105">
      <c r="A105" s="14">
        <v>0.0</v>
      </c>
      <c r="B105" s="68">
        <v>1.0</v>
      </c>
      <c r="C105" s="16">
        <v>2.0</v>
      </c>
      <c r="D105" s="68">
        <v>4.0</v>
      </c>
      <c r="E105" s="68">
        <v>3.0</v>
      </c>
      <c r="F105" s="68">
        <v>19.0</v>
      </c>
      <c r="G105" s="68">
        <v>1.0</v>
      </c>
      <c r="H105" s="202">
        <v>1.0</v>
      </c>
      <c r="I105" s="68">
        <v>9.0</v>
      </c>
      <c r="J105" s="202">
        <v>4.0</v>
      </c>
      <c r="K105" s="68">
        <v>3.0</v>
      </c>
      <c r="L105" s="68">
        <v>19.0</v>
      </c>
      <c r="M105" s="68">
        <v>0.0</v>
      </c>
    </row>
    <row r="106">
      <c r="A106" s="14">
        <v>0.0</v>
      </c>
      <c r="B106" s="68">
        <v>3.0</v>
      </c>
      <c r="C106" s="16">
        <v>4.0</v>
      </c>
      <c r="D106" s="68">
        <v>1.0</v>
      </c>
      <c r="E106" s="68">
        <v>1.0</v>
      </c>
      <c r="F106" s="68">
        <v>3.0</v>
      </c>
      <c r="G106" s="68">
        <v>1.0</v>
      </c>
      <c r="H106" s="202">
        <v>1.0</v>
      </c>
      <c r="I106" s="68">
        <v>1.0</v>
      </c>
      <c r="J106" s="202">
        <v>1.0</v>
      </c>
      <c r="K106" s="68">
        <v>1.0</v>
      </c>
      <c r="L106" s="68">
        <v>5.0</v>
      </c>
      <c r="M106" s="68">
        <v>0.0</v>
      </c>
    </row>
    <row r="107">
      <c r="A107" s="14">
        <v>0.0</v>
      </c>
      <c r="B107" s="68">
        <v>3.0</v>
      </c>
      <c r="C107" s="16">
        <v>4.0</v>
      </c>
      <c r="D107" s="68">
        <v>3.0</v>
      </c>
      <c r="E107" s="68">
        <v>2.0</v>
      </c>
      <c r="F107" s="68">
        <v>15.0</v>
      </c>
      <c r="G107" s="68">
        <v>4.0</v>
      </c>
      <c r="H107" s="202">
        <v>3.0</v>
      </c>
      <c r="I107" s="68">
        <v>19.0</v>
      </c>
      <c r="J107" s="202">
        <v>4.0</v>
      </c>
      <c r="K107" s="68">
        <v>3.0</v>
      </c>
      <c r="L107" s="68">
        <v>19.0</v>
      </c>
      <c r="M107" s="68">
        <v>0.0</v>
      </c>
    </row>
    <row r="108">
      <c r="A108" s="14">
        <v>0.0</v>
      </c>
      <c r="B108" s="68">
        <v>3.0</v>
      </c>
      <c r="C108" s="16">
        <v>2.0</v>
      </c>
      <c r="D108" s="68">
        <v>4.0</v>
      </c>
      <c r="E108" s="68">
        <v>3.0</v>
      </c>
      <c r="F108" s="68">
        <v>19.0</v>
      </c>
      <c r="G108" s="68">
        <v>3.0</v>
      </c>
      <c r="H108" s="202">
        <v>2.0</v>
      </c>
      <c r="I108" s="68">
        <v>17.0</v>
      </c>
      <c r="J108" s="202">
        <v>4.0</v>
      </c>
      <c r="K108" s="68">
        <v>3.0</v>
      </c>
      <c r="L108" s="68">
        <v>19.0</v>
      </c>
      <c r="M108" s="68">
        <v>0.0</v>
      </c>
    </row>
    <row r="109">
      <c r="A109" s="14">
        <v>0.0</v>
      </c>
      <c r="B109" s="68">
        <v>3.0</v>
      </c>
      <c r="C109" s="16">
        <v>2.0</v>
      </c>
      <c r="D109" s="68">
        <v>4.0</v>
      </c>
      <c r="E109" s="68">
        <v>3.0</v>
      </c>
      <c r="F109" s="68">
        <v>19.0</v>
      </c>
      <c r="G109" s="68">
        <v>2.0</v>
      </c>
      <c r="H109" s="202">
        <v>2.0</v>
      </c>
      <c r="I109" s="68">
        <v>8.0</v>
      </c>
      <c r="J109" s="202">
        <v>4.0</v>
      </c>
      <c r="K109" s="68">
        <v>3.0</v>
      </c>
      <c r="L109" s="68">
        <v>19.0</v>
      </c>
      <c r="M109" s="68">
        <v>0.0</v>
      </c>
    </row>
    <row r="110">
      <c r="A110" s="14">
        <v>0.0</v>
      </c>
      <c r="B110" s="68">
        <v>3.0</v>
      </c>
      <c r="C110" s="16">
        <v>3.0</v>
      </c>
      <c r="D110" s="68">
        <v>1.0</v>
      </c>
      <c r="E110" s="68">
        <v>1.0</v>
      </c>
      <c r="F110" s="68">
        <v>7.0</v>
      </c>
      <c r="G110" s="68">
        <v>1.0</v>
      </c>
      <c r="H110" s="202">
        <v>1.0</v>
      </c>
      <c r="I110" s="68">
        <v>12.0</v>
      </c>
      <c r="J110" s="202">
        <v>1.0</v>
      </c>
      <c r="K110" s="68">
        <v>1.0</v>
      </c>
      <c r="L110" s="68">
        <v>12.0</v>
      </c>
      <c r="M110" s="68">
        <v>0.0</v>
      </c>
    </row>
    <row r="111">
      <c r="A111" s="14">
        <v>0.0</v>
      </c>
      <c r="B111" s="68">
        <v>3.0</v>
      </c>
      <c r="C111" s="16">
        <v>3.0</v>
      </c>
      <c r="D111" s="68">
        <v>3.0</v>
      </c>
      <c r="E111" s="68">
        <v>2.0</v>
      </c>
      <c r="F111" s="68">
        <v>17.0</v>
      </c>
      <c r="G111" s="68">
        <v>4.0</v>
      </c>
      <c r="H111" s="202">
        <v>3.0</v>
      </c>
      <c r="I111" s="68">
        <v>19.0</v>
      </c>
      <c r="J111" s="202">
        <v>4.0</v>
      </c>
      <c r="K111" s="68">
        <v>3.0</v>
      </c>
      <c r="L111" s="68">
        <v>19.0</v>
      </c>
      <c r="M111" s="68">
        <v>0.0</v>
      </c>
    </row>
    <row r="112">
      <c r="A112" s="14">
        <v>0.0</v>
      </c>
      <c r="B112" s="68">
        <v>1.0</v>
      </c>
      <c r="C112" s="16">
        <v>3.0</v>
      </c>
      <c r="D112" s="68">
        <v>4.0</v>
      </c>
      <c r="E112" s="68">
        <v>3.0</v>
      </c>
      <c r="F112" s="68">
        <v>19.0</v>
      </c>
      <c r="G112" s="68">
        <v>4.0</v>
      </c>
      <c r="H112" s="202">
        <v>3.0</v>
      </c>
      <c r="I112" s="68">
        <v>19.0</v>
      </c>
      <c r="J112" s="202">
        <v>2.0</v>
      </c>
      <c r="K112" s="68">
        <v>2.0</v>
      </c>
      <c r="L112" s="68">
        <v>18.0</v>
      </c>
      <c r="M112" s="68">
        <v>0.0</v>
      </c>
    </row>
    <row r="113">
      <c r="A113" s="14">
        <v>0.0</v>
      </c>
      <c r="B113" s="68">
        <v>1.0</v>
      </c>
      <c r="C113" s="16">
        <v>4.0</v>
      </c>
      <c r="D113" s="68">
        <v>4.0</v>
      </c>
      <c r="E113" s="68">
        <v>3.0</v>
      </c>
      <c r="F113" s="68">
        <v>19.0</v>
      </c>
      <c r="G113" s="68">
        <v>3.0</v>
      </c>
      <c r="H113" s="202">
        <v>1.0</v>
      </c>
      <c r="I113" s="68">
        <v>4.0</v>
      </c>
      <c r="J113" s="202">
        <v>1.0</v>
      </c>
      <c r="K113" s="68">
        <v>2.0</v>
      </c>
      <c r="L113" s="68">
        <v>10.0</v>
      </c>
      <c r="M113" s="68">
        <v>0.0</v>
      </c>
    </row>
    <row r="114">
      <c r="A114" s="14">
        <v>0.0</v>
      </c>
      <c r="B114" s="68">
        <v>1.0</v>
      </c>
      <c r="C114" s="16">
        <v>3.0</v>
      </c>
      <c r="D114" s="68">
        <v>2.0</v>
      </c>
      <c r="E114" s="68">
        <v>2.0</v>
      </c>
      <c r="F114" s="68">
        <v>7.0</v>
      </c>
      <c r="G114" s="68">
        <v>1.0</v>
      </c>
      <c r="H114" s="202">
        <v>2.0</v>
      </c>
      <c r="I114" s="68">
        <v>4.0</v>
      </c>
      <c r="J114" s="202">
        <v>4.0</v>
      </c>
      <c r="K114" s="68">
        <v>3.0</v>
      </c>
      <c r="L114" s="68">
        <v>19.0</v>
      </c>
      <c r="M114" s="68">
        <v>0.0</v>
      </c>
    </row>
    <row r="115">
      <c r="A115" s="14">
        <v>0.0</v>
      </c>
      <c r="B115" s="68">
        <v>1.0</v>
      </c>
      <c r="C115" s="16">
        <v>2.0</v>
      </c>
      <c r="D115" s="68">
        <v>1.0</v>
      </c>
      <c r="E115" s="68">
        <v>2.0</v>
      </c>
      <c r="F115" s="68">
        <v>16.0</v>
      </c>
      <c r="G115" s="68">
        <v>1.0</v>
      </c>
      <c r="H115" s="202">
        <v>2.0</v>
      </c>
      <c r="I115" s="68">
        <v>15.0</v>
      </c>
      <c r="J115" s="202">
        <v>4.0</v>
      </c>
      <c r="K115" s="68">
        <v>3.0</v>
      </c>
      <c r="L115" s="68">
        <v>19.0</v>
      </c>
      <c r="M115" s="68">
        <v>0.0</v>
      </c>
    </row>
    <row r="116">
      <c r="A116" s="14">
        <v>0.0</v>
      </c>
      <c r="B116" s="68">
        <v>3.0</v>
      </c>
      <c r="C116" s="16">
        <v>1.0</v>
      </c>
      <c r="D116" s="68">
        <v>4.0</v>
      </c>
      <c r="E116" s="68">
        <v>3.0</v>
      </c>
      <c r="F116" s="68">
        <v>19.0</v>
      </c>
      <c r="G116" s="68">
        <v>3.0</v>
      </c>
      <c r="H116" s="202">
        <v>2.0</v>
      </c>
      <c r="I116" s="68">
        <v>3.0</v>
      </c>
      <c r="J116" s="202">
        <v>4.0</v>
      </c>
      <c r="K116" s="68">
        <v>3.0</v>
      </c>
      <c r="L116" s="68">
        <v>19.0</v>
      </c>
      <c r="M116" s="68">
        <v>0.0</v>
      </c>
    </row>
    <row r="117">
      <c r="A117" s="14">
        <v>0.0</v>
      </c>
      <c r="B117" s="68">
        <v>5.0</v>
      </c>
      <c r="C117" s="16">
        <v>1.0</v>
      </c>
      <c r="D117" s="68">
        <v>4.0</v>
      </c>
      <c r="E117" s="68">
        <v>3.0</v>
      </c>
      <c r="F117" s="68">
        <v>19.0</v>
      </c>
      <c r="G117" s="68">
        <v>4.0</v>
      </c>
      <c r="H117" s="202">
        <v>3.0</v>
      </c>
      <c r="I117" s="68">
        <v>19.0</v>
      </c>
      <c r="J117" s="202">
        <v>1.0</v>
      </c>
      <c r="K117" s="68">
        <v>2.0</v>
      </c>
      <c r="L117" s="68">
        <v>15.0</v>
      </c>
      <c r="M117" s="68">
        <v>0.0</v>
      </c>
    </row>
    <row r="118">
      <c r="A118" s="14">
        <v>0.0</v>
      </c>
      <c r="B118" s="68">
        <v>1.0</v>
      </c>
      <c r="C118" s="16">
        <v>4.0</v>
      </c>
      <c r="D118" s="68">
        <v>1.0</v>
      </c>
      <c r="E118" s="68">
        <v>1.0</v>
      </c>
      <c r="F118" s="68">
        <v>9.0</v>
      </c>
      <c r="G118" s="68">
        <v>1.0</v>
      </c>
      <c r="H118" s="202">
        <v>1.0</v>
      </c>
      <c r="I118" s="68">
        <v>13.0</v>
      </c>
      <c r="J118" s="202">
        <v>4.0</v>
      </c>
      <c r="K118" s="68">
        <v>3.0</v>
      </c>
      <c r="L118" s="68">
        <v>19.0</v>
      </c>
      <c r="M118" s="68">
        <v>0.0</v>
      </c>
    </row>
    <row r="119">
      <c r="A119" s="14">
        <v>0.0</v>
      </c>
      <c r="B119" s="68">
        <v>3.0</v>
      </c>
      <c r="C119" s="16">
        <v>3.0</v>
      </c>
      <c r="D119" s="68">
        <v>1.0</v>
      </c>
      <c r="E119" s="68">
        <v>2.0</v>
      </c>
      <c r="F119" s="68">
        <v>2.0</v>
      </c>
      <c r="G119" s="68">
        <v>2.0</v>
      </c>
      <c r="H119" s="202">
        <v>2.0</v>
      </c>
      <c r="I119" s="68">
        <v>3.0</v>
      </c>
      <c r="J119" s="202">
        <v>4.0</v>
      </c>
      <c r="K119" s="68">
        <v>3.0</v>
      </c>
      <c r="L119" s="68">
        <v>19.0</v>
      </c>
      <c r="M119" s="68">
        <v>0.0</v>
      </c>
    </row>
    <row r="120">
      <c r="A120" s="14">
        <v>0.0</v>
      </c>
      <c r="B120" s="68">
        <v>3.0</v>
      </c>
      <c r="C120" s="16">
        <v>4.0</v>
      </c>
      <c r="D120" s="68">
        <v>2.0</v>
      </c>
      <c r="E120" s="68">
        <v>1.0</v>
      </c>
      <c r="F120" s="68">
        <v>10.0</v>
      </c>
      <c r="G120" s="68">
        <v>3.0</v>
      </c>
      <c r="H120" s="202">
        <v>2.0</v>
      </c>
      <c r="I120" s="68">
        <v>8.0</v>
      </c>
      <c r="J120" s="202">
        <v>2.0</v>
      </c>
      <c r="K120" s="68">
        <v>1.0</v>
      </c>
      <c r="L120" s="68">
        <v>16.0</v>
      </c>
      <c r="M120" s="68">
        <v>0.0</v>
      </c>
    </row>
    <row r="121">
      <c r="A121" s="14">
        <v>0.0</v>
      </c>
      <c r="B121" s="68">
        <v>1.0</v>
      </c>
      <c r="C121" s="16">
        <v>4.0</v>
      </c>
      <c r="D121" s="68">
        <v>4.0</v>
      </c>
      <c r="E121" s="68">
        <v>3.0</v>
      </c>
      <c r="F121" s="68">
        <v>19.0</v>
      </c>
      <c r="G121" s="68">
        <v>2.0</v>
      </c>
      <c r="H121" s="202">
        <v>1.0</v>
      </c>
      <c r="I121" s="68">
        <v>14.0</v>
      </c>
      <c r="J121" s="202">
        <v>4.0</v>
      </c>
      <c r="K121" s="68">
        <v>3.0</v>
      </c>
      <c r="L121" s="68">
        <v>19.0</v>
      </c>
      <c r="M121" s="68">
        <v>0.0</v>
      </c>
    </row>
    <row r="122">
      <c r="A122" s="14">
        <v>0.0</v>
      </c>
      <c r="B122" s="68">
        <v>3.0</v>
      </c>
      <c r="C122" s="16">
        <v>2.0</v>
      </c>
      <c r="D122" s="68">
        <v>1.0</v>
      </c>
      <c r="E122" s="68">
        <v>2.0</v>
      </c>
      <c r="F122" s="68">
        <v>5.0</v>
      </c>
      <c r="G122" s="68">
        <v>3.0</v>
      </c>
      <c r="H122" s="202">
        <v>1.0</v>
      </c>
      <c r="I122" s="68">
        <v>9.0</v>
      </c>
      <c r="J122" s="202">
        <v>3.0</v>
      </c>
      <c r="K122" s="68">
        <v>1.0</v>
      </c>
      <c r="L122" s="68">
        <v>16.0</v>
      </c>
      <c r="M122" s="68">
        <v>0.0</v>
      </c>
    </row>
    <row r="123">
      <c r="A123" s="14">
        <v>0.0</v>
      </c>
      <c r="B123" s="68">
        <v>3.0</v>
      </c>
      <c r="C123" s="16">
        <v>4.0</v>
      </c>
      <c r="D123" s="68">
        <v>1.0</v>
      </c>
      <c r="E123" s="68">
        <v>2.0</v>
      </c>
      <c r="F123" s="68">
        <v>9.0</v>
      </c>
      <c r="G123" s="68">
        <v>2.0</v>
      </c>
      <c r="H123" s="202">
        <v>1.0</v>
      </c>
      <c r="I123" s="68">
        <v>6.0</v>
      </c>
      <c r="J123" s="202">
        <v>4.0</v>
      </c>
      <c r="K123" s="68">
        <v>3.0</v>
      </c>
      <c r="L123" s="68">
        <v>19.0</v>
      </c>
      <c r="M123" s="68">
        <v>0.0</v>
      </c>
    </row>
    <row r="124">
      <c r="A124" s="14">
        <v>0.0</v>
      </c>
      <c r="B124" s="68">
        <v>1.0</v>
      </c>
      <c r="C124" s="16">
        <v>3.0</v>
      </c>
      <c r="D124" s="68">
        <v>4.0</v>
      </c>
      <c r="E124" s="68">
        <v>3.0</v>
      </c>
      <c r="F124" s="68">
        <v>19.0</v>
      </c>
      <c r="G124" s="68">
        <v>1.0</v>
      </c>
      <c r="H124" s="202">
        <v>1.0</v>
      </c>
      <c r="I124" s="68">
        <v>16.0</v>
      </c>
      <c r="J124" s="202">
        <v>4.0</v>
      </c>
      <c r="K124" s="68">
        <v>3.0</v>
      </c>
      <c r="L124" s="68">
        <v>19.0</v>
      </c>
      <c r="M124" s="68">
        <v>0.0</v>
      </c>
    </row>
    <row r="125">
      <c r="A125" s="14">
        <v>0.0</v>
      </c>
      <c r="B125" s="68">
        <v>3.0</v>
      </c>
      <c r="C125" s="16">
        <v>3.0</v>
      </c>
      <c r="D125" s="68">
        <v>1.0</v>
      </c>
      <c r="E125" s="68">
        <v>1.0</v>
      </c>
      <c r="F125" s="68">
        <v>12.0</v>
      </c>
      <c r="G125" s="68">
        <v>1.0</v>
      </c>
      <c r="H125" s="202">
        <v>1.0</v>
      </c>
      <c r="I125" s="68">
        <v>13.0</v>
      </c>
      <c r="J125" s="202">
        <v>1.0</v>
      </c>
      <c r="K125" s="68">
        <v>1.0</v>
      </c>
      <c r="L125" s="68">
        <v>14.0</v>
      </c>
      <c r="M125" s="68">
        <v>0.0</v>
      </c>
    </row>
    <row r="126">
      <c r="A126" s="14">
        <v>0.0</v>
      </c>
      <c r="B126" s="68">
        <v>3.0</v>
      </c>
      <c r="C126" s="16">
        <v>3.0</v>
      </c>
      <c r="D126" s="68">
        <v>1.0</v>
      </c>
      <c r="E126" s="68">
        <v>1.0</v>
      </c>
      <c r="F126" s="68">
        <v>17.0</v>
      </c>
      <c r="G126" s="68">
        <v>1.0</v>
      </c>
      <c r="H126" s="202">
        <v>1.0</v>
      </c>
      <c r="I126" s="68">
        <v>17.0</v>
      </c>
      <c r="J126" s="202">
        <v>4.0</v>
      </c>
      <c r="K126" s="68">
        <v>3.0</v>
      </c>
      <c r="L126" s="68">
        <v>19.0</v>
      </c>
      <c r="M126" s="68">
        <v>0.0</v>
      </c>
    </row>
    <row r="127">
      <c r="A127" s="14">
        <v>0.0</v>
      </c>
      <c r="B127" s="68">
        <v>3.0</v>
      </c>
      <c r="C127" s="16">
        <v>4.0</v>
      </c>
      <c r="D127" s="68">
        <v>1.0</v>
      </c>
      <c r="E127" s="68">
        <v>1.0</v>
      </c>
      <c r="F127" s="68">
        <v>8.0</v>
      </c>
      <c r="G127" s="68">
        <v>1.0</v>
      </c>
      <c r="H127" s="202">
        <v>1.0</v>
      </c>
      <c r="I127" s="68">
        <v>11.0</v>
      </c>
      <c r="J127" s="202">
        <v>4.0</v>
      </c>
      <c r="K127" s="68">
        <v>3.0</v>
      </c>
      <c r="L127" s="68">
        <v>19.0</v>
      </c>
      <c r="M127" s="68">
        <v>0.0</v>
      </c>
    </row>
    <row r="128">
      <c r="A128" s="14">
        <v>0.0</v>
      </c>
      <c r="B128" s="68">
        <v>1.0</v>
      </c>
      <c r="C128" s="16">
        <v>1.0</v>
      </c>
      <c r="D128" s="68">
        <v>1.0</v>
      </c>
      <c r="E128" s="68">
        <v>1.0</v>
      </c>
      <c r="F128" s="68">
        <v>8.0</v>
      </c>
      <c r="G128" s="68">
        <v>3.0</v>
      </c>
      <c r="H128" s="202">
        <v>1.0</v>
      </c>
      <c r="I128" s="68">
        <v>8.0</v>
      </c>
      <c r="J128" s="202">
        <v>4.0</v>
      </c>
      <c r="K128" s="68">
        <v>3.0</v>
      </c>
      <c r="L128" s="68">
        <v>19.0</v>
      </c>
      <c r="M128" s="68">
        <v>0.0</v>
      </c>
    </row>
    <row r="129">
      <c r="A129" s="14">
        <v>0.0</v>
      </c>
      <c r="B129" s="68">
        <v>1.0</v>
      </c>
      <c r="C129" s="16">
        <v>3.0</v>
      </c>
      <c r="D129" s="68">
        <v>1.0</v>
      </c>
      <c r="E129" s="68">
        <v>1.0</v>
      </c>
      <c r="F129" s="68">
        <v>17.0</v>
      </c>
      <c r="G129" s="68">
        <v>1.0</v>
      </c>
      <c r="H129" s="202">
        <v>1.0</v>
      </c>
      <c r="I129" s="68">
        <v>17.0</v>
      </c>
      <c r="J129" s="202">
        <v>4.0</v>
      </c>
      <c r="K129" s="68">
        <v>3.0</v>
      </c>
      <c r="L129" s="68">
        <v>19.0</v>
      </c>
      <c r="M129" s="68">
        <v>0.0</v>
      </c>
    </row>
    <row r="130">
      <c r="A130" s="14">
        <v>0.0</v>
      </c>
      <c r="B130" s="68">
        <v>4.0</v>
      </c>
      <c r="C130" s="16">
        <v>1.0</v>
      </c>
      <c r="D130" s="68">
        <v>4.0</v>
      </c>
      <c r="E130" s="68">
        <v>3.0</v>
      </c>
      <c r="F130" s="68">
        <v>19.0</v>
      </c>
      <c r="G130" s="68">
        <v>4.0</v>
      </c>
      <c r="H130" s="202">
        <v>3.0</v>
      </c>
      <c r="I130" s="68">
        <v>19.0</v>
      </c>
      <c r="J130" s="202">
        <v>1.0</v>
      </c>
      <c r="K130" s="68">
        <v>2.0</v>
      </c>
      <c r="L130" s="68">
        <v>3.0</v>
      </c>
      <c r="M130" s="68">
        <v>1.0</v>
      </c>
    </row>
    <row r="131">
      <c r="A131" s="14">
        <v>0.0</v>
      </c>
      <c r="B131" s="68">
        <v>3.0</v>
      </c>
      <c r="C131" s="16">
        <v>4.0</v>
      </c>
      <c r="D131" s="68">
        <v>3.0</v>
      </c>
      <c r="E131" s="68">
        <v>1.0</v>
      </c>
      <c r="F131" s="68">
        <v>13.0</v>
      </c>
      <c r="G131" s="68">
        <v>3.0</v>
      </c>
      <c r="H131" s="202">
        <v>1.0</v>
      </c>
      <c r="I131" s="68">
        <v>6.0</v>
      </c>
      <c r="J131" s="202">
        <v>4.0</v>
      </c>
      <c r="K131" s="68">
        <v>3.0</v>
      </c>
      <c r="L131" s="68">
        <v>19.0</v>
      </c>
      <c r="M131" s="68">
        <v>0.0</v>
      </c>
    </row>
    <row r="132">
      <c r="A132" s="14">
        <v>0.0</v>
      </c>
      <c r="B132" s="68">
        <v>1.0</v>
      </c>
      <c r="C132" s="16">
        <v>3.0</v>
      </c>
      <c r="D132" s="68">
        <v>1.0</v>
      </c>
      <c r="E132" s="68">
        <v>1.0</v>
      </c>
      <c r="F132" s="68">
        <v>7.0</v>
      </c>
      <c r="G132" s="68">
        <v>3.0</v>
      </c>
      <c r="H132" s="202">
        <v>1.0</v>
      </c>
      <c r="I132" s="68">
        <v>11.0</v>
      </c>
      <c r="J132" s="202">
        <v>4.0</v>
      </c>
      <c r="K132" s="68">
        <v>3.0</v>
      </c>
      <c r="L132" s="68">
        <v>19.0</v>
      </c>
      <c r="M132" s="68">
        <v>0.0</v>
      </c>
    </row>
    <row r="133">
      <c r="A133" s="14">
        <v>0.0</v>
      </c>
      <c r="B133" s="68">
        <v>3.0</v>
      </c>
      <c r="C133" s="16">
        <v>3.0</v>
      </c>
      <c r="D133" s="68">
        <v>1.0</v>
      </c>
      <c r="E133" s="68">
        <v>1.0</v>
      </c>
      <c r="F133" s="68">
        <v>16.0</v>
      </c>
      <c r="G133" s="68">
        <v>3.0</v>
      </c>
      <c r="H133" s="202">
        <v>1.0</v>
      </c>
      <c r="I133" s="68">
        <v>16.0</v>
      </c>
      <c r="J133" s="202">
        <v>4.0</v>
      </c>
      <c r="K133" s="68">
        <v>3.0</v>
      </c>
      <c r="L133" s="68">
        <v>19.0</v>
      </c>
      <c r="M133" s="68">
        <v>0.0</v>
      </c>
    </row>
    <row r="134">
      <c r="A134" s="14">
        <v>0.0</v>
      </c>
      <c r="B134" s="68">
        <v>3.0</v>
      </c>
      <c r="C134" s="16">
        <v>2.0</v>
      </c>
      <c r="D134" s="68">
        <v>1.0</v>
      </c>
      <c r="E134" s="68">
        <v>2.0</v>
      </c>
      <c r="F134" s="68">
        <v>4.0</v>
      </c>
      <c r="G134" s="68">
        <v>1.0</v>
      </c>
      <c r="H134" s="202">
        <v>2.0</v>
      </c>
      <c r="I134" s="68">
        <v>5.0</v>
      </c>
      <c r="J134" s="202">
        <v>4.0</v>
      </c>
      <c r="K134" s="68">
        <v>3.0</v>
      </c>
      <c r="L134" s="68">
        <v>19.0</v>
      </c>
      <c r="M134" s="68">
        <v>0.0</v>
      </c>
    </row>
    <row r="135">
      <c r="A135" s="14">
        <v>0.0</v>
      </c>
      <c r="B135" s="68">
        <v>1.0</v>
      </c>
      <c r="C135" s="16">
        <v>3.0</v>
      </c>
      <c r="D135" s="68">
        <v>2.0</v>
      </c>
      <c r="E135" s="68">
        <v>1.0</v>
      </c>
      <c r="F135" s="68">
        <v>12.0</v>
      </c>
      <c r="G135" s="68">
        <v>1.0</v>
      </c>
      <c r="H135" s="202">
        <v>2.0</v>
      </c>
      <c r="I135" s="68">
        <v>9.0</v>
      </c>
      <c r="J135" s="202">
        <v>4.0</v>
      </c>
      <c r="K135" s="68">
        <v>3.0</v>
      </c>
      <c r="L135" s="68">
        <v>19.0</v>
      </c>
      <c r="M135" s="68">
        <v>0.0</v>
      </c>
    </row>
    <row r="136">
      <c r="A136" s="14">
        <v>0.0</v>
      </c>
      <c r="B136" s="68">
        <v>1.0</v>
      </c>
      <c r="C136" s="16">
        <v>2.0</v>
      </c>
      <c r="D136" s="68">
        <v>4.0</v>
      </c>
      <c r="E136" s="68">
        <v>3.0</v>
      </c>
      <c r="F136" s="68">
        <v>19.0</v>
      </c>
      <c r="G136" s="68">
        <v>1.0</v>
      </c>
      <c r="H136" s="202">
        <v>2.0</v>
      </c>
      <c r="I136" s="68">
        <v>18.0</v>
      </c>
      <c r="J136" s="202">
        <v>4.0</v>
      </c>
      <c r="K136" s="68">
        <v>3.0</v>
      </c>
      <c r="L136" s="68">
        <v>19.0</v>
      </c>
      <c r="M136" s="68">
        <v>0.0</v>
      </c>
    </row>
    <row r="137">
      <c r="A137" s="14">
        <v>0.0</v>
      </c>
      <c r="B137" s="68">
        <v>3.0</v>
      </c>
      <c r="C137" s="16">
        <v>3.0</v>
      </c>
      <c r="D137" s="68">
        <v>4.0</v>
      </c>
      <c r="E137" s="68">
        <v>3.0</v>
      </c>
      <c r="F137" s="68">
        <v>19.0</v>
      </c>
      <c r="G137" s="68">
        <v>2.0</v>
      </c>
      <c r="H137" s="202">
        <v>1.0</v>
      </c>
      <c r="I137" s="68">
        <v>18.0</v>
      </c>
      <c r="J137" s="202">
        <v>4.0</v>
      </c>
      <c r="K137" s="68">
        <v>3.0</v>
      </c>
      <c r="L137" s="68">
        <v>19.0</v>
      </c>
      <c r="M137" s="68">
        <v>0.0</v>
      </c>
    </row>
    <row r="138">
      <c r="C138" s="75"/>
    </row>
    <row r="139">
      <c r="C139" s="75"/>
    </row>
    <row r="140">
      <c r="C140" s="75"/>
    </row>
    <row r="141">
      <c r="C141" s="75"/>
    </row>
    <row r="142">
      <c r="C142" s="75"/>
    </row>
    <row r="143">
      <c r="C143" s="75"/>
    </row>
    <row r="144">
      <c r="C144" s="75"/>
    </row>
    <row r="145">
      <c r="C145" s="75"/>
    </row>
    <row r="146">
      <c r="C146" s="75"/>
    </row>
    <row r="147">
      <c r="C147" s="75"/>
    </row>
    <row r="148">
      <c r="C148" s="75"/>
    </row>
    <row r="149">
      <c r="C149" s="75"/>
    </row>
    <row r="150">
      <c r="C150" s="75"/>
    </row>
    <row r="151">
      <c r="C151" s="75"/>
    </row>
    <row r="152">
      <c r="C152" s="75"/>
    </row>
    <row r="153">
      <c r="C153" s="75"/>
    </row>
    <row r="154">
      <c r="C154" s="75"/>
    </row>
    <row r="155">
      <c r="C155" s="75"/>
    </row>
    <row r="156">
      <c r="C156" s="75"/>
    </row>
    <row r="157">
      <c r="C157" s="75"/>
    </row>
    <row r="158">
      <c r="C158" s="75"/>
    </row>
    <row r="159">
      <c r="C159" s="75"/>
    </row>
    <row r="160">
      <c r="C160" s="75"/>
    </row>
    <row r="161">
      <c r="C161" s="75"/>
    </row>
    <row r="162">
      <c r="C162" s="75"/>
    </row>
    <row r="163">
      <c r="C163" s="75"/>
    </row>
    <row r="164">
      <c r="C164" s="75"/>
    </row>
    <row r="165">
      <c r="C165" s="75"/>
    </row>
    <row r="166">
      <c r="C166" s="75"/>
    </row>
    <row r="167">
      <c r="C167" s="75"/>
    </row>
    <row r="168">
      <c r="C168" s="75"/>
    </row>
    <row r="169">
      <c r="C169" s="75"/>
    </row>
    <row r="170">
      <c r="C170" s="75"/>
    </row>
    <row r="171">
      <c r="C171" s="75"/>
    </row>
    <row r="172">
      <c r="C172" s="75"/>
    </row>
    <row r="173">
      <c r="C173" s="75"/>
    </row>
    <row r="174">
      <c r="C174" s="75"/>
    </row>
    <row r="175">
      <c r="C175" s="75"/>
    </row>
    <row r="176">
      <c r="C176" s="75"/>
    </row>
    <row r="177">
      <c r="C177" s="75"/>
    </row>
    <row r="178">
      <c r="C178" s="75"/>
    </row>
    <row r="179">
      <c r="C179" s="75"/>
    </row>
    <row r="180">
      <c r="C180" s="75"/>
    </row>
    <row r="181">
      <c r="C181" s="75"/>
    </row>
    <row r="182">
      <c r="C182" s="75"/>
    </row>
    <row r="183">
      <c r="C183" s="75"/>
    </row>
    <row r="184">
      <c r="C184" s="75"/>
    </row>
    <row r="185">
      <c r="C185" s="75"/>
    </row>
    <row r="186">
      <c r="C186" s="75"/>
    </row>
    <row r="187">
      <c r="C187" s="75"/>
    </row>
    <row r="188">
      <c r="C188" s="75"/>
    </row>
    <row r="189">
      <c r="C189" s="75"/>
    </row>
    <row r="190">
      <c r="C190" s="75"/>
    </row>
    <row r="191">
      <c r="C191" s="75"/>
    </row>
    <row r="192">
      <c r="C192" s="75"/>
    </row>
    <row r="193">
      <c r="C193" s="75"/>
    </row>
    <row r="194">
      <c r="C194" s="75"/>
    </row>
    <row r="195">
      <c r="C195" s="75"/>
    </row>
    <row r="196">
      <c r="C196" s="75"/>
    </row>
    <row r="197">
      <c r="C197" s="75"/>
    </row>
    <row r="198">
      <c r="C198" s="75"/>
    </row>
    <row r="199">
      <c r="C199" s="75"/>
    </row>
    <row r="200">
      <c r="C200" s="75"/>
    </row>
    <row r="201">
      <c r="C201" s="75"/>
    </row>
    <row r="202">
      <c r="C202" s="75"/>
    </row>
    <row r="203">
      <c r="C203" s="75"/>
    </row>
    <row r="204">
      <c r="C204" s="75"/>
    </row>
    <row r="205">
      <c r="C205" s="75"/>
    </row>
    <row r="206">
      <c r="C206" s="75"/>
    </row>
    <row r="207">
      <c r="C207" s="75"/>
    </row>
    <row r="208">
      <c r="C208" s="75"/>
    </row>
    <row r="209">
      <c r="C209" s="75"/>
    </row>
    <row r="210">
      <c r="C210" s="75"/>
    </row>
    <row r="211">
      <c r="C211" s="75"/>
    </row>
    <row r="212">
      <c r="C212" s="75"/>
    </row>
    <row r="213">
      <c r="C213" s="75"/>
    </row>
    <row r="214">
      <c r="C214" s="75"/>
    </row>
    <row r="215">
      <c r="C215" s="75"/>
    </row>
    <row r="216">
      <c r="C216" s="75"/>
    </row>
    <row r="217">
      <c r="C217" s="75"/>
    </row>
    <row r="218">
      <c r="C218" s="75"/>
    </row>
    <row r="219">
      <c r="C219" s="75"/>
    </row>
    <row r="220">
      <c r="C220" s="75"/>
    </row>
    <row r="221">
      <c r="C221" s="75"/>
    </row>
    <row r="222">
      <c r="C222" s="75"/>
    </row>
    <row r="223">
      <c r="C223" s="75"/>
    </row>
    <row r="224">
      <c r="C224" s="75"/>
    </row>
    <row r="225">
      <c r="C225" s="75"/>
    </row>
    <row r="226">
      <c r="C226" s="75"/>
    </row>
    <row r="227">
      <c r="C227" s="75"/>
    </row>
    <row r="228">
      <c r="C228" s="75"/>
    </row>
    <row r="229">
      <c r="C229" s="75"/>
    </row>
    <row r="230">
      <c r="C230" s="75"/>
    </row>
    <row r="231">
      <c r="C231" s="75"/>
    </row>
    <row r="232">
      <c r="C232" s="75"/>
    </row>
    <row r="233">
      <c r="C233" s="75"/>
    </row>
    <row r="234">
      <c r="C234" s="75"/>
    </row>
    <row r="235">
      <c r="C235" s="75"/>
    </row>
    <row r="236">
      <c r="C236" s="75"/>
    </row>
    <row r="237">
      <c r="C237" s="75"/>
    </row>
    <row r="238">
      <c r="C238" s="75"/>
    </row>
    <row r="239">
      <c r="C239" s="75"/>
    </row>
    <row r="240">
      <c r="C240" s="75"/>
    </row>
    <row r="241">
      <c r="C241" s="75"/>
    </row>
    <row r="242">
      <c r="C242" s="75"/>
    </row>
    <row r="243">
      <c r="C243" s="75"/>
    </row>
    <row r="244">
      <c r="C244" s="75"/>
    </row>
    <row r="245">
      <c r="C245" s="75"/>
    </row>
    <row r="246">
      <c r="C246" s="75"/>
    </row>
    <row r="247">
      <c r="C247" s="75"/>
    </row>
    <row r="248">
      <c r="C248" s="75"/>
    </row>
    <row r="249">
      <c r="C249" s="75"/>
    </row>
    <row r="250">
      <c r="C250" s="75"/>
    </row>
    <row r="251">
      <c r="C251" s="75"/>
    </row>
    <row r="252">
      <c r="C252" s="75"/>
    </row>
    <row r="253">
      <c r="C253" s="75"/>
    </row>
    <row r="254">
      <c r="C254" s="75"/>
    </row>
    <row r="255">
      <c r="C255" s="75"/>
    </row>
    <row r="256">
      <c r="C256" s="75"/>
    </row>
    <row r="257">
      <c r="C257" s="75"/>
    </row>
    <row r="258">
      <c r="C258" s="75"/>
    </row>
    <row r="259">
      <c r="C259" s="75"/>
    </row>
    <row r="260">
      <c r="C260" s="75"/>
    </row>
    <row r="261">
      <c r="C261" s="75"/>
    </row>
    <row r="262">
      <c r="C262" s="75"/>
    </row>
    <row r="263">
      <c r="C263" s="75"/>
    </row>
    <row r="264">
      <c r="C264" s="75"/>
    </row>
    <row r="265">
      <c r="C265" s="75"/>
    </row>
    <row r="266">
      <c r="C266" s="75"/>
    </row>
    <row r="267">
      <c r="C267" s="75"/>
    </row>
    <row r="268">
      <c r="C268" s="75"/>
    </row>
    <row r="269">
      <c r="C269" s="75"/>
    </row>
    <row r="270">
      <c r="C270" s="75"/>
    </row>
    <row r="271">
      <c r="C271" s="75"/>
    </row>
    <row r="272">
      <c r="C272" s="75"/>
    </row>
    <row r="273">
      <c r="C273" s="75"/>
    </row>
    <row r="274">
      <c r="C274" s="75"/>
    </row>
    <row r="275">
      <c r="C275" s="75"/>
    </row>
    <row r="276">
      <c r="C276" s="75"/>
    </row>
    <row r="277">
      <c r="C277" s="75"/>
    </row>
    <row r="278">
      <c r="C278" s="75"/>
    </row>
    <row r="279">
      <c r="C279" s="75"/>
    </row>
    <row r="280">
      <c r="C280" s="75"/>
    </row>
    <row r="281">
      <c r="C281" s="75"/>
    </row>
    <row r="282">
      <c r="C282" s="75"/>
    </row>
    <row r="283">
      <c r="C283" s="75"/>
    </row>
    <row r="284">
      <c r="C284" s="75"/>
    </row>
    <row r="285">
      <c r="C285" s="75"/>
    </row>
    <row r="286">
      <c r="C286" s="75"/>
    </row>
    <row r="287">
      <c r="C287" s="75"/>
    </row>
    <row r="288">
      <c r="C288" s="75"/>
    </row>
    <row r="289">
      <c r="C289" s="75"/>
    </row>
    <row r="290">
      <c r="C290" s="75"/>
    </row>
    <row r="291">
      <c r="C291" s="75"/>
    </row>
    <row r="292">
      <c r="C292" s="75"/>
    </row>
    <row r="293">
      <c r="C293" s="75"/>
    </row>
    <row r="294">
      <c r="C294" s="75"/>
    </row>
    <row r="295">
      <c r="C295" s="75"/>
    </row>
    <row r="296">
      <c r="C296" s="75"/>
    </row>
    <row r="297">
      <c r="C297" s="75"/>
    </row>
    <row r="298">
      <c r="C298" s="75"/>
    </row>
    <row r="299">
      <c r="C299" s="75"/>
    </row>
    <row r="300">
      <c r="C300" s="75"/>
    </row>
    <row r="301">
      <c r="C301" s="75"/>
    </row>
    <row r="302">
      <c r="C302" s="75"/>
    </row>
    <row r="303">
      <c r="C303" s="75"/>
    </row>
    <row r="304">
      <c r="C304" s="75"/>
    </row>
    <row r="305">
      <c r="C305" s="75"/>
    </row>
    <row r="306">
      <c r="C306" s="75"/>
    </row>
    <row r="307">
      <c r="C307" s="75"/>
    </row>
    <row r="308">
      <c r="C308" s="75"/>
    </row>
    <row r="309">
      <c r="C309" s="75"/>
    </row>
    <row r="310">
      <c r="C310" s="75"/>
    </row>
    <row r="311">
      <c r="C311" s="75"/>
    </row>
    <row r="312">
      <c r="C312" s="75"/>
    </row>
    <row r="313">
      <c r="C313" s="75"/>
    </row>
    <row r="314">
      <c r="C314" s="75"/>
    </row>
    <row r="315">
      <c r="C315" s="75"/>
    </row>
    <row r="316">
      <c r="C316" s="75"/>
    </row>
    <row r="317">
      <c r="C317" s="75"/>
    </row>
    <row r="318">
      <c r="C318" s="75"/>
    </row>
    <row r="319">
      <c r="C319" s="75"/>
    </row>
    <row r="320">
      <c r="C320" s="75"/>
    </row>
    <row r="321">
      <c r="C321" s="75"/>
    </row>
    <row r="322">
      <c r="C322" s="75"/>
    </row>
    <row r="323">
      <c r="C323" s="75"/>
    </row>
    <row r="324">
      <c r="C324" s="75"/>
    </row>
    <row r="325">
      <c r="C325" s="75"/>
    </row>
    <row r="326">
      <c r="C326" s="75"/>
    </row>
    <row r="327">
      <c r="C327" s="75"/>
    </row>
    <row r="328">
      <c r="C328" s="75"/>
    </row>
    <row r="329">
      <c r="C329" s="75"/>
    </row>
    <row r="330">
      <c r="C330" s="75"/>
    </row>
    <row r="331">
      <c r="C331" s="75"/>
    </row>
    <row r="332">
      <c r="C332" s="75"/>
    </row>
    <row r="333">
      <c r="C333" s="75"/>
    </row>
    <row r="334">
      <c r="C334" s="75"/>
    </row>
    <row r="335">
      <c r="C335" s="75"/>
    </row>
    <row r="336">
      <c r="C336" s="75"/>
    </row>
    <row r="337">
      <c r="C337" s="75"/>
    </row>
    <row r="338">
      <c r="C338" s="75"/>
    </row>
    <row r="339">
      <c r="C339" s="75"/>
    </row>
    <row r="340">
      <c r="C340" s="75"/>
    </row>
    <row r="341">
      <c r="C341" s="75"/>
    </row>
    <row r="342">
      <c r="C342" s="75"/>
    </row>
    <row r="343">
      <c r="C343" s="75"/>
    </row>
    <row r="344">
      <c r="C344" s="75"/>
    </row>
    <row r="345">
      <c r="C345" s="75"/>
    </row>
    <row r="346">
      <c r="C346" s="75"/>
    </row>
    <row r="347">
      <c r="C347" s="75"/>
    </row>
    <row r="348">
      <c r="C348" s="75"/>
    </row>
    <row r="349">
      <c r="C349" s="75"/>
    </row>
    <row r="350">
      <c r="C350" s="75"/>
    </row>
    <row r="351">
      <c r="C351" s="75"/>
    </row>
    <row r="352">
      <c r="C352" s="75"/>
    </row>
    <row r="353">
      <c r="C353" s="75"/>
    </row>
    <row r="354">
      <c r="C354" s="75"/>
    </row>
    <row r="355">
      <c r="C355" s="75"/>
    </row>
    <row r="356">
      <c r="C356" s="75"/>
    </row>
    <row r="357">
      <c r="C357" s="75"/>
    </row>
    <row r="358">
      <c r="C358" s="75"/>
    </row>
    <row r="359">
      <c r="C359" s="75"/>
    </row>
    <row r="360">
      <c r="C360" s="75"/>
    </row>
    <row r="361">
      <c r="C361" s="75"/>
    </row>
    <row r="362">
      <c r="C362" s="75"/>
    </row>
    <row r="363">
      <c r="C363" s="75"/>
    </row>
    <row r="364">
      <c r="C364" s="75"/>
    </row>
    <row r="365">
      <c r="C365" s="75"/>
    </row>
    <row r="366">
      <c r="C366" s="75"/>
    </row>
    <row r="367">
      <c r="C367" s="75"/>
    </row>
    <row r="368">
      <c r="C368" s="75"/>
    </row>
    <row r="369">
      <c r="C369" s="75"/>
    </row>
    <row r="370">
      <c r="C370" s="75"/>
    </row>
    <row r="371">
      <c r="C371" s="75"/>
    </row>
    <row r="372">
      <c r="C372" s="75"/>
    </row>
    <row r="373">
      <c r="C373" s="75"/>
    </row>
    <row r="374">
      <c r="C374" s="75"/>
    </row>
    <row r="375">
      <c r="C375" s="75"/>
    </row>
    <row r="376">
      <c r="C376" s="75"/>
    </row>
    <row r="377">
      <c r="C377" s="75"/>
    </row>
    <row r="378">
      <c r="C378" s="75"/>
    </row>
    <row r="379">
      <c r="C379" s="75"/>
    </row>
    <row r="380">
      <c r="C380" s="75"/>
    </row>
    <row r="381">
      <c r="C381" s="75"/>
    </row>
    <row r="382">
      <c r="C382" s="75"/>
    </row>
    <row r="383">
      <c r="C383" s="75"/>
    </row>
    <row r="384">
      <c r="C384" s="75"/>
    </row>
    <row r="385">
      <c r="C385" s="75"/>
    </row>
    <row r="386">
      <c r="C386" s="75"/>
    </row>
    <row r="387">
      <c r="C387" s="75"/>
    </row>
    <row r="388">
      <c r="C388" s="75"/>
    </row>
    <row r="389">
      <c r="C389" s="75"/>
    </row>
    <row r="390">
      <c r="C390" s="75"/>
    </row>
    <row r="391">
      <c r="C391" s="75"/>
    </row>
    <row r="392">
      <c r="C392" s="75"/>
    </row>
    <row r="393">
      <c r="C393" s="75"/>
    </row>
    <row r="394">
      <c r="C394" s="75"/>
    </row>
    <row r="395">
      <c r="C395" s="75"/>
    </row>
    <row r="396">
      <c r="C396" s="75"/>
    </row>
    <row r="397">
      <c r="C397" s="75"/>
    </row>
    <row r="398">
      <c r="C398" s="75"/>
    </row>
    <row r="399">
      <c r="C399" s="75"/>
    </row>
    <row r="400">
      <c r="C400" s="75"/>
    </row>
    <row r="401">
      <c r="C401" s="75"/>
    </row>
    <row r="402">
      <c r="C402" s="75"/>
    </row>
    <row r="403">
      <c r="C403" s="75"/>
    </row>
    <row r="404">
      <c r="C404" s="75"/>
    </row>
    <row r="405">
      <c r="C405" s="75"/>
    </row>
    <row r="406">
      <c r="C406" s="75"/>
    </row>
    <row r="407">
      <c r="C407" s="75"/>
    </row>
    <row r="408">
      <c r="C408" s="75"/>
    </row>
    <row r="409">
      <c r="C409" s="75"/>
    </row>
    <row r="410">
      <c r="C410" s="75"/>
    </row>
    <row r="411">
      <c r="C411" s="75"/>
    </row>
    <row r="412">
      <c r="C412" s="75"/>
    </row>
    <row r="413">
      <c r="C413" s="75"/>
    </row>
    <row r="414">
      <c r="C414" s="75"/>
    </row>
    <row r="415">
      <c r="C415" s="75"/>
    </row>
    <row r="416">
      <c r="C416" s="75"/>
    </row>
    <row r="417">
      <c r="C417" s="75"/>
    </row>
    <row r="418">
      <c r="C418" s="75"/>
    </row>
    <row r="419">
      <c r="C419" s="75"/>
    </row>
    <row r="420">
      <c r="C420" s="75"/>
    </row>
    <row r="421">
      <c r="C421" s="75"/>
    </row>
    <row r="422">
      <c r="C422" s="75"/>
    </row>
    <row r="423">
      <c r="C423" s="75"/>
    </row>
    <row r="424">
      <c r="C424" s="75"/>
    </row>
    <row r="425">
      <c r="C425" s="75"/>
    </row>
    <row r="426">
      <c r="C426" s="75"/>
    </row>
    <row r="427">
      <c r="C427" s="75"/>
    </row>
    <row r="428">
      <c r="C428" s="75"/>
    </row>
    <row r="429">
      <c r="C429" s="75"/>
    </row>
    <row r="430">
      <c r="C430" s="75"/>
    </row>
    <row r="431">
      <c r="C431" s="75"/>
    </row>
    <row r="432">
      <c r="C432" s="75"/>
    </row>
    <row r="433">
      <c r="C433" s="75"/>
    </row>
    <row r="434">
      <c r="C434" s="75"/>
    </row>
    <row r="435">
      <c r="C435" s="75"/>
    </row>
    <row r="436">
      <c r="C436" s="75"/>
    </row>
    <row r="437">
      <c r="C437" s="75"/>
    </row>
    <row r="438">
      <c r="C438" s="75"/>
    </row>
    <row r="439">
      <c r="C439" s="75"/>
    </row>
    <row r="440">
      <c r="C440" s="75"/>
    </row>
    <row r="441">
      <c r="C441" s="75"/>
    </row>
    <row r="442">
      <c r="C442" s="75"/>
    </row>
    <row r="443">
      <c r="C443" s="75"/>
    </row>
    <row r="444">
      <c r="C444" s="75"/>
    </row>
    <row r="445">
      <c r="C445" s="75"/>
    </row>
    <row r="446">
      <c r="C446" s="75"/>
    </row>
    <row r="447">
      <c r="C447" s="75"/>
    </row>
    <row r="448">
      <c r="C448" s="75"/>
    </row>
    <row r="449">
      <c r="C449" s="75"/>
    </row>
    <row r="450">
      <c r="C450" s="75"/>
    </row>
    <row r="451">
      <c r="C451" s="75"/>
    </row>
    <row r="452">
      <c r="C452" s="75"/>
    </row>
    <row r="453">
      <c r="C453" s="75"/>
    </row>
    <row r="454">
      <c r="C454" s="75"/>
    </row>
    <row r="455">
      <c r="C455" s="75"/>
    </row>
    <row r="456">
      <c r="C456" s="75"/>
    </row>
    <row r="457">
      <c r="C457" s="75"/>
    </row>
    <row r="458">
      <c r="C458" s="75"/>
    </row>
    <row r="459">
      <c r="C459" s="75"/>
    </row>
    <row r="460">
      <c r="C460" s="75"/>
    </row>
    <row r="461">
      <c r="C461" s="75"/>
    </row>
    <row r="462">
      <c r="C462" s="75"/>
    </row>
    <row r="463">
      <c r="C463" s="75"/>
    </row>
    <row r="464">
      <c r="C464" s="75"/>
    </row>
    <row r="465">
      <c r="C465" s="75"/>
    </row>
    <row r="466">
      <c r="C466" s="75"/>
    </row>
    <row r="467">
      <c r="C467" s="75"/>
    </row>
    <row r="468">
      <c r="C468" s="75"/>
    </row>
    <row r="469">
      <c r="C469" s="75"/>
    </row>
    <row r="470">
      <c r="C470" s="75"/>
    </row>
    <row r="471">
      <c r="C471" s="75"/>
    </row>
    <row r="472">
      <c r="C472" s="75"/>
    </row>
    <row r="473">
      <c r="C473" s="75"/>
    </row>
    <row r="474">
      <c r="C474" s="75"/>
    </row>
    <row r="475">
      <c r="C475" s="75"/>
    </row>
    <row r="476">
      <c r="C476" s="75"/>
    </row>
    <row r="477">
      <c r="C477" s="75"/>
    </row>
    <row r="478">
      <c r="C478" s="75"/>
    </row>
    <row r="479">
      <c r="C479" s="75"/>
    </row>
    <row r="480">
      <c r="C480" s="75"/>
    </row>
    <row r="481">
      <c r="C481" s="75"/>
    </row>
    <row r="482">
      <c r="C482" s="75"/>
    </row>
    <row r="483">
      <c r="C483" s="75"/>
    </row>
    <row r="484">
      <c r="C484" s="75"/>
    </row>
    <row r="485">
      <c r="C485" s="75"/>
    </row>
    <row r="486">
      <c r="C486" s="75"/>
    </row>
    <row r="487">
      <c r="C487" s="75"/>
    </row>
    <row r="488">
      <c r="C488" s="75"/>
    </row>
    <row r="489">
      <c r="C489" s="75"/>
    </row>
    <row r="490">
      <c r="C490" s="75"/>
    </row>
    <row r="491">
      <c r="C491" s="75"/>
    </row>
    <row r="492">
      <c r="C492" s="75"/>
    </row>
    <row r="493">
      <c r="C493" s="75"/>
    </row>
    <row r="494">
      <c r="C494" s="75"/>
    </row>
    <row r="495">
      <c r="C495" s="75"/>
    </row>
    <row r="496">
      <c r="C496" s="75"/>
    </row>
    <row r="497">
      <c r="C497" s="75"/>
    </row>
    <row r="498">
      <c r="C498" s="75"/>
    </row>
    <row r="499">
      <c r="C499" s="75"/>
    </row>
    <row r="500">
      <c r="C500" s="75"/>
    </row>
    <row r="501">
      <c r="C501" s="75"/>
    </row>
    <row r="502">
      <c r="C502" s="75"/>
    </row>
    <row r="503">
      <c r="C503" s="75"/>
    </row>
    <row r="504">
      <c r="C504" s="75"/>
    </row>
    <row r="505">
      <c r="C505" s="75"/>
    </row>
    <row r="506">
      <c r="C506" s="75"/>
    </row>
    <row r="507">
      <c r="C507" s="75"/>
    </row>
    <row r="508">
      <c r="C508" s="75"/>
    </row>
    <row r="509">
      <c r="C509" s="75"/>
    </row>
    <row r="510">
      <c r="C510" s="75"/>
    </row>
    <row r="511">
      <c r="C511" s="75"/>
    </row>
    <row r="512">
      <c r="C512" s="75"/>
    </row>
    <row r="513">
      <c r="C513" s="75"/>
    </row>
    <row r="514">
      <c r="C514" s="75"/>
    </row>
    <row r="515">
      <c r="C515" s="75"/>
    </row>
    <row r="516">
      <c r="C516" s="75"/>
    </row>
    <row r="517">
      <c r="C517" s="75"/>
    </row>
    <row r="518">
      <c r="C518" s="75"/>
    </row>
    <row r="519">
      <c r="C519" s="75"/>
    </row>
    <row r="520">
      <c r="C520" s="75"/>
    </row>
    <row r="521">
      <c r="C521" s="75"/>
    </row>
    <row r="522">
      <c r="C522" s="75"/>
    </row>
    <row r="523">
      <c r="C523" s="75"/>
    </row>
    <row r="524">
      <c r="C524" s="75"/>
    </row>
    <row r="525">
      <c r="C525" s="75"/>
    </row>
    <row r="526">
      <c r="C526" s="75"/>
    </row>
    <row r="527">
      <c r="C527" s="75"/>
    </row>
    <row r="528">
      <c r="C528" s="75"/>
    </row>
    <row r="529">
      <c r="C529" s="75"/>
    </row>
    <row r="530">
      <c r="C530" s="75"/>
    </row>
    <row r="531">
      <c r="C531" s="75"/>
    </row>
    <row r="532">
      <c r="C532" s="75"/>
    </row>
    <row r="533">
      <c r="C533" s="75"/>
    </row>
    <row r="534">
      <c r="C534" s="75"/>
    </row>
    <row r="535">
      <c r="C535" s="75"/>
    </row>
    <row r="536">
      <c r="C536" s="75"/>
    </row>
    <row r="537">
      <c r="C537" s="75"/>
    </row>
    <row r="538">
      <c r="C538" s="75"/>
    </row>
    <row r="539">
      <c r="C539" s="75"/>
    </row>
    <row r="540">
      <c r="C540" s="75"/>
    </row>
    <row r="541">
      <c r="C541" s="75"/>
    </row>
    <row r="542">
      <c r="C542" s="75"/>
    </row>
    <row r="543">
      <c r="C543" s="75"/>
    </row>
    <row r="544">
      <c r="C544" s="75"/>
    </row>
    <row r="545">
      <c r="C545" s="75"/>
    </row>
    <row r="546">
      <c r="C546" s="75"/>
    </row>
    <row r="547">
      <c r="C547" s="75"/>
    </row>
    <row r="548">
      <c r="C548" s="75"/>
    </row>
    <row r="549">
      <c r="C549" s="75"/>
    </row>
    <row r="550">
      <c r="C550" s="75"/>
    </row>
    <row r="551">
      <c r="C551" s="75"/>
    </row>
    <row r="552">
      <c r="C552" s="75"/>
    </row>
    <row r="553">
      <c r="C553" s="75"/>
    </row>
    <row r="554">
      <c r="C554" s="75"/>
    </row>
    <row r="555">
      <c r="C555" s="75"/>
    </row>
    <row r="556">
      <c r="C556" s="75"/>
    </row>
    <row r="557">
      <c r="C557" s="75"/>
    </row>
    <row r="558">
      <c r="C558" s="75"/>
    </row>
    <row r="559">
      <c r="C559" s="75"/>
    </row>
    <row r="560">
      <c r="C560" s="75"/>
    </row>
    <row r="561">
      <c r="C561" s="75"/>
    </row>
    <row r="562">
      <c r="C562" s="75"/>
    </row>
    <row r="563">
      <c r="C563" s="75"/>
    </row>
    <row r="564">
      <c r="C564" s="75"/>
    </row>
    <row r="565">
      <c r="C565" s="75"/>
    </row>
    <row r="566">
      <c r="C566" s="75"/>
    </row>
    <row r="567">
      <c r="C567" s="75"/>
    </row>
    <row r="568">
      <c r="C568" s="75"/>
    </row>
    <row r="569">
      <c r="C569" s="75"/>
    </row>
    <row r="570">
      <c r="C570" s="75"/>
    </row>
    <row r="571">
      <c r="C571" s="75"/>
    </row>
    <row r="572">
      <c r="C572" s="75"/>
    </row>
    <row r="573">
      <c r="C573" s="75"/>
    </row>
    <row r="574">
      <c r="C574" s="75"/>
    </row>
    <row r="575">
      <c r="C575" s="75"/>
    </row>
    <row r="576">
      <c r="C576" s="75"/>
    </row>
    <row r="577">
      <c r="C577" s="75"/>
    </row>
    <row r="578">
      <c r="C578" s="75"/>
    </row>
    <row r="579">
      <c r="C579" s="75"/>
    </row>
    <row r="580">
      <c r="C580" s="75"/>
    </row>
    <row r="581">
      <c r="C581" s="75"/>
    </row>
    <row r="582">
      <c r="C582" s="75"/>
    </row>
    <row r="583">
      <c r="C583" s="75"/>
    </row>
    <row r="584">
      <c r="C584" s="75"/>
    </row>
    <row r="585">
      <c r="C585" s="75"/>
    </row>
    <row r="586">
      <c r="C586" s="75"/>
    </row>
    <row r="587">
      <c r="C587" s="75"/>
    </row>
    <row r="588">
      <c r="C588" s="75"/>
    </row>
    <row r="589">
      <c r="C589" s="75"/>
    </row>
    <row r="590">
      <c r="C590" s="75"/>
    </row>
    <row r="591">
      <c r="C591" s="75"/>
    </row>
    <row r="592">
      <c r="C592" s="75"/>
    </row>
    <row r="593">
      <c r="C593" s="75"/>
    </row>
    <row r="594">
      <c r="C594" s="75"/>
    </row>
    <row r="595">
      <c r="C595" s="75"/>
    </row>
    <row r="596">
      <c r="C596" s="75"/>
    </row>
    <row r="597">
      <c r="C597" s="75"/>
    </row>
    <row r="598">
      <c r="C598" s="75"/>
    </row>
    <row r="599">
      <c r="C599" s="75"/>
    </row>
    <row r="600">
      <c r="C600" s="75"/>
    </row>
    <row r="601">
      <c r="C601" s="75"/>
    </row>
    <row r="602">
      <c r="C602" s="75"/>
    </row>
    <row r="603">
      <c r="C603" s="75"/>
    </row>
    <row r="604">
      <c r="C604" s="75"/>
    </row>
    <row r="605">
      <c r="C605" s="75"/>
    </row>
    <row r="606">
      <c r="C606" s="75"/>
    </row>
    <row r="607">
      <c r="C607" s="75"/>
    </row>
    <row r="608">
      <c r="C608" s="75"/>
    </row>
    <row r="609">
      <c r="C609" s="75"/>
    </row>
    <row r="610">
      <c r="C610" s="75"/>
    </row>
    <row r="611">
      <c r="C611" s="75"/>
    </row>
    <row r="612">
      <c r="C612" s="75"/>
    </row>
    <row r="613">
      <c r="C613" s="75"/>
    </row>
    <row r="614">
      <c r="C614" s="75"/>
    </row>
    <row r="615">
      <c r="C615" s="75"/>
    </row>
    <row r="616">
      <c r="C616" s="75"/>
    </row>
    <row r="617">
      <c r="C617" s="75"/>
    </row>
    <row r="618">
      <c r="C618" s="75"/>
    </row>
    <row r="619">
      <c r="C619" s="75"/>
    </row>
    <row r="620">
      <c r="C620" s="75"/>
    </row>
    <row r="621">
      <c r="C621" s="75"/>
    </row>
    <row r="622">
      <c r="C622" s="75"/>
    </row>
    <row r="623">
      <c r="C623" s="75"/>
    </row>
    <row r="624">
      <c r="C624" s="75"/>
    </row>
    <row r="625">
      <c r="C625" s="75"/>
    </row>
    <row r="626">
      <c r="C626" s="75"/>
    </row>
    <row r="627">
      <c r="C627" s="75"/>
    </row>
    <row r="628">
      <c r="C628" s="75"/>
    </row>
    <row r="629">
      <c r="C629" s="75"/>
    </row>
    <row r="630">
      <c r="C630" s="75"/>
    </row>
    <row r="631">
      <c r="C631" s="75"/>
    </row>
    <row r="632">
      <c r="C632" s="75"/>
    </row>
    <row r="633">
      <c r="C633" s="75"/>
    </row>
    <row r="634">
      <c r="C634" s="75"/>
    </row>
    <row r="635">
      <c r="C635" s="75"/>
    </row>
    <row r="636">
      <c r="C636" s="75"/>
    </row>
    <row r="637">
      <c r="C637" s="75"/>
    </row>
    <row r="638">
      <c r="C638" s="75"/>
    </row>
    <row r="639">
      <c r="C639" s="75"/>
    </row>
    <row r="640">
      <c r="C640" s="75"/>
    </row>
    <row r="641">
      <c r="C641" s="75"/>
    </row>
    <row r="642">
      <c r="C642" s="75"/>
    </row>
    <row r="643">
      <c r="C643" s="75"/>
    </row>
    <row r="644">
      <c r="C644" s="75"/>
    </row>
    <row r="645">
      <c r="C645" s="75"/>
    </row>
    <row r="646">
      <c r="C646" s="75"/>
    </row>
    <row r="647">
      <c r="C647" s="75"/>
    </row>
    <row r="648">
      <c r="C648" s="75"/>
    </row>
    <row r="649">
      <c r="C649" s="75"/>
    </row>
    <row r="650">
      <c r="C650" s="75"/>
    </row>
    <row r="651">
      <c r="C651" s="75"/>
    </row>
    <row r="652">
      <c r="C652" s="75"/>
    </row>
    <row r="653">
      <c r="C653" s="75"/>
    </row>
    <row r="654">
      <c r="C654" s="75"/>
    </row>
    <row r="655">
      <c r="C655" s="75"/>
    </row>
    <row r="656">
      <c r="C656" s="75"/>
    </row>
    <row r="657">
      <c r="C657" s="75"/>
    </row>
    <row r="658">
      <c r="C658" s="75"/>
    </row>
    <row r="659">
      <c r="C659" s="75"/>
    </row>
    <row r="660">
      <c r="C660" s="75"/>
    </row>
    <row r="661">
      <c r="C661" s="75"/>
    </row>
    <row r="662">
      <c r="C662" s="75"/>
    </row>
    <row r="663">
      <c r="C663" s="75"/>
    </row>
    <row r="664">
      <c r="C664" s="75"/>
    </row>
    <row r="665">
      <c r="C665" s="75"/>
    </row>
    <row r="666">
      <c r="C666" s="75"/>
    </row>
    <row r="667">
      <c r="C667" s="75"/>
    </row>
    <row r="668">
      <c r="C668" s="75"/>
    </row>
    <row r="669">
      <c r="C669" s="75"/>
    </row>
    <row r="670">
      <c r="C670" s="75"/>
    </row>
    <row r="671">
      <c r="C671" s="75"/>
    </row>
    <row r="672">
      <c r="C672" s="75"/>
    </row>
    <row r="673">
      <c r="C673" s="75"/>
    </row>
    <row r="674">
      <c r="C674" s="75"/>
    </row>
    <row r="675">
      <c r="C675" s="75"/>
    </row>
    <row r="676">
      <c r="C676" s="75"/>
    </row>
    <row r="677">
      <c r="C677" s="75"/>
    </row>
    <row r="678">
      <c r="C678" s="75"/>
    </row>
    <row r="679">
      <c r="C679" s="75"/>
    </row>
    <row r="680">
      <c r="C680" s="75"/>
    </row>
    <row r="681">
      <c r="C681" s="75"/>
    </row>
    <row r="682">
      <c r="C682" s="75"/>
    </row>
    <row r="683">
      <c r="C683" s="75"/>
    </row>
    <row r="684">
      <c r="C684" s="75"/>
    </row>
    <row r="685">
      <c r="C685" s="75"/>
    </row>
    <row r="686">
      <c r="C686" s="75"/>
    </row>
    <row r="687">
      <c r="C687" s="75"/>
    </row>
    <row r="688">
      <c r="C688" s="75"/>
    </row>
    <row r="689">
      <c r="C689" s="75"/>
    </row>
    <row r="690">
      <c r="C690" s="75"/>
    </row>
    <row r="691">
      <c r="C691" s="75"/>
    </row>
    <row r="692">
      <c r="C692" s="75"/>
    </row>
    <row r="693">
      <c r="C693" s="75"/>
    </row>
    <row r="694">
      <c r="C694" s="75"/>
    </row>
    <row r="695">
      <c r="C695" s="75"/>
    </row>
    <row r="696">
      <c r="C696" s="75"/>
    </row>
    <row r="697">
      <c r="C697" s="75"/>
    </row>
    <row r="698">
      <c r="C698" s="75"/>
    </row>
    <row r="699">
      <c r="C699" s="75"/>
    </row>
    <row r="700">
      <c r="C700" s="75"/>
    </row>
    <row r="701">
      <c r="C701" s="75"/>
    </row>
    <row r="702">
      <c r="C702" s="75"/>
    </row>
    <row r="703">
      <c r="C703" s="75"/>
    </row>
    <row r="704">
      <c r="C704" s="75"/>
    </row>
    <row r="705">
      <c r="C705" s="75"/>
    </row>
    <row r="706">
      <c r="C706" s="75"/>
    </row>
    <row r="707">
      <c r="C707" s="75"/>
    </row>
    <row r="708">
      <c r="C708" s="75"/>
    </row>
    <row r="709">
      <c r="C709" s="75"/>
    </row>
    <row r="710">
      <c r="C710" s="75"/>
    </row>
    <row r="711">
      <c r="C711" s="75"/>
    </row>
    <row r="712">
      <c r="C712" s="75"/>
    </row>
    <row r="713">
      <c r="C713" s="75"/>
    </row>
    <row r="714">
      <c r="C714" s="75"/>
    </row>
    <row r="715">
      <c r="C715" s="75"/>
    </row>
    <row r="716">
      <c r="C716" s="75"/>
    </row>
    <row r="717">
      <c r="C717" s="75"/>
    </row>
    <row r="718">
      <c r="C718" s="75"/>
    </row>
    <row r="719">
      <c r="C719" s="75"/>
    </row>
    <row r="720">
      <c r="C720" s="75"/>
    </row>
    <row r="721">
      <c r="C721" s="75"/>
    </row>
    <row r="722">
      <c r="C722" s="75"/>
    </row>
    <row r="723">
      <c r="C723" s="75"/>
    </row>
    <row r="724">
      <c r="C724" s="75"/>
    </row>
    <row r="725">
      <c r="C725" s="75"/>
    </row>
    <row r="726">
      <c r="C726" s="75"/>
    </row>
    <row r="727">
      <c r="C727" s="75"/>
    </row>
    <row r="728">
      <c r="C728" s="75"/>
    </row>
    <row r="729">
      <c r="C729" s="75"/>
    </row>
    <row r="730">
      <c r="C730" s="75"/>
    </row>
    <row r="731">
      <c r="C731" s="75"/>
    </row>
    <row r="732">
      <c r="C732" s="75"/>
    </row>
    <row r="733">
      <c r="C733" s="75"/>
    </row>
    <row r="734">
      <c r="C734" s="75"/>
    </row>
    <row r="735">
      <c r="C735" s="75"/>
    </row>
    <row r="736">
      <c r="C736" s="75"/>
    </row>
    <row r="737">
      <c r="C737" s="75"/>
    </row>
    <row r="738">
      <c r="C738" s="75"/>
    </row>
    <row r="739">
      <c r="C739" s="75"/>
    </row>
    <row r="740">
      <c r="C740" s="75"/>
    </row>
    <row r="741">
      <c r="C741" s="75"/>
    </row>
    <row r="742">
      <c r="C742" s="75"/>
    </row>
    <row r="743">
      <c r="C743" s="75"/>
    </row>
    <row r="744">
      <c r="C744" s="75"/>
    </row>
    <row r="745">
      <c r="C745" s="75"/>
    </row>
    <row r="746">
      <c r="C746" s="75"/>
    </row>
    <row r="747">
      <c r="C747" s="75"/>
    </row>
    <row r="748">
      <c r="C748" s="75"/>
    </row>
    <row r="749">
      <c r="C749" s="75"/>
    </row>
    <row r="750">
      <c r="C750" s="75"/>
    </row>
    <row r="751">
      <c r="C751" s="75"/>
    </row>
    <row r="752">
      <c r="C752" s="75"/>
    </row>
    <row r="753">
      <c r="C753" s="75"/>
    </row>
    <row r="754">
      <c r="C754" s="75"/>
    </row>
    <row r="755">
      <c r="C755" s="75"/>
    </row>
    <row r="756">
      <c r="C756" s="75"/>
    </row>
    <row r="757">
      <c r="C757" s="75"/>
    </row>
    <row r="758">
      <c r="C758" s="75"/>
    </row>
    <row r="759">
      <c r="C759" s="75"/>
    </row>
    <row r="760">
      <c r="C760" s="75"/>
    </row>
    <row r="761">
      <c r="C761" s="75"/>
    </row>
    <row r="762">
      <c r="C762" s="75"/>
    </row>
    <row r="763">
      <c r="C763" s="75"/>
    </row>
    <row r="764">
      <c r="C764" s="75"/>
    </row>
    <row r="765">
      <c r="C765" s="75"/>
    </row>
    <row r="766">
      <c r="C766" s="75"/>
    </row>
    <row r="767">
      <c r="C767" s="75"/>
    </row>
    <row r="768">
      <c r="C768" s="75"/>
    </row>
    <row r="769">
      <c r="C769" s="75"/>
    </row>
    <row r="770">
      <c r="C770" s="75"/>
    </row>
    <row r="771">
      <c r="C771" s="75"/>
    </row>
    <row r="772">
      <c r="C772" s="75"/>
    </row>
    <row r="773">
      <c r="C773" s="75"/>
    </row>
    <row r="774">
      <c r="C774" s="75"/>
    </row>
    <row r="775">
      <c r="C775" s="75"/>
    </row>
    <row r="776">
      <c r="C776" s="75"/>
    </row>
    <row r="777">
      <c r="C777" s="75"/>
    </row>
    <row r="778">
      <c r="C778" s="75"/>
    </row>
    <row r="779">
      <c r="C779" s="75"/>
    </row>
    <row r="780">
      <c r="C780" s="75"/>
    </row>
    <row r="781">
      <c r="C781" s="75"/>
    </row>
    <row r="782">
      <c r="C782" s="75"/>
    </row>
    <row r="783">
      <c r="C783" s="75"/>
    </row>
    <row r="784">
      <c r="C784" s="75"/>
    </row>
    <row r="785">
      <c r="C785" s="75"/>
    </row>
    <row r="786">
      <c r="C786" s="75"/>
    </row>
    <row r="787">
      <c r="C787" s="75"/>
    </row>
    <row r="788">
      <c r="C788" s="75"/>
    </row>
    <row r="789">
      <c r="C789" s="75"/>
    </row>
    <row r="790">
      <c r="C790" s="75"/>
    </row>
    <row r="791">
      <c r="C791" s="75"/>
    </row>
    <row r="792">
      <c r="C792" s="75"/>
    </row>
    <row r="793">
      <c r="C793" s="75"/>
    </row>
    <row r="794">
      <c r="C794" s="75"/>
    </row>
    <row r="795">
      <c r="C795" s="75"/>
    </row>
    <row r="796">
      <c r="C796" s="75"/>
    </row>
    <row r="797">
      <c r="C797" s="75"/>
    </row>
    <row r="798">
      <c r="C798" s="75"/>
    </row>
    <row r="799">
      <c r="C799" s="75"/>
    </row>
    <row r="800">
      <c r="C800" s="75"/>
    </row>
    <row r="801">
      <c r="C801" s="75"/>
    </row>
    <row r="802">
      <c r="C802" s="75"/>
    </row>
    <row r="803">
      <c r="C803" s="75"/>
    </row>
    <row r="804">
      <c r="C804" s="75"/>
    </row>
    <row r="805">
      <c r="C805" s="75"/>
    </row>
    <row r="806">
      <c r="C806" s="75"/>
    </row>
    <row r="807">
      <c r="C807" s="75"/>
    </row>
    <row r="808">
      <c r="C808" s="75"/>
    </row>
    <row r="809">
      <c r="C809" s="75"/>
    </row>
    <row r="810">
      <c r="C810" s="75"/>
    </row>
    <row r="811">
      <c r="C811" s="75"/>
    </row>
    <row r="812">
      <c r="C812" s="75"/>
    </row>
    <row r="813">
      <c r="C813" s="75"/>
    </row>
    <row r="814">
      <c r="C814" s="75"/>
    </row>
    <row r="815">
      <c r="C815" s="75"/>
    </row>
    <row r="816">
      <c r="C816" s="75"/>
    </row>
    <row r="817">
      <c r="C817" s="75"/>
    </row>
    <row r="818">
      <c r="C818" s="75"/>
    </row>
    <row r="819">
      <c r="C819" s="75"/>
    </row>
    <row r="820">
      <c r="C820" s="75"/>
    </row>
    <row r="821">
      <c r="C821" s="75"/>
    </row>
    <row r="822">
      <c r="C822" s="75"/>
    </row>
    <row r="823">
      <c r="C823" s="75"/>
    </row>
    <row r="824">
      <c r="C824" s="75"/>
    </row>
    <row r="825">
      <c r="C825" s="75"/>
    </row>
    <row r="826">
      <c r="C826" s="75"/>
    </row>
    <row r="827">
      <c r="C827" s="75"/>
    </row>
    <row r="828">
      <c r="C828" s="75"/>
    </row>
    <row r="829">
      <c r="C829" s="75"/>
    </row>
    <row r="830">
      <c r="C830" s="75"/>
    </row>
    <row r="831">
      <c r="C831" s="75"/>
    </row>
    <row r="832">
      <c r="C832" s="75"/>
    </row>
    <row r="833">
      <c r="C833" s="75"/>
    </row>
    <row r="834">
      <c r="C834" s="75"/>
    </row>
    <row r="835">
      <c r="C835" s="75"/>
    </row>
    <row r="836">
      <c r="C836" s="75"/>
    </row>
    <row r="837">
      <c r="C837" s="75"/>
    </row>
    <row r="838">
      <c r="C838" s="75"/>
    </row>
    <row r="839">
      <c r="C839" s="75"/>
    </row>
    <row r="840">
      <c r="C840" s="75"/>
    </row>
    <row r="841">
      <c r="C841" s="75"/>
    </row>
    <row r="842">
      <c r="C842" s="75"/>
    </row>
    <row r="843">
      <c r="C843" s="75"/>
    </row>
    <row r="844">
      <c r="C844" s="75"/>
    </row>
    <row r="845">
      <c r="C845" s="75"/>
    </row>
    <row r="846">
      <c r="C846" s="75"/>
    </row>
    <row r="847">
      <c r="C847" s="75"/>
    </row>
    <row r="848">
      <c r="C848" s="75"/>
    </row>
    <row r="849">
      <c r="C849" s="75"/>
    </row>
    <row r="850">
      <c r="C850" s="75"/>
    </row>
    <row r="851">
      <c r="C851" s="75"/>
    </row>
    <row r="852">
      <c r="C852" s="75"/>
    </row>
    <row r="853">
      <c r="C853" s="75"/>
    </row>
    <row r="854">
      <c r="C854" s="75"/>
    </row>
    <row r="855">
      <c r="C855" s="75"/>
    </row>
    <row r="856">
      <c r="C856" s="75"/>
    </row>
    <row r="857">
      <c r="C857" s="75"/>
    </row>
    <row r="858">
      <c r="C858" s="75"/>
    </row>
    <row r="859">
      <c r="C859" s="75"/>
    </row>
    <row r="860">
      <c r="C860" s="75"/>
    </row>
    <row r="861">
      <c r="C861" s="75"/>
    </row>
    <row r="862">
      <c r="C862" s="75"/>
    </row>
    <row r="863">
      <c r="C863" s="75"/>
    </row>
    <row r="864">
      <c r="C864" s="75"/>
    </row>
    <row r="865">
      <c r="C865" s="75"/>
    </row>
    <row r="866">
      <c r="C866" s="75"/>
    </row>
    <row r="867">
      <c r="C867" s="75"/>
    </row>
    <row r="868">
      <c r="C868" s="75"/>
    </row>
    <row r="869">
      <c r="C869" s="75"/>
    </row>
    <row r="870">
      <c r="C870" s="75"/>
    </row>
    <row r="871">
      <c r="C871" s="75"/>
    </row>
    <row r="872">
      <c r="C872" s="75"/>
    </row>
    <row r="873">
      <c r="C873" s="75"/>
    </row>
    <row r="874">
      <c r="C874" s="75"/>
    </row>
    <row r="875">
      <c r="C875" s="75"/>
    </row>
    <row r="876">
      <c r="C876" s="75"/>
    </row>
    <row r="877">
      <c r="C877" s="75"/>
    </row>
    <row r="878">
      <c r="C878" s="75"/>
    </row>
    <row r="879">
      <c r="C879" s="75"/>
    </row>
    <row r="880">
      <c r="C880" s="75"/>
    </row>
    <row r="881">
      <c r="C881" s="75"/>
    </row>
    <row r="882">
      <c r="C882" s="75"/>
    </row>
    <row r="883">
      <c r="C883" s="75"/>
    </row>
    <row r="884">
      <c r="C884" s="75"/>
    </row>
    <row r="885">
      <c r="C885" s="75"/>
    </row>
    <row r="886">
      <c r="C886" s="75"/>
    </row>
    <row r="887">
      <c r="C887" s="75"/>
    </row>
    <row r="888">
      <c r="C888" s="75"/>
    </row>
    <row r="889">
      <c r="C889" s="75"/>
    </row>
    <row r="890">
      <c r="C890" s="75"/>
    </row>
    <row r="891">
      <c r="C891" s="75"/>
    </row>
    <row r="892">
      <c r="C892" s="75"/>
    </row>
    <row r="893">
      <c r="C893" s="75"/>
    </row>
    <row r="894">
      <c r="C894" s="75"/>
    </row>
    <row r="895">
      <c r="C895" s="75"/>
    </row>
    <row r="896">
      <c r="C896" s="75"/>
    </row>
    <row r="897">
      <c r="C897" s="75"/>
    </row>
    <row r="898">
      <c r="C898" s="75"/>
    </row>
    <row r="899">
      <c r="C899" s="75"/>
    </row>
    <row r="900">
      <c r="C900" s="75"/>
    </row>
    <row r="901">
      <c r="C901" s="75"/>
    </row>
    <row r="902">
      <c r="C902" s="75"/>
    </row>
    <row r="903">
      <c r="C903" s="75"/>
    </row>
    <row r="904">
      <c r="C904" s="75"/>
    </row>
    <row r="905">
      <c r="C905" s="75"/>
    </row>
    <row r="906">
      <c r="C906" s="75"/>
    </row>
    <row r="907">
      <c r="C907" s="75"/>
    </row>
    <row r="908">
      <c r="C908" s="75"/>
    </row>
    <row r="909">
      <c r="C909" s="75"/>
    </row>
    <row r="910">
      <c r="C910" s="75"/>
    </row>
    <row r="911">
      <c r="C911" s="75"/>
    </row>
    <row r="912">
      <c r="C912" s="75"/>
    </row>
    <row r="913">
      <c r="C913" s="75"/>
    </row>
    <row r="914">
      <c r="C914" s="75"/>
    </row>
    <row r="915">
      <c r="C915" s="75"/>
    </row>
    <row r="916">
      <c r="C916" s="75"/>
    </row>
    <row r="917">
      <c r="C917" s="75"/>
    </row>
    <row r="918">
      <c r="C918" s="75"/>
    </row>
    <row r="919">
      <c r="C919" s="75"/>
    </row>
    <row r="920">
      <c r="C920" s="75"/>
    </row>
    <row r="921">
      <c r="C921" s="75"/>
    </row>
    <row r="922">
      <c r="C922" s="75"/>
    </row>
    <row r="923">
      <c r="C923" s="75"/>
    </row>
    <row r="924">
      <c r="C924" s="75"/>
    </row>
    <row r="925">
      <c r="C925" s="75"/>
    </row>
    <row r="926">
      <c r="C926" s="75"/>
    </row>
    <row r="927">
      <c r="C927" s="75"/>
    </row>
    <row r="928">
      <c r="C928" s="75"/>
    </row>
    <row r="929">
      <c r="C929" s="75"/>
    </row>
    <row r="930">
      <c r="C930" s="75"/>
    </row>
    <row r="931">
      <c r="C931" s="75"/>
    </row>
    <row r="932">
      <c r="C932" s="75"/>
    </row>
    <row r="933">
      <c r="C933" s="75"/>
    </row>
    <row r="934">
      <c r="C934" s="75"/>
    </row>
    <row r="935">
      <c r="C935" s="75"/>
    </row>
    <row r="936">
      <c r="C936" s="75"/>
    </row>
    <row r="937">
      <c r="C937" s="75"/>
    </row>
    <row r="938">
      <c r="C938" s="75"/>
    </row>
    <row r="939">
      <c r="C939" s="75"/>
    </row>
    <row r="940">
      <c r="C940" s="75"/>
    </row>
    <row r="941">
      <c r="C941" s="75"/>
    </row>
    <row r="942">
      <c r="C942" s="75"/>
    </row>
    <row r="943">
      <c r="C943" s="75"/>
    </row>
    <row r="944">
      <c r="C944" s="75"/>
    </row>
    <row r="945">
      <c r="C945" s="75"/>
    </row>
    <row r="946">
      <c r="C946" s="75"/>
    </row>
    <row r="947">
      <c r="C947" s="75"/>
    </row>
    <row r="948">
      <c r="C948" s="75"/>
    </row>
    <row r="949">
      <c r="C949" s="75"/>
    </row>
    <row r="950">
      <c r="C950" s="75"/>
    </row>
    <row r="951">
      <c r="C951" s="75"/>
    </row>
    <row r="952">
      <c r="C952" s="75"/>
    </row>
    <row r="953">
      <c r="C953" s="75"/>
    </row>
    <row r="954">
      <c r="C954" s="75"/>
    </row>
    <row r="955">
      <c r="C955" s="75"/>
    </row>
    <row r="956">
      <c r="C956" s="75"/>
    </row>
    <row r="957">
      <c r="C957" s="75"/>
    </row>
    <row r="958">
      <c r="C958" s="75"/>
    </row>
    <row r="959">
      <c r="C959" s="75"/>
    </row>
    <row r="960">
      <c r="C960" s="75"/>
    </row>
    <row r="961">
      <c r="C961" s="75"/>
    </row>
    <row r="962">
      <c r="C962" s="75"/>
    </row>
    <row r="963">
      <c r="C963" s="75"/>
    </row>
    <row r="964">
      <c r="C964" s="75"/>
    </row>
    <row r="965">
      <c r="C965" s="75"/>
    </row>
    <row r="966">
      <c r="C966" s="75"/>
    </row>
    <row r="967">
      <c r="C967" s="75"/>
    </row>
    <row r="968">
      <c r="C968" s="75"/>
    </row>
    <row r="969">
      <c r="C969" s="75"/>
    </row>
    <row r="970">
      <c r="C970" s="75"/>
    </row>
    <row r="971">
      <c r="C971" s="75"/>
    </row>
    <row r="972">
      <c r="C972" s="75"/>
    </row>
    <row r="973">
      <c r="C973" s="75"/>
    </row>
    <row r="974">
      <c r="C974" s="75"/>
    </row>
    <row r="975">
      <c r="C975" s="75"/>
    </row>
    <row r="976">
      <c r="C976" s="75"/>
    </row>
    <row r="977">
      <c r="C977" s="75"/>
    </row>
    <row r="978">
      <c r="C978" s="75"/>
    </row>
    <row r="979">
      <c r="C979" s="75"/>
    </row>
    <row r="980">
      <c r="C980" s="75"/>
    </row>
    <row r="981">
      <c r="C981" s="75"/>
    </row>
    <row r="982">
      <c r="C982" s="75"/>
    </row>
    <row r="983">
      <c r="C983" s="75"/>
    </row>
    <row r="984">
      <c r="C984" s="75"/>
    </row>
    <row r="985">
      <c r="C985" s="75"/>
    </row>
    <row r="986">
      <c r="C986" s="75"/>
    </row>
    <row r="987">
      <c r="C987" s="75"/>
    </row>
    <row r="988">
      <c r="C988" s="75"/>
    </row>
    <row r="989">
      <c r="C989" s="75"/>
    </row>
    <row r="990">
      <c r="C990" s="75"/>
    </row>
    <row r="991">
      <c r="C991" s="75"/>
    </row>
    <row r="992">
      <c r="C992" s="75"/>
    </row>
    <row r="993">
      <c r="C993" s="75"/>
    </row>
    <row r="994">
      <c r="C994" s="75"/>
    </row>
    <row r="995">
      <c r="C995" s="75"/>
    </row>
    <row r="996">
      <c r="C996" s="75"/>
    </row>
    <row r="997">
      <c r="C997" s="75"/>
    </row>
    <row r="998">
      <c r="C998" s="75"/>
    </row>
    <row r="999">
      <c r="C999" s="75"/>
    </row>
    <row r="1000">
      <c r="C1000" s="7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0.75"/>
    <col customWidth="1" min="2" max="2" width="31.88"/>
    <col customWidth="1" min="3" max="4" width="19.88"/>
    <col customWidth="1" min="5" max="5" width="24.75"/>
  </cols>
  <sheetData>
    <row r="1">
      <c r="A1" s="204" t="s">
        <v>373</v>
      </c>
      <c r="H1" s="205"/>
    </row>
    <row r="2">
      <c r="A2" s="206" t="s">
        <v>374</v>
      </c>
      <c r="B2" s="206" t="s">
        <v>375</v>
      </c>
      <c r="C2" s="207" t="s">
        <v>15</v>
      </c>
      <c r="D2" s="207" t="s">
        <v>376</v>
      </c>
      <c r="E2" s="208" t="s">
        <v>377</v>
      </c>
      <c r="F2" s="23"/>
      <c r="G2" s="209" t="s">
        <v>378</v>
      </c>
      <c r="H2" s="205"/>
    </row>
    <row r="3">
      <c r="A3" s="210"/>
      <c r="B3" s="210"/>
      <c r="C3" s="210"/>
      <c r="D3" s="210"/>
      <c r="E3" s="211" t="s">
        <v>6</v>
      </c>
      <c r="F3" s="212" t="s">
        <v>379</v>
      </c>
      <c r="G3" s="210"/>
      <c r="H3" s="205"/>
    </row>
    <row r="4">
      <c r="A4" s="14" t="s">
        <v>20</v>
      </c>
      <c r="B4" s="98" t="s">
        <v>74</v>
      </c>
      <c r="C4" s="85" t="s">
        <v>28</v>
      </c>
      <c r="D4" s="85" t="s">
        <v>27</v>
      </c>
      <c r="E4" s="96" t="s">
        <v>322</v>
      </c>
      <c r="F4" s="85">
        <v>2022.0</v>
      </c>
      <c r="G4" s="85">
        <v>1.0</v>
      </c>
      <c r="H4" s="205"/>
    </row>
    <row r="5">
      <c r="A5" s="14" t="s">
        <v>20</v>
      </c>
      <c r="B5" s="82" t="s">
        <v>178</v>
      </c>
      <c r="C5" s="85" t="s">
        <v>28</v>
      </c>
      <c r="D5" s="85" t="s">
        <v>27</v>
      </c>
      <c r="E5" s="95" t="s">
        <v>229</v>
      </c>
      <c r="F5" s="85">
        <v>2023.0</v>
      </c>
      <c r="G5" s="85">
        <v>2.0</v>
      </c>
      <c r="H5" s="213"/>
    </row>
    <row r="6">
      <c r="A6" s="14" t="s">
        <v>20</v>
      </c>
      <c r="B6" s="82" t="s">
        <v>103</v>
      </c>
      <c r="C6" s="85" t="s">
        <v>28</v>
      </c>
      <c r="D6" s="85" t="s">
        <v>27</v>
      </c>
      <c r="E6" s="96" t="s">
        <v>102</v>
      </c>
      <c r="F6" s="14">
        <v>2024.0</v>
      </c>
      <c r="G6" s="14">
        <v>3.0</v>
      </c>
    </row>
    <row r="7">
      <c r="A7" s="14" t="s">
        <v>20</v>
      </c>
      <c r="B7" s="82" t="s">
        <v>127</v>
      </c>
      <c r="C7" s="85" t="s">
        <v>28</v>
      </c>
      <c r="D7" s="85" t="s">
        <v>27</v>
      </c>
      <c r="E7" s="95" t="s">
        <v>380</v>
      </c>
      <c r="F7" s="14">
        <v>2023.0</v>
      </c>
      <c r="G7" s="85">
        <v>4.0</v>
      </c>
    </row>
    <row r="8">
      <c r="A8" s="14" t="s">
        <v>20</v>
      </c>
      <c r="B8" s="82" t="s">
        <v>77</v>
      </c>
      <c r="C8" s="85" t="s">
        <v>28</v>
      </c>
      <c r="D8" s="85" t="s">
        <v>27</v>
      </c>
      <c r="E8" s="96" t="s">
        <v>91</v>
      </c>
      <c r="F8" s="14">
        <v>2024.0</v>
      </c>
      <c r="G8" s="85">
        <v>5.0</v>
      </c>
    </row>
    <row r="9">
      <c r="A9" s="14" t="s">
        <v>20</v>
      </c>
      <c r="B9" s="82" t="s">
        <v>25</v>
      </c>
      <c r="C9" s="85" t="s">
        <v>28</v>
      </c>
      <c r="D9" s="85" t="s">
        <v>27</v>
      </c>
      <c r="E9" s="96" t="s">
        <v>245</v>
      </c>
      <c r="F9" s="14">
        <v>2022.0</v>
      </c>
      <c r="G9" s="14">
        <v>6.0</v>
      </c>
    </row>
    <row r="10">
      <c r="A10" s="14" t="s">
        <v>20</v>
      </c>
      <c r="B10" s="98" t="s">
        <v>95</v>
      </c>
      <c r="C10" s="85" t="s">
        <v>28</v>
      </c>
      <c r="D10" s="85" t="s">
        <v>27</v>
      </c>
      <c r="E10" s="96" t="s">
        <v>247</v>
      </c>
      <c r="F10" s="14">
        <v>2022.0</v>
      </c>
      <c r="G10" s="85">
        <v>7.0</v>
      </c>
    </row>
    <row r="11">
      <c r="A11" s="14" t="s">
        <v>20</v>
      </c>
      <c r="B11" s="82" t="s">
        <v>85</v>
      </c>
      <c r="C11" s="85" t="s">
        <v>28</v>
      </c>
      <c r="D11" s="85" t="s">
        <v>58</v>
      </c>
      <c r="E11" s="95" t="s">
        <v>381</v>
      </c>
      <c r="F11" s="14">
        <v>2022.0</v>
      </c>
      <c r="G11" s="85">
        <v>8.0</v>
      </c>
    </row>
    <row r="12">
      <c r="A12" s="14" t="s">
        <v>20</v>
      </c>
      <c r="B12" s="82" t="s">
        <v>98</v>
      </c>
      <c r="C12" s="85" t="s">
        <v>28</v>
      </c>
      <c r="D12" s="85" t="s">
        <v>58</v>
      </c>
      <c r="E12" s="95" t="s">
        <v>172</v>
      </c>
      <c r="F12" s="14">
        <v>2023.0</v>
      </c>
      <c r="G12" s="14">
        <v>9.0</v>
      </c>
    </row>
    <row r="13">
      <c r="A13" s="14" t="s">
        <v>20</v>
      </c>
      <c r="B13" s="82" t="s">
        <v>18</v>
      </c>
      <c r="C13" s="85" t="s">
        <v>28</v>
      </c>
      <c r="D13" s="85" t="s">
        <v>27</v>
      </c>
      <c r="E13" s="96" t="s">
        <v>382</v>
      </c>
      <c r="F13" s="14">
        <v>2022.0</v>
      </c>
      <c r="G13" s="85">
        <v>10.0</v>
      </c>
    </row>
    <row r="14">
      <c r="A14" s="14" t="s">
        <v>20</v>
      </c>
      <c r="B14" s="82" t="s">
        <v>167</v>
      </c>
      <c r="C14" s="85" t="s">
        <v>28</v>
      </c>
      <c r="D14" s="85" t="s">
        <v>27</v>
      </c>
      <c r="E14" s="95" t="s">
        <v>383</v>
      </c>
      <c r="F14" s="14">
        <v>2021.0</v>
      </c>
      <c r="G14" s="85">
        <v>11.0</v>
      </c>
    </row>
    <row r="15">
      <c r="A15" s="14" t="s">
        <v>20</v>
      </c>
      <c r="B15" s="82" t="s">
        <v>124</v>
      </c>
      <c r="C15" s="85" t="s">
        <v>28</v>
      </c>
      <c r="D15" s="85" t="s">
        <v>27</v>
      </c>
      <c r="E15" s="95" t="s">
        <v>246</v>
      </c>
      <c r="F15" s="14">
        <v>2022.0</v>
      </c>
      <c r="G15" s="14">
        <v>12.0</v>
      </c>
    </row>
    <row r="16">
      <c r="A16" s="14" t="s">
        <v>20</v>
      </c>
      <c r="B16" s="82" t="s">
        <v>78</v>
      </c>
      <c r="C16" s="85" t="s">
        <v>28</v>
      </c>
      <c r="D16" s="85" t="s">
        <v>27</v>
      </c>
      <c r="E16" s="96" t="s">
        <v>101</v>
      </c>
      <c r="F16" s="14">
        <v>2023.0</v>
      </c>
      <c r="G16" s="85">
        <v>13.0</v>
      </c>
    </row>
    <row r="17">
      <c r="A17" s="14" t="s">
        <v>20</v>
      </c>
      <c r="B17" s="82" t="s">
        <v>82</v>
      </c>
      <c r="C17" s="85" t="s">
        <v>28</v>
      </c>
      <c r="D17" s="85" t="s">
        <v>58</v>
      </c>
      <c r="E17" s="95" t="s">
        <v>220</v>
      </c>
      <c r="F17" s="14">
        <v>2024.0</v>
      </c>
      <c r="G17" s="85">
        <v>14.0</v>
      </c>
    </row>
    <row r="18">
      <c r="A18" s="14" t="s">
        <v>20</v>
      </c>
      <c r="B18" s="98" t="s">
        <v>56</v>
      </c>
      <c r="C18" s="85" t="s">
        <v>28</v>
      </c>
      <c r="D18" s="85" t="s">
        <v>58</v>
      </c>
      <c r="E18" s="95" t="s">
        <v>321</v>
      </c>
      <c r="F18" s="14">
        <v>2022.0</v>
      </c>
      <c r="G18" s="14">
        <v>15.0</v>
      </c>
    </row>
    <row r="19">
      <c r="A19" s="14" t="s">
        <v>20</v>
      </c>
      <c r="B19" s="82" t="s">
        <v>89</v>
      </c>
      <c r="C19" s="85" t="s">
        <v>28</v>
      </c>
      <c r="D19" s="85" t="s">
        <v>58</v>
      </c>
      <c r="E19" s="95" t="s">
        <v>90</v>
      </c>
      <c r="F19" s="14">
        <v>2023.0</v>
      </c>
      <c r="G19" s="85">
        <v>16.0</v>
      </c>
    </row>
    <row r="20">
      <c r="A20" s="14" t="s">
        <v>20</v>
      </c>
      <c r="B20" s="82" t="s">
        <v>308</v>
      </c>
      <c r="C20" s="85" t="s">
        <v>28</v>
      </c>
      <c r="D20" s="85" t="s">
        <v>27</v>
      </c>
      <c r="E20" s="126" t="s">
        <v>327</v>
      </c>
      <c r="F20" s="14">
        <v>2024.0</v>
      </c>
      <c r="G20" s="85">
        <v>17.0</v>
      </c>
    </row>
    <row r="21">
      <c r="A21" s="14" t="s">
        <v>20</v>
      </c>
      <c r="B21" s="82" t="s">
        <v>227</v>
      </c>
      <c r="C21" s="85" t="s">
        <v>28</v>
      </c>
      <c r="D21" s="85" t="s">
        <v>27</v>
      </c>
      <c r="E21" s="125" t="s">
        <v>326</v>
      </c>
      <c r="F21" s="14">
        <v>2024.0</v>
      </c>
      <c r="G21" s="14">
        <v>18.0</v>
      </c>
    </row>
    <row r="22">
      <c r="A22" s="14" t="s">
        <v>20</v>
      </c>
      <c r="B22" s="98" t="s">
        <v>85</v>
      </c>
      <c r="C22" s="85" t="s">
        <v>28</v>
      </c>
      <c r="D22" s="42" t="s">
        <v>21</v>
      </c>
      <c r="E22" s="14" t="s">
        <v>120</v>
      </c>
      <c r="F22" s="14">
        <v>2024.0</v>
      </c>
      <c r="G22" s="14">
        <v>8.0</v>
      </c>
    </row>
    <row r="23">
      <c r="A23" s="14" t="s">
        <v>20</v>
      </c>
      <c r="B23" s="98" t="s">
        <v>98</v>
      </c>
      <c r="C23" s="85" t="s">
        <v>28</v>
      </c>
      <c r="D23" s="42" t="s">
        <v>21</v>
      </c>
      <c r="E23" s="14" t="s">
        <v>99</v>
      </c>
      <c r="F23" s="14">
        <v>2025.0</v>
      </c>
      <c r="G23" s="14">
        <v>9.0</v>
      </c>
    </row>
    <row r="24">
      <c r="A24" s="14" t="s">
        <v>20</v>
      </c>
      <c r="B24" s="98" t="s">
        <v>82</v>
      </c>
      <c r="C24" s="85" t="s">
        <v>28</v>
      </c>
      <c r="D24" s="42" t="s">
        <v>21</v>
      </c>
      <c r="E24" s="14" t="s">
        <v>222</v>
      </c>
      <c r="F24" s="14">
        <v>2025.0</v>
      </c>
      <c r="G24" s="14">
        <v>14.0</v>
      </c>
    </row>
    <row r="25">
      <c r="A25" s="14" t="s">
        <v>20</v>
      </c>
      <c r="B25" s="98" t="s">
        <v>56</v>
      </c>
      <c r="C25" s="85" t="s">
        <v>28</v>
      </c>
      <c r="D25" s="42" t="s">
        <v>21</v>
      </c>
      <c r="E25" s="14" t="s">
        <v>248</v>
      </c>
      <c r="F25" s="14">
        <v>2022.0</v>
      </c>
      <c r="G25" s="14">
        <v>15.0</v>
      </c>
    </row>
    <row r="26">
      <c r="A26" s="14" t="s">
        <v>20</v>
      </c>
      <c r="B26" s="98" t="s">
        <v>89</v>
      </c>
      <c r="C26" s="85" t="s">
        <v>28</v>
      </c>
      <c r="D26" s="42" t="s">
        <v>21</v>
      </c>
      <c r="E26" s="14" t="s">
        <v>232</v>
      </c>
      <c r="F26" s="14">
        <v>2023.0</v>
      </c>
      <c r="G26" s="14">
        <v>16.0</v>
      </c>
    </row>
    <row r="27">
      <c r="A27" s="14" t="s">
        <v>20</v>
      </c>
      <c r="B27" s="82" t="s">
        <v>85</v>
      </c>
      <c r="C27" s="14" t="s">
        <v>22</v>
      </c>
      <c r="D27" s="14" t="s">
        <v>27</v>
      </c>
      <c r="E27" s="96" t="s">
        <v>161</v>
      </c>
      <c r="F27" s="14">
        <v>2024.0</v>
      </c>
      <c r="G27" s="14">
        <v>1.0</v>
      </c>
    </row>
    <row r="28">
      <c r="A28" s="14" t="s">
        <v>20</v>
      </c>
      <c r="B28" s="98" t="s">
        <v>74</v>
      </c>
      <c r="C28" s="14" t="s">
        <v>22</v>
      </c>
      <c r="D28" s="14" t="s">
        <v>27</v>
      </c>
      <c r="E28" s="95" t="s">
        <v>88</v>
      </c>
      <c r="F28" s="14">
        <v>2025.0</v>
      </c>
      <c r="G28" s="14">
        <v>2.0</v>
      </c>
    </row>
    <row r="29">
      <c r="A29" s="14" t="s">
        <v>20</v>
      </c>
      <c r="B29" s="98" t="s">
        <v>95</v>
      </c>
      <c r="C29" s="14" t="s">
        <v>22</v>
      </c>
      <c r="D29" s="14" t="s">
        <v>27</v>
      </c>
      <c r="E29" s="96" t="s">
        <v>323</v>
      </c>
      <c r="F29" s="14">
        <v>2022.0</v>
      </c>
      <c r="G29" s="14">
        <v>3.0</v>
      </c>
    </row>
    <row r="30">
      <c r="A30" s="14" t="s">
        <v>20</v>
      </c>
      <c r="B30" s="82" t="s">
        <v>25</v>
      </c>
      <c r="C30" s="14" t="s">
        <v>22</v>
      </c>
      <c r="D30" s="14" t="s">
        <v>27</v>
      </c>
      <c r="E30" s="96" t="s">
        <v>26</v>
      </c>
      <c r="F30" s="14">
        <v>2024.0</v>
      </c>
      <c r="G30" s="14">
        <v>4.0</v>
      </c>
    </row>
    <row r="31">
      <c r="A31" s="14" t="s">
        <v>20</v>
      </c>
      <c r="B31" s="82" t="s">
        <v>167</v>
      </c>
      <c r="C31" s="14" t="s">
        <v>22</v>
      </c>
      <c r="D31" s="14" t="s">
        <v>58</v>
      </c>
      <c r="E31" s="95" t="s">
        <v>111</v>
      </c>
      <c r="F31" s="14">
        <v>2022.0</v>
      </c>
      <c r="G31" s="14">
        <v>5.0</v>
      </c>
    </row>
    <row r="32">
      <c r="A32" s="14" t="s">
        <v>20</v>
      </c>
      <c r="B32" s="82" t="s">
        <v>77</v>
      </c>
      <c r="C32" s="14" t="s">
        <v>22</v>
      </c>
      <c r="D32" s="14" t="s">
        <v>27</v>
      </c>
      <c r="E32" s="96" t="s">
        <v>235</v>
      </c>
      <c r="F32" s="14">
        <v>2025.0</v>
      </c>
      <c r="G32" s="14">
        <v>6.0</v>
      </c>
    </row>
    <row r="33">
      <c r="A33" s="14" t="s">
        <v>20</v>
      </c>
      <c r="B33" s="82" t="s">
        <v>89</v>
      </c>
      <c r="C33" s="14" t="s">
        <v>22</v>
      </c>
      <c r="D33" s="14" t="s">
        <v>27</v>
      </c>
      <c r="E33" s="96" t="s">
        <v>223</v>
      </c>
      <c r="F33" s="14">
        <v>2023.0</v>
      </c>
      <c r="G33" s="14">
        <v>7.0</v>
      </c>
    </row>
    <row r="34">
      <c r="A34" s="14" t="s">
        <v>20</v>
      </c>
      <c r="B34" s="82" t="s">
        <v>98</v>
      </c>
      <c r="C34" s="14" t="s">
        <v>22</v>
      </c>
      <c r="D34" s="14" t="s">
        <v>27</v>
      </c>
      <c r="E34" s="96" t="s">
        <v>112</v>
      </c>
      <c r="F34" s="14">
        <v>2024.0</v>
      </c>
      <c r="G34" s="14">
        <v>8.0</v>
      </c>
    </row>
    <row r="35">
      <c r="A35" s="14" t="s">
        <v>20</v>
      </c>
      <c r="B35" s="98" t="s">
        <v>56</v>
      </c>
      <c r="C35" s="14" t="s">
        <v>22</v>
      </c>
      <c r="D35" s="14" t="s">
        <v>27</v>
      </c>
      <c r="E35" s="96" t="s">
        <v>253</v>
      </c>
      <c r="F35" s="14">
        <v>2022.0</v>
      </c>
      <c r="G35" s="14">
        <v>9.0</v>
      </c>
    </row>
    <row r="36">
      <c r="A36" s="14" t="s">
        <v>20</v>
      </c>
      <c r="B36" s="82" t="s">
        <v>103</v>
      </c>
      <c r="C36" s="14" t="s">
        <v>22</v>
      </c>
      <c r="D36" s="14" t="s">
        <v>58</v>
      </c>
      <c r="E36" s="95" t="s">
        <v>280</v>
      </c>
      <c r="F36" s="14">
        <v>2022.0</v>
      </c>
      <c r="G36" s="14">
        <v>10.0</v>
      </c>
    </row>
    <row r="37">
      <c r="A37" s="14" t="s">
        <v>20</v>
      </c>
      <c r="B37" s="82" t="s">
        <v>82</v>
      </c>
      <c r="C37" s="14" t="s">
        <v>22</v>
      </c>
      <c r="D37" s="14" t="s">
        <v>58</v>
      </c>
      <c r="E37" s="95" t="s">
        <v>83</v>
      </c>
      <c r="F37" s="14">
        <v>2023.0</v>
      </c>
      <c r="G37" s="14">
        <v>11.0</v>
      </c>
    </row>
    <row r="38">
      <c r="A38" s="14" t="s">
        <v>20</v>
      </c>
      <c r="B38" s="82" t="s">
        <v>178</v>
      </c>
      <c r="C38" s="14" t="s">
        <v>22</v>
      </c>
      <c r="D38" s="14" t="s">
        <v>58</v>
      </c>
      <c r="E38" s="95" t="s">
        <v>179</v>
      </c>
      <c r="F38" s="14">
        <v>2023.0</v>
      </c>
      <c r="G38" s="14">
        <v>12.0</v>
      </c>
    </row>
    <row r="39">
      <c r="A39" s="14" t="s">
        <v>20</v>
      </c>
      <c r="B39" s="82" t="s">
        <v>127</v>
      </c>
      <c r="C39" s="14" t="s">
        <v>22</v>
      </c>
      <c r="D39" s="14" t="s">
        <v>58</v>
      </c>
      <c r="E39" s="95" t="s">
        <v>159</v>
      </c>
      <c r="F39" s="14">
        <v>2025.0</v>
      </c>
      <c r="G39" s="14">
        <v>13.0</v>
      </c>
    </row>
    <row r="40">
      <c r="A40" s="14" t="s">
        <v>20</v>
      </c>
      <c r="B40" s="82" t="s">
        <v>124</v>
      </c>
      <c r="C40" s="14" t="s">
        <v>22</v>
      </c>
      <c r="D40" s="14" t="s">
        <v>27</v>
      </c>
      <c r="E40" s="95" t="s">
        <v>313</v>
      </c>
      <c r="F40" s="14">
        <v>2022.0</v>
      </c>
      <c r="G40" s="14">
        <v>14.0</v>
      </c>
    </row>
    <row r="41">
      <c r="A41" s="14" t="s">
        <v>20</v>
      </c>
      <c r="B41" s="82" t="s">
        <v>18</v>
      </c>
      <c r="C41" s="14" t="s">
        <v>22</v>
      </c>
      <c r="D41" s="14" t="s">
        <v>58</v>
      </c>
      <c r="E41" s="95" t="s">
        <v>324</v>
      </c>
      <c r="F41" s="14">
        <v>2023.0</v>
      </c>
      <c r="G41" s="14">
        <v>15.0</v>
      </c>
    </row>
    <row r="42">
      <c r="A42" s="14" t="s">
        <v>20</v>
      </c>
      <c r="B42" s="82" t="s">
        <v>78</v>
      </c>
      <c r="C42" s="14" t="s">
        <v>22</v>
      </c>
      <c r="D42" s="14" t="s">
        <v>27</v>
      </c>
      <c r="E42" s="96" t="s">
        <v>306</v>
      </c>
      <c r="F42" s="14">
        <v>2022.0</v>
      </c>
      <c r="G42" s="14">
        <v>16.0</v>
      </c>
    </row>
    <row r="43">
      <c r="A43" s="14" t="s">
        <v>20</v>
      </c>
      <c r="B43" s="82" t="s">
        <v>308</v>
      </c>
      <c r="C43" s="14" t="s">
        <v>22</v>
      </c>
      <c r="D43" s="14" t="s">
        <v>27</v>
      </c>
      <c r="E43" s="96" t="s">
        <v>309</v>
      </c>
      <c r="F43" s="14">
        <v>2025.0</v>
      </c>
      <c r="G43" s="14">
        <v>17.0</v>
      </c>
    </row>
    <row r="44">
      <c r="A44" s="14" t="s">
        <v>20</v>
      </c>
      <c r="B44" s="82" t="s">
        <v>227</v>
      </c>
      <c r="C44" s="14" t="s">
        <v>22</v>
      </c>
      <c r="D44" s="14" t="s">
        <v>27</v>
      </c>
      <c r="E44" s="96" t="s">
        <v>36</v>
      </c>
      <c r="F44" s="14">
        <v>2025.0</v>
      </c>
      <c r="G44" s="14">
        <v>18.0</v>
      </c>
    </row>
    <row r="45">
      <c r="A45" s="14" t="s">
        <v>20</v>
      </c>
      <c r="B45" s="88" t="s">
        <v>167</v>
      </c>
      <c r="C45" s="14" t="s">
        <v>22</v>
      </c>
      <c r="D45" s="42" t="s">
        <v>21</v>
      </c>
      <c r="E45" s="14" t="s">
        <v>288</v>
      </c>
      <c r="F45" s="14">
        <v>2021.0</v>
      </c>
      <c r="G45" s="14">
        <v>5.0</v>
      </c>
    </row>
    <row r="46">
      <c r="A46" s="14" t="s">
        <v>20</v>
      </c>
      <c r="B46" s="88" t="s">
        <v>103</v>
      </c>
      <c r="C46" s="14" t="s">
        <v>22</v>
      </c>
      <c r="D46" s="42" t="s">
        <v>21</v>
      </c>
      <c r="E46" s="14" t="s">
        <v>384</v>
      </c>
      <c r="F46" s="14">
        <v>2022.0</v>
      </c>
      <c r="G46" s="14">
        <v>10.0</v>
      </c>
    </row>
    <row r="47">
      <c r="A47" s="14" t="s">
        <v>20</v>
      </c>
      <c r="B47" s="88" t="s">
        <v>82</v>
      </c>
      <c r="C47" s="14" t="s">
        <v>22</v>
      </c>
      <c r="D47" s="42" t="s">
        <v>21</v>
      </c>
      <c r="E47" s="14" t="s">
        <v>319</v>
      </c>
      <c r="F47" s="14">
        <v>2025.0</v>
      </c>
      <c r="G47" s="14">
        <v>11.0</v>
      </c>
    </row>
    <row r="48">
      <c r="A48" s="14" t="s">
        <v>20</v>
      </c>
      <c r="B48" s="88" t="s">
        <v>178</v>
      </c>
      <c r="C48" s="14" t="s">
        <v>22</v>
      </c>
      <c r="D48" s="42" t="s">
        <v>21</v>
      </c>
      <c r="E48" s="14" t="s">
        <v>325</v>
      </c>
      <c r="F48" s="14">
        <v>2025.0</v>
      </c>
      <c r="G48" s="14">
        <v>12.0</v>
      </c>
    </row>
    <row r="49">
      <c r="A49" s="14" t="s">
        <v>20</v>
      </c>
      <c r="B49" s="88" t="s">
        <v>127</v>
      </c>
      <c r="C49" s="14" t="s">
        <v>22</v>
      </c>
      <c r="D49" s="42" t="s">
        <v>21</v>
      </c>
      <c r="E49" s="14" t="s">
        <v>312</v>
      </c>
      <c r="F49" s="14">
        <v>2022.0</v>
      </c>
      <c r="G49" s="14">
        <v>13.0</v>
      </c>
    </row>
    <row r="50">
      <c r="A50" s="14" t="s">
        <v>20</v>
      </c>
      <c r="B50" s="98" t="s">
        <v>18</v>
      </c>
      <c r="C50" s="14" t="s">
        <v>22</v>
      </c>
      <c r="D50" s="42" t="s">
        <v>21</v>
      </c>
      <c r="E50" s="14" t="s">
        <v>261</v>
      </c>
      <c r="F50" s="14">
        <v>2022.0</v>
      </c>
      <c r="G50" s="14">
        <v>15.0</v>
      </c>
    </row>
    <row r="51">
      <c r="A51" s="14" t="s">
        <v>31</v>
      </c>
      <c r="B51" s="82" t="s">
        <v>132</v>
      </c>
      <c r="C51" s="14" t="s">
        <v>28</v>
      </c>
      <c r="D51" s="42" t="s">
        <v>27</v>
      </c>
      <c r="E51" s="95" t="s">
        <v>252</v>
      </c>
      <c r="F51" s="14">
        <v>2022.0</v>
      </c>
      <c r="G51" s="14">
        <v>1.0</v>
      </c>
    </row>
    <row r="52">
      <c r="A52" s="14" t="s">
        <v>31</v>
      </c>
      <c r="B52" s="82" t="s">
        <v>115</v>
      </c>
      <c r="C52" s="14" t="s">
        <v>28</v>
      </c>
      <c r="D52" s="42" t="s">
        <v>27</v>
      </c>
      <c r="E52" s="95" t="s">
        <v>257</v>
      </c>
      <c r="F52" s="14">
        <v>2022.0</v>
      </c>
      <c r="G52" s="14">
        <v>2.0</v>
      </c>
    </row>
    <row r="53">
      <c r="A53" s="14" t="s">
        <v>31</v>
      </c>
      <c r="B53" s="82" t="s">
        <v>81</v>
      </c>
      <c r="C53" s="14" t="s">
        <v>28</v>
      </c>
      <c r="D53" s="42" t="s">
        <v>27</v>
      </c>
      <c r="E53" s="96" t="s">
        <v>385</v>
      </c>
      <c r="F53" s="14">
        <v>2024.0</v>
      </c>
      <c r="G53" s="14">
        <v>3.0</v>
      </c>
    </row>
    <row r="54">
      <c r="A54" s="14" t="s">
        <v>31</v>
      </c>
      <c r="B54" s="82" t="s">
        <v>73</v>
      </c>
      <c r="C54" s="14" t="s">
        <v>28</v>
      </c>
      <c r="D54" s="42" t="s">
        <v>27</v>
      </c>
      <c r="E54" s="125" t="s">
        <v>72</v>
      </c>
      <c r="F54" s="14">
        <v>2022.0</v>
      </c>
      <c r="G54" s="14">
        <v>4.0</v>
      </c>
    </row>
    <row r="55">
      <c r="A55" s="14" t="s">
        <v>31</v>
      </c>
      <c r="B55" s="82" t="s">
        <v>154</v>
      </c>
      <c r="C55" s="14" t="s">
        <v>28</v>
      </c>
      <c r="D55" s="42" t="s">
        <v>27</v>
      </c>
      <c r="E55" s="125" t="s">
        <v>281</v>
      </c>
      <c r="F55" s="14">
        <v>2022.0</v>
      </c>
      <c r="G55" s="14">
        <v>5.0</v>
      </c>
    </row>
    <row r="56">
      <c r="A56" s="14" t="s">
        <v>31</v>
      </c>
      <c r="B56" s="82" t="s">
        <v>193</v>
      </c>
      <c r="C56" s="14" t="s">
        <v>28</v>
      </c>
      <c r="D56" s="85" t="s">
        <v>58</v>
      </c>
      <c r="E56" s="95" t="s">
        <v>298</v>
      </c>
      <c r="F56" s="14">
        <v>2022.0</v>
      </c>
      <c r="G56" s="14">
        <v>6.0</v>
      </c>
    </row>
    <row r="57">
      <c r="A57" s="14" t="s">
        <v>31</v>
      </c>
      <c r="B57" s="98" t="s">
        <v>130</v>
      </c>
      <c r="C57" s="14" t="s">
        <v>28</v>
      </c>
      <c r="D57" s="42" t="s">
        <v>27</v>
      </c>
      <c r="E57" s="95" t="s">
        <v>202</v>
      </c>
      <c r="F57" s="14">
        <v>2025.0</v>
      </c>
      <c r="G57" s="14">
        <v>7.0</v>
      </c>
    </row>
    <row r="58">
      <c r="A58" s="14" t="s">
        <v>31</v>
      </c>
      <c r="B58" s="82" t="s">
        <v>51</v>
      </c>
      <c r="C58" s="14" t="s">
        <v>28</v>
      </c>
      <c r="D58" s="42" t="s">
        <v>27</v>
      </c>
      <c r="E58" s="95" t="s">
        <v>314</v>
      </c>
      <c r="F58" s="14">
        <v>2022.0</v>
      </c>
      <c r="G58" s="14">
        <v>8.0</v>
      </c>
    </row>
    <row r="59">
      <c r="A59" s="14" t="s">
        <v>31</v>
      </c>
      <c r="B59" s="82" t="s">
        <v>61</v>
      </c>
      <c r="C59" s="14" t="s">
        <v>28</v>
      </c>
      <c r="D59" s="42" t="s">
        <v>27</v>
      </c>
      <c r="E59" s="96" t="s">
        <v>62</v>
      </c>
      <c r="F59" s="14">
        <v>2023.0</v>
      </c>
      <c r="G59" s="14">
        <v>9.0</v>
      </c>
    </row>
    <row r="60">
      <c r="A60" s="14" t="s">
        <v>31</v>
      </c>
      <c r="B60" s="82" t="s">
        <v>136</v>
      </c>
      <c r="C60" s="14" t="s">
        <v>28</v>
      </c>
      <c r="D60" s="85" t="s">
        <v>58</v>
      </c>
      <c r="E60" s="95" t="s">
        <v>258</v>
      </c>
      <c r="F60" s="14">
        <v>2022.0</v>
      </c>
      <c r="G60" s="14">
        <v>10.0</v>
      </c>
    </row>
    <row r="61">
      <c r="A61" s="14" t="s">
        <v>31</v>
      </c>
      <c r="B61" s="82" t="s">
        <v>142</v>
      </c>
      <c r="C61" s="14" t="s">
        <v>28</v>
      </c>
      <c r="D61" s="42" t="s">
        <v>27</v>
      </c>
      <c r="E61" s="95" t="s">
        <v>163</v>
      </c>
      <c r="F61" s="14">
        <v>2025.0</v>
      </c>
      <c r="G61" s="14">
        <v>11.0</v>
      </c>
    </row>
    <row r="62">
      <c r="A62" s="14" t="s">
        <v>31</v>
      </c>
      <c r="B62" s="82" t="s">
        <v>149</v>
      </c>
      <c r="C62" s="14" t="s">
        <v>28</v>
      </c>
      <c r="D62" s="42" t="s">
        <v>27</v>
      </c>
      <c r="E62" s="96" t="s">
        <v>218</v>
      </c>
      <c r="F62" s="14">
        <v>2023.0</v>
      </c>
      <c r="G62" s="14">
        <v>12.0</v>
      </c>
    </row>
    <row r="63">
      <c r="A63" s="14" t="s">
        <v>31</v>
      </c>
      <c r="B63" s="82" t="s">
        <v>117</v>
      </c>
      <c r="C63" s="14" t="s">
        <v>28</v>
      </c>
      <c r="D63" s="85" t="s">
        <v>58</v>
      </c>
      <c r="E63" s="95" t="s">
        <v>256</v>
      </c>
      <c r="F63" s="14">
        <v>2022.0</v>
      </c>
      <c r="G63" s="14">
        <v>13.0</v>
      </c>
    </row>
    <row r="64">
      <c r="A64" s="14" t="s">
        <v>31</v>
      </c>
      <c r="B64" s="82" t="s">
        <v>254</v>
      </c>
      <c r="C64" s="14" t="s">
        <v>28</v>
      </c>
      <c r="D64" s="85" t="s">
        <v>58</v>
      </c>
      <c r="E64" s="95" t="s">
        <v>272</v>
      </c>
      <c r="F64" s="14">
        <v>2022.0</v>
      </c>
      <c r="G64" s="14">
        <v>14.0</v>
      </c>
    </row>
    <row r="65">
      <c r="A65" s="14" t="s">
        <v>31</v>
      </c>
      <c r="B65" s="82" t="s">
        <v>41</v>
      </c>
      <c r="C65" s="14" t="s">
        <v>28</v>
      </c>
      <c r="D65" s="42" t="s">
        <v>27</v>
      </c>
      <c r="E65" s="95" t="s">
        <v>106</v>
      </c>
      <c r="F65" s="14">
        <v>2023.0</v>
      </c>
      <c r="G65" s="14">
        <v>15.0</v>
      </c>
    </row>
    <row r="66">
      <c r="A66" s="14" t="s">
        <v>31</v>
      </c>
      <c r="B66" s="82" t="s">
        <v>250</v>
      </c>
      <c r="C66" s="14" t="s">
        <v>28</v>
      </c>
      <c r="D66" s="42" t="s">
        <v>27</v>
      </c>
      <c r="E66" s="96" t="s">
        <v>289</v>
      </c>
      <c r="F66" s="14">
        <v>2024.0</v>
      </c>
      <c r="G66" s="14">
        <v>16.0</v>
      </c>
    </row>
    <row r="67">
      <c r="A67" s="14" t="s">
        <v>31</v>
      </c>
      <c r="B67" s="82" t="s">
        <v>213</v>
      </c>
      <c r="C67" s="14" t="s">
        <v>28</v>
      </c>
      <c r="D67" s="42" t="s">
        <v>27</v>
      </c>
      <c r="E67" s="96" t="s">
        <v>231</v>
      </c>
      <c r="F67" s="14">
        <v>2024.0</v>
      </c>
      <c r="G67" s="14">
        <v>17.0</v>
      </c>
    </row>
    <row r="68">
      <c r="A68" s="14" t="s">
        <v>31</v>
      </c>
      <c r="B68" s="82" t="s">
        <v>270</v>
      </c>
      <c r="C68" s="14" t="s">
        <v>28</v>
      </c>
      <c r="D68" s="42" t="s">
        <v>27</v>
      </c>
      <c r="E68" s="96" t="s">
        <v>271</v>
      </c>
      <c r="F68" s="14">
        <v>2023.0</v>
      </c>
      <c r="G68" s="14">
        <v>18.0</v>
      </c>
    </row>
    <row r="69">
      <c r="A69" s="14" t="s">
        <v>31</v>
      </c>
      <c r="B69" s="82" t="s">
        <v>193</v>
      </c>
      <c r="C69" s="14" t="s">
        <v>28</v>
      </c>
      <c r="D69" s="42" t="s">
        <v>21</v>
      </c>
      <c r="E69" s="14" t="s">
        <v>302</v>
      </c>
      <c r="F69" s="14">
        <v>2022.0</v>
      </c>
      <c r="G69" s="14">
        <v>6.0</v>
      </c>
    </row>
    <row r="70">
      <c r="A70" s="14" t="s">
        <v>31</v>
      </c>
      <c r="B70" s="82" t="s">
        <v>136</v>
      </c>
      <c r="C70" s="14" t="s">
        <v>28</v>
      </c>
      <c r="D70" s="42" t="s">
        <v>21</v>
      </c>
      <c r="E70" s="14" t="s">
        <v>300</v>
      </c>
      <c r="F70" s="14">
        <v>2023.0</v>
      </c>
      <c r="G70" s="14">
        <v>10.0</v>
      </c>
    </row>
    <row r="71">
      <c r="A71" s="14" t="s">
        <v>31</v>
      </c>
      <c r="B71" s="82" t="s">
        <v>117</v>
      </c>
      <c r="C71" s="14" t="s">
        <v>28</v>
      </c>
      <c r="D71" s="42" t="s">
        <v>21</v>
      </c>
      <c r="E71" s="14" t="s">
        <v>284</v>
      </c>
      <c r="F71" s="14">
        <v>2022.0</v>
      </c>
      <c r="G71" s="85">
        <v>13.0</v>
      </c>
    </row>
    <row r="72">
      <c r="A72" s="14" t="s">
        <v>31</v>
      </c>
      <c r="B72" s="82" t="s">
        <v>254</v>
      </c>
      <c r="C72" s="14" t="s">
        <v>28</v>
      </c>
      <c r="D72" s="42" t="s">
        <v>21</v>
      </c>
      <c r="E72" s="14" t="s">
        <v>67</v>
      </c>
      <c r="F72" s="14">
        <v>2023.0</v>
      </c>
      <c r="G72" s="85">
        <v>14.0</v>
      </c>
    </row>
    <row r="73">
      <c r="A73" s="14" t="s">
        <v>31</v>
      </c>
      <c r="B73" s="82" t="s">
        <v>73</v>
      </c>
      <c r="C73" s="14" t="s">
        <v>22</v>
      </c>
      <c r="D73" s="42" t="s">
        <v>27</v>
      </c>
      <c r="E73" s="96" t="s">
        <v>192</v>
      </c>
      <c r="F73" s="14">
        <v>2025.0</v>
      </c>
      <c r="G73" s="14">
        <v>1.0</v>
      </c>
    </row>
    <row r="74">
      <c r="A74" s="14" t="s">
        <v>31</v>
      </c>
      <c r="B74" s="82" t="s">
        <v>193</v>
      </c>
      <c r="C74" s="14" t="s">
        <v>22</v>
      </c>
      <c r="D74" s="42" t="s">
        <v>27</v>
      </c>
      <c r="E74" s="96" t="s">
        <v>263</v>
      </c>
      <c r="F74" s="14">
        <v>2022.0</v>
      </c>
      <c r="G74" s="85">
        <v>2.0</v>
      </c>
    </row>
    <row r="75">
      <c r="A75" s="14" t="s">
        <v>31</v>
      </c>
      <c r="B75" s="94" t="s">
        <v>154</v>
      </c>
      <c r="C75" s="14" t="s">
        <v>22</v>
      </c>
      <c r="D75" s="42" t="s">
        <v>27</v>
      </c>
      <c r="E75" s="96" t="s">
        <v>264</v>
      </c>
      <c r="F75" s="14">
        <v>2022.0</v>
      </c>
      <c r="G75" s="14">
        <v>3.0</v>
      </c>
    </row>
    <row r="76">
      <c r="A76" s="14" t="s">
        <v>31</v>
      </c>
      <c r="B76" s="94" t="s">
        <v>115</v>
      </c>
      <c r="C76" s="14" t="s">
        <v>22</v>
      </c>
      <c r="D76" s="85" t="s">
        <v>58</v>
      </c>
      <c r="E76" s="95" t="s">
        <v>211</v>
      </c>
      <c r="F76" s="14">
        <v>2023.0</v>
      </c>
      <c r="G76" s="14">
        <v>4.0</v>
      </c>
    </row>
    <row r="77">
      <c r="A77" s="14" t="s">
        <v>31</v>
      </c>
      <c r="B77" s="94" t="s">
        <v>132</v>
      </c>
      <c r="C77" s="14" t="s">
        <v>22</v>
      </c>
      <c r="D77" s="85" t="s">
        <v>58</v>
      </c>
      <c r="E77" s="95" t="s">
        <v>277</v>
      </c>
      <c r="F77" s="14">
        <v>2022.0</v>
      </c>
      <c r="G77" s="85">
        <v>5.0</v>
      </c>
    </row>
    <row r="78">
      <c r="A78" s="14" t="s">
        <v>31</v>
      </c>
      <c r="B78" s="94" t="s">
        <v>136</v>
      </c>
      <c r="C78" s="14" t="s">
        <v>22</v>
      </c>
      <c r="D78" s="42" t="s">
        <v>27</v>
      </c>
      <c r="E78" s="95" t="s">
        <v>290</v>
      </c>
      <c r="F78" s="14">
        <v>2023.0</v>
      </c>
      <c r="G78" s="14">
        <v>6.0</v>
      </c>
    </row>
    <row r="79">
      <c r="A79" s="14" t="s">
        <v>31</v>
      </c>
      <c r="B79" s="94" t="s">
        <v>81</v>
      </c>
      <c r="C79" s="14" t="s">
        <v>22</v>
      </c>
      <c r="D79" s="85" t="s">
        <v>58</v>
      </c>
      <c r="E79" s="95" t="s">
        <v>86</v>
      </c>
      <c r="F79" s="14">
        <v>2023.0</v>
      </c>
      <c r="G79" s="14">
        <v>7.0</v>
      </c>
    </row>
    <row r="80">
      <c r="A80" s="14" t="s">
        <v>31</v>
      </c>
      <c r="B80" s="94" t="s">
        <v>117</v>
      </c>
      <c r="C80" s="14" t="s">
        <v>22</v>
      </c>
      <c r="D80" s="42" t="s">
        <v>27</v>
      </c>
      <c r="E80" s="96" t="s">
        <v>195</v>
      </c>
      <c r="F80" s="14">
        <v>2023.0</v>
      </c>
      <c r="G80" s="85">
        <v>8.0</v>
      </c>
    </row>
    <row r="81">
      <c r="A81" s="14" t="s">
        <v>31</v>
      </c>
      <c r="B81" s="94" t="s">
        <v>51</v>
      </c>
      <c r="C81" s="14" t="s">
        <v>22</v>
      </c>
      <c r="D81" s="42" t="s">
        <v>27</v>
      </c>
      <c r="E81" s="96" t="s">
        <v>386</v>
      </c>
      <c r="F81" s="14">
        <v>2022.0</v>
      </c>
      <c r="G81" s="14">
        <v>9.0</v>
      </c>
    </row>
    <row r="82">
      <c r="A82" s="14" t="s">
        <v>31</v>
      </c>
      <c r="B82" s="88" t="s">
        <v>130</v>
      </c>
      <c r="C82" s="14" t="s">
        <v>22</v>
      </c>
      <c r="D82" s="85" t="s">
        <v>58</v>
      </c>
      <c r="E82" s="95" t="s">
        <v>387</v>
      </c>
      <c r="F82" s="14">
        <v>2024.0</v>
      </c>
      <c r="G82" s="14">
        <v>10.0</v>
      </c>
    </row>
    <row r="83">
      <c r="A83" s="14" t="s">
        <v>31</v>
      </c>
      <c r="B83" s="82" t="s">
        <v>142</v>
      </c>
      <c r="C83" s="14" t="s">
        <v>22</v>
      </c>
      <c r="D83" s="85" t="s">
        <v>58</v>
      </c>
      <c r="E83" s="95" t="s">
        <v>301</v>
      </c>
      <c r="F83" s="14">
        <v>2025.0</v>
      </c>
      <c r="G83" s="85">
        <v>11.0</v>
      </c>
    </row>
    <row r="84">
      <c r="A84" s="14" t="s">
        <v>31</v>
      </c>
      <c r="B84" s="94" t="s">
        <v>61</v>
      </c>
      <c r="C84" s="14" t="s">
        <v>22</v>
      </c>
      <c r="D84" s="42" t="s">
        <v>27</v>
      </c>
      <c r="E84" s="96" t="s">
        <v>388</v>
      </c>
      <c r="F84" s="14">
        <v>2024.0</v>
      </c>
      <c r="G84" s="14">
        <v>12.0</v>
      </c>
    </row>
    <row r="85">
      <c r="A85" s="14" t="s">
        <v>31</v>
      </c>
      <c r="B85" s="94" t="s">
        <v>149</v>
      </c>
      <c r="C85" s="14" t="s">
        <v>22</v>
      </c>
      <c r="D85" s="42" t="s">
        <v>27</v>
      </c>
      <c r="E85" s="95" t="s">
        <v>249</v>
      </c>
      <c r="F85" s="14">
        <v>2024.0</v>
      </c>
      <c r="G85" s="14">
        <v>13.0</v>
      </c>
    </row>
    <row r="86">
      <c r="A86" s="14" t="s">
        <v>31</v>
      </c>
      <c r="B86" s="94" t="s">
        <v>254</v>
      </c>
      <c r="C86" s="14" t="s">
        <v>22</v>
      </c>
      <c r="D86" s="42" t="s">
        <v>27</v>
      </c>
      <c r="E86" s="95" t="s">
        <v>389</v>
      </c>
      <c r="F86" s="14">
        <v>2022.0</v>
      </c>
      <c r="G86" s="85">
        <v>14.0</v>
      </c>
    </row>
    <row r="87">
      <c r="A87" s="14" t="s">
        <v>31</v>
      </c>
      <c r="B87" s="94" t="s">
        <v>270</v>
      </c>
      <c r="C87" s="14" t="s">
        <v>22</v>
      </c>
      <c r="D87" s="85" t="s">
        <v>58</v>
      </c>
      <c r="E87" s="95" t="s">
        <v>390</v>
      </c>
      <c r="F87" s="14">
        <v>2023.0</v>
      </c>
      <c r="G87" s="14">
        <v>15.0</v>
      </c>
    </row>
    <row r="88">
      <c r="A88" s="14" t="s">
        <v>31</v>
      </c>
      <c r="B88" s="94" t="s">
        <v>41</v>
      </c>
      <c r="C88" s="14" t="s">
        <v>22</v>
      </c>
      <c r="D88" s="85" t="s">
        <v>58</v>
      </c>
      <c r="E88" s="95" t="s">
        <v>42</v>
      </c>
      <c r="F88" s="14">
        <v>2024.0</v>
      </c>
      <c r="G88" s="14">
        <v>16.0</v>
      </c>
    </row>
    <row r="89">
      <c r="A89" s="14" t="s">
        <v>31</v>
      </c>
      <c r="B89" s="94" t="s">
        <v>213</v>
      </c>
      <c r="C89" s="14" t="s">
        <v>22</v>
      </c>
      <c r="D89" s="42" t="s">
        <v>27</v>
      </c>
      <c r="E89" s="96" t="s">
        <v>391</v>
      </c>
      <c r="F89" s="14">
        <v>2025.0</v>
      </c>
      <c r="G89" s="85">
        <v>17.0</v>
      </c>
    </row>
    <row r="90">
      <c r="A90" s="14" t="s">
        <v>31</v>
      </c>
      <c r="B90" s="94" t="s">
        <v>250</v>
      </c>
      <c r="C90" s="14" t="s">
        <v>22</v>
      </c>
      <c r="D90" s="42" t="s">
        <v>27</v>
      </c>
      <c r="E90" s="96" t="s">
        <v>251</v>
      </c>
      <c r="F90" s="14">
        <v>2025.0</v>
      </c>
      <c r="G90" s="14">
        <v>18.0</v>
      </c>
    </row>
    <row r="91">
      <c r="A91" s="14" t="s">
        <v>31</v>
      </c>
      <c r="B91" s="88" t="s">
        <v>115</v>
      </c>
      <c r="C91" s="14" t="s">
        <v>22</v>
      </c>
      <c r="D91" s="14" t="s">
        <v>21</v>
      </c>
      <c r="E91" s="14" t="s">
        <v>169</v>
      </c>
      <c r="F91" s="14">
        <v>2024.0</v>
      </c>
      <c r="G91" s="14">
        <v>4.0</v>
      </c>
    </row>
    <row r="92">
      <c r="A92" s="14" t="s">
        <v>31</v>
      </c>
      <c r="B92" s="88" t="s">
        <v>132</v>
      </c>
      <c r="C92" s="14" t="s">
        <v>22</v>
      </c>
      <c r="D92" s="14" t="s">
        <v>21</v>
      </c>
      <c r="E92" s="14" t="s">
        <v>392</v>
      </c>
      <c r="F92" s="14">
        <v>2022.0</v>
      </c>
      <c r="G92" s="14">
        <v>5.0</v>
      </c>
    </row>
    <row r="93">
      <c r="A93" s="14" t="s">
        <v>31</v>
      </c>
      <c r="B93" s="88" t="s">
        <v>81</v>
      </c>
      <c r="C93" s="14" t="s">
        <v>22</v>
      </c>
      <c r="D93" s="14" t="s">
        <v>21</v>
      </c>
      <c r="E93" s="96" t="s">
        <v>393</v>
      </c>
      <c r="F93" s="14">
        <v>2025.0</v>
      </c>
      <c r="G93" s="14">
        <v>7.0</v>
      </c>
    </row>
    <row r="94">
      <c r="A94" s="14" t="s">
        <v>31</v>
      </c>
      <c r="B94" s="88" t="s">
        <v>130</v>
      </c>
      <c r="C94" s="14" t="s">
        <v>22</v>
      </c>
      <c r="D94" s="14" t="s">
        <v>21</v>
      </c>
      <c r="E94" s="95" t="s">
        <v>276</v>
      </c>
      <c r="F94" s="14">
        <v>2024.0</v>
      </c>
      <c r="G94" s="14">
        <v>10.0</v>
      </c>
    </row>
    <row r="95">
      <c r="A95" s="14" t="s">
        <v>31</v>
      </c>
      <c r="B95" s="88" t="s">
        <v>142</v>
      </c>
      <c r="C95" s="14" t="s">
        <v>22</v>
      </c>
      <c r="D95" s="14" t="s">
        <v>21</v>
      </c>
      <c r="E95" s="96" t="s">
        <v>285</v>
      </c>
      <c r="F95" s="14">
        <v>2024.0</v>
      </c>
      <c r="G95" s="14">
        <v>11.0</v>
      </c>
    </row>
    <row r="96">
      <c r="A96" s="14" t="s">
        <v>31</v>
      </c>
      <c r="B96" s="88" t="s">
        <v>270</v>
      </c>
      <c r="C96" s="14" t="s">
        <v>22</v>
      </c>
      <c r="D96" s="14" t="s">
        <v>21</v>
      </c>
      <c r="E96" s="96" t="s">
        <v>287</v>
      </c>
      <c r="F96" s="14">
        <v>2024.0</v>
      </c>
      <c r="G96" s="14">
        <v>15.0</v>
      </c>
    </row>
    <row r="97">
      <c r="A97" s="14" t="s">
        <v>31</v>
      </c>
      <c r="B97" s="88" t="s">
        <v>41</v>
      </c>
      <c r="C97" s="14" t="s">
        <v>22</v>
      </c>
      <c r="D97" s="14" t="s">
        <v>21</v>
      </c>
      <c r="E97" s="96" t="s">
        <v>144</v>
      </c>
      <c r="F97" s="14">
        <v>2025.0</v>
      </c>
      <c r="G97" s="14">
        <v>16.0</v>
      </c>
    </row>
    <row r="98">
      <c r="A98" s="57"/>
      <c r="B98" s="214"/>
      <c r="G98" s="57"/>
    </row>
    <row r="99">
      <c r="A99" s="57"/>
      <c r="B99" s="214"/>
      <c r="G99" s="57"/>
    </row>
    <row r="100">
      <c r="A100" s="57"/>
      <c r="B100" s="214"/>
      <c r="G100" s="57"/>
    </row>
    <row r="101">
      <c r="A101" s="57"/>
      <c r="B101" s="214"/>
      <c r="G101" s="57"/>
    </row>
    <row r="102">
      <c r="A102" s="57"/>
      <c r="B102" s="214"/>
      <c r="G102" s="57"/>
    </row>
    <row r="103">
      <c r="G103" s="74"/>
    </row>
    <row r="104">
      <c r="G104" s="74"/>
    </row>
    <row r="105">
      <c r="G105" s="74"/>
    </row>
    <row r="106">
      <c r="G106" s="74"/>
    </row>
    <row r="107">
      <c r="G107" s="74"/>
    </row>
    <row r="108">
      <c r="G108" s="74"/>
    </row>
    <row r="109">
      <c r="G109" s="74"/>
    </row>
    <row r="110">
      <c r="G110" s="74"/>
    </row>
    <row r="111">
      <c r="G111" s="74"/>
    </row>
    <row r="112">
      <c r="G112" s="74"/>
    </row>
    <row r="113">
      <c r="G113" s="74"/>
    </row>
    <row r="114">
      <c r="G114" s="74"/>
    </row>
    <row r="115">
      <c r="G115" s="74"/>
    </row>
    <row r="116">
      <c r="G116" s="74"/>
    </row>
    <row r="117">
      <c r="G117" s="74"/>
    </row>
    <row r="118">
      <c r="G118" s="74"/>
    </row>
    <row r="119">
      <c r="G119" s="74"/>
    </row>
    <row r="120">
      <c r="G120" s="74"/>
    </row>
    <row r="121">
      <c r="G121" s="74"/>
    </row>
    <row r="122">
      <c r="G122" s="74"/>
    </row>
    <row r="123">
      <c r="G123" s="74"/>
    </row>
    <row r="124">
      <c r="G124" s="74"/>
    </row>
    <row r="125">
      <c r="G125" s="74"/>
    </row>
    <row r="126">
      <c r="G126" s="74"/>
    </row>
    <row r="127">
      <c r="G127" s="74"/>
    </row>
    <row r="128">
      <c r="G128" s="74"/>
    </row>
    <row r="129">
      <c r="G129" s="74"/>
    </row>
    <row r="130">
      <c r="G130" s="74"/>
    </row>
    <row r="131">
      <c r="G131" s="74"/>
    </row>
    <row r="132">
      <c r="G132" s="74"/>
    </row>
    <row r="133">
      <c r="G133" s="74"/>
    </row>
    <row r="134">
      <c r="G134" s="74"/>
    </row>
    <row r="135">
      <c r="G135" s="74"/>
    </row>
    <row r="136">
      <c r="G136" s="74"/>
    </row>
    <row r="137">
      <c r="G137" s="74"/>
    </row>
    <row r="138">
      <c r="G138" s="74"/>
    </row>
    <row r="139">
      <c r="G139" s="74"/>
    </row>
    <row r="140">
      <c r="G140" s="74"/>
    </row>
    <row r="141">
      <c r="G141" s="74"/>
    </row>
    <row r="142">
      <c r="G142" s="74"/>
    </row>
    <row r="143">
      <c r="G143" s="74"/>
    </row>
    <row r="144">
      <c r="G144" s="74"/>
    </row>
    <row r="145">
      <c r="G145" s="74"/>
    </row>
    <row r="146">
      <c r="G146" s="74"/>
    </row>
    <row r="147">
      <c r="G147" s="74"/>
    </row>
    <row r="148">
      <c r="G148" s="74"/>
    </row>
    <row r="149">
      <c r="G149" s="74"/>
    </row>
    <row r="150">
      <c r="G150" s="74"/>
    </row>
    <row r="151">
      <c r="G151" s="74"/>
    </row>
    <row r="152">
      <c r="G152" s="74"/>
    </row>
    <row r="153">
      <c r="G153" s="74"/>
    </row>
    <row r="154">
      <c r="G154" s="74"/>
    </row>
    <row r="155">
      <c r="G155" s="74"/>
    </row>
    <row r="156">
      <c r="G156" s="74"/>
    </row>
    <row r="157">
      <c r="G157" s="74"/>
    </row>
    <row r="158">
      <c r="G158" s="74"/>
    </row>
    <row r="159">
      <c r="G159" s="74"/>
    </row>
    <row r="160">
      <c r="G160" s="74"/>
    </row>
    <row r="161">
      <c r="G161" s="74"/>
    </row>
    <row r="162">
      <c r="G162" s="74"/>
    </row>
    <row r="163">
      <c r="G163" s="74"/>
    </row>
    <row r="164">
      <c r="G164" s="74"/>
    </row>
    <row r="165">
      <c r="G165" s="74"/>
    </row>
    <row r="166">
      <c r="G166" s="74"/>
    </row>
    <row r="167">
      <c r="G167" s="74"/>
    </row>
    <row r="168">
      <c r="G168" s="74"/>
    </row>
    <row r="169">
      <c r="G169" s="74"/>
    </row>
    <row r="170">
      <c r="G170" s="74"/>
    </row>
    <row r="171">
      <c r="G171" s="74"/>
    </row>
    <row r="172">
      <c r="G172" s="74"/>
    </row>
    <row r="173">
      <c r="G173" s="74"/>
    </row>
    <row r="174">
      <c r="G174" s="74"/>
    </row>
    <row r="175">
      <c r="G175" s="74"/>
    </row>
    <row r="176">
      <c r="G176" s="74"/>
    </row>
    <row r="177">
      <c r="G177" s="74"/>
    </row>
    <row r="178">
      <c r="G178" s="74"/>
    </row>
    <row r="179">
      <c r="G179" s="74"/>
    </row>
    <row r="180">
      <c r="G180" s="74"/>
    </row>
    <row r="181">
      <c r="G181" s="74"/>
    </row>
    <row r="182">
      <c r="G182" s="74"/>
    </row>
    <row r="183">
      <c r="G183" s="74"/>
    </row>
    <row r="184">
      <c r="G184" s="74"/>
    </row>
    <row r="185">
      <c r="G185" s="74"/>
    </row>
    <row r="186">
      <c r="G186" s="74"/>
    </row>
    <row r="187">
      <c r="G187" s="74"/>
    </row>
    <row r="188">
      <c r="G188" s="74"/>
    </row>
    <row r="189">
      <c r="G189" s="74"/>
    </row>
    <row r="190">
      <c r="G190" s="74"/>
    </row>
    <row r="191">
      <c r="G191" s="74"/>
    </row>
    <row r="192">
      <c r="G192" s="74"/>
    </row>
    <row r="193">
      <c r="G193" s="74"/>
    </row>
    <row r="194">
      <c r="G194" s="74"/>
    </row>
    <row r="195">
      <c r="G195" s="74"/>
    </row>
    <row r="196">
      <c r="G196" s="74"/>
    </row>
    <row r="197">
      <c r="G197" s="74"/>
    </row>
    <row r="198">
      <c r="G198" s="74"/>
    </row>
    <row r="199">
      <c r="G199" s="74"/>
    </row>
    <row r="200">
      <c r="G200" s="74"/>
    </row>
    <row r="201">
      <c r="G201" s="74"/>
    </row>
    <row r="202">
      <c r="G202" s="74"/>
    </row>
    <row r="203">
      <c r="G203" s="74"/>
    </row>
    <row r="204">
      <c r="G204" s="74"/>
    </row>
    <row r="205">
      <c r="G205" s="74"/>
    </row>
    <row r="206">
      <c r="G206" s="74"/>
    </row>
    <row r="207">
      <c r="G207" s="74"/>
    </row>
    <row r="208">
      <c r="G208" s="74"/>
    </row>
    <row r="209">
      <c r="G209" s="74"/>
    </row>
    <row r="210">
      <c r="G210" s="74"/>
    </row>
    <row r="211">
      <c r="G211" s="74"/>
    </row>
    <row r="212">
      <c r="G212" s="74"/>
    </row>
    <row r="213">
      <c r="G213" s="74"/>
    </row>
    <row r="214">
      <c r="G214" s="74"/>
    </row>
    <row r="215">
      <c r="G215" s="74"/>
    </row>
    <row r="216">
      <c r="G216" s="74"/>
    </row>
    <row r="217">
      <c r="G217" s="74"/>
    </row>
    <row r="218">
      <c r="G218" s="74"/>
    </row>
    <row r="219">
      <c r="G219" s="74"/>
    </row>
    <row r="220">
      <c r="G220" s="74"/>
    </row>
    <row r="221">
      <c r="G221" s="74"/>
    </row>
    <row r="222">
      <c r="G222" s="74"/>
    </row>
    <row r="223">
      <c r="G223" s="74"/>
    </row>
    <row r="224">
      <c r="G224" s="74"/>
    </row>
    <row r="225">
      <c r="G225" s="74"/>
    </row>
    <row r="226">
      <c r="G226" s="74"/>
    </row>
    <row r="227">
      <c r="G227" s="74"/>
    </row>
    <row r="228">
      <c r="G228" s="74"/>
    </row>
    <row r="229">
      <c r="G229" s="74"/>
    </row>
    <row r="230">
      <c r="G230" s="74"/>
    </row>
    <row r="231">
      <c r="G231" s="74"/>
    </row>
    <row r="232">
      <c r="G232" s="74"/>
    </row>
    <row r="233">
      <c r="G233" s="74"/>
    </row>
    <row r="234">
      <c r="G234" s="74"/>
    </row>
    <row r="235">
      <c r="G235" s="74"/>
    </row>
    <row r="236">
      <c r="G236" s="74"/>
    </row>
    <row r="237">
      <c r="G237" s="74"/>
    </row>
    <row r="238">
      <c r="G238" s="74"/>
    </row>
    <row r="239">
      <c r="G239" s="74"/>
    </row>
    <row r="240">
      <c r="G240" s="74"/>
    </row>
    <row r="241">
      <c r="G241" s="74"/>
    </row>
    <row r="242">
      <c r="G242" s="74"/>
    </row>
    <row r="243">
      <c r="G243" s="74"/>
    </row>
    <row r="244">
      <c r="G244" s="74"/>
    </row>
    <row r="245">
      <c r="G245" s="74"/>
    </row>
    <row r="246">
      <c r="G246" s="74"/>
    </row>
    <row r="247">
      <c r="G247" s="74"/>
    </row>
    <row r="248">
      <c r="G248" s="74"/>
    </row>
    <row r="249">
      <c r="G249" s="74"/>
    </row>
    <row r="250">
      <c r="G250" s="74"/>
    </row>
    <row r="251">
      <c r="G251" s="74"/>
    </row>
    <row r="252">
      <c r="G252" s="74"/>
    </row>
    <row r="253">
      <c r="G253" s="74"/>
    </row>
    <row r="254">
      <c r="G254" s="74"/>
    </row>
    <row r="255">
      <c r="G255" s="74"/>
    </row>
    <row r="256">
      <c r="G256" s="74"/>
    </row>
    <row r="257">
      <c r="G257" s="74"/>
    </row>
    <row r="258">
      <c r="G258" s="74"/>
    </row>
    <row r="259">
      <c r="G259" s="74"/>
    </row>
    <row r="260">
      <c r="G260" s="74"/>
    </row>
    <row r="261">
      <c r="G261" s="74"/>
    </row>
    <row r="262">
      <c r="G262" s="74"/>
    </row>
    <row r="263">
      <c r="G263" s="74"/>
    </row>
    <row r="264">
      <c r="G264" s="74"/>
    </row>
    <row r="265">
      <c r="G265" s="74"/>
    </row>
    <row r="266">
      <c r="G266" s="74"/>
    </row>
    <row r="267">
      <c r="G267" s="74"/>
    </row>
    <row r="268">
      <c r="G268" s="74"/>
    </row>
    <row r="269">
      <c r="G269" s="74"/>
    </row>
    <row r="270">
      <c r="G270" s="74"/>
    </row>
    <row r="271">
      <c r="G271" s="74"/>
    </row>
    <row r="272">
      <c r="G272" s="74"/>
    </row>
    <row r="273">
      <c r="G273" s="74"/>
    </row>
    <row r="274">
      <c r="G274" s="74"/>
    </row>
    <row r="275">
      <c r="G275" s="74"/>
    </row>
    <row r="276">
      <c r="G276" s="74"/>
    </row>
    <row r="277">
      <c r="G277" s="74"/>
    </row>
    <row r="278">
      <c r="G278" s="74"/>
    </row>
    <row r="279">
      <c r="G279" s="74"/>
    </row>
    <row r="280">
      <c r="G280" s="74"/>
    </row>
    <row r="281">
      <c r="G281" s="74"/>
    </row>
    <row r="282">
      <c r="G282" s="74"/>
    </row>
    <row r="283">
      <c r="G283" s="74"/>
    </row>
    <row r="284">
      <c r="G284" s="74"/>
    </row>
    <row r="285">
      <c r="G285" s="74"/>
    </row>
    <row r="286">
      <c r="G286" s="74"/>
    </row>
    <row r="287">
      <c r="G287" s="74"/>
    </row>
    <row r="288">
      <c r="G288" s="74"/>
    </row>
    <row r="289">
      <c r="G289" s="74"/>
    </row>
    <row r="290">
      <c r="G290" s="74"/>
    </row>
    <row r="291">
      <c r="G291" s="74"/>
    </row>
    <row r="292">
      <c r="G292" s="74"/>
    </row>
    <row r="293">
      <c r="G293" s="74"/>
    </row>
    <row r="294">
      <c r="G294" s="74"/>
    </row>
    <row r="295">
      <c r="G295" s="74"/>
    </row>
    <row r="296">
      <c r="G296" s="74"/>
    </row>
    <row r="297">
      <c r="G297" s="74"/>
    </row>
    <row r="298">
      <c r="G298" s="74"/>
    </row>
    <row r="299">
      <c r="G299" s="74"/>
    </row>
    <row r="300">
      <c r="G300" s="74"/>
    </row>
    <row r="301">
      <c r="G301" s="74"/>
    </row>
    <row r="302">
      <c r="G302" s="74"/>
    </row>
    <row r="303">
      <c r="G303" s="74"/>
    </row>
    <row r="304">
      <c r="G304" s="74"/>
    </row>
    <row r="305">
      <c r="G305" s="74"/>
    </row>
    <row r="306">
      <c r="G306" s="74"/>
    </row>
    <row r="307">
      <c r="G307" s="74"/>
    </row>
    <row r="308">
      <c r="G308" s="74"/>
    </row>
    <row r="309">
      <c r="G309" s="74"/>
    </row>
    <row r="310">
      <c r="G310" s="74"/>
    </row>
    <row r="311">
      <c r="G311" s="74"/>
    </row>
    <row r="312">
      <c r="G312" s="74"/>
    </row>
    <row r="313">
      <c r="G313" s="74"/>
    </row>
    <row r="314">
      <c r="G314" s="74"/>
    </row>
    <row r="315">
      <c r="G315" s="74"/>
    </row>
    <row r="316">
      <c r="G316" s="74"/>
    </row>
    <row r="317">
      <c r="G317" s="74"/>
    </row>
    <row r="318">
      <c r="G318" s="74"/>
    </row>
    <row r="319">
      <c r="G319" s="74"/>
    </row>
    <row r="320">
      <c r="G320" s="74"/>
    </row>
    <row r="321">
      <c r="G321" s="74"/>
    </row>
    <row r="322">
      <c r="G322" s="74"/>
    </row>
    <row r="323">
      <c r="G323" s="74"/>
    </row>
    <row r="324">
      <c r="G324" s="74"/>
    </row>
    <row r="325">
      <c r="G325" s="74"/>
    </row>
    <row r="326">
      <c r="G326" s="74"/>
    </row>
    <row r="327">
      <c r="G327" s="74"/>
    </row>
    <row r="328">
      <c r="G328" s="74"/>
    </row>
    <row r="329">
      <c r="G329" s="74"/>
    </row>
    <row r="330">
      <c r="G330" s="74"/>
    </row>
    <row r="331">
      <c r="G331" s="74"/>
    </row>
    <row r="332">
      <c r="G332" s="74"/>
    </row>
    <row r="333">
      <c r="G333" s="74"/>
    </row>
    <row r="334">
      <c r="G334" s="74"/>
    </row>
    <row r="335">
      <c r="G335" s="74"/>
    </row>
    <row r="336">
      <c r="G336" s="74"/>
    </row>
    <row r="337">
      <c r="G337" s="74"/>
    </row>
    <row r="338">
      <c r="G338" s="74"/>
    </row>
    <row r="339">
      <c r="G339" s="74"/>
    </row>
    <row r="340">
      <c r="G340" s="74"/>
    </row>
    <row r="341">
      <c r="G341" s="74"/>
    </row>
    <row r="342">
      <c r="G342" s="74"/>
    </row>
    <row r="343">
      <c r="G343" s="74"/>
    </row>
    <row r="344">
      <c r="G344" s="74"/>
    </row>
    <row r="345">
      <c r="G345" s="74"/>
    </row>
    <row r="346">
      <c r="G346" s="74"/>
    </row>
    <row r="347">
      <c r="G347" s="74"/>
    </row>
    <row r="348">
      <c r="G348" s="74"/>
    </row>
    <row r="349">
      <c r="G349" s="74"/>
    </row>
    <row r="350">
      <c r="G350" s="74"/>
    </row>
    <row r="351">
      <c r="G351" s="74"/>
    </row>
    <row r="352">
      <c r="G352" s="74"/>
    </row>
    <row r="353">
      <c r="G353" s="74"/>
    </row>
    <row r="354">
      <c r="G354" s="74"/>
    </row>
    <row r="355">
      <c r="G355" s="74"/>
    </row>
    <row r="356">
      <c r="G356" s="74"/>
    </row>
    <row r="357">
      <c r="G357" s="74"/>
    </row>
    <row r="358">
      <c r="G358" s="74"/>
    </row>
    <row r="359">
      <c r="G359" s="74"/>
    </row>
    <row r="360">
      <c r="G360" s="74"/>
    </row>
    <row r="361">
      <c r="G361" s="74"/>
    </row>
    <row r="362">
      <c r="G362" s="74"/>
    </row>
    <row r="363">
      <c r="G363" s="74"/>
    </row>
    <row r="364">
      <c r="G364" s="74"/>
    </row>
    <row r="365">
      <c r="G365" s="74"/>
    </row>
    <row r="366">
      <c r="G366" s="74"/>
    </row>
    <row r="367">
      <c r="G367" s="74"/>
    </row>
    <row r="368">
      <c r="G368" s="74"/>
    </row>
    <row r="369">
      <c r="G369" s="74"/>
    </row>
    <row r="370">
      <c r="G370" s="74"/>
    </row>
    <row r="371">
      <c r="G371" s="74"/>
    </row>
    <row r="372">
      <c r="G372" s="74"/>
    </row>
    <row r="373">
      <c r="G373" s="74"/>
    </row>
    <row r="374">
      <c r="G374" s="74"/>
    </row>
    <row r="375">
      <c r="G375" s="74"/>
    </row>
    <row r="376">
      <c r="G376" s="74"/>
    </row>
    <row r="377">
      <c r="G377" s="74"/>
    </row>
    <row r="378">
      <c r="G378" s="74"/>
    </row>
    <row r="379">
      <c r="G379" s="74"/>
    </row>
    <row r="380">
      <c r="G380" s="74"/>
    </row>
    <row r="381">
      <c r="G381" s="74"/>
    </row>
    <row r="382">
      <c r="G382" s="74"/>
    </row>
    <row r="383">
      <c r="G383" s="74"/>
    </row>
    <row r="384">
      <c r="G384" s="74"/>
    </row>
    <row r="385">
      <c r="G385" s="74"/>
    </row>
    <row r="386">
      <c r="G386" s="74"/>
    </row>
    <row r="387">
      <c r="G387" s="74"/>
    </row>
    <row r="388">
      <c r="G388" s="74"/>
    </row>
    <row r="389">
      <c r="G389" s="74"/>
    </row>
    <row r="390">
      <c r="G390" s="74"/>
    </row>
    <row r="391">
      <c r="G391" s="74"/>
    </row>
    <row r="392">
      <c r="G392" s="74"/>
    </row>
    <row r="393">
      <c r="G393" s="74"/>
    </row>
    <row r="394">
      <c r="G394" s="74"/>
    </row>
    <row r="395">
      <c r="G395" s="74"/>
    </row>
    <row r="396">
      <c r="G396" s="74"/>
    </row>
    <row r="397">
      <c r="G397" s="74"/>
    </row>
    <row r="398">
      <c r="G398" s="74"/>
    </row>
    <row r="399">
      <c r="G399" s="74"/>
    </row>
    <row r="400">
      <c r="G400" s="74"/>
    </row>
    <row r="401">
      <c r="G401" s="74"/>
    </row>
    <row r="402">
      <c r="G402" s="74"/>
    </row>
    <row r="403">
      <c r="G403" s="74"/>
    </row>
    <row r="404">
      <c r="G404" s="74"/>
    </row>
    <row r="405">
      <c r="G405" s="74"/>
    </row>
    <row r="406">
      <c r="G406" s="74"/>
    </row>
    <row r="407">
      <c r="G407" s="74"/>
    </row>
    <row r="408">
      <c r="G408" s="74"/>
    </row>
    <row r="409">
      <c r="G409" s="74"/>
    </row>
    <row r="410">
      <c r="G410" s="74"/>
    </row>
    <row r="411">
      <c r="G411" s="74"/>
    </row>
    <row r="412">
      <c r="G412" s="74"/>
    </row>
    <row r="413">
      <c r="G413" s="74"/>
    </row>
    <row r="414">
      <c r="G414" s="74"/>
    </row>
    <row r="415">
      <c r="G415" s="74"/>
    </row>
    <row r="416">
      <c r="G416" s="74"/>
    </row>
    <row r="417">
      <c r="G417" s="74"/>
    </row>
    <row r="418">
      <c r="G418" s="74"/>
    </row>
    <row r="419">
      <c r="G419" s="74"/>
    </row>
    <row r="420">
      <c r="G420" s="74"/>
    </row>
    <row r="421">
      <c r="G421" s="74"/>
    </row>
    <row r="422">
      <c r="G422" s="74"/>
    </row>
    <row r="423">
      <c r="G423" s="74"/>
    </row>
    <row r="424">
      <c r="G424" s="74"/>
    </row>
    <row r="425">
      <c r="G425" s="74"/>
    </row>
    <row r="426">
      <c r="G426" s="74"/>
    </row>
    <row r="427">
      <c r="G427" s="74"/>
    </row>
    <row r="428">
      <c r="G428" s="74"/>
    </row>
    <row r="429">
      <c r="G429" s="74"/>
    </row>
    <row r="430">
      <c r="G430" s="74"/>
    </row>
    <row r="431">
      <c r="G431" s="74"/>
    </row>
    <row r="432">
      <c r="G432" s="74"/>
    </row>
    <row r="433">
      <c r="G433" s="74"/>
    </row>
    <row r="434">
      <c r="G434" s="74"/>
    </row>
    <row r="435">
      <c r="G435" s="74"/>
    </row>
    <row r="436">
      <c r="G436" s="74"/>
    </row>
    <row r="437">
      <c r="G437" s="74"/>
    </row>
    <row r="438">
      <c r="G438" s="74"/>
    </row>
    <row r="439">
      <c r="G439" s="74"/>
    </row>
    <row r="440">
      <c r="G440" s="74"/>
    </row>
    <row r="441">
      <c r="G441" s="74"/>
    </row>
    <row r="442">
      <c r="G442" s="74"/>
    </row>
    <row r="443">
      <c r="G443" s="74"/>
    </row>
    <row r="444">
      <c r="G444" s="74"/>
    </row>
    <row r="445">
      <c r="G445" s="74"/>
    </row>
    <row r="446">
      <c r="G446" s="74"/>
    </row>
    <row r="447">
      <c r="G447" s="74"/>
    </row>
    <row r="448">
      <c r="G448" s="74"/>
    </row>
    <row r="449">
      <c r="G449" s="74"/>
    </row>
    <row r="450">
      <c r="G450" s="74"/>
    </row>
    <row r="451">
      <c r="G451" s="74"/>
    </row>
    <row r="452">
      <c r="G452" s="74"/>
    </row>
    <row r="453">
      <c r="G453" s="74"/>
    </row>
    <row r="454">
      <c r="G454" s="74"/>
    </row>
    <row r="455">
      <c r="G455" s="74"/>
    </row>
    <row r="456">
      <c r="G456" s="74"/>
    </row>
    <row r="457">
      <c r="G457" s="74"/>
    </row>
    <row r="458">
      <c r="G458" s="74"/>
    </row>
    <row r="459">
      <c r="G459" s="74"/>
    </row>
    <row r="460">
      <c r="G460" s="74"/>
    </row>
    <row r="461">
      <c r="G461" s="74"/>
    </row>
    <row r="462">
      <c r="G462" s="74"/>
    </row>
    <row r="463">
      <c r="G463" s="74"/>
    </row>
    <row r="464">
      <c r="G464" s="74"/>
    </row>
    <row r="465">
      <c r="G465" s="74"/>
    </row>
    <row r="466">
      <c r="G466" s="74"/>
    </row>
    <row r="467">
      <c r="G467" s="74"/>
    </row>
    <row r="468">
      <c r="G468" s="74"/>
    </row>
    <row r="469">
      <c r="G469" s="74"/>
    </row>
    <row r="470">
      <c r="G470" s="74"/>
    </row>
    <row r="471">
      <c r="G471" s="74"/>
    </row>
    <row r="472">
      <c r="G472" s="74"/>
    </row>
    <row r="473">
      <c r="G473" s="74"/>
    </row>
    <row r="474">
      <c r="G474" s="74"/>
    </row>
    <row r="475">
      <c r="G475" s="74"/>
    </row>
    <row r="476">
      <c r="G476" s="74"/>
    </row>
    <row r="477">
      <c r="G477" s="74"/>
    </row>
    <row r="478">
      <c r="G478" s="74"/>
    </row>
    <row r="479">
      <c r="G479" s="74"/>
    </row>
    <row r="480">
      <c r="G480" s="74"/>
    </row>
    <row r="481">
      <c r="G481" s="74"/>
    </row>
    <row r="482">
      <c r="G482" s="74"/>
    </row>
    <row r="483">
      <c r="G483" s="74"/>
    </row>
    <row r="484">
      <c r="G484" s="74"/>
    </row>
    <row r="485">
      <c r="G485" s="74"/>
    </row>
    <row r="486">
      <c r="G486" s="74"/>
    </row>
    <row r="487">
      <c r="G487" s="74"/>
    </row>
    <row r="488">
      <c r="G488" s="74"/>
    </row>
    <row r="489">
      <c r="G489" s="74"/>
    </row>
    <row r="490">
      <c r="G490" s="74"/>
    </row>
    <row r="491">
      <c r="G491" s="74"/>
    </row>
    <row r="492">
      <c r="G492" s="74"/>
    </row>
    <row r="493">
      <c r="G493" s="74"/>
    </row>
    <row r="494">
      <c r="G494" s="74"/>
    </row>
    <row r="495">
      <c r="G495" s="74"/>
    </row>
    <row r="496">
      <c r="G496" s="74"/>
    </row>
    <row r="497">
      <c r="G497" s="74"/>
    </row>
    <row r="498">
      <c r="G498" s="74"/>
    </row>
    <row r="499">
      <c r="G499" s="74"/>
    </row>
    <row r="500">
      <c r="G500" s="74"/>
    </row>
    <row r="501">
      <c r="G501" s="74"/>
    </row>
    <row r="502">
      <c r="G502" s="74"/>
    </row>
    <row r="503">
      <c r="G503" s="74"/>
    </row>
    <row r="504">
      <c r="G504" s="74"/>
    </row>
    <row r="505">
      <c r="G505" s="74"/>
    </row>
    <row r="506">
      <c r="G506" s="74"/>
    </row>
    <row r="507">
      <c r="G507" s="74"/>
    </row>
    <row r="508">
      <c r="G508" s="74"/>
    </row>
    <row r="509">
      <c r="G509" s="74"/>
    </row>
    <row r="510">
      <c r="G510" s="74"/>
    </row>
    <row r="511">
      <c r="G511" s="74"/>
    </row>
    <row r="512">
      <c r="G512" s="74"/>
    </row>
    <row r="513">
      <c r="G513" s="74"/>
    </row>
    <row r="514">
      <c r="G514" s="74"/>
    </row>
    <row r="515">
      <c r="G515" s="74"/>
    </row>
    <row r="516">
      <c r="G516" s="74"/>
    </row>
    <row r="517">
      <c r="G517" s="74"/>
    </row>
    <row r="518">
      <c r="G518" s="74"/>
    </row>
    <row r="519">
      <c r="G519" s="74"/>
    </row>
    <row r="520">
      <c r="G520" s="74"/>
    </row>
    <row r="521">
      <c r="G521" s="74"/>
    </row>
    <row r="522">
      <c r="G522" s="74"/>
    </row>
    <row r="523">
      <c r="G523" s="74"/>
    </row>
    <row r="524">
      <c r="G524" s="74"/>
    </row>
    <row r="525">
      <c r="G525" s="74"/>
    </row>
    <row r="526">
      <c r="G526" s="74"/>
    </row>
    <row r="527">
      <c r="G527" s="74"/>
    </row>
    <row r="528">
      <c r="G528" s="74"/>
    </row>
    <row r="529">
      <c r="G529" s="74"/>
    </row>
    <row r="530">
      <c r="G530" s="74"/>
    </row>
    <row r="531">
      <c r="G531" s="74"/>
    </row>
    <row r="532">
      <c r="G532" s="74"/>
    </row>
    <row r="533">
      <c r="G533" s="74"/>
    </row>
    <row r="534">
      <c r="G534" s="74"/>
    </row>
    <row r="535">
      <c r="G535" s="74"/>
    </row>
    <row r="536">
      <c r="G536" s="74"/>
    </row>
    <row r="537">
      <c r="G537" s="74"/>
    </row>
    <row r="538">
      <c r="G538" s="74"/>
    </row>
    <row r="539">
      <c r="G539" s="74"/>
    </row>
    <row r="540">
      <c r="G540" s="74"/>
    </row>
    <row r="541">
      <c r="G541" s="74"/>
    </row>
    <row r="542">
      <c r="G542" s="74"/>
    </row>
    <row r="543">
      <c r="G543" s="74"/>
    </row>
    <row r="544">
      <c r="G544" s="74"/>
    </row>
    <row r="545">
      <c r="G545" s="74"/>
    </row>
    <row r="546">
      <c r="G546" s="74"/>
    </row>
    <row r="547">
      <c r="G547" s="74"/>
    </row>
    <row r="548">
      <c r="G548" s="74"/>
    </row>
    <row r="549">
      <c r="G549" s="74"/>
    </row>
    <row r="550">
      <c r="G550" s="74"/>
    </row>
    <row r="551">
      <c r="G551" s="74"/>
    </row>
    <row r="552">
      <c r="G552" s="74"/>
    </row>
    <row r="553">
      <c r="G553" s="74"/>
    </row>
    <row r="554">
      <c r="G554" s="74"/>
    </row>
    <row r="555">
      <c r="G555" s="74"/>
    </row>
    <row r="556">
      <c r="G556" s="74"/>
    </row>
    <row r="557">
      <c r="G557" s="74"/>
    </row>
    <row r="558">
      <c r="G558" s="74"/>
    </row>
    <row r="559">
      <c r="G559" s="74"/>
    </row>
    <row r="560">
      <c r="G560" s="74"/>
    </row>
    <row r="561">
      <c r="G561" s="74"/>
    </row>
    <row r="562">
      <c r="G562" s="74"/>
    </row>
    <row r="563">
      <c r="G563" s="74"/>
    </row>
    <row r="564">
      <c r="G564" s="74"/>
    </row>
    <row r="565">
      <c r="G565" s="74"/>
    </row>
    <row r="566">
      <c r="G566" s="74"/>
    </row>
    <row r="567">
      <c r="G567" s="74"/>
    </row>
    <row r="568">
      <c r="G568" s="74"/>
    </row>
    <row r="569">
      <c r="G569" s="74"/>
    </row>
    <row r="570">
      <c r="G570" s="74"/>
    </row>
    <row r="571">
      <c r="G571" s="74"/>
    </row>
    <row r="572">
      <c r="G572" s="74"/>
    </row>
    <row r="573">
      <c r="G573" s="74"/>
    </row>
    <row r="574">
      <c r="G574" s="74"/>
    </row>
    <row r="575">
      <c r="G575" s="74"/>
    </row>
    <row r="576">
      <c r="G576" s="74"/>
    </row>
    <row r="577">
      <c r="G577" s="74"/>
    </row>
    <row r="578">
      <c r="G578" s="74"/>
    </row>
    <row r="579">
      <c r="G579" s="74"/>
    </row>
    <row r="580">
      <c r="G580" s="74"/>
    </row>
    <row r="581">
      <c r="G581" s="74"/>
    </row>
    <row r="582">
      <c r="G582" s="74"/>
    </row>
    <row r="583">
      <c r="G583" s="74"/>
    </row>
    <row r="584">
      <c r="G584" s="74"/>
    </row>
    <row r="585">
      <c r="G585" s="74"/>
    </row>
    <row r="586">
      <c r="G586" s="74"/>
    </row>
    <row r="587">
      <c r="G587" s="74"/>
    </row>
    <row r="588">
      <c r="G588" s="74"/>
    </row>
    <row r="589">
      <c r="G589" s="74"/>
    </row>
    <row r="590">
      <c r="G590" s="74"/>
    </row>
    <row r="591">
      <c r="G591" s="74"/>
    </row>
    <row r="592">
      <c r="G592" s="74"/>
    </row>
    <row r="593">
      <c r="G593" s="74"/>
    </row>
    <row r="594">
      <c r="G594" s="74"/>
    </row>
    <row r="595">
      <c r="G595" s="74"/>
    </row>
    <row r="596">
      <c r="G596" s="74"/>
    </row>
    <row r="597">
      <c r="G597" s="74"/>
    </row>
    <row r="598">
      <c r="G598" s="74"/>
    </row>
    <row r="599">
      <c r="G599" s="74"/>
    </row>
    <row r="600">
      <c r="G600" s="74"/>
    </row>
    <row r="601">
      <c r="G601" s="74"/>
    </row>
    <row r="602">
      <c r="G602" s="74"/>
    </row>
    <row r="603">
      <c r="G603" s="74"/>
    </row>
    <row r="604">
      <c r="G604" s="74"/>
    </row>
    <row r="605">
      <c r="G605" s="74"/>
    </row>
    <row r="606">
      <c r="G606" s="74"/>
    </row>
    <row r="607">
      <c r="G607" s="74"/>
    </row>
    <row r="608">
      <c r="G608" s="74"/>
    </row>
    <row r="609">
      <c r="G609" s="74"/>
    </row>
    <row r="610">
      <c r="G610" s="74"/>
    </row>
    <row r="611">
      <c r="G611" s="74"/>
    </row>
    <row r="612">
      <c r="G612" s="74"/>
    </row>
    <row r="613">
      <c r="G613" s="74"/>
    </row>
    <row r="614">
      <c r="G614" s="74"/>
    </row>
    <row r="615">
      <c r="G615" s="74"/>
    </row>
    <row r="616">
      <c r="G616" s="74"/>
    </row>
    <row r="617">
      <c r="G617" s="74"/>
    </row>
    <row r="618">
      <c r="G618" s="74"/>
    </row>
    <row r="619">
      <c r="G619" s="74"/>
    </row>
    <row r="620">
      <c r="G620" s="74"/>
    </row>
    <row r="621">
      <c r="G621" s="74"/>
    </row>
    <row r="622">
      <c r="G622" s="74"/>
    </row>
    <row r="623">
      <c r="G623" s="74"/>
    </row>
    <row r="624">
      <c r="G624" s="74"/>
    </row>
    <row r="625">
      <c r="G625" s="74"/>
    </row>
    <row r="626">
      <c r="G626" s="74"/>
    </row>
    <row r="627">
      <c r="G627" s="74"/>
    </row>
    <row r="628">
      <c r="G628" s="74"/>
    </row>
    <row r="629">
      <c r="G629" s="74"/>
    </row>
    <row r="630">
      <c r="G630" s="74"/>
    </row>
    <row r="631">
      <c r="G631" s="74"/>
    </row>
    <row r="632">
      <c r="G632" s="74"/>
    </row>
    <row r="633">
      <c r="G633" s="74"/>
    </row>
    <row r="634">
      <c r="G634" s="74"/>
    </row>
    <row r="635">
      <c r="G635" s="74"/>
    </row>
    <row r="636">
      <c r="G636" s="74"/>
    </row>
    <row r="637">
      <c r="G637" s="74"/>
    </row>
    <row r="638">
      <c r="G638" s="74"/>
    </row>
    <row r="639">
      <c r="G639" s="74"/>
    </row>
    <row r="640">
      <c r="G640" s="74"/>
    </row>
    <row r="641">
      <c r="G641" s="74"/>
    </row>
    <row r="642">
      <c r="G642" s="74"/>
    </row>
    <row r="643">
      <c r="G643" s="74"/>
    </row>
    <row r="644">
      <c r="G644" s="74"/>
    </row>
    <row r="645">
      <c r="G645" s="74"/>
    </row>
    <row r="646">
      <c r="G646" s="74"/>
    </row>
    <row r="647">
      <c r="G647" s="74"/>
    </row>
    <row r="648">
      <c r="G648" s="74"/>
    </row>
    <row r="649">
      <c r="G649" s="74"/>
    </row>
    <row r="650">
      <c r="G650" s="74"/>
    </row>
    <row r="651">
      <c r="G651" s="74"/>
    </row>
    <row r="652">
      <c r="G652" s="74"/>
    </row>
    <row r="653">
      <c r="G653" s="74"/>
    </row>
    <row r="654">
      <c r="G654" s="74"/>
    </row>
    <row r="655">
      <c r="G655" s="74"/>
    </row>
    <row r="656">
      <c r="G656" s="74"/>
    </row>
    <row r="657">
      <c r="G657" s="74"/>
    </row>
    <row r="658">
      <c r="G658" s="74"/>
    </row>
    <row r="659">
      <c r="G659" s="74"/>
    </row>
    <row r="660">
      <c r="G660" s="74"/>
    </row>
    <row r="661">
      <c r="G661" s="74"/>
    </row>
    <row r="662">
      <c r="G662" s="74"/>
    </row>
    <row r="663">
      <c r="G663" s="74"/>
    </row>
    <row r="664">
      <c r="G664" s="74"/>
    </row>
    <row r="665">
      <c r="G665" s="74"/>
    </row>
    <row r="666">
      <c r="G666" s="74"/>
    </row>
    <row r="667">
      <c r="G667" s="74"/>
    </row>
    <row r="668">
      <c r="G668" s="74"/>
    </row>
    <row r="669">
      <c r="G669" s="74"/>
    </row>
    <row r="670">
      <c r="G670" s="74"/>
    </row>
    <row r="671">
      <c r="G671" s="74"/>
    </row>
    <row r="672">
      <c r="G672" s="74"/>
    </row>
    <row r="673">
      <c r="G673" s="74"/>
    </row>
    <row r="674">
      <c r="G674" s="74"/>
    </row>
    <row r="675">
      <c r="G675" s="74"/>
    </row>
    <row r="676">
      <c r="G676" s="74"/>
    </row>
    <row r="677">
      <c r="G677" s="74"/>
    </row>
    <row r="678">
      <c r="G678" s="74"/>
    </row>
    <row r="679">
      <c r="G679" s="74"/>
    </row>
    <row r="680">
      <c r="G680" s="74"/>
    </row>
    <row r="681">
      <c r="G681" s="74"/>
    </row>
    <row r="682">
      <c r="G682" s="74"/>
    </row>
    <row r="683">
      <c r="G683" s="74"/>
    </row>
    <row r="684">
      <c r="G684" s="74"/>
    </row>
    <row r="685">
      <c r="G685" s="74"/>
    </row>
    <row r="686">
      <c r="G686" s="74"/>
    </row>
    <row r="687">
      <c r="G687" s="74"/>
    </row>
    <row r="688">
      <c r="G688" s="74"/>
    </row>
    <row r="689">
      <c r="G689" s="74"/>
    </row>
    <row r="690">
      <c r="G690" s="74"/>
    </row>
    <row r="691">
      <c r="G691" s="74"/>
    </row>
    <row r="692">
      <c r="G692" s="74"/>
    </row>
    <row r="693">
      <c r="G693" s="74"/>
    </row>
    <row r="694">
      <c r="G694" s="74"/>
    </row>
    <row r="695">
      <c r="G695" s="74"/>
    </row>
    <row r="696">
      <c r="G696" s="74"/>
    </row>
    <row r="697">
      <c r="G697" s="74"/>
    </row>
    <row r="698">
      <c r="G698" s="74"/>
    </row>
    <row r="699">
      <c r="G699" s="74"/>
    </row>
    <row r="700">
      <c r="G700" s="74"/>
    </row>
    <row r="701">
      <c r="G701" s="74"/>
    </row>
    <row r="702">
      <c r="G702" s="74"/>
    </row>
    <row r="703">
      <c r="G703" s="74"/>
    </row>
    <row r="704">
      <c r="G704" s="74"/>
    </row>
    <row r="705">
      <c r="G705" s="74"/>
    </row>
    <row r="706">
      <c r="G706" s="74"/>
    </row>
    <row r="707">
      <c r="G707" s="74"/>
    </row>
    <row r="708">
      <c r="G708" s="74"/>
    </row>
    <row r="709">
      <c r="G709" s="74"/>
    </row>
    <row r="710">
      <c r="G710" s="74"/>
    </row>
    <row r="711">
      <c r="G711" s="74"/>
    </row>
    <row r="712">
      <c r="G712" s="74"/>
    </row>
    <row r="713">
      <c r="G713" s="74"/>
    </row>
    <row r="714">
      <c r="G714" s="74"/>
    </row>
    <row r="715">
      <c r="G715" s="74"/>
    </row>
    <row r="716">
      <c r="G716" s="74"/>
    </row>
    <row r="717">
      <c r="G717" s="74"/>
    </row>
    <row r="718">
      <c r="G718" s="74"/>
    </row>
    <row r="719">
      <c r="G719" s="74"/>
    </row>
    <row r="720">
      <c r="G720" s="74"/>
    </row>
    <row r="721">
      <c r="G721" s="74"/>
    </row>
    <row r="722">
      <c r="G722" s="74"/>
    </row>
    <row r="723">
      <c r="G723" s="74"/>
    </row>
    <row r="724">
      <c r="G724" s="74"/>
    </row>
    <row r="725">
      <c r="G725" s="74"/>
    </row>
    <row r="726">
      <c r="G726" s="74"/>
    </row>
    <row r="727">
      <c r="G727" s="74"/>
    </row>
    <row r="728">
      <c r="G728" s="74"/>
    </row>
    <row r="729">
      <c r="G729" s="74"/>
    </row>
    <row r="730">
      <c r="G730" s="74"/>
    </row>
    <row r="731">
      <c r="G731" s="74"/>
    </row>
    <row r="732">
      <c r="G732" s="74"/>
    </row>
    <row r="733">
      <c r="G733" s="74"/>
    </row>
    <row r="734">
      <c r="G734" s="74"/>
    </row>
    <row r="735">
      <c r="G735" s="74"/>
    </row>
    <row r="736">
      <c r="G736" s="74"/>
    </row>
    <row r="737">
      <c r="G737" s="74"/>
    </row>
    <row r="738">
      <c r="G738" s="74"/>
    </row>
    <row r="739">
      <c r="G739" s="74"/>
    </row>
    <row r="740">
      <c r="G740" s="74"/>
    </row>
    <row r="741">
      <c r="G741" s="74"/>
    </row>
    <row r="742">
      <c r="G742" s="74"/>
    </row>
    <row r="743">
      <c r="G743" s="74"/>
    </row>
    <row r="744">
      <c r="G744" s="74"/>
    </row>
    <row r="745">
      <c r="G745" s="74"/>
    </row>
    <row r="746">
      <c r="G746" s="74"/>
    </row>
    <row r="747">
      <c r="G747" s="74"/>
    </row>
    <row r="748">
      <c r="G748" s="74"/>
    </row>
    <row r="749">
      <c r="G749" s="74"/>
    </row>
    <row r="750">
      <c r="G750" s="74"/>
    </row>
    <row r="751">
      <c r="G751" s="74"/>
    </row>
    <row r="752">
      <c r="G752" s="74"/>
    </row>
    <row r="753">
      <c r="G753" s="74"/>
    </row>
    <row r="754">
      <c r="G754" s="74"/>
    </row>
    <row r="755">
      <c r="G755" s="74"/>
    </row>
    <row r="756">
      <c r="G756" s="74"/>
    </row>
    <row r="757">
      <c r="G757" s="74"/>
    </row>
    <row r="758">
      <c r="G758" s="74"/>
    </row>
    <row r="759">
      <c r="G759" s="74"/>
    </row>
    <row r="760">
      <c r="G760" s="74"/>
    </row>
    <row r="761">
      <c r="G761" s="74"/>
    </row>
    <row r="762">
      <c r="G762" s="74"/>
    </row>
    <row r="763">
      <c r="G763" s="74"/>
    </row>
    <row r="764">
      <c r="G764" s="74"/>
    </row>
    <row r="765">
      <c r="G765" s="74"/>
    </row>
    <row r="766">
      <c r="G766" s="74"/>
    </row>
    <row r="767">
      <c r="G767" s="74"/>
    </row>
    <row r="768">
      <c r="G768" s="74"/>
    </row>
    <row r="769">
      <c r="G769" s="74"/>
    </row>
    <row r="770">
      <c r="G770" s="74"/>
    </row>
    <row r="771">
      <c r="G771" s="74"/>
    </row>
    <row r="772">
      <c r="G772" s="74"/>
    </row>
    <row r="773">
      <c r="G773" s="74"/>
    </row>
    <row r="774">
      <c r="G774" s="74"/>
    </row>
    <row r="775">
      <c r="G775" s="74"/>
    </row>
    <row r="776">
      <c r="G776" s="74"/>
    </row>
    <row r="777">
      <c r="G777" s="74"/>
    </row>
    <row r="778">
      <c r="G778" s="74"/>
    </row>
    <row r="779">
      <c r="G779" s="74"/>
    </row>
    <row r="780">
      <c r="G780" s="74"/>
    </row>
    <row r="781">
      <c r="G781" s="74"/>
    </row>
    <row r="782">
      <c r="G782" s="74"/>
    </row>
    <row r="783">
      <c r="G783" s="74"/>
    </row>
    <row r="784">
      <c r="G784" s="74"/>
    </row>
    <row r="785">
      <c r="G785" s="74"/>
    </row>
    <row r="786">
      <c r="G786" s="74"/>
    </row>
    <row r="787">
      <c r="G787" s="74"/>
    </row>
    <row r="788">
      <c r="G788" s="74"/>
    </row>
    <row r="789">
      <c r="G789" s="74"/>
    </row>
    <row r="790">
      <c r="G790" s="74"/>
    </row>
    <row r="791">
      <c r="G791" s="74"/>
    </row>
    <row r="792">
      <c r="G792" s="74"/>
    </row>
    <row r="793">
      <c r="G793" s="74"/>
    </row>
    <row r="794">
      <c r="G794" s="74"/>
    </row>
    <row r="795">
      <c r="G795" s="74"/>
    </row>
    <row r="796">
      <c r="G796" s="74"/>
    </row>
    <row r="797">
      <c r="G797" s="74"/>
    </row>
    <row r="798">
      <c r="G798" s="74"/>
    </row>
    <row r="799">
      <c r="G799" s="74"/>
    </row>
    <row r="800">
      <c r="G800" s="74"/>
    </row>
    <row r="801">
      <c r="G801" s="74"/>
    </row>
    <row r="802">
      <c r="G802" s="74"/>
    </row>
    <row r="803">
      <c r="G803" s="74"/>
    </row>
    <row r="804">
      <c r="G804" s="74"/>
    </row>
    <row r="805">
      <c r="G805" s="74"/>
    </row>
    <row r="806">
      <c r="G806" s="74"/>
    </row>
    <row r="807">
      <c r="G807" s="74"/>
    </row>
    <row r="808">
      <c r="G808" s="74"/>
    </row>
    <row r="809">
      <c r="G809" s="74"/>
    </row>
    <row r="810">
      <c r="G810" s="74"/>
    </row>
    <row r="811">
      <c r="G811" s="74"/>
    </row>
    <row r="812">
      <c r="G812" s="74"/>
    </row>
    <row r="813">
      <c r="G813" s="74"/>
    </row>
    <row r="814">
      <c r="G814" s="74"/>
    </row>
    <row r="815">
      <c r="G815" s="74"/>
    </row>
    <row r="816">
      <c r="G816" s="74"/>
    </row>
    <row r="817">
      <c r="G817" s="74"/>
    </row>
    <row r="818">
      <c r="G818" s="74"/>
    </row>
    <row r="819">
      <c r="G819" s="74"/>
    </row>
    <row r="820">
      <c r="G820" s="74"/>
    </row>
    <row r="821">
      <c r="G821" s="74"/>
    </row>
    <row r="822">
      <c r="G822" s="74"/>
    </row>
    <row r="823">
      <c r="G823" s="74"/>
    </row>
    <row r="824">
      <c r="G824" s="74"/>
    </row>
    <row r="825">
      <c r="G825" s="74"/>
    </row>
    <row r="826">
      <c r="G826" s="74"/>
    </row>
    <row r="827">
      <c r="G827" s="74"/>
    </row>
    <row r="828">
      <c r="G828" s="74"/>
    </row>
    <row r="829">
      <c r="G829" s="74"/>
    </row>
    <row r="830">
      <c r="G830" s="74"/>
    </row>
    <row r="831">
      <c r="G831" s="74"/>
    </row>
    <row r="832">
      <c r="G832" s="74"/>
    </row>
    <row r="833">
      <c r="G833" s="74"/>
    </row>
    <row r="834">
      <c r="G834" s="74"/>
    </row>
    <row r="835">
      <c r="G835" s="74"/>
    </row>
    <row r="836">
      <c r="G836" s="74"/>
    </row>
    <row r="837">
      <c r="G837" s="74"/>
    </row>
    <row r="838">
      <c r="G838" s="74"/>
    </row>
    <row r="839">
      <c r="G839" s="74"/>
    </row>
    <row r="840">
      <c r="G840" s="74"/>
    </row>
    <row r="841">
      <c r="G841" s="74"/>
    </row>
    <row r="842">
      <c r="G842" s="74"/>
    </row>
    <row r="843">
      <c r="G843" s="74"/>
    </row>
    <row r="844">
      <c r="G844" s="74"/>
    </row>
    <row r="845">
      <c r="G845" s="74"/>
    </row>
    <row r="846">
      <c r="G846" s="74"/>
    </row>
    <row r="847">
      <c r="G847" s="74"/>
    </row>
    <row r="848">
      <c r="G848" s="74"/>
    </row>
    <row r="849">
      <c r="G849" s="74"/>
    </row>
    <row r="850">
      <c r="G850" s="74"/>
    </row>
    <row r="851">
      <c r="G851" s="74"/>
    </row>
    <row r="852">
      <c r="G852" s="74"/>
    </row>
    <row r="853">
      <c r="G853" s="74"/>
    </row>
    <row r="854">
      <c r="G854" s="74"/>
    </row>
    <row r="855">
      <c r="G855" s="74"/>
    </row>
    <row r="856">
      <c r="G856" s="74"/>
    </row>
    <row r="857">
      <c r="G857" s="74"/>
    </row>
    <row r="858">
      <c r="G858" s="74"/>
    </row>
    <row r="859">
      <c r="G859" s="74"/>
    </row>
    <row r="860">
      <c r="G860" s="74"/>
    </row>
    <row r="861">
      <c r="G861" s="74"/>
    </row>
    <row r="862">
      <c r="G862" s="74"/>
    </row>
    <row r="863">
      <c r="G863" s="74"/>
    </row>
    <row r="864">
      <c r="G864" s="74"/>
    </row>
    <row r="865">
      <c r="G865" s="74"/>
    </row>
    <row r="866">
      <c r="G866" s="74"/>
    </row>
    <row r="867">
      <c r="G867" s="74"/>
    </row>
    <row r="868">
      <c r="G868" s="74"/>
    </row>
    <row r="869">
      <c r="G869" s="74"/>
    </row>
    <row r="870">
      <c r="G870" s="74"/>
    </row>
    <row r="871">
      <c r="G871" s="74"/>
    </row>
    <row r="872">
      <c r="G872" s="74"/>
    </row>
    <row r="873">
      <c r="G873" s="74"/>
    </row>
    <row r="874">
      <c r="G874" s="74"/>
    </row>
    <row r="875">
      <c r="G875" s="74"/>
    </row>
    <row r="876">
      <c r="G876" s="74"/>
    </row>
    <row r="877">
      <c r="G877" s="74"/>
    </row>
    <row r="878">
      <c r="G878" s="74"/>
    </row>
    <row r="879">
      <c r="G879" s="74"/>
    </row>
    <row r="880">
      <c r="G880" s="74"/>
    </row>
    <row r="881">
      <c r="G881" s="74"/>
    </row>
    <row r="882">
      <c r="G882" s="74"/>
    </row>
    <row r="883">
      <c r="G883" s="74"/>
    </row>
    <row r="884">
      <c r="G884" s="74"/>
    </row>
    <row r="885">
      <c r="G885" s="74"/>
    </row>
    <row r="886">
      <c r="G886" s="74"/>
    </row>
    <row r="887">
      <c r="G887" s="74"/>
    </row>
    <row r="888">
      <c r="G888" s="74"/>
    </row>
    <row r="889">
      <c r="G889" s="74"/>
    </row>
    <row r="890">
      <c r="G890" s="74"/>
    </row>
    <row r="891">
      <c r="G891" s="74"/>
    </row>
    <row r="892">
      <c r="G892" s="74"/>
    </row>
    <row r="893">
      <c r="G893" s="74"/>
    </row>
    <row r="894">
      <c r="G894" s="74"/>
    </row>
    <row r="895">
      <c r="G895" s="74"/>
    </row>
    <row r="896">
      <c r="G896" s="74"/>
    </row>
    <row r="897">
      <c r="G897" s="74"/>
    </row>
    <row r="898">
      <c r="G898" s="74"/>
    </row>
    <row r="899">
      <c r="G899" s="74"/>
    </row>
    <row r="900">
      <c r="G900" s="74"/>
    </row>
    <row r="901">
      <c r="G901" s="74"/>
    </row>
    <row r="902">
      <c r="G902" s="74"/>
    </row>
    <row r="903">
      <c r="G903" s="74"/>
    </row>
    <row r="904">
      <c r="G904" s="74"/>
    </row>
    <row r="905">
      <c r="G905" s="74"/>
    </row>
    <row r="906">
      <c r="G906" s="74"/>
    </row>
    <row r="907">
      <c r="G907" s="74"/>
    </row>
    <row r="908">
      <c r="G908" s="74"/>
    </row>
    <row r="909">
      <c r="G909" s="74"/>
    </row>
    <row r="910">
      <c r="G910" s="74"/>
    </row>
    <row r="911">
      <c r="G911" s="74"/>
    </row>
    <row r="912">
      <c r="G912" s="74"/>
    </row>
    <row r="913">
      <c r="G913" s="74"/>
    </row>
    <row r="914">
      <c r="G914" s="74"/>
    </row>
    <row r="915">
      <c r="G915" s="74"/>
    </row>
    <row r="916">
      <c r="G916" s="74"/>
    </row>
    <row r="917">
      <c r="G917" s="74"/>
    </row>
    <row r="918">
      <c r="G918" s="74"/>
    </row>
    <row r="919">
      <c r="G919" s="74"/>
    </row>
    <row r="920">
      <c r="G920" s="74"/>
    </row>
    <row r="921">
      <c r="G921" s="74"/>
    </row>
    <row r="922">
      <c r="G922" s="74"/>
    </row>
    <row r="923">
      <c r="G923" s="74"/>
    </row>
    <row r="924">
      <c r="G924" s="74"/>
    </row>
    <row r="925">
      <c r="G925" s="74"/>
    </row>
    <row r="926">
      <c r="G926" s="74"/>
    </row>
    <row r="927">
      <c r="G927" s="74"/>
    </row>
    <row r="928">
      <c r="G928" s="74"/>
    </row>
    <row r="929">
      <c r="G929" s="74"/>
    </row>
    <row r="930">
      <c r="G930" s="74"/>
    </row>
    <row r="931">
      <c r="G931" s="74"/>
    </row>
    <row r="932">
      <c r="G932" s="74"/>
    </row>
    <row r="933">
      <c r="G933" s="74"/>
    </row>
    <row r="934">
      <c r="G934" s="74"/>
    </row>
    <row r="935">
      <c r="G935" s="74"/>
    </row>
    <row r="936">
      <c r="G936" s="74"/>
    </row>
    <row r="937">
      <c r="G937" s="74"/>
    </row>
    <row r="938">
      <c r="G938" s="74"/>
    </row>
    <row r="939">
      <c r="G939" s="74"/>
    </row>
    <row r="940">
      <c r="G940" s="74"/>
    </row>
    <row r="941">
      <c r="G941" s="74"/>
    </row>
    <row r="942">
      <c r="G942" s="74"/>
    </row>
    <row r="943">
      <c r="G943" s="74"/>
    </row>
    <row r="944">
      <c r="G944" s="74"/>
    </row>
    <row r="945">
      <c r="G945" s="74"/>
    </row>
    <row r="946">
      <c r="G946" s="74"/>
    </row>
    <row r="947">
      <c r="G947" s="74"/>
    </row>
    <row r="948">
      <c r="G948" s="74"/>
    </row>
    <row r="949">
      <c r="G949" s="74"/>
    </row>
    <row r="950">
      <c r="G950" s="74"/>
    </row>
    <row r="951">
      <c r="G951" s="74"/>
    </row>
    <row r="952">
      <c r="G952" s="74"/>
    </row>
    <row r="953">
      <c r="G953" s="74"/>
    </row>
    <row r="954">
      <c r="G954" s="74"/>
    </row>
    <row r="955">
      <c r="G955" s="74"/>
    </row>
    <row r="956">
      <c r="G956" s="74"/>
    </row>
    <row r="957">
      <c r="G957" s="74"/>
    </row>
    <row r="958">
      <c r="G958" s="74"/>
    </row>
    <row r="959">
      <c r="G959" s="74"/>
    </row>
    <row r="960">
      <c r="G960" s="74"/>
    </row>
    <row r="961">
      <c r="G961" s="74"/>
    </row>
    <row r="962">
      <c r="G962" s="74"/>
    </row>
    <row r="963">
      <c r="G963" s="74"/>
    </row>
    <row r="964">
      <c r="G964" s="74"/>
    </row>
    <row r="965">
      <c r="G965" s="74"/>
    </row>
    <row r="966">
      <c r="G966" s="74"/>
    </row>
    <row r="967">
      <c r="G967" s="74"/>
    </row>
    <row r="968">
      <c r="G968" s="74"/>
    </row>
    <row r="969">
      <c r="G969" s="74"/>
    </row>
    <row r="970">
      <c r="G970" s="74"/>
    </row>
    <row r="971">
      <c r="G971" s="74"/>
    </row>
    <row r="972">
      <c r="G972" s="74"/>
    </row>
    <row r="973">
      <c r="G973" s="74"/>
    </row>
    <row r="974">
      <c r="G974" s="74"/>
    </row>
    <row r="975">
      <c r="G975" s="74"/>
    </row>
    <row r="976">
      <c r="G976" s="74"/>
    </row>
    <row r="977">
      <c r="G977" s="74"/>
    </row>
    <row r="978">
      <c r="G978" s="74"/>
    </row>
    <row r="979">
      <c r="G979" s="74"/>
    </row>
    <row r="980">
      <c r="G980" s="74"/>
    </row>
    <row r="981">
      <c r="G981" s="74"/>
    </row>
    <row r="982">
      <c r="G982" s="74"/>
    </row>
    <row r="983">
      <c r="G983" s="74"/>
    </row>
  </sheetData>
  <mergeCells count="7">
    <mergeCell ref="A1:G1"/>
    <mergeCell ref="A2:A3"/>
    <mergeCell ref="B2:B3"/>
    <mergeCell ref="C2:C3"/>
    <mergeCell ref="D2:D3"/>
    <mergeCell ref="E2:F2"/>
    <mergeCell ref="G2:G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2.63"/>
    <col customWidth="1" min="3" max="3" width="17.88"/>
    <col customWidth="1" min="4" max="4" width="34.5"/>
    <col customWidth="1" min="5" max="5" width="13.38"/>
    <col customWidth="1" min="6" max="6" width="31.5"/>
    <col customWidth="1" min="10" max="10" width="37.38"/>
    <col customWidth="1" min="11" max="11" width="33.38"/>
    <col customWidth="1" min="12" max="12" width="26.38"/>
    <col customWidth="1" min="13" max="13" width="24.0"/>
    <col customWidth="1" min="14" max="14" width="8.25"/>
    <col customWidth="1" min="15" max="16" width="13.25"/>
    <col customWidth="1" min="17" max="17" width="19.13"/>
    <col customWidth="1" min="18" max="18" width="8.25"/>
    <col customWidth="1" min="19" max="20" width="14.13"/>
    <col customWidth="1" min="21" max="21" width="16.0"/>
    <col customWidth="1" min="22" max="23" width="13.75"/>
    <col customWidth="1" min="24" max="24" width="16.75"/>
    <col customWidth="1" min="25" max="25" width="16.38"/>
    <col customWidth="1" min="26" max="26" width="33.25"/>
    <col customWidth="1" min="29" max="29" width="15.75"/>
    <col customWidth="1" min="30" max="30" width="17.75"/>
    <col customWidth="1" min="31" max="31" width="26.38"/>
  </cols>
  <sheetData>
    <row r="3">
      <c r="A3" s="215"/>
      <c r="B3" s="216" t="s">
        <v>394</v>
      </c>
      <c r="C3" s="216" t="s">
        <v>395</v>
      </c>
      <c r="D3" s="217"/>
      <c r="E3" s="217"/>
      <c r="F3" s="217"/>
      <c r="G3" s="217"/>
      <c r="H3" s="3"/>
    </row>
    <row r="4">
      <c r="B4" s="218" t="s">
        <v>396</v>
      </c>
      <c r="C4" s="216" t="s">
        <v>397</v>
      </c>
      <c r="D4" s="217"/>
      <c r="E4" s="217"/>
      <c r="F4" s="217"/>
      <c r="G4" s="217"/>
      <c r="H4" s="3"/>
    </row>
    <row r="6">
      <c r="M6" s="219" t="s">
        <v>398</v>
      </c>
      <c r="N6" s="220" t="s">
        <v>399</v>
      </c>
      <c r="O6" s="221"/>
      <c r="P6" s="221"/>
      <c r="Q6" s="222"/>
      <c r="R6" s="223" t="s">
        <v>400</v>
      </c>
      <c r="S6" s="221"/>
      <c r="T6" s="221"/>
      <c r="U6" s="222"/>
      <c r="V6" s="224" t="s">
        <v>401</v>
      </c>
      <c r="W6" s="221"/>
      <c r="X6" s="222"/>
      <c r="Y6" s="219" t="s">
        <v>70</v>
      </c>
      <c r="Z6" s="219" t="s">
        <v>375</v>
      </c>
    </row>
    <row r="7">
      <c r="A7" s="57"/>
      <c r="B7" s="225" t="s">
        <v>402</v>
      </c>
      <c r="C7" s="226"/>
      <c r="D7" s="226"/>
      <c r="E7" s="226"/>
      <c r="F7" s="226"/>
      <c r="G7" s="226"/>
      <c r="H7" s="227"/>
      <c r="I7" s="228"/>
      <c r="J7" s="89" t="s">
        <v>70</v>
      </c>
      <c r="K7" s="23"/>
      <c r="M7" s="229"/>
      <c r="N7" s="230" t="s">
        <v>15</v>
      </c>
      <c r="O7" s="231" t="s">
        <v>378</v>
      </c>
      <c r="P7" s="232" t="s">
        <v>403</v>
      </c>
      <c r="Q7" s="233" t="s">
        <v>404</v>
      </c>
      <c r="R7" s="230" t="s">
        <v>15</v>
      </c>
      <c r="S7" s="231" t="s">
        <v>378</v>
      </c>
      <c r="T7" s="232" t="s">
        <v>403</v>
      </c>
      <c r="U7" s="234" t="s">
        <v>404</v>
      </c>
      <c r="V7" s="230" t="s">
        <v>15</v>
      </c>
      <c r="W7" s="231" t="s">
        <v>378</v>
      </c>
      <c r="X7" s="233" t="s">
        <v>404</v>
      </c>
      <c r="Y7" s="229"/>
      <c r="Z7" s="229"/>
    </row>
    <row r="8">
      <c r="A8" s="57"/>
      <c r="B8" s="235" t="s">
        <v>375</v>
      </c>
      <c r="C8" s="236" t="s">
        <v>70</v>
      </c>
      <c r="D8" s="236" t="s">
        <v>377</v>
      </c>
      <c r="E8" s="236" t="s">
        <v>70</v>
      </c>
      <c r="F8" s="236" t="s">
        <v>405</v>
      </c>
      <c r="G8" s="204" t="s">
        <v>17</v>
      </c>
      <c r="H8" s="237" t="s">
        <v>406</v>
      </c>
      <c r="J8" s="90" t="s">
        <v>6</v>
      </c>
      <c r="K8" s="91" t="s">
        <v>5</v>
      </c>
      <c r="M8" s="238" t="s">
        <v>69</v>
      </c>
      <c r="N8" s="239" t="s">
        <v>407</v>
      </c>
      <c r="O8" s="240" t="s">
        <v>407</v>
      </c>
      <c r="P8" s="240">
        <v>1.0</v>
      </c>
      <c r="Q8" s="241"/>
      <c r="R8" s="239" t="s">
        <v>407</v>
      </c>
      <c r="S8" s="240" t="s">
        <v>407</v>
      </c>
      <c r="T8" s="240">
        <v>1.0</v>
      </c>
      <c r="U8" s="242"/>
      <c r="V8" s="239" t="s">
        <v>28</v>
      </c>
      <c r="W8" s="14">
        <v>1.0</v>
      </c>
      <c r="X8" s="243">
        <v>0.0</v>
      </c>
      <c r="Y8" s="244">
        <v>1.0</v>
      </c>
      <c r="Z8" s="245" t="s">
        <v>408</v>
      </c>
    </row>
    <row r="9">
      <c r="A9" s="68"/>
      <c r="B9" s="146" t="s">
        <v>408</v>
      </c>
      <c r="C9" s="14">
        <v>1.0</v>
      </c>
      <c r="D9" s="38" t="s">
        <v>69</v>
      </c>
      <c r="E9" s="14"/>
      <c r="F9" s="175"/>
      <c r="G9" s="14">
        <v>1.0</v>
      </c>
      <c r="H9" s="43"/>
      <c r="J9" s="53" t="s">
        <v>203</v>
      </c>
      <c r="K9" s="92" t="s">
        <v>77</v>
      </c>
      <c r="M9" s="246" t="s">
        <v>255</v>
      </c>
      <c r="N9" s="247" t="s">
        <v>407</v>
      </c>
      <c r="O9" s="248" t="s">
        <v>407</v>
      </c>
      <c r="P9" s="248">
        <v>1.0</v>
      </c>
      <c r="Q9" s="249"/>
      <c r="R9" s="247" t="s">
        <v>28</v>
      </c>
      <c r="S9" s="248">
        <v>1.0</v>
      </c>
      <c r="T9" s="248">
        <v>1.0</v>
      </c>
      <c r="U9" s="250"/>
      <c r="V9" s="239" t="s">
        <v>28</v>
      </c>
      <c r="W9" s="14">
        <v>2.0</v>
      </c>
      <c r="X9" s="243">
        <v>0.0</v>
      </c>
      <c r="Y9" s="251">
        <v>1.0</v>
      </c>
      <c r="Z9" s="252" t="s">
        <v>409</v>
      </c>
    </row>
    <row r="10">
      <c r="A10" s="68"/>
      <c r="B10" s="146" t="s">
        <v>409</v>
      </c>
      <c r="C10" s="14">
        <v>1.0</v>
      </c>
      <c r="D10" s="38" t="s">
        <v>255</v>
      </c>
      <c r="E10" s="14"/>
      <c r="F10" s="175"/>
      <c r="G10" s="14">
        <v>2.0</v>
      </c>
      <c r="H10" s="43"/>
      <c r="J10" s="53" t="s">
        <v>245</v>
      </c>
      <c r="K10" s="92" t="s">
        <v>25</v>
      </c>
      <c r="M10" s="246" t="s">
        <v>322</v>
      </c>
      <c r="N10" s="247" t="s">
        <v>28</v>
      </c>
      <c r="O10" s="248">
        <v>2.0</v>
      </c>
      <c r="P10" s="248">
        <v>2.0</v>
      </c>
      <c r="Q10" s="249"/>
      <c r="R10" s="247" t="s">
        <v>28</v>
      </c>
      <c r="S10" s="248">
        <v>1.0</v>
      </c>
      <c r="T10" s="248">
        <v>1.0</v>
      </c>
      <c r="U10" s="250">
        <v>0.0</v>
      </c>
      <c r="V10" s="239" t="s">
        <v>28</v>
      </c>
      <c r="W10" s="14">
        <v>3.0</v>
      </c>
      <c r="X10" s="243">
        <v>0.0</v>
      </c>
      <c r="Y10" s="251">
        <v>1.0</v>
      </c>
      <c r="Z10" s="252" t="s">
        <v>410</v>
      </c>
    </row>
    <row r="11">
      <c r="A11" s="68"/>
      <c r="B11" s="146" t="s">
        <v>410</v>
      </c>
      <c r="C11" s="14">
        <v>1.0</v>
      </c>
      <c r="D11" s="38" t="s">
        <v>322</v>
      </c>
      <c r="E11" s="14"/>
      <c r="F11" s="175"/>
      <c r="G11" s="14">
        <v>3.0</v>
      </c>
      <c r="H11" s="43"/>
      <c r="J11" s="53" t="s">
        <v>247</v>
      </c>
      <c r="K11" s="92" t="s">
        <v>95</v>
      </c>
      <c r="M11" s="246" t="s">
        <v>252</v>
      </c>
      <c r="N11" s="247" t="s">
        <v>28</v>
      </c>
      <c r="O11" s="248">
        <v>2.0</v>
      </c>
      <c r="P11" s="248">
        <v>2.0</v>
      </c>
      <c r="Q11" s="249"/>
      <c r="R11" s="247" t="s">
        <v>28</v>
      </c>
      <c r="S11" s="248">
        <v>1.0</v>
      </c>
      <c r="T11" s="248">
        <v>1.0</v>
      </c>
      <c r="U11" s="250"/>
      <c r="V11" s="239" t="s">
        <v>28</v>
      </c>
      <c r="W11" s="14">
        <v>4.0</v>
      </c>
      <c r="X11" s="243">
        <v>0.0</v>
      </c>
      <c r="Y11" s="251">
        <v>1.0</v>
      </c>
      <c r="Z11" s="252" t="s">
        <v>282</v>
      </c>
    </row>
    <row r="12">
      <c r="A12" s="68"/>
      <c r="B12" s="146" t="s">
        <v>282</v>
      </c>
      <c r="C12" s="14">
        <v>1.0</v>
      </c>
      <c r="D12" s="38" t="s">
        <v>252</v>
      </c>
      <c r="E12" s="38"/>
      <c r="F12" s="175"/>
      <c r="G12" s="14">
        <v>4.0</v>
      </c>
      <c r="H12" s="43"/>
      <c r="J12" s="53" t="s">
        <v>88</v>
      </c>
      <c r="K12" s="92" t="s">
        <v>74</v>
      </c>
      <c r="M12" s="246" t="s">
        <v>102</v>
      </c>
      <c r="N12" s="247" t="s">
        <v>28</v>
      </c>
      <c r="O12" s="248">
        <v>1.0</v>
      </c>
      <c r="P12" s="248">
        <v>1.0</v>
      </c>
      <c r="Q12" s="249"/>
      <c r="R12" s="247" t="s">
        <v>28</v>
      </c>
      <c r="S12" s="248">
        <v>3.0</v>
      </c>
      <c r="T12" s="248">
        <v>3.0</v>
      </c>
      <c r="U12" s="250">
        <v>0.0</v>
      </c>
      <c r="V12" s="239" t="s">
        <v>28</v>
      </c>
      <c r="W12" s="14">
        <v>5.0</v>
      </c>
      <c r="X12" s="243">
        <v>0.0</v>
      </c>
      <c r="Y12" s="251">
        <v>1.0</v>
      </c>
      <c r="Z12" s="252" t="s">
        <v>103</v>
      </c>
    </row>
    <row r="13">
      <c r="A13" s="68"/>
      <c r="B13" s="146" t="s">
        <v>103</v>
      </c>
      <c r="C13" s="14">
        <v>1.0</v>
      </c>
      <c r="D13" s="38" t="s">
        <v>102</v>
      </c>
      <c r="E13" s="14"/>
      <c r="F13" s="175"/>
      <c r="G13" s="14">
        <v>5.0</v>
      </c>
      <c r="H13" s="43"/>
      <c r="J13" s="53" t="s">
        <v>69</v>
      </c>
      <c r="K13" s="92" t="s">
        <v>68</v>
      </c>
      <c r="M13" s="246" t="s">
        <v>203</v>
      </c>
      <c r="N13" s="247" t="s">
        <v>28</v>
      </c>
      <c r="O13" s="248">
        <v>3.0</v>
      </c>
      <c r="P13" s="248">
        <v>3.0</v>
      </c>
      <c r="Q13" s="249"/>
      <c r="R13" s="247" t="s">
        <v>407</v>
      </c>
      <c r="S13" s="248" t="s">
        <v>411</v>
      </c>
      <c r="T13" s="248">
        <v>3.0</v>
      </c>
      <c r="U13" s="250"/>
      <c r="V13" s="239" t="s">
        <v>28</v>
      </c>
      <c r="W13" s="14">
        <v>6.0</v>
      </c>
      <c r="X13" s="243">
        <v>0.0</v>
      </c>
      <c r="Y13" s="251">
        <v>1.0</v>
      </c>
      <c r="Z13" s="252" t="s">
        <v>166</v>
      </c>
    </row>
    <row r="14">
      <c r="A14" s="68"/>
      <c r="B14" s="146" t="s">
        <v>166</v>
      </c>
      <c r="C14" s="14">
        <v>1.0</v>
      </c>
      <c r="D14" s="38" t="s">
        <v>203</v>
      </c>
      <c r="E14" s="38">
        <v>0.0</v>
      </c>
      <c r="F14" s="38" t="s">
        <v>235</v>
      </c>
      <c r="G14" s="14">
        <v>6.0</v>
      </c>
      <c r="H14" s="43"/>
      <c r="J14" s="53" t="s">
        <v>91</v>
      </c>
      <c r="K14" s="92" t="s">
        <v>77</v>
      </c>
      <c r="M14" s="246" t="s">
        <v>257</v>
      </c>
      <c r="N14" s="247" t="s">
        <v>407</v>
      </c>
      <c r="O14" s="248" t="s">
        <v>407</v>
      </c>
      <c r="P14" s="248">
        <v>2.0</v>
      </c>
      <c r="Q14" s="249"/>
      <c r="R14" s="247" t="s">
        <v>28</v>
      </c>
      <c r="S14" s="248">
        <v>2.0</v>
      </c>
      <c r="T14" s="248">
        <v>2.0</v>
      </c>
      <c r="U14" s="250"/>
      <c r="V14" s="239" t="s">
        <v>28</v>
      </c>
      <c r="W14" s="14">
        <v>7.0</v>
      </c>
      <c r="X14" s="243">
        <v>0.0</v>
      </c>
      <c r="Y14" s="251">
        <v>1.0</v>
      </c>
      <c r="Z14" s="252" t="s">
        <v>273</v>
      </c>
    </row>
    <row r="15">
      <c r="A15" s="68"/>
      <c r="B15" s="146" t="s">
        <v>273</v>
      </c>
      <c r="C15" s="14">
        <v>1.0</v>
      </c>
      <c r="D15" s="38" t="s">
        <v>257</v>
      </c>
      <c r="G15" s="14">
        <v>7.0</v>
      </c>
      <c r="H15" s="43"/>
      <c r="J15" s="53" t="s">
        <v>252</v>
      </c>
      <c r="K15" s="92" t="s">
        <v>108</v>
      </c>
      <c r="M15" s="246" t="s">
        <v>223</v>
      </c>
      <c r="N15" s="247" t="s">
        <v>28</v>
      </c>
      <c r="O15" s="248">
        <v>12.0</v>
      </c>
      <c r="P15" s="248">
        <v>12.0</v>
      </c>
      <c r="Q15" s="249"/>
      <c r="R15" s="247" t="s">
        <v>22</v>
      </c>
      <c r="S15" s="248">
        <v>7.0</v>
      </c>
      <c r="T15" s="248">
        <v>7.0</v>
      </c>
      <c r="U15" s="250"/>
      <c r="V15" s="239" t="s">
        <v>28</v>
      </c>
      <c r="W15" s="14">
        <v>8.0</v>
      </c>
      <c r="X15" s="243">
        <v>0.0</v>
      </c>
      <c r="Y15" s="251">
        <v>0.0</v>
      </c>
      <c r="Z15" s="252" t="s">
        <v>89</v>
      </c>
    </row>
    <row r="16">
      <c r="A16" s="68"/>
      <c r="B16" s="146" t="s">
        <v>89</v>
      </c>
      <c r="C16" s="14">
        <v>0.0</v>
      </c>
      <c r="D16" s="38" t="s">
        <v>223</v>
      </c>
      <c r="E16" s="175"/>
      <c r="F16" s="175"/>
      <c r="G16" s="14">
        <v>8.0</v>
      </c>
      <c r="H16" s="43"/>
      <c r="J16" s="53" t="s">
        <v>93</v>
      </c>
      <c r="K16" s="92" t="s">
        <v>94</v>
      </c>
      <c r="M16" s="246" t="s">
        <v>323</v>
      </c>
      <c r="N16" s="93" t="s">
        <v>407</v>
      </c>
      <c r="O16" s="248" t="s">
        <v>407</v>
      </c>
      <c r="P16" s="248">
        <v>3.0</v>
      </c>
      <c r="Q16" s="249"/>
      <c r="R16" s="247" t="s">
        <v>22</v>
      </c>
      <c r="S16" s="248">
        <v>3.0</v>
      </c>
      <c r="T16" s="248">
        <v>3.0</v>
      </c>
      <c r="U16" s="250"/>
      <c r="V16" s="239" t="s">
        <v>28</v>
      </c>
      <c r="W16" s="14">
        <v>9.0</v>
      </c>
      <c r="X16" s="243">
        <v>0.0</v>
      </c>
      <c r="Y16" s="251">
        <v>0.0</v>
      </c>
      <c r="Z16" s="252" t="s">
        <v>95</v>
      </c>
    </row>
    <row r="17">
      <c r="A17" s="68"/>
      <c r="B17" s="146" t="s">
        <v>95</v>
      </c>
      <c r="C17" s="14">
        <v>0.0</v>
      </c>
      <c r="D17" s="38" t="s">
        <v>323</v>
      </c>
      <c r="E17" s="15"/>
      <c r="F17" s="175"/>
      <c r="G17" s="14">
        <v>9.0</v>
      </c>
      <c r="H17" s="43"/>
      <c r="J17" s="53" t="s">
        <v>102</v>
      </c>
      <c r="K17" s="92" t="s">
        <v>103</v>
      </c>
      <c r="M17" s="246" t="s">
        <v>229</v>
      </c>
      <c r="N17" s="247" t="s">
        <v>28</v>
      </c>
      <c r="O17" s="248">
        <v>8.0</v>
      </c>
      <c r="P17" s="248">
        <v>8.0</v>
      </c>
      <c r="Q17" s="249"/>
      <c r="R17" s="247" t="s">
        <v>28</v>
      </c>
      <c r="S17" s="248">
        <v>2.0</v>
      </c>
      <c r="T17" s="248">
        <v>2.0</v>
      </c>
      <c r="U17" s="250">
        <v>0.0</v>
      </c>
      <c r="V17" s="239" t="s">
        <v>28</v>
      </c>
      <c r="W17" s="14">
        <v>1.0</v>
      </c>
      <c r="X17" s="243">
        <v>0.0</v>
      </c>
      <c r="Y17" s="251">
        <v>0.0</v>
      </c>
      <c r="Z17" s="252" t="s">
        <v>178</v>
      </c>
    </row>
    <row r="18">
      <c r="A18" s="68"/>
      <c r="B18" s="146" t="s">
        <v>178</v>
      </c>
      <c r="C18" s="14">
        <v>0.0</v>
      </c>
      <c r="D18" s="38" t="s">
        <v>229</v>
      </c>
      <c r="E18" s="14"/>
      <c r="G18" s="14">
        <v>10.0</v>
      </c>
      <c r="H18" s="43"/>
      <c r="J18" s="53" t="s">
        <v>219</v>
      </c>
      <c r="K18" s="92" t="s">
        <v>74</v>
      </c>
      <c r="M18" s="246" t="s">
        <v>281</v>
      </c>
      <c r="N18" s="247" t="s">
        <v>28</v>
      </c>
      <c r="O18" s="248">
        <v>3.0</v>
      </c>
      <c r="P18" s="248">
        <v>3.0</v>
      </c>
      <c r="Q18" s="249"/>
      <c r="R18" s="247" t="s">
        <v>28</v>
      </c>
      <c r="S18" s="248">
        <v>5.0</v>
      </c>
      <c r="T18" s="248">
        <v>5.0</v>
      </c>
      <c r="U18" s="250"/>
      <c r="V18" s="239" t="s">
        <v>28</v>
      </c>
      <c r="W18" s="14">
        <v>11.0</v>
      </c>
      <c r="X18" s="243">
        <v>0.0</v>
      </c>
      <c r="Y18" s="251">
        <v>0.0</v>
      </c>
      <c r="Z18" s="252" t="s">
        <v>154</v>
      </c>
    </row>
    <row r="19">
      <c r="A19" s="68"/>
      <c r="B19" s="146" t="s">
        <v>154</v>
      </c>
      <c r="C19" s="14">
        <v>0.0</v>
      </c>
      <c r="D19" s="38" t="s">
        <v>281</v>
      </c>
      <c r="E19" s="15"/>
      <c r="F19" s="175"/>
      <c r="G19" s="14">
        <v>11.0</v>
      </c>
      <c r="H19" s="43"/>
      <c r="J19" s="53" t="s">
        <v>255</v>
      </c>
      <c r="K19" s="92" t="s">
        <v>94</v>
      </c>
      <c r="M19" s="246" t="s">
        <v>314</v>
      </c>
      <c r="N19" s="247" t="s">
        <v>22</v>
      </c>
      <c r="O19" s="248">
        <v>12.0</v>
      </c>
      <c r="P19" s="248">
        <v>12.0</v>
      </c>
      <c r="Q19" s="249">
        <v>1.0</v>
      </c>
      <c r="R19" s="247" t="s">
        <v>28</v>
      </c>
      <c r="S19" s="248">
        <v>8.0</v>
      </c>
      <c r="T19" s="248">
        <v>8.0</v>
      </c>
      <c r="U19" s="250"/>
      <c r="V19" s="239" t="s">
        <v>28</v>
      </c>
      <c r="W19" s="14">
        <v>12.0</v>
      </c>
      <c r="X19" s="243">
        <v>0.0</v>
      </c>
      <c r="Y19" s="251">
        <v>0.0</v>
      </c>
      <c r="Z19" s="252" t="s">
        <v>51</v>
      </c>
    </row>
    <row r="20">
      <c r="A20" s="68"/>
      <c r="B20" s="146" t="s">
        <v>51</v>
      </c>
      <c r="C20" s="14">
        <v>0.0</v>
      </c>
      <c r="D20" s="38" t="s">
        <v>314</v>
      </c>
      <c r="E20" s="15"/>
      <c r="F20" s="175"/>
      <c r="G20" s="14">
        <v>12.0</v>
      </c>
      <c r="H20" s="43"/>
      <c r="J20" s="61" t="s">
        <v>257</v>
      </c>
      <c r="K20" s="97" t="s">
        <v>115</v>
      </c>
      <c r="M20" s="246" t="s">
        <v>321</v>
      </c>
      <c r="N20" s="247" t="s">
        <v>28</v>
      </c>
      <c r="O20" s="248">
        <v>10.0</v>
      </c>
      <c r="P20" s="248">
        <v>10.0</v>
      </c>
      <c r="Q20" s="249"/>
      <c r="R20" s="247" t="s">
        <v>28</v>
      </c>
      <c r="S20" s="248">
        <v>15.0</v>
      </c>
      <c r="T20" s="248">
        <v>15.0</v>
      </c>
      <c r="U20" s="250"/>
      <c r="V20" s="239" t="s">
        <v>28</v>
      </c>
      <c r="W20" s="14">
        <v>13.0</v>
      </c>
      <c r="X20" s="243">
        <v>0.0</v>
      </c>
      <c r="Y20" s="251">
        <v>0.0</v>
      </c>
      <c r="Z20" s="252" t="s">
        <v>56</v>
      </c>
    </row>
    <row r="21">
      <c r="A21" s="68"/>
      <c r="B21" s="146" t="s">
        <v>56</v>
      </c>
      <c r="C21" s="14">
        <v>0.0</v>
      </c>
      <c r="D21" s="38" t="s">
        <v>321</v>
      </c>
      <c r="E21" s="14">
        <v>0.0</v>
      </c>
      <c r="F21" s="38" t="s">
        <v>248</v>
      </c>
      <c r="G21" s="14">
        <v>13.0</v>
      </c>
      <c r="H21" s="43"/>
      <c r="M21" s="246" t="s">
        <v>245</v>
      </c>
      <c r="N21" s="247" t="s">
        <v>28</v>
      </c>
      <c r="O21" s="248">
        <v>6.0</v>
      </c>
      <c r="P21" s="248">
        <v>6.0</v>
      </c>
      <c r="Q21" s="249"/>
      <c r="R21" s="247" t="s">
        <v>28</v>
      </c>
      <c r="S21" s="248">
        <v>6.0</v>
      </c>
      <c r="T21" s="248">
        <v>6.0</v>
      </c>
      <c r="U21" s="250">
        <v>0.0</v>
      </c>
      <c r="V21" s="239" t="s">
        <v>28</v>
      </c>
      <c r="W21" s="14">
        <v>14.0</v>
      </c>
      <c r="X21" s="243">
        <v>0.0</v>
      </c>
      <c r="Y21" s="251">
        <v>1.0</v>
      </c>
      <c r="Z21" s="252" t="s">
        <v>25</v>
      </c>
    </row>
    <row r="22">
      <c r="A22" s="68"/>
      <c r="B22" s="146" t="s">
        <v>25</v>
      </c>
      <c r="C22" s="14">
        <v>1.0</v>
      </c>
      <c r="D22" s="38" t="s">
        <v>245</v>
      </c>
      <c r="E22" s="14">
        <v>0.0</v>
      </c>
      <c r="F22" s="38" t="s">
        <v>26</v>
      </c>
      <c r="G22" s="14">
        <v>14.0</v>
      </c>
      <c r="H22" s="43"/>
      <c r="J22" s="144" t="s">
        <v>412</v>
      </c>
      <c r="K22" s="145">
        <f>IFERROR(__xludf.DUMMYFUNCTION("COUNTUNIQUE(K9:K20)"),9.0)</f>
        <v>9</v>
      </c>
      <c r="M22" s="246" t="s">
        <v>112</v>
      </c>
      <c r="N22" s="247" t="s">
        <v>28</v>
      </c>
      <c r="O22" s="248">
        <v>9.0</v>
      </c>
      <c r="P22" s="248">
        <v>9.0</v>
      </c>
      <c r="Q22" s="249"/>
      <c r="R22" s="247" t="s">
        <v>22</v>
      </c>
      <c r="S22" s="248">
        <v>8.0</v>
      </c>
      <c r="T22" s="248">
        <v>8.0</v>
      </c>
      <c r="U22" s="250">
        <v>0.0</v>
      </c>
      <c r="V22" s="239" t="s">
        <v>28</v>
      </c>
      <c r="W22" s="14">
        <v>15.0</v>
      </c>
      <c r="X22" s="243">
        <v>0.0</v>
      </c>
      <c r="Y22" s="251">
        <v>0.0</v>
      </c>
      <c r="Z22" s="252" t="s">
        <v>98</v>
      </c>
    </row>
    <row r="23">
      <c r="A23" s="68"/>
      <c r="B23" s="146" t="s">
        <v>98</v>
      </c>
      <c r="C23" s="14">
        <v>0.0</v>
      </c>
      <c r="D23" s="38" t="s">
        <v>112</v>
      </c>
      <c r="E23" s="14">
        <v>0.0</v>
      </c>
      <c r="F23" s="38" t="s">
        <v>183</v>
      </c>
      <c r="G23" s="14">
        <v>15.0</v>
      </c>
      <c r="H23" s="43"/>
      <c r="J23" s="146" t="s">
        <v>413</v>
      </c>
      <c r="K23" s="55">
        <f>COUNTA(K9:K20)</f>
        <v>12</v>
      </c>
      <c r="M23" s="246" t="s">
        <v>241</v>
      </c>
      <c r="N23" s="247" t="s">
        <v>28</v>
      </c>
      <c r="O23" s="248">
        <v>13.0</v>
      </c>
      <c r="P23" s="248">
        <v>13.0</v>
      </c>
      <c r="Q23" s="249"/>
      <c r="R23" s="247" t="s">
        <v>28</v>
      </c>
      <c r="S23" s="248">
        <v>4.0</v>
      </c>
      <c r="T23" s="248">
        <v>4.0</v>
      </c>
      <c r="U23" s="250">
        <v>0.0</v>
      </c>
      <c r="V23" s="239" t="s">
        <v>28</v>
      </c>
      <c r="W23" s="14">
        <v>16.0</v>
      </c>
      <c r="X23" s="243">
        <v>0.0</v>
      </c>
      <c r="Y23" s="251">
        <v>0.0</v>
      </c>
      <c r="Z23" s="252" t="s">
        <v>127</v>
      </c>
    </row>
    <row r="24">
      <c r="A24" s="68"/>
      <c r="B24" s="146" t="s">
        <v>127</v>
      </c>
      <c r="C24" s="14">
        <v>0.0</v>
      </c>
      <c r="D24" s="38" t="s">
        <v>241</v>
      </c>
      <c r="E24" s="14">
        <v>0.0</v>
      </c>
      <c r="F24" s="38" t="s">
        <v>312</v>
      </c>
      <c r="G24" s="14">
        <v>16.0</v>
      </c>
      <c r="H24" s="43"/>
      <c r="J24" s="148" t="s">
        <v>414</v>
      </c>
      <c r="K24" s="149">
        <f>K22/K23</f>
        <v>0.75</v>
      </c>
      <c r="M24" s="246" t="s">
        <v>120</v>
      </c>
      <c r="N24" s="247" t="s">
        <v>407</v>
      </c>
      <c r="O24" s="248" t="s">
        <v>407</v>
      </c>
      <c r="P24" s="248">
        <v>8.0</v>
      </c>
      <c r="Q24" s="249"/>
      <c r="R24" s="247" t="s">
        <v>28</v>
      </c>
      <c r="S24" s="248">
        <v>8.0</v>
      </c>
      <c r="T24" s="248">
        <v>8.0</v>
      </c>
      <c r="U24" s="250">
        <v>1.0</v>
      </c>
      <c r="V24" s="239" t="s">
        <v>28</v>
      </c>
      <c r="W24" s="14">
        <v>17.0</v>
      </c>
      <c r="X24" s="253">
        <v>1.0</v>
      </c>
      <c r="Y24" s="251">
        <v>0.0</v>
      </c>
      <c r="Z24" s="252" t="s">
        <v>85</v>
      </c>
    </row>
    <row r="25">
      <c r="A25" s="68"/>
      <c r="B25" s="146" t="s">
        <v>85</v>
      </c>
      <c r="C25" s="14">
        <v>0.0</v>
      </c>
      <c r="D25" s="38" t="s">
        <v>120</v>
      </c>
      <c r="E25" s="14">
        <v>0.0</v>
      </c>
      <c r="F25" s="38" t="s">
        <v>415</v>
      </c>
      <c r="G25" s="14">
        <v>17.0</v>
      </c>
      <c r="H25" s="43"/>
      <c r="M25" s="246" t="s">
        <v>192</v>
      </c>
      <c r="N25" s="247" t="s">
        <v>22</v>
      </c>
      <c r="O25" s="248">
        <v>2.0</v>
      </c>
      <c r="P25" s="248">
        <v>2.0</v>
      </c>
      <c r="Q25" s="249"/>
      <c r="R25" s="247" t="s">
        <v>22</v>
      </c>
      <c r="S25" s="248">
        <v>1.0</v>
      </c>
      <c r="T25" s="248">
        <v>1.0</v>
      </c>
      <c r="U25" s="250">
        <v>0.0</v>
      </c>
      <c r="V25" s="239" t="s">
        <v>28</v>
      </c>
      <c r="W25" s="14">
        <v>18.0</v>
      </c>
      <c r="X25" s="250">
        <v>0.0</v>
      </c>
      <c r="Y25" s="251">
        <v>0.0</v>
      </c>
      <c r="Z25" s="252" t="s">
        <v>73</v>
      </c>
    </row>
    <row r="26">
      <c r="A26" s="68"/>
      <c r="B26" s="148" t="s">
        <v>73</v>
      </c>
      <c r="C26" s="47">
        <v>0.0</v>
      </c>
      <c r="D26" s="46" t="s">
        <v>192</v>
      </c>
      <c r="E26" s="47"/>
      <c r="F26" s="46"/>
      <c r="G26" s="47">
        <v>18.0</v>
      </c>
      <c r="H26" s="254"/>
      <c r="M26" s="246"/>
      <c r="N26" s="247"/>
      <c r="O26" s="248"/>
      <c r="P26" s="250"/>
      <c r="Q26" s="249"/>
      <c r="R26" s="247"/>
      <c r="S26" s="248"/>
      <c r="T26" s="250"/>
      <c r="U26" s="250"/>
      <c r="V26" s="239"/>
      <c r="W26" s="248"/>
      <c r="X26" s="250"/>
      <c r="Y26" s="255"/>
      <c r="Z26" s="256"/>
    </row>
    <row r="27">
      <c r="M27" s="257"/>
      <c r="N27" s="247"/>
      <c r="O27" s="248"/>
      <c r="P27" s="250"/>
      <c r="Q27" s="249"/>
      <c r="R27" s="247"/>
      <c r="S27" s="248"/>
      <c r="T27" s="250"/>
      <c r="U27" s="250"/>
      <c r="V27" s="239"/>
      <c r="W27" s="248"/>
      <c r="X27" s="250"/>
      <c r="Y27" s="258"/>
      <c r="Z27" s="256"/>
    </row>
    <row r="28">
      <c r="A28" s="57"/>
      <c r="B28" s="259" t="s">
        <v>416</v>
      </c>
      <c r="C28" s="226"/>
      <c r="D28" s="226"/>
      <c r="E28" s="226"/>
      <c r="F28" s="226"/>
      <c r="G28" s="226"/>
      <c r="H28" s="227"/>
      <c r="M28" s="257"/>
      <c r="N28" s="247"/>
      <c r="O28" s="248"/>
      <c r="P28" s="250"/>
      <c r="Q28" s="249"/>
      <c r="R28" s="247"/>
      <c r="S28" s="248"/>
      <c r="T28" s="250"/>
      <c r="U28" s="250"/>
      <c r="V28" s="247"/>
      <c r="W28" s="248"/>
      <c r="X28" s="249"/>
      <c r="Y28" s="260"/>
      <c r="Z28" s="257"/>
    </row>
    <row r="29">
      <c r="A29" s="57"/>
      <c r="B29" s="235" t="s">
        <v>375</v>
      </c>
      <c r="C29" s="236" t="s">
        <v>70</v>
      </c>
      <c r="D29" s="236" t="s">
        <v>377</v>
      </c>
      <c r="E29" s="236" t="s">
        <v>70</v>
      </c>
      <c r="F29" s="236" t="s">
        <v>405</v>
      </c>
      <c r="G29" s="204" t="s">
        <v>17</v>
      </c>
      <c r="H29" s="237" t="s">
        <v>406</v>
      </c>
      <c r="M29" s="261"/>
      <c r="N29" s="262"/>
      <c r="O29" s="263"/>
      <c r="P29" s="264"/>
      <c r="Q29" s="265"/>
      <c r="R29" s="262"/>
      <c r="S29" s="263"/>
      <c r="T29" s="264"/>
      <c r="U29" s="264"/>
      <c r="V29" s="262"/>
      <c r="W29" s="263"/>
      <c r="X29" s="265"/>
      <c r="Y29" s="266"/>
      <c r="Z29" s="261"/>
    </row>
    <row r="30">
      <c r="A30" s="68"/>
      <c r="B30" s="267" t="s">
        <v>85</v>
      </c>
      <c r="C30" s="14">
        <v>0.0</v>
      </c>
      <c r="D30" s="268" t="s">
        <v>161</v>
      </c>
      <c r="E30" s="269"/>
      <c r="F30" s="270"/>
      <c r="G30" s="14">
        <v>1.0</v>
      </c>
      <c r="H30" s="43"/>
    </row>
    <row r="31">
      <c r="A31" s="68"/>
      <c r="B31" s="267" t="s">
        <v>74</v>
      </c>
      <c r="C31" s="14">
        <v>1.0</v>
      </c>
      <c r="D31" s="268" t="s">
        <v>88</v>
      </c>
      <c r="E31" s="269"/>
      <c r="F31" s="270"/>
      <c r="G31" s="14">
        <v>2.0</v>
      </c>
      <c r="H31" s="43"/>
    </row>
    <row r="32">
      <c r="A32" s="68"/>
      <c r="B32" s="267" t="s">
        <v>68</v>
      </c>
      <c r="C32" s="14">
        <v>0.0</v>
      </c>
      <c r="D32" s="268" t="s">
        <v>417</v>
      </c>
      <c r="E32" s="271">
        <v>0.0</v>
      </c>
      <c r="F32" s="269" t="s">
        <v>87</v>
      </c>
      <c r="G32" s="14">
        <v>3.0</v>
      </c>
      <c r="H32" s="43"/>
    </row>
    <row r="33">
      <c r="A33" s="68"/>
      <c r="B33" s="267" t="s">
        <v>95</v>
      </c>
      <c r="C33" s="14">
        <v>1.0</v>
      </c>
      <c r="D33" s="268" t="s">
        <v>247</v>
      </c>
      <c r="E33" s="269">
        <v>0.0</v>
      </c>
      <c r="F33" s="269" t="s">
        <v>96</v>
      </c>
      <c r="G33" s="14">
        <v>4.0</v>
      </c>
      <c r="H33" s="43"/>
      <c r="J33" s="206" t="s">
        <v>375</v>
      </c>
      <c r="K33" s="207" t="s">
        <v>418</v>
      </c>
      <c r="L33" s="207" t="s">
        <v>376</v>
      </c>
      <c r="M33" s="208" t="s">
        <v>377</v>
      </c>
      <c r="N33" s="23"/>
      <c r="O33" s="209" t="s">
        <v>378</v>
      </c>
      <c r="P33" s="209" t="s">
        <v>70</v>
      </c>
    </row>
    <row r="34">
      <c r="A34" s="68"/>
      <c r="B34" s="267" t="s">
        <v>56</v>
      </c>
      <c r="C34" s="85">
        <v>0.0</v>
      </c>
      <c r="D34" s="272" t="s">
        <v>253</v>
      </c>
      <c r="E34" s="270"/>
      <c r="F34" s="270"/>
      <c r="G34" s="14">
        <v>5.0</v>
      </c>
      <c r="H34" s="43"/>
      <c r="J34" s="210"/>
      <c r="K34" s="210"/>
      <c r="L34" s="210"/>
      <c r="M34" s="211" t="s">
        <v>6</v>
      </c>
      <c r="N34" s="212" t="s">
        <v>379</v>
      </c>
      <c r="O34" s="210"/>
      <c r="P34" s="210"/>
    </row>
    <row r="35">
      <c r="A35" s="68"/>
      <c r="B35" s="267" t="s">
        <v>115</v>
      </c>
      <c r="C35" s="14">
        <v>0.0</v>
      </c>
      <c r="D35" s="268" t="s">
        <v>211</v>
      </c>
      <c r="E35" s="270"/>
      <c r="F35" s="269" t="s">
        <v>169</v>
      </c>
      <c r="G35" s="14">
        <v>6.0</v>
      </c>
      <c r="H35" s="43"/>
      <c r="J35" s="146" t="s">
        <v>408</v>
      </c>
      <c r="K35" s="68" t="s">
        <v>28</v>
      </c>
      <c r="L35" s="38" t="s">
        <v>27</v>
      </c>
      <c r="M35" s="38" t="s">
        <v>69</v>
      </c>
      <c r="O35" s="14">
        <v>1.0</v>
      </c>
      <c r="P35" s="14">
        <v>1.0</v>
      </c>
    </row>
    <row r="36">
      <c r="A36" s="68"/>
      <c r="B36" s="267" t="s">
        <v>103</v>
      </c>
      <c r="C36" s="14">
        <v>0.0</v>
      </c>
      <c r="D36" s="268" t="s">
        <v>419</v>
      </c>
      <c r="E36" s="270"/>
      <c r="F36" s="269" t="s">
        <v>310</v>
      </c>
      <c r="G36" s="14">
        <v>7.0</v>
      </c>
      <c r="H36" s="43"/>
      <c r="J36" s="146" t="s">
        <v>410</v>
      </c>
      <c r="K36" s="68" t="s">
        <v>28</v>
      </c>
      <c r="L36" s="38" t="s">
        <v>27</v>
      </c>
      <c r="M36" s="38" t="s">
        <v>322</v>
      </c>
      <c r="O36" s="14">
        <v>3.0</v>
      </c>
      <c r="P36" s="14">
        <v>1.0</v>
      </c>
    </row>
    <row r="37">
      <c r="A37" s="68"/>
      <c r="B37" s="267" t="s">
        <v>127</v>
      </c>
      <c r="C37" s="14">
        <v>0.0</v>
      </c>
      <c r="D37" s="268" t="s">
        <v>159</v>
      </c>
      <c r="E37" s="270"/>
      <c r="F37" s="270"/>
      <c r="G37" s="14">
        <v>8.0</v>
      </c>
      <c r="H37" s="43"/>
      <c r="J37" s="146" t="s">
        <v>282</v>
      </c>
      <c r="K37" s="68" t="s">
        <v>28</v>
      </c>
      <c r="L37" s="38" t="s">
        <v>27</v>
      </c>
      <c r="M37" s="38" t="s">
        <v>252</v>
      </c>
      <c r="O37" s="14">
        <v>4.0</v>
      </c>
      <c r="P37" s="14">
        <v>1.0</v>
      </c>
    </row>
    <row r="38">
      <c r="A38" s="68"/>
      <c r="B38" s="267" t="s">
        <v>166</v>
      </c>
      <c r="C38" s="14">
        <v>1.0</v>
      </c>
      <c r="D38" s="268" t="s">
        <v>91</v>
      </c>
      <c r="E38" s="270"/>
      <c r="F38" s="270"/>
      <c r="G38" s="14">
        <v>9.0</v>
      </c>
      <c r="H38" s="43"/>
      <c r="J38" s="146" t="s">
        <v>103</v>
      </c>
      <c r="K38" s="68" t="s">
        <v>28</v>
      </c>
      <c r="L38" s="38" t="s">
        <v>27</v>
      </c>
      <c r="M38" s="38" t="s">
        <v>102</v>
      </c>
      <c r="O38" s="14">
        <v>5.0</v>
      </c>
      <c r="P38" s="14">
        <v>1.0</v>
      </c>
    </row>
    <row r="39">
      <c r="A39" s="68"/>
      <c r="B39" s="146" t="s">
        <v>25</v>
      </c>
      <c r="C39" s="18">
        <v>0.0</v>
      </c>
      <c r="D39" s="269" t="s">
        <v>71</v>
      </c>
      <c r="E39" s="270"/>
      <c r="F39" s="270"/>
      <c r="G39" s="14">
        <v>10.0</v>
      </c>
      <c r="H39" s="43"/>
      <c r="J39" s="146" t="s">
        <v>166</v>
      </c>
      <c r="K39" s="68" t="s">
        <v>28</v>
      </c>
      <c r="L39" s="38" t="s">
        <v>58</v>
      </c>
      <c r="M39" s="38" t="s">
        <v>203</v>
      </c>
      <c r="O39" s="14">
        <v>6.0</v>
      </c>
      <c r="P39" s="14">
        <v>1.0</v>
      </c>
    </row>
    <row r="40">
      <c r="A40" s="68"/>
      <c r="B40" s="146" t="s">
        <v>420</v>
      </c>
      <c r="C40" s="14">
        <v>0.0</v>
      </c>
      <c r="D40" s="269" t="s">
        <v>311</v>
      </c>
      <c r="E40" s="270"/>
      <c r="F40" s="270"/>
      <c r="G40" s="14">
        <v>11.0</v>
      </c>
      <c r="H40" s="43"/>
      <c r="J40" s="146" t="s">
        <v>273</v>
      </c>
      <c r="K40" s="68" t="s">
        <v>28</v>
      </c>
      <c r="L40" s="38" t="s">
        <v>27</v>
      </c>
      <c r="M40" s="38" t="s">
        <v>257</v>
      </c>
      <c r="O40" s="14">
        <v>7.0</v>
      </c>
      <c r="P40" s="14">
        <v>1.0</v>
      </c>
    </row>
    <row r="41">
      <c r="A41" s="68"/>
      <c r="B41" s="146" t="s">
        <v>94</v>
      </c>
      <c r="C41" s="14">
        <v>1.0</v>
      </c>
      <c r="D41" s="269" t="s">
        <v>93</v>
      </c>
      <c r="E41" s="270"/>
      <c r="F41" s="270"/>
      <c r="G41" s="14">
        <v>12.0</v>
      </c>
      <c r="H41" s="43"/>
      <c r="J41" s="146" t="s">
        <v>89</v>
      </c>
      <c r="K41" s="68" t="s">
        <v>28</v>
      </c>
      <c r="L41" s="38" t="s">
        <v>27</v>
      </c>
      <c r="M41" s="38" t="s">
        <v>223</v>
      </c>
      <c r="O41" s="14">
        <v>8.0</v>
      </c>
      <c r="P41" s="14">
        <v>0.0</v>
      </c>
    </row>
    <row r="42">
      <c r="A42" s="68"/>
      <c r="B42" s="146" t="s">
        <v>154</v>
      </c>
      <c r="C42" s="14">
        <v>0.0</v>
      </c>
      <c r="D42" s="269" t="s">
        <v>264</v>
      </c>
      <c r="E42" s="269"/>
      <c r="F42" s="269"/>
      <c r="G42" s="14">
        <v>13.0</v>
      </c>
      <c r="H42" s="43"/>
      <c r="J42" s="146" t="s">
        <v>95</v>
      </c>
      <c r="K42" s="68" t="s">
        <v>28</v>
      </c>
      <c r="L42" s="38" t="s">
        <v>27</v>
      </c>
      <c r="M42" s="38" t="s">
        <v>323</v>
      </c>
      <c r="O42" s="14">
        <v>9.0</v>
      </c>
      <c r="P42" s="14">
        <v>0.0</v>
      </c>
    </row>
    <row r="43">
      <c r="A43" s="68"/>
      <c r="B43" s="146" t="s">
        <v>421</v>
      </c>
      <c r="C43" s="14">
        <v>0.0</v>
      </c>
      <c r="D43" s="269" t="s">
        <v>422</v>
      </c>
      <c r="E43" s="270"/>
      <c r="F43" s="270"/>
      <c r="G43" s="14">
        <v>14.0</v>
      </c>
      <c r="H43" s="43"/>
      <c r="J43" s="146" t="s">
        <v>178</v>
      </c>
      <c r="K43" s="68" t="s">
        <v>28</v>
      </c>
      <c r="L43" s="38" t="s">
        <v>27</v>
      </c>
      <c r="M43" s="38" t="s">
        <v>229</v>
      </c>
      <c r="O43" s="14">
        <v>10.0</v>
      </c>
      <c r="P43" s="14">
        <v>0.0</v>
      </c>
    </row>
    <row r="44">
      <c r="A44" s="68"/>
      <c r="B44" s="146" t="s">
        <v>73</v>
      </c>
      <c r="C44" s="14">
        <v>0.0</v>
      </c>
      <c r="D44" s="273" t="s">
        <v>294</v>
      </c>
      <c r="E44" s="270"/>
      <c r="F44" s="270"/>
      <c r="G44" s="14">
        <v>15.0</v>
      </c>
      <c r="H44" s="43"/>
      <c r="J44" s="146" t="s">
        <v>154</v>
      </c>
      <c r="K44" s="68" t="s">
        <v>28</v>
      </c>
      <c r="L44" s="38" t="s">
        <v>27</v>
      </c>
      <c r="M44" s="38" t="s">
        <v>281</v>
      </c>
      <c r="O44" s="14">
        <v>11.0</v>
      </c>
      <c r="P44" s="14">
        <v>0.0</v>
      </c>
    </row>
    <row r="45">
      <c r="A45" s="68"/>
      <c r="B45" s="146" t="s">
        <v>89</v>
      </c>
      <c r="C45" s="253">
        <v>0.0</v>
      </c>
      <c r="D45" s="269" t="s">
        <v>267</v>
      </c>
      <c r="E45" s="274"/>
      <c r="F45" s="271" t="s">
        <v>232</v>
      </c>
      <c r="G45" s="14">
        <v>16.0</v>
      </c>
      <c r="H45" s="43"/>
      <c r="J45" s="146" t="s">
        <v>51</v>
      </c>
      <c r="K45" s="68" t="s">
        <v>28</v>
      </c>
      <c r="L45" s="38" t="s">
        <v>27</v>
      </c>
      <c r="M45" s="38" t="s">
        <v>314</v>
      </c>
      <c r="O45" s="14">
        <v>12.0</v>
      </c>
      <c r="P45" s="14">
        <v>0.0</v>
      </c>
    </row>
    <row r="46">
      <c r="A46" s="68"/>
      <c r="B46" s="146" t="s">
        <v>178</v>
      </c>
      <c r="C46" s="14">
        <v>0.0</v>
      </c>
      <c r="D46" s="275" t="s">
        <v>179</v>
      </c>
      <c r="E46" s="270"/>
      <c r="F46" s="269" t="s">
        <v>187</v>
      </c>
      <c r="G46" s="14">
        <v>17.0</v>
      </c>
      <c r="H46" s="43"/>
      <c r="J46" s="146" t="s">
        <v>56</v>
      </c>
      <c r="K46" s="68" t="s">
        <v>28</v>
      </c>
      <c r="L46" s="276" t="s">
        <v>58</v>
      </c>
      <c r="M46" s="38" t="s">
        <v>321</v>
      </c>
      <c r="O46" s="14">
        <v>13.0</v>
      </c>
      <c r="P46" s="14">
        <v>0.0</v>
      </c>
    </row>
    <row r="47">
      <c r="A47" s="68"/>
      <c r="B47" s="148" t="s">
        <v>51</v>
      </c>
      <c r="C47" s="47">
        <v>0.0</v>
      </c>
      <c r="D47" s="277" t="s">
        <v>268</v>
      </c>
      <c r="E47" s="277"/>
      <c r="F47" s="277" t="s">
        <v>158</v>
      </c>
      <c r="G47" s="47">
        <v>18.0</v>
      </c>
      <c r="H47" s="254"/>
      <c r="J47" s="146" t="s">
        <v>25</v>
      </c>
      <c r="K47" s="68" t="s">
        <v>28</v>
      </c>
      <c r="L47" s="276" t="s">
        <v>58</v>
      </c>
      <c r="M47" s="38" t="s">
        <v>245</v>
      </c>
      <c r="O47" s="14">
        <v>14.0</v>
      </c>
      <c r="P47" s="14">
        <v>1.0</v>
      </c>
    </row>
    <row r="48">
      <c r="J48" s="146" t="s">
        <v>98</v>
      </c>
      <c r="K48" s="68" t="s">
        <v>28</v>
      </c>
      <c r="L48" s="276" t="s">
        <v>58</v>
      </c>
      <c r="M48" s="38" t="s">
        <v>112</v>
      </c>
      <c r="O48" s="14">
        <v>15.0</v>
      </c>
      <c r="P48" s="14">
        <v>0.0</v>
      </c>
    </row>
    <row r="49">
      <c r="J49" s="146" t="s">
        <v>127</v>
      </c>
      <c r="K49" s="68" t="s">
        <v>28</v>
      </c>
      <c r="L49" s="276" t="s">
        <v>58</v>
      </c>
      <c r="M49" s="38" t="s">
        <v>241</v>
      </c>
      <c r="O49" s="14">
        <v>16.0</v>
      </c>
      <c r="P49" s="14">
        <v>0.0</v>
      </c>
    </row>
    <row r="50">
      <c r="J50" s="146" t="s">
        <v>85</v>
      </c>
      <c r="K50" s="68" t="s">
        <v>28</v>
      </c>
      <c r="L50" s="276" t="s">
        <v>58</v>
      </c>
      <c r="M50" s="38" t="s">
        <v>120</v>
      </c>
      <c r="O50" s="14">
        <v>17.0</v>
      </c>
      <c r="P50" s="14">
        <v>0.0</v>
      </c>
    </row>
    <row r="51">
      <c r="J51" s="148" t="s">
        <v>73</v>
      </c>
      <c r="K51" s="68" t="s">
        <v>28</v>
      </c>
      <c r="L51" s="38" t="s">
        <v>27</v>
      </c>
      <c r="M51" s="46" t="s">
        <v>192</v>
      </c>
      <c r="O51" s="47">
        <v>18.0</v>
      </c>
      <c r="P51" s="47">
        <v>0.0</v>
      </c>
    </row>
    <row r="52">
      <c r="J52" s="36" t="s">
        <v>166</v>
      </c>
      <c r="K52" s="68" t="s">
        <v>28</v>
      </c>
      <c r="L52" s="68" t="s">
        <v>21</v>
      </c>
      <c r="M52" s="278" t="s">
        <v>235</v>
      </c>
      <c r="O52" s="88">
        <v>6.0</v>
      </c>
      <c r="P52" s="68">
        <v>0.0</v>
      </c>
    </row>
    <row r="53">
      <c r="J53" s="279" t="s">
        <v>56</v>
      </c>
      <c r="K53" s="68" t="s">
        <v>28</v>
      </c>
      <c r="L53" s="68" t="s">
        <v>21</v>
      </c>
      <c r="M53" s="280" t="s">
        <v>248</v>
      </c>
      <c r="O53" s="119">
        <v>13.0</v>
      </c>
      <c r="P53" s="68">
        <v>0.0</v>
      </c>
    </row>
    <row r="54">
      <c r="J54" s="279" t="s">
        <v>25</v>
      </c>
      <c r="K54" s="68" t="s">
        <v>28</v>
      </c>
      <c r="L54" s="68" t="s">
        <v>21</v>
      </c>
      <c r="M54" s="280" t="s">
        <v>26</v>
      </c>
      <c r="O54" s="119">
        <v>14.0</v>
      </c>
      <c r="P54" s="47">
        <v>0.0</v>
      </c>
    </row>
    <row r="55">
      <c r="J55" s="279" t="s">
        <v>98</v>
      </c>
      <c r="K55" s="68" t="s">
        <v>28</v>
      </c>
      <c r="L55" s="68" t="s">
        <v>21</v>
      </c>
      <c r="M55" s="280" t="s">
        <v>183</v>
      </c>
      <c r="O55" s="119">
        <v>15.0</v>
      </c>
      <c r="P55" s="68">
        <v>0.0</v>
      </c>
    </row>
    <row r="56">
      <c r="J56" s="279" t="s">
        <v>127</v>
      </c>
      <c r="K56" s="68" t="s">
        <v>28</v>
      </c>
      <c r="L56" s="68" t="s">
        <v>21</v>
      </c>
      <c r="M56" s="280" t="s">
        <v>312</v>
      </c>
      <c r="O56" s="119">
        <v>16.0</v>
      </c>
      <c r="P56" s="68">
        <v>0.0</v>
      </c>
    </row>
    <row r="57">
      <c r="J57" s="279" t="s">
        <v>85</v>
      </c>
      <c r="K57" s="68" t="s">
        <v>28</v>
      </c>
      <c r="L57" s="68" t="s">
        <v>21</v>
      </c>
      <c r="M57" s="281" t="s">
        <v>278</v>
      </c>
      <c r="O57" s="119">
        <v>17.0</v>
      </c>
      <c r="P57" s="47">
        <v>0.0</v>
      </c>
    </row>
    <row r="58">
      <c r="J58" s="279" t="s">
        <v>85</v>
      </c>
      <c r="K58" s="68" t="s">
        <v>28</v>
      </c>
      <c r="L58" s="68" t="s">
        <v>21</v>
      </c>
      <c r="M58" s="276" t="s">
        <v>275</v>
      </c>
      <c r="O58" s="282">
        <v>17.0</v>
      </c>
      <c r="P58" s="68">
        <v>0.0</v>
      </c>
    </row>
    <row r="59">
      <c r="J59" s="267" t="s">
        <v>85</v>
      </c>
      <c r="K59" s="68" t="s">
        <v>22</v>
      </c>
      <c r="L59" s="68" t="s">
        <v>27</v>
      </c>
      <c r="M59" s="268" t="s">
        <v>161</v>
      </c>
      <c r="O59" s="68">
        <v>1.0</v>
      </c>
      <c r="P59" s="14">
        <v>0.0</v>
      </c>
    </row>
    <row r="60">
      <c r="J60" s="267" t="s">
        <v>74</v>
      </c>
      <c r="K60" s="68" t="s">
        <v>22</v>
      </c>
      <c r="L60" s="68" t="s">
        <v>27</v>
      </c>
      <c r="M60" s="268" t="s">
        <v>88</v>
      </c>
      <c r="O60" s="68">
        <v>2.0</v>
      </c>
      <c r="P60" s="14">
        <v>1.0</v>
      </c>
    </row>
    <row r="61">
      <c r="J61" s="267" t="s">
        <v>68</v>
      </c>
      <c r="K61" s="68" t="s">
        <v>22</v>
      </c>
      <c r="L61" s="68" t="s">
        <v>58</v>
      </c>
      <c r="M61" s="268" t="s">
        <v>417</v>
      </c>
      <c r="O61" s="68">
        <v>3.0</v>
      </c>
      <c r="P61" s="14">
        <v>0.0</v>
      </c>
    </row>
    <row r="62">
      <c r="J62" s="267" t="s">
        <v>95</v>
      </c>
      <c r="K62" s="68" t="s">
        <v>22</v>
      </c>
      <c r="L62" s="68" t="s">
        <v>58</v>
      </c>
      <c r="M62" s="268" t="s">
        <v>247</v>
      </c>
      <c r="O62" s="68">
        <v>4.0</v>
      </c>
      <c r="P62" s="14">
        <v>1.0</v>
      </c>
    </row>
    <row r="63">
      <c r="J63" s="267" t="s">
        <v>56</v>
      </c>
      <c r="K63" s="68" t="s">
        <v>22</v>
      </c>
      <c r="L63" s="68" t="s">
        <v>27</v>
      </c>
      <c r="M63" s="272" t="s">
        <v>253</v>
      </c>
      <c r="O63" s="68">
        <v>5.0</v>
      </c>
      <c r="P63" s="85">
        <v>0.0</v>
      </c>
    </row>
    <row r="64">
      <c r="J64" s="267" t="s">
        <v>115</v>
      </c>
      <c r="K64" s="68" t="s">
        <v>22</v>
      </c>
      <c r="L64" s="68" t="s">
        <v>58</v>
      </c>
      <c r="M64" s="268" t="s">
        <v>211</v>
      </c>
      <c r="O64" s="68">
        <v>6.0</v>
      </c>
      <c r="P64" s="14">
        <v>0.0</v>
      </c>
    </row>
    <row r="65">
      <c r="J65" s="267" t="s">
        <v>103</v>
      </c>
      <c r="K65" s="68" t="s">
        <v>22</v>
      </c>
      <c r="L65" s="68" t="s">
        <v>58</v>
      </c>
      <c r="M65" s="268" t="s">
        <v>419</v>
      </c>
      <c r="O65" s="68">
        <v>7.0</v>
      </c>
      <c r="P65" s="14">
        <v>0.0</v>
      </c>
    </row>
    <row r="66">
      <c r="J66" s="267" t="s">
        <v>127</v>
      </c>
      <c r="K66" s="68" t="s">
        <v>22</v>
      </c>
      <c r="L66" s="68" t="s">
        <v>27</v>
      </c>
      <c r="M66" s="268" t="s">
        <v>159</v>
      </c>
      <c r="O66" s="68">
        <v>8.0</v>
      </c>
      <c r="P66" s="14">
        <v>0.0</v>
      </c>
    </row>
    <row r="67">
      <c r="J67" s="267" t="s">
        <v>166</v>
      </c>
      <c r="K67" s="68" t="s">
        <v>22</v>
      </c>
      <c r="L67" s="68" t="s">
        <v>27</v>
      </c>
      <c r="M67" s="268" t="s">
        <v>91</v>
      </c>
      <c r="O67" s="68">
        <v>9.0</v>
      </c>
      <c r="P67" s="14">
        <v>1.0</v>
      </c>
    </row>
    <row r="68">
      <c r="J68" s="146" t="s">
        <v>25</v>
      </c>
      <c r="K68" s="68" t="s">
        <v>22</v>
      </c>
      <c r="L68" s="68" t="s">
        <v>27</v>
      </c>
      <c r="M68" s="269" t="s">
        <v>71</v>
      </c>
      <c r="O68" s="68">
        <v>10.0</v>
      </c>
      <c r="P68" s="18">
        <v>0.0</v>
      </c>
    </row>
    <row r="69">
      <c r="J69" s="146" t="s">
        <v>420</v>
      </c>
      <c r="K69" s="68" t="s">
        <v>22</v>
      </c>
      <c r="L69" s="68" t="s">
        <v>27</v>
      </c>
      <c r="M69" s="269" t="s">
        <v>311</v>
      </c>
      <c r="O69" s="68">
        <v>11.0</v>
      </c>
      <c r="P69" s="14">
        <v>0.0</v>
      </c>
    </row>
    <row r="70">
      <c r="J70" s="146" t="s">
        <v>154</v>
      </c>
      <c r="K70" s="68" t="s">
        <v>22</v>
      </c>
      <c r="L70" s="68" t="s">
        <v>27</v>
      </c>
      <c r="M70" s="269" t="s">
        <v>264</v>
      </c>
      <c r="O70" s="68">
        <v>13.0</v>
      </c>
      <c r="P70" s="14">
        <v>0.0</v>
      </c>
    </row>
    <row r="71">
      <c r="J71" s="146" t="s">
        <v>421</v>
      </c>
      <c r="K71" s="68" t="s">
        <v>22</v>
      </c>
      <c r="L71" s="68" t="s">
        <v>27</v>
      </c>
      <c r="M71" s="269" t="s">
        <v>422</v>
      </c>
      <c r="O71" s="68">
        <v>14.0</v>
      </c>
      <c r="P71" s="14">
        <v>0.0</v>
      </c>
    </row>
    <row r="72">
      <c r="J72" s="146" t="s">
        <v>73</v>
      </c>
      <c r="K72" s="68" t="s">
        <v>22</v>
      </c>
      <c r="L72" s="68" t="s">
        <v>27</v>
      </c>
      <c r="M72" s="273" t="s">
        <v>294</v>
      </c>
      <c r="O72" s="68">
        <v>15.0</v>
      </c>
      <c r="P72" s="14">
        <v>0.0</v>
      </c>
    </row>
    <row r="73">
      <c r="J73" s="146" t="s">
        <v>89</v>
      </c>
      <c r="K73" s="68" t="s">
        <v>22</v>
      </c>
      <c r="L73" s="68" t="s">
        <v>58</v>
      </c>
      <c r="M73" s="269" t="s">
        <v>267</v>
      </c>
      <c r="O73" s="68">
        <v>16.0</v>
      </c>
      <c r="P73" s="253">
        <v>0.0</v>
      </c>
    </row>
    <row r="74">
      <c r="J74" s="146" t="s">
        <v>178</v>
      </c>
      <c r="K74" s="68" t="s">
        <v>22</v>
      </c>
      <c r="L74" s="68" t="s">
        <v>58</v>
      </c>
      <c r="M74" s="275" t="s">
        <v>179</v>
      </c>
      <c r="O74" s="68">
        <v>17.0</v>
      </c>
      <c r="P74" s="14">
        <v>0.0</v>
      </c>
    </row>
    <row r="75">
      <c r="J75" s="148" t="s">
        <v>51</v>
      </c>
      <c r="K75" s="68" t="s">
        <v>22</v>
      </c>
      <c r="L75" s="68" t="s">
        <v>58</v>
      </c>
      <c r="M75" s="277" t="s">
        <v>268</v>
      </c>
      <c r="O75" s="68">
        <v>18.0</v>
      </c>
      <c r="P75" s="47">
        <v>0.0</v>
      </c>
    </row>
    <row r="76">
      <c r="J76" s="36" t="s">
        <v>68</v>
      </c>
      <c r="K76" s="68" t="s">
        <v>22</v>
      </c>
      <c r="L76" s="68" t="s">
        <v>21</v>
      </c>
      <c r="M76" s="278" t="s">
        <v>87</v>
      </c>
      <c r="O76" s="88">
        <v>3.0</v>
      </c>
      <c r="P76" s="47">
        <v>0.0</v>
      </c>
    </row>
    <row r="77">
      <c r="J77" s="279" t="s">
        <v>95</v>
      </c>
      <c r="K77" s="68" t="s">
        <v>22</v>
      </c>
      <c r="L77" s="68" t="s">
        <v>21</v>
      </c>
      <c r="M77" s="280" t="s">
        <v>96</v>
      </c>
      <c r="O77" s="119">
        <v>4.0</v>
      </c>
      <c r="P77" s="47">
        <v>0.0</v>
      </c>
    </row>
    <row r="78">
      <c r="J78" s="279" t="s">
        <v>115</v>
      </c>
      <c r="K78" s="68" t="s">
        <v>22</v>
      </c>
      <c r="L78" s="68" t="s">
        <v>21</v>
      </c>
      <c r="M78" s="280" t="s">
        <v>169</v>
      </c>
      <c r="O78" s="119">
        <v>6.0</v>
      </c>
      <c r="P78" s="47">
        <v>0.0</v>
      </c>
    </row>
    <row r="79">
      <c r="J79" s="279" t="s">
        <v>103</v>
      </c>
      <c r="K79" s="68" t="s">
        <v>22</v>
      </c>
      <c r="L79" s="68" t="s">
        <v>21</v>
      </c>
      <c r="M79" s="280" t="s">
        <v>310</v>
      </c>
      <c r="O79" s="119">
        <v>7.0</v>
      </c>
      <c r="P79" s="47">
        <v>0.0</v>
      </c>
    </row>
    <row r="80">
      <c r="J80" s="279" t="s">
        <v>89</v>
      </c>
      <c r="K80" s="68" t="s">
        <v>22</v>
      </c>
      <c r="L80" s="68" t="s">
        <v>21</v>
      </c>
      <c r="M80" s="283" t="s">
        <v>232</v>
      </c>
      <c r="O80" s="119">
        <v>16.0</v>
      </c>
      <c r="P80" s="47">
        <v>0.0</v>
      </c>
    </row>
    <row r="81">
      <c r="J81" s="279" t="s">
        <v>178</v>
      </c>
      <c r="K81" s="68" t="s">
        <v>22</v>
      </c>
      <c r="L81" s="68" t="s">
        <v>21</v>
      </c>
      <c r="M81" s="280" t="s">
        <v>187</v>
      </c>
      <c r="O81" s="119">
        <v>17.0</v>
      </c>
      <c r="P81" s="47">
        <v>0.0</v>
      </c>
    </row>
    <row r="82">
      <c r="J82" s="284" t="s">
        <v>51</v>
      </c>
      <c r="K82" s="68" t="s">
        <v>22</v>
      </c>
      <c r="L82" s="68" t="s">
        <v>21</v>
      </c>
      <c r="M82" s="285" t="s">
        <v>158</v>
      </c>
      <c r="O82" s="286">
        <v>18.0</v>
      </c>
      <c r="P82" s="47">
        <v>0.0</v>
      </c>
    </row>
    <row r="83">
      <c r="J83" s="284"/>
      <c r="M83" s="285"/>
      <c r="O83" s="286"/>
      <c r="P83" s="47"/>
    </row>
  </sheetData>
  <mergeCells count="17">
    <mergeCell ref="C3:H3"/>
    <mergeCell ref="C4:H4"/>
    <mergeCell ref="N6:Q6"/>
    <mergeCell ref="R6:U6"/>
    <mergeCell ref="V6:X6"/>
    <mergeCell ref="Y6:Y7"/>
    <mergeCell ref="Z6:Z7"/>
    <mergeCell ref="M33:N33"/>
    <mergeCell ref="O33:O34"/>
    <mergeCell ref="P33:P34"/>
    <mergeCell ref="M6:M7"/>
    <mergeCell ref="B7:H7"/>
    <mergeCell ref="J7:K7"/>
    <mergeCell ref="B28:H28"/>
    <mergeCell ref="J33:J34"/>
    <mergeCell ref="K33:K34"/>
    <mergeCell ref="L33:L34"/>
  </mergeCells>
  <conditionalFormatting sqref="M70:M71 P70:P71">
    <cfRule type="expression" dxfId="0" priority="1">
      <formula>COUNTIF(S38:S49, M70) = 1</formula>
    </cfRule>
  </conditionalFormatting>
  <conditionalFormatting sqref="C35:D35 M64:M65 P64:P65">
    <cfRule type="expression" dxfId="0" priority="2">
      <formula>COUNTIF(I9:I20, C35) = 1</formula>
    </cfRule>
  </conditionalFormatting>
  <conditionalFormatting sqref="C37:D37 M66:M67 P66:P67">
    <cfRule type="expression" dxfId="0" priority="3">
      <formula>COUNTIF(I9:I20, C37) = 1</formula>
    </cfRule>
  </conditionalFormatting>
  <conditionalFormatting sqref="C40:D40 M69:M70 P69:P70">
    <cfRule type="expression" dxfId="0" priority="4">
      <formula>COUNTIF(I9:I20, C40) = 1</formula>
    </cfRule>
  </conditionalFormatting>
  <conditionalFormatting sqref="C42:D42">
    <cfRule type="expression" dxfId="0" priority="5">
      <formula>COUNTIF(I9:I20, C42) = 1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1.88"/>
    <col customWidth="1" min="3" max="3" width="19.88"/>
    <col customWidth="1" min="4" max="4" width="14.75"/>
    <col customWidth="1" min="5" max="5" width="24.25"/>
  </cols>
  <sheetData>
    <row r="1">
      <c r="A1" s="204" t="s">
        <v>423</v>
      </c>
      <c r="H1" s="205"/>
    </row>
    <row r="2">
      <c r="A2" s="206" t="s">
        <v>374</v>
      </c>
      <c r="B2" s="206" t="s">
        <v>375</v>
      </c>
      <c r="C2" s="207" t="s">
        <v>418</v>
      </c>
      <c r="D2" s="207" t="s">
        <v>376</v>
      </c>
      <c r="E2" s="208" t="s">
        <v>377</v>
      </c>
      <c r="F2" s="23"/>
      <c r="G2" s="209" t="s">
        <v>378</v>
      </c>
      <c r="H2" s="205"/>
    </row>
    <row r="3">
      <c r="A3" s="210"/>
      <c r="B3" s="210"/>
      <c r="C3" s="210"/>
      <c r="D3" s="210"/>
      <c r="E3" s="211" t="s">
        <v>6</v>
      </c>
      <c r="F3" s="212" t="s">
        <v>379</v>
      </c>
      <c r="G3" s="210"/>
      <c r="H3" s="205"/>
    </row>
    <row r="4">
      <c r="A4" s="287"/>
      <c r="B4" s="288" t="s">
        <v>74</v>
      </c>
      <c r="C4" s="85"/>
      <c r="D4" s="85"/>
      <c r="E4" s="25"/>
      <c r="F4" s="85"/>
      <c r="G4" s="14"/>
      <c r="H4" s="205"/>
    </row>
    <row r="5">
      <c r="A5" s="287"/>
      <c r="B5" s="289" t="s">
        <v>424</v>
      </c>
      <c r="C5" s="85"/>
      <c r="D5" s="85"/>
      <c r="E5" s="25"/>
      <c r="F5" s="85"/>
      <c r="G5" s="14"/>
      <c r="H5" s="213"/>
    </row>
    <row r="6">
      <c r="A6" s="287"/>
      <c r="B6" s="289" t="s">
        <v>425</v>
      </c>
      <c r="C6" s="85"/>
      <c r="D6" s="85"/>
      <c r="E6" s="25"/>
      <c r="F6" s="14"/>
      <c r="G6" s="14"/>
    </row>
    <row r="7">
      <c r="A7" s="287"/>
      <c r="B7" s="289" t="s">
        <v>154</v>
      </c>
      <c r="C7" s="85"/>
      <c r="D7" s="85"/>
      <c r="E7" s="70"/>
      <c r="F7" s="14"/>
      <c r="G7" s="14"/>
    </row>
    <row r="8">
      <c r="A8" s="287"/>
      <c r="B8" s="289" t="s">
        <v>130</v>
      </c>
      <c r="C8" s="85"/>
      <c r="D8" s="85"/>
      <c r="E8" s="70"/>
      <c r="F8" s="14"/>
      <c r="G8" s="14"/>
    </row>
    <row r="9">
      <c r="A9" s="287"/>
      <c r="B9" s="290" t="s">
        <v>25</v>
      </c>
      <c r="C9" s="85"/>
      <c r="D9" s="85"/>
      <c r="E9" s="25"/>
      <c r="F9" s="14"/>
      <c r="G9" s="14"/>
    </row>
    <row r="10">
      <c r="A10" s="287"/>
      <c r="B10" s="288" t="s">
        <v>95</v>
      </c>
      <c r="C10" s="85"/>
      <c r="D10" s="85"/>
      <c r="E10" s="70"/>
      <c r="F10" s="14"/>
      <c r="G10" s="14"/>
    </row>
    <row r="11">
      <c r="A11" s="287"/>
      <c r="B11" s="290" t="s">
        <v>85</v>
      </c>
      <c r="C11" s="85"/>
      <c r="D11" s="85"/>
      <c r="E11" s="70"/>
      <c r="F11" s="14"/>
      <c r="G11" s="14"/>
    </row>
    <row r="12">
      <c r="A12" s="287"/>
      <c r="B12" s="290" t="s">
        <v>98</v>
      </c>
      <c r="C12" s="85"/>
      <c r="D12" s="85"/>
      <c r="E12" s="70"/>
      <c r="F12" s="14"/>
      <c r="G12" s="14"/>
    </row>
    <row r="13">
      <c r="A13" s="287"/>
      <c r="B13" s="290" t="s">
        <v>18</v>
      </c>
      <c r="C13" s="85"/>
      <c r="D13" s="14"/>
      <c r="E13" s="70"/>
      <c r="F13" s="14"/>
      <c r="G13" s="14"/>
      <c r="J13" s="14" t="s">
        <v>58</v>
      </c>
    </row>
    <row r="14">
      <c r="A14" s="287"/>
      <c r="B14" s="290" t="s">
        <v>167</v>
      </c>
      <c r="C14" s="85"/>
      <c r="D14" s="85"/>
      <c r="E14" s="25"/>
      <c r="F14" s="14"/>
      <c r="G14" s="14"/>
      <c r="J14" s="85" t="s">
        <v>27</v>
      </c>
    </row>
    <row r="15">
      <c r="A15" s="287"/>
      <c r="B15" s="290" t="s">
        <v>124</v>
      </c>
      <c r="C15" s="85"/>
      <c r="D15" s="14"/>
      <c r="E15" s="25"/>
      <c r="F15" s="14"/>
      <c r="G15" s="14"/>
      <c r="J15" s="14" t="s">
        <v>58</v>
      </c>
    </row>
    <row r="16">
      <c r="A16" s="287"/>
      <c r="B16" s="290" t="s">
        <v>78</v>
      </c>
      <c r="C16" s="85"/>
      <c r="D16" s="14"/>
      <c r="E16" s="25"/>
      <c r="F16" s="14"/>
      <c r="G16" s="14"/>
      <c r="J16" s="85" t="s">
        <v>27</v>
      </c>
    </row>
    <row r="17">
      <c r="A17" s="287"/>
      <c r="B17" s="290" t="s">
        <v>82</v>
      </c>
      <c r="C17" s="85"/>
      <c r="D17" s="85"/>
      <c r="E17" s="25"/>
      <c r="F17" s="14"/>
      <c r="G17" s="14"/>
      <c r="J17" s="14" t="s">
        <v>58</v>
      </c>
    </row>
    <row r="18">
      <c r="A18" s="287"/>
      <c r="B18" s="288" t="s">
        <v>56</v>
      </c>
      <c r="C18" s="85"/>
      <c r="D18" s="85"/>
      <c r="E18" s="25"/>
      <c r="F18" s="14"/>
      <c r="G18" s="14"/>
      <c r="J18" s="42" t="s">
        <v>21</v>
      </c>
    </row>
    <row r="19">
      <c r="A19" s="287"/>
      <c r="B19" s="291" t="s">
        <v>89</v>
      </c>
      <c r="C19" s="85"/>
      <c r="D19" s="85"/>
      <c r="E19" s="25"/>
      <c r="F19" s="14"/>
      <c r="G19" s="14"/>
      <c r="J19" s="42" t="s">
        <v>21</v>
      </c>
    </row>
    <row r="20">
      <c r="A20" s="287"/>
      <c r="B20" s="290" t="s">
        <v>308</v>
      </c>
      <c r="C20" s="85"/>
      <c r="D20" s="85"/>
      <c r="E20" s="25"/>
      <c r="F20" s="14"/>
      <c r="G20" s="14"/>
    </row>
    <row r="21">
      <c r="A21" s="287"/>
      <c r="B21" s="290" t="s">
        <v>227</v>
      </c>
      <c r="C21" s="85"/>
      <c r="D21" s="85"/>
      <c r="E21" s="25"/>
      <c r="F21" s="14"/>
      <c r="G21" s="14"/>
    </row>
    <row r="22">
      <c r="A22" s="287"/>
      <c r="B22" s="292"/>
      <c r="C22" s="85"/>
      <c r="D22" s="42"/>
      <c r="E22" s="25"/>
      <c r="F22" s="14"/>
      <c r="G22" s="14"/>
    </row>
    <row r="23">
      <c r="A23" s="287"/>
      <c r="B23" s="292"/>
      <c r="C23" s="85"/>
      <c r="D23" s="42"/>
      <c r="E23" s="25"/>
      <c r="F23" s="14"/>
      <c r="G23" s="14"/>
    </row>
    <row r="24">
      <c r="A24" s="287"/>
      <c r="B24" s="292"/>
      <c r="C24" s="85"/>
      <c r="D24" s="42"/>
      <c r="E24" s="25"/>
      <c r="F24" s="14"/>
      <c r="G24" s="14"/>
    </row>
    <row r="25">
      <c r="A25" s="287"/>
      <c r="B25" s="269"/>
      <c r="C25" s="14"/>
      <c r="D25" s="85"/>
      <c r="E25" s="14"/>
      <c r="F25" s="14"/>
      <c r="G25" s="14"/>
    </row>
    <row r="26">
      <c r="A26" s="287"/>
      <c r="B26" s="269"/>
      <c r="C26" s="14"/>
      <c r="D26" s="85"/>
      <c r="E26" s="14"/>
      <c r="F26" s="14"/>
      <c r="G26" s="14"/>
    </row>
    <row r="27">
      <c r="A27" s="287"/>
      <c r="B27" s="269"/>
      <c r="C27" s="14"/>
      <c r="D27" s="85"/>
      <c r="E27" s="14"/>
      <c r="F27" s="14"/>
      <c r="G27" s="14"/>
    </row>
    <row r="28">
      <c r="A28" s="287"/>
      <c r="B28" s="269"/>
      <c r="C28" s="14"/>
      <c r="D28" s="85"/>
      <c r="E28" s="14"/>
      <c r="F28" s="14"/>
      <c r="G28" s="14"/>
    </row>
    <row r="29">
      <c r="A29" s="287"/>
      <c r="B29" s="269"/>
      <c r="C29" s="14"/>
      <c r="D29" s="85"/>
      <c r="E29" s="14"/>
      <c r="F29" s="14"/>
      <c r="G29" s="14"/>
    </row>
    <row r="30">
      <c r="A30" s="287"/>
      <c r="B30" s="269"/>
      <c r="C30" s="14"/>
      <c r="D30" s="85"/>
      <c r="E30" s="14"/>
      <c r="F30" s="14"/>
      <c r="G30" s="14"/>
    </row>
    <row r="31">
      <c r="A31" s="287"/>
      <c r="B31" s="269"/>
      <c r="C31" s="14"/>
      <c r="D31" s="14"/>
      <c r="E31" s="14"/>
      <c r="F31" s="14"/>
      <c r="G31" s="14"/>
    </row>
    <row r="32">
      <c r="A32" s="287"/>
      <c r="B32" s="269"/>
      <c r="C32" s="14"/>
      <c r="D32" s="85"/>
      <c r="E32" s="14"/>
      <c r="F32" s="14"/>
      <c r="G32" s="14"/>
    </row>
    <row r="33">
      <c r="A33" s="287"/>
      <c r="B33" s="293"/>
      <c r="C33" s="14"/>
      <c r="D33" s="85"/>
      <c r="E33" s="14"/>
      <c r="F33" s="14"/>
      <c r="G33" s="14"/>
    </row>
    <row r="34">
      <c r="A34" s="287"/>
      <c r="B34" s="293"/>
      <c r="C34" s="14"/>
      <c r="D34" s="85"/>
      <c r="E34" s="14"/>
      <c r="F34" s="14"/>
      <c r="G34" s="14"/>
      <c r="L34" s="287"/>
      <c r="N34" s="85"/>
      <c r="O34" s="85"/>
      <c r="Q34" s="38"/>
    </row>
    <row r="35">
      <c r="A35" s="287"/>
      <c r="B35" s="293"/>
      <c r="C35" s="14"/>
      <c r="D35" s="85"/>
      <c r="E35" s="14"/>
      <c r="F35" s="14"/>
      <c r="G35" s="14"/>
      <c r="L35" s="294"/>
      <c r="N35" s="85"/>
      <c r="O35" s="85"/>
      <c r="Q35" s="38"/>
    </row>
    <row r="36">
      <c r="A36" s="287"/>
      <c r="B36" s="293"/>
      <c r="C36" s="14"/>
      <c r="D36" s="85"/>
      <c r="E36" s="14"/>
      <c r="F36" s="14"/>
      <c r="G36" s="14"/>
      <c r="L36" s="294"/>
      <c r="N36" s="85"/>
      <c r="O36" s="85"/>
      <c r="Q36" s="38"/>
    </row>
    <row r="37">
      <c r="A37" s="287"/>
      <c r="B37" s="295"/>
      <c r="C37" s="14"/>
      <c r="D37" s="85"/>
      <c r="E37" s="14"/>
      <c r="F37" s="14"/>
      <c r="G37" s="14"/>
      <c r="H37" s="296"/>
      <c r="L37" s="294"/>
      <c r="M37" s="85"/>
      <c r="N37" s="85"/>
      <c r="O37" s="85"/>
      <c r="P37" s="297"/>
      <c r="Q37" s="38"/>
    </row>
    <row r="38">
      <c r="A38" s="287"/>
      <c r="B38" s="293"/>
      <c r="C38" s="14"/>
      <c r="D38" s="85"/>
      <c r="E38" s="14"/>
      <c r="F38" s="14"/>
      <c r="G38" s="14"/>
      <c r="L38" s="294"/>
      <c r="M38" s="38"/>
      <c r="N38" s="85"/>
      <c r="O38" s="85"/>
      <c r="P38" s="38"/>
      <c r="Q38" s="38"/>
    </row>
    <row r="39">
      <c r="A39" s="287"/>
      <c r="B39" s="293"/>
      <c r="C39" s="14"/>
      <c r="D39" s="14"/>
      <c r="E39" s="14"/>
      <c r="F39" s="14"/>
      <c r="G39" s="14"/>
      <c r="L39" s="294"/>
      <c r="M39" s="38"/>
      <c r="N39" s="85"/>
      <c r="O39" s="85"/>
      <c r="P39" s="38"/>
      <c r="Q39" s="38"/>
    </row>
    <row r="40">
      <c r="A40" s="287"/>
      <c r="B40" s="295"/>
      <c r="C40" s="14"/>
      <c r="D40" s="14"/>
      <c r="E40" s="14"/>
      <c r="F40" s="14"/>
      <c r="G40" s="14"/>
      <c r="L40" s="294"/>
      <c r="M40" s="38"/>
      <c r="N40" s="85"/>
      <c r="O40" s="85"/>
      <c r="P40" s="38"/>
      <c r="Q40" s="38"/>
    </row>
    <row r="41">
      <c r="A41" s="287"/>
      <c r="B41" s="295"/>
      <c r="C41" s="14"/>
      <c r="D41" s="14"/>
      <c r="E41" s="14"/>
      <c r="F41" s="14"/>
      <c r="G41" s="14"/>
      <c r="L41" s="294"/>
      <c r="M41" s="38"/>
      <c r="N41" s="85"/>
      <c r="O41" s="85"/>
      <c r="P41" s="38"/>
      <c r="Q41" s="38"/>
    </row>
    <row r="42">
      <c r="A42" s="287"/>
      <c r="B42" s="293"/>
      <c r="C42" s="14"/>
      <c r="D42" s="14"/>
      <c r="E42" s="14"/>
      <c r="F42" s="14"/>
      <c r="G42" s="14"/>
      <c r="L42" s="294"/>
      <c r="M42" s="38"/>
      <c r="N42" s="85"/>
      <c r="O42" s="85"/>
      <c r="P42" s="38"/>
      <c r="Q42" s="38"/>
    </row>
    <row r="43">
      <c r="A43" s="287"/>
      <c r="B43" s="269"/>
      <c r="C43" s="14"/>
      <c r="D43" s="42"/>
      <c r="E43" s="14"/>
      <c r="F43" s="14"/>
      <c r="G43" s="14"/>
      <c r="L43" s="294"/>
      <c r="M43" s="38"/>
      <c r="N43" s="85"/>
      <c r="O43" s="14"/>
      <c r="P43" s="38"/>
      <c r="Q43" s="38"/>
    </row>
    <row r="44">
      <c r="A44" s="287"/>
      <c r="B44" s="293"/>
      <c r="C44" s="14"/>
      <c r="D44" s="42"/>
      <c r="E44" s="14"/>
      <c r="F44" s="14"/>
      <c r="G44" s="14"/>
      <c r="L44" s="294"/>
      <c r="M44" s="38"/>
      <c r="N44" s="85"/>
      <c r="O44" s="14"/>
      <c r="P44" s="38"/>
      <c r="Q44" s="38"/>
    </row>
    <row r="45">
      <c r="A45" s="287"/>
      <c r="B45" s="295"/>
      <c r="C45" s="14"/>
      <c r="D45" s="42"/>
      <c r="E45" s="14"/>
      <c r="F45" s="14"/>
      <c r="G45" s="14"/>
      <c r="L45" s="294"/>
      <c r="M45" s="38"/>
      <c r="N45" s="85"/>
      <c r="O45" s="85"/>
      <c r="P45" s="38"/>
      <c r="Q45" s="38"/>
    </row>
    <row r="46">
      <c r="A46" s="287"/>
      <c r="B46" s="269"/>
      <c r="C46" s="85"/>
      <c r="D46" s="85"/>
      <c r="E46" s="14"/>
      <c r="F46" s="14"/>
      <c r="G46" s="14"/>
      <c r="L46" s="294"/>
      <c r="M46" s="38"/>
      <c r="N46" s="85"/>
      <c r="O46" s="14"/>
      <c r="P46" s="38"/>
      <c r="Q46" s="38"/>
    </row>
    <row r="47">
      <c r="A47" s="287"/>
      <c r="B47" s="269"/>
      <c r="C47" s="85"/>
      <c r="D47" s="85"/>
      <c r="E47" s="14"/>
      <c r="F47" s="14"/>
      <c r="G47" s="14"/>
      <c r="L47" s="294"/>
      <c r="M47" s="38"/>
      <c r="N47" s="85"/>
      <c r="O47" s="14"/>
      <c r="P47" s="38"/>
      <c r="Q47" s="38"/>
    </row>
    <row r="48">
      <c r="A48" s="287"/>
      <c r="B48" s="269"/>
      <c r="C48" s="85"/>
      <c r="D48" s="85"/>
      <c r="E48" s="14"/>
      <c r="F48" s="14"/>
      <c r="G48" s="14"/>
      <c r="L48" s="294"/>
      <c r="M48" s="38"/>
      <c r="N48" s="85"/>
      <c r="O48" s="85"/>
      <c r="P48" s="38"/>
      <c r="Q48" s="38"/>
    </row>
    <row r="49">
      <c r="A49" s="287"/>
      <c r="B49" s="39"/>
      <c r="C49" s="85"/>
      <c r="D49" s="85"/>
      <c r="E49" s="85"/>
      <c r="F49" s="14"/>
      <c r="G49" s="14"/>
      <c r="L49" s="294"/>
      <c r="M49" s="38"/>
      <c r="N49" s="85"/>
      <c r="O49" s="85"/>
      <c r="P49" s="38"/>
      <c r="Q49" s="38"/>
    </row>
    <row r="50">
      <c r="A50" s="287"/>
      <c r="B50" s="269"/>
      <c r="C50" s="85"/>
      <c r="D50" s="85"/>
      <c r="E50" s="14"/>
      <c r="F50" s="14"/>
      <c r="G50" s="14"/>
      <c r="I50" s="296"/>
      <c r="L50" s="294"/>
      <c r="M50" s="38"/>
      <c r="N50" s="85"/>
      <c r="O50" s="85"/>
      <c r="P50" s="38"/>
      <c r="Q50" s="38"/>
    </row>
    <row r="51">
      <c r="A51" s="287"/>
      <c r="B51" s="269"/>
      <c r="C51" s="85"/>
      <c r="D51" s="85"/>
      <c r="E51" s="14"/>
      <c r="F51" s="14"/>
      <c r="G51" s="14"/>
      <c r="L51" s="294"/>
      <c r="M51" s="38"/>
      <c r="N51" s="85"/>
      <c r="O51" s="85"/>
      <c r="P51" s="38"/>
      <c r="Q51" s="38"/>
    </row>
    <row r="52">
      <c r="A52" s="287"/>
      <c r="B52" s="269"/>
      <c r="C52" s="85"/>
      <c r="D52" s="85"/>
      <c r="E52" s="14"/>
      <c r="F52" s="14"/>
      <c r="G52" s="14"/>
      <c r="L52" s="294"/>
      <c r="M52" s="38"/>
      <c r="N52" s="85"/>
      <c r="O52" s="42"/>
      <c r="P52" s="38"/>
      <c r="Q52" s="38"/>
    </row>
    <row r="53">
      <c r="A53" s="287"/>
      <c r="B53" s="269"/>
      <c r="C53" s="85"/>
      <c r="D53" s="85"/>
      <c r="E53" s="14"/>
      <c r="F53" s="14"/>
      <c r="G53" s="14"/>
      <c r="L53" s="294"/>
      <c r="M53" s="298"/>
      <c r="N53" s="85"/>
      <c r="O53" s="42"/>
      <c r="P53" s="38"/>
      <c r="Q53" s="38"/>
    </row>
    <row r="54">
      <c r="A54" s="287"/>
      <c r="B54" s="269"/>
      <c r="C54" s="85"/>
      <c r="D54" s="85"/>
      <c r="E54" s="14"/>
      <c r="F54" s="14"/>
      <c r="G54" s="14"/>
      <c r="L54" s="294"/>
      <c r="M54" s="299"/>
      <c r="N54" s="85"/>
      <c r="O54" s="42"/>
      <c r="P54" s="38"/>
      <c r="Q54" s="38"/>
    </row>
    <row r="55">
      <c r="A55" s="287"/>
      <c r="B55" s="269"/>
      <c r="C55" s="85"/>
      <c r="D55" s="14"/>
      <c r="E55" s="14"/>
      <c r="F55" s="14"/>
      <c r="G55" s="14"/>
      <c r="H55" s="296"/>
      <c r="L55" s="294"/>
      <c r="M55" s="299"/>
      <c r="N55" s="85"/>
      <c r="O55" s="42"/>
      <c r="P55" s="38"/>
      <c r="Q55" s="38"/>
    </row>
    <row r="56">
      <c r="A56" s="287"/>
      <c r="B56" s="269"/>
      <c r="C56" s="85"/>
      <c r="D56" s="14"/>
      <c r="E56" s="14"/>
      <c r="F56" s="14"/>
      <c r="G56" s="14"/>
    </row>
    <row r="57">
      <c r="A57" s="287"/>
      <c r="B57" s="269"/>
      <c r="C57" s="85"/>
      <c r="D57" s="85"/>
      <c r="E57" s="14"/>
      <c r="F57" s="14"/>
      <c r="G57" s="14"/>
    </row>
    <row r="58">
      <c r="A58" s="287"/>
      <c r="B58" s="269"/>
      <c r="C58" s="85"/>
      <c r="D58" s="14"/>
      <c r="E58" s="14"/>
      <c r="F58" s="14"/>
      <c r="G58" s="14"/>
    </row>
    <row r="59">
      <c r="A59" s="287"/>
      <c r="B59" s="269"/>
      <c r="C59" s="85"/>
      <c r="D59" s="14"/>
      <c r="E59" s="14"/>
      <c r="F59" s="14"/>
      <c r="G59" s="14"/>
    </row>
    <row r="60">
      <c r="A60" s="287"/>
      <c r="B60" s="269"/>
      <c r="C60" s="85"/>
      <c r="D60" s="85"/>
      <c r="E60" s="14"/>
      <c r="F60" s="14"/>
      <c r="G60" s="14"/>
    </row>
    <row r="61">
      <c r="A61" s="287"/>
      <c r="B61" s="269"/>
      <c r="C61" s="85"/>
      <c r="D61" s="85"/>
      <c r="E61" s="14"/>
      <c r="F61" s="14"/>
      <c r="G61" s="14"/>
      <c r="I61" s="296"/>
    </row>
    <row r="62">
      <c r="A62" s="287"/>
      <c r="B62" s="269"/>
      <c r="C62" s="85"/>
      <c r="D62" s="85"/>
      <c r="E62" s="14"/>
      <c r="F62" s="14"/>
      <c r="G62" s="14"/>
      <c r="H62" s="296"/>
    </row>
    <row r="63">
      <c r="A63" s="287"/>
      <c r="B63" s="269"/>
      <c r="C63" s="85"/>
      <c r="D63" s="85"/>
      <c r="E63" s="14"/>
      <c r="F63" s="14"/>
      <c r="G63" s="14"/>
    </row>
    <row r="64">
      <c r="A64" s="287"/>
      <c r="B64" s="269"/>
      <c r="C64" s="85"/>
      <c r="D64" s="42"/>
      <c r="E64" s="14"/>
      <c r="F64" s="14"/>
      <c r="G64" s="14"/>
    </row>
    <row r="65">
      <c r="A65" s="287"/>
      <c r="B65" s="300"/>
      <c r="C65" s="85"/>
      <c r="D65" s="42"/>
      <c r="E65" s="14"/>
      <c r="F65" s="14"/>
      <c r="G65" s="14"/>
    </row>
    <row r="66">
      <c r="A66" s="287"/>
      <c r="B66" s="301"/>
      <c r="C66" s="85"/>
      <c r="D66" s="42"/>
      <c r="E66" s="14"/>
      <c r="F66" s="14"/>
      <c r="G66" s="14"/>
    </row>
    <row r="67">
      <c r="A67" s="287"/>
      <c r="B67" s="301"/>
      <c r="C67" s="85"/>
      <c r="D67" s="42"/>
      <c r="E67" s="14"/>
      <c r="F67" s="14"/>
      <c r="G67" s="14"/>
    </row>
    <row r="68">
      <c r="A68" s="287"/>
      <c r="B68" s="269"/>
      <c r="C68" s="14"/>
      <c r="D68" s="85"/>
      <c r="E68" s="14"/>
      <c r="F68" s="14"/>
      <c r="G68" s="14"/>
    </row>
    <row r="69">
      <c r="A69" s="287"/>
      <c r="B69" s="269"/>
      <c r="C69" s="14"/>
      <c r="D69" s="85"/>
      <c r="E69" s="14"/>
      <c r="F69" s="14"/>
      <c r="G69" s="14"/>
    </row>
    <row r="70">
      <c r="A70" s="287"/>
      <c r="B70" s="269"/>
      <c r="C70" s="14"/>
      <c r="D70" s="85"/>
      <c r="E70" s="14"/>
      <c r="F70" s="14"/>
      <c r="G70" s="14"/>
    </row>
    <row r="71">
      <c r="A71" s="287"/>
      <c r="B71" s="293"/>
      <c r="C71" s="14"/>
      <c r="D71" s="85"/>
      <c r="E71" s="14"/>
      <c r="F71" s="14"/>
      <c r="G71" s="14"/>
    </row>
    <row r="72">
      <c r="A72" s="287"/>
      <c r="B72" s="293"/>
      <c r="C72" s="14"/>
      <c r="D72" s="85"/>
      <c r="E72" s="14"/>
      <c r="F72" s="14"/>
      <c r="G72" s="14"/>
    </row>
    <row r="73">
      <c r="A73" s="287"/>
      <c r="B73" s="293"/>
      <c r="C73" s="14"/>
      <c r="D73" s="85"/>
      <c r="E73" s="14"/>
      <c r="F73" s="14"/>
      <c r="G73" s="14"/>
    </row>
    <row r="74">
      <c r="A74" s="287"/>
      <c r="B74" s="293"/>
      <c r="C74" s="14"/>
      <c r="D74" s="14"/>
      <c r="E74" s="14"/>
      <c r="F74" s="14"/>
      <c r="G74" s="14"/>
    </row>
    <row r="75">
      <c r="A75" s="287"/>
      <c r="B75" s="293"/>
      <c r="C75" s="14"/>
      <c r="D75" s="85"/>
      <c r="E75" s="96"/>
      <c r="F75" s="14"/>
      <c r="G75" s="14"/>
    </row>
    <row r="76">
      <c r="A76" s="287"/>
      <c r="B76" s="302"/>
      <c r="C76" s="14"/>
      <c r="D76" s="85"/>
      <c r="E76" s="96"/>
      <c r="F76" s="14"/>
      <c r="G76" s="14"/>
    </row>
    <row r="77">
      <c r="A77" s="287"/>
      <c r="B77" s="303"/>
      <c r="C77" s="14"/>
      <c r="D77" s="85"/>
      <c r="E77" s="14"/>
      <c r="F77" s="14"/>
      <c r="G77" s="14"/>
    </row>
    <row r="78">
      <c r="A78" s="287"/>
      <c r="B78" s="304"/>
      <c r="C78" s="14"/>
      <c r="D78" s="14"/>
      <c r="E78" s="14"/>
      <c r="F78" s="14"/>
      <c r="G78" s="14"/>
    </row>
    <row r="79">
      <c r="A79" s="287"/>
      <c r="B79" s="303"/>
      <c r="C79" s="14"/>
      <c r="D79" s="14"/>
      <c r="E79" s="14"/>
      <c r="F79" s="14"/>
      <c r="G79" s="14"/>
    </row>
    <row r="80">
      <c r="A80" s="287"/>
      <c r="B80" s="304"/>
      <c r="C80" s="14"/>
      <c r="D80" s="14"/>
      <c r="E80" s="14"/>
      <c r="F80" s="14"/>
      <c r="G80" s="14"/>
    </row>
    <row r="81">
      <c r="A81" s="287"/>
      <c r="B81" s="303"/>
      <c r="C81" s="14"/>
      <c r="D81" s="85"/>
      <c r="E81" s="14"/>
      <c r="F81" s="14"/>
      <c r="G81" s="14"/>
      <c r="H81" s="296"/>
    </row>
    <row r="82">
      <c r="A82" s="287"/>
      <c r="B82" s="303"/>
      <c r="C82" s="14"/>
      <c r="D82" s="14"/>
      <c r="E82" s="14"/>
      <c r="F82" s="14"/>
      <c r="G82" s="14"/>
    </row>
    <row r="83">
      <c r="A83" s="287"/>
      <c r="B83" s="303"/>
      <c r="C83" s="14"/>
      <c r="D83" s="85"/>
      <c r="E83" s="14"/>
      <c r="F83" s="14"/>
      <c r="G83" s="14"/>
    </row>
    <row r="84">
      <c r="A84" s="287"/>
      <c r="B84" s="303"/>
      <c r="C84" s="14"/>
      <c r="D84" s="14"/>
      <c r="E84" s="14"/>
      <c r="F84" s="14"/>
      <c r="G84" s="14"/>
    </row>
    <row r="85">
      <c r="A85" s="287"/>
      <c r="B85" s="269"/>
      <c r="C85" s="14"/>
      <c r="D85" s="85"/>
      <c r="E85" s="14"/>
      <c r="F85" s="14"/>
      <c r="G85" s="14"/>
    </row>
    <row r="86">
      <c r="A86" s="287"/>
      <c r="B86" s="293"/>
      <c r="C86" s="14"/>
      <c r="D86" s="42"/>
      <c r="E86" s="14"/>
      <c r="F86" s="14"/>
      <c r="G86" s="14"/>
    </row>
    <row r="87">
      <c r="A87" s="287"/>
      <c r="B87" s="304"/>
      <c r="C87" s="14"/>
      <c r="D87" s="42"/>
      <c r="E87" s="14"/>
      <c r="F87" s="14"/>
      <c r="G87" s="14"/>
    </row>
    <row r="88">
      <c r="A88" s="287"/>
      <c r="B88" s="303"/>
      <c r="C88" s="14"/>
      <c r="D88" s="42"/>
      <c r="E88" s="14"/>
      <c r="F88" s="14"/>
      <c r="G88" s="14"/>
    </row>
    <row r="89">
      <c r="A89" s="287"/>
      <c r="B89" s="304"/>
      <c r="C89" s="14"/>
      <c r="D89" s="42"/>
      <c r="E89" s="14"/>
      <c r="F89" s="14"/>
      <c r="G89" s="14"/>
    </row>
    <row r="90">
      <c r="A90" s="287"/>
      <c r="B90" s="303"/>
      <c r="C90" s="14"/>
      <c r="D90" s="42"/>
      <c r="E90" s="14"/>
      <c r="F90" s="14"/>
      <c r="G90" s="14"/>
    </row>
    <row r="91">
      <c r="A91" s="287"/>
      <c r="B91" s="303"/>
      <c r="C91" s="14"/>
      <c r="D91" s="42"/>
      <c r="E91" s="14"/>
      <c r="F91" s="14"/>
      <c r="G91" s="14"/>
    </row>
    <row r="92">
      <c r="A92" s="287"/>
      <c r="B92" s="303"/>
      <c r="C92" s="14"/>
      <c r="D92" s="42"/>
      <c r="E92" s="14"/>
      <c r="F92" s="14"/>
      <c r="G92" s="14"/>
    </row>
    <row r="93">
      <c r="B93" s="271"/>
      <c r="F93" s="74"/>
      <c r="G93" s="74"/>
    </row>
    <row r="94">
      <c r="B94" s="271"/>
      <c r="C94" s="296"/>
      <c r="G94" s="74"/>
    </row>
    <row r="95">
      <c r="B95" s="271"/>
      <c r="G95" s="74"/>
    </row>
    <row r="96">
      <c r="B96" s="271"/>
      <c r="G96" s="57"/>
    </row>
    <row r="97">
      <c r="B97" s="271"/>
      <c r="G97" s="74"/>
    </row>
    <row r="98">
      <c r="B98" s="271"/>
      <c r="D98" s="68" t="s">
        <v>426</v>
      </c>
      <c r="F98" s="68" t="s">
        <v>427</v>
      </c>
      <c r="G98" s="57" t="s">
        <v>428</v>
      </c>
    </row>
    <row r="99">
      <c r="A99" s="68">
        <v>1.0</v>
      </c>
      <c r="B99" s="271" t="s">
        <v>429</v>
      </c>
      <c r="C99" s="68" t="s">
        <v>103</v>
      </c>
      <c r="E99" s="68">
        <v>77.0</v>
      </c>
      <c r="F99" s="68" t="s">
        <v>430</v>
      </c>
      <c r="G99" s="74"/>
    </row>
    <row r="100">
      <c r="A100" s="305" t="s">
        <v>431</v>
      </c>
      <c r="B100" s="305" t="s">
        <v>432</v>
      </c>
      <c r="C100" s="305"/>
      <c r="D100" s="306"/>
      <c r="E100" s="305"/>
      <c r="F100" s="305"/>
      <c r="G100" s="307"/>
      <c r="H100" s="306"/>
    </row>
    <row r="101">
      <c r="A101" s="308">
        <v>2.0</v>
      </c>
      <c r="B101" s="308" t="s">
        <v>410</v>
      </c>
      <c r="C101" s="309" t="s">
        <v>74</v>
      </c>
      <c r="D101" s="310"/>
      <c r="E101" s="308">
        <v>79.0</v>
      </c>
      <c r="F101" s="311" t="s">
        <v>433</v>
      </c>
      <c r="G101" s="312"/>
      <c r="H101" s="313"/>
      <c r="I101" s="314"/>
    </row>
    <row r="102">
      <c r="A102" s="315" t="s">
        <v>434</v>
      </c>
      <c r="B102" s="315" t="s">
        <v>435</v>
      </c>
      <c r="C102" s="316"/>
      <c r="D102" s="317"/>
      <c r="E102" s="318"/>
      <c r="F102" s="319"/>
      <c r="G102" s="320"/>
      <c r="H102" s="321"/>
      <c r="I102" s="322"/>
    </row>
    <row r="103">
      <c r="A103" s="323">
        <v>3.0</v>
      </c>
      <c r="B103" s="323" t="s">
        <v>436</v>
      </c>
      <c r="C103" s="324" t="s">
        <v>77</v>
      </c>
      <c r="D103" s="325"/>
      <c r="E103" s="323">
        <v>114.0</v>
      </c>
      <c r="F103" s="311" t="s">
        <v>437</v>
      </c>
      <c r="G103" s="326"/>
      <c r="H103" s="327"/>
      <c r="I103" s="328"/>
    </row>
    <row r="104">
      <c r="A104" s="329" t="s">
        <v>438</v>
      </c>
      <c r="B104" s="329" t="s">
        <v>439</v>
      </c>
      <c r="C104" s="330">
        <v>45293.0</v>
      </c>
      <c r="D104" s="331"/>
      <c r="E104" s="332"/>
      <c r="F104" s="319"/>
      <c r="G104" s="333"/>
      <c r="H104" s="334"/>
      <c r="I104" s="332"/>
    </row>
    <row r="105">
      <c r="A105" s="308" t="s">
        <v>440</v>
      </c>
      <c r="B105" s="335">
        <v>45369.0</v>
      </c>
      <c r="C105" s="336"/>
      <c r="D105" s="310"/>
      <c r="E105" s="314"/>
      <c r="F105" s="311"/>
      <c r="G105" s="312"/>
      <c r="H105" s="313"/>
      <c r="I105" s="314"/>
    </row>
    <row r="106">
      <c r="A106" s="315">
        <v>4.0</v>
      </c>
      <c r="B106" s="315" t="s">
        <v>441</v>
      </c>
      <c r="C106" s="317" t="s">
        <v>85</v>
      </c>
      <c r="D106" s="317"/>
      <c r="E106" s="315">
        <v>122.0</v>
      </c>
      <c r="F106" s="319" t="s">
        <v>442</v>
      </c>
      <c r="G106" s="320"/>
      <c r="H106" s="337"/>
      <c r="I106" s="338"/>
    </row>
    <row r="107">
      <c r="A107" s="315" t="s">
        <v>443</v>
      </c>
      <c r="B107" s="315" t="s">
        <v>444</v>
      </c>
      <c r="C107" s="317" t="s">
        <v>445</v>
      </c>
      <c r="D107" s="317"/>
      <c r="E107" s="338"/>
      <c r="F107" s="319"/>
      <c r="G107" s="320"/>
      <c r="H107" s="337"/>
      <c r="I107" s="338"/>
    </row>
    <row r="108">
      <c r="A108" s="323" t="s">
        <v>446</v>
      </c>
      <c r="B108" s="339">
        <v>45361.0</v>
      </c>
      <c r="C108" s="340"/>
      <c r="D108" s="325"/>
      <c r="E108" s="328"/>
      <c r="F108" s="311"/>
      <c r="G108" s="326"/>
      <c r="H108" s="327"/>
      <c r="I108" s="328"/>
    </row>
    <row r="109">
      <c r="A109" s="329" t="s">
        <v>447</v>
      </c>
      <c r="B109" s="329" t="s">
        <v>448</v>
      </c>
      <c r="C109" s="341"/>
      <c r="D109" s="331"/>
      <c r="E109" s="332"/>
      <c r="F109" s="319"/>
      <c r="G109" s="333"/>
      <c r="H109" s="342"/>
      <c r="I109" s="332"/>
    </row>
    <row r="110">
      <c r="A110" s="329">
        <v>5.0</v>
      </c>
      <c r="B110" s="329" t="s">
        <v>449</v>
      </c>
      <c r="C110" s="331" t="s">
        <v>82</v>
      </c>
      <c r="D110" s="331"/>
      <c r="E110" s="329">
        <v>128.0</v>
      </c>
      <c r="F110" s="319" t="s">
        <v>450</v>
      </c>
      <c r="G110" s="333"/>
      <c r="H110" s="343"/>
      <c r="I110" s="332"/>
    </row>
    <row r="111">
      <c r="A111" s="329" t="s">
        <v>451</v>
      </c>
      <c r="B111" s="329" t="s">
        <v>452</v>
      </c>
      <c r="C111" s="341"/>
      <c r="D111" s="331"/>
      <c r="E111" s="332"/>
      <c r="F111" s="319"/>
      <c r="G111" s="333"/>
      <c r="H111" s="342"/>
      <c r="I111" s="332"/>
    </row>
    <row r="112">
      <c r="A112" s="308" t="s">
        <v>453</v>
      </c>
      <c r="B112" s="308">
        <v>6.0</v>
      </c>
      <c r="C112" s="309" t="s">
        <v>454</v>
      </c>
      <c r="D112" s="310" t="s">
        <v>25</v>
      </c>
      <c r="E112" s="314"/>
      <c r="F112" s="311">
        <v>130.0</v>
      </c>
      <c r="G112" s="312" t="s">
        <v>455</v>
      </c>
      <c r="H112" s="313"/>
      <c r="I112" s="314"/>
    </row>
    <row r="113">
      <c r="A113" s="315" t="s">
        <v>456</v>
      </c>
      <c r="B113" s="315" t="s">
        <v>457</v>
      </c>
      <c r="C113" s="344">
        <v>45301.0</v>
      </c>
      <c r="D113" s="317"/>
      <c r="E113" s="338"/>
      <c r="F113" s="319"/>
      <c r="G113" s="320"/>
      <c r="H113" s="321"/>
      <c r="I113" s="338"/>
    </row>
    <row r="114">
      <c r="A114" s="323" t="s">
        <v>458</v>
      </c>
      <c r="B114" s="339">
        <v>45614.0</v>
      </c>
      <c r="C114" s="340"/>
      <c r="D114" s="325"/>
      <c r="E114" s="328"/>
      <c r="F114" s="311"/>
      <c r="G114" s="326"/>
      <c r="H114" s="327"/>
      <c r="I114" s="328"/>
    </row>
    <row r="115">
      <c r="A115" s="329" t="s">
        <v>453</v>
      </c>
      <c r="B115" s="329">
        <v>7.0</v>
      </c>
      <c r="C115" s="331" t="s">
        <v>95</v>
      </c>
      <c r="D115" s="331" t="s">
        <v>95</v>
      </c>
      <c r="E115" s="332"/>
      <c r="F115" s="319">
        <v>130.0</v>
      </c>
      <c r="G115" s="333" t="s">
        <v>459</v>
      </c>
      <c r="H115" s="343"/>
      <c r="I115" s="332"/>
    </row>
    <row r="116">
      <c r="A116" s="329" t="s">
        <v>460</v>
      </c>
      <c r="B116" s="329" t="s">
        <v>461</v>
      </c>
      <c r="C116" s="341"/>
      <c r="D116" s="331"/>
      <c r="E116" s="332"/>
      <c r="F116" s="319"/>
      <c r="G116" s="333"/>
      <c r="H116" s="343"/>
      <c r="I116" s="332"/>
    </row>
    <row r="117">
      <c r="A117" s="308">
        <v>8.0</v>
      </c>
      <c r="B117" s="308" t="s">
        <v>178</v>
      </c>
      <c r="C117" s="309" t="s">
        <v>178</v>
      </c>
      <c r="D117" s="310"/>
      <c r="E117" s="308">
        <v>151.0</v>
      </c>
      <c r="F117" s="311" t="s">
        <v>462</v>
      </c>
      <c r="G117" s="312"/>
      <c r="H117" s="345"/>
      <c r="I117" s="314"/>
    </row>
    <row r="118">
      <c r="A118" s="315" t="s">
        <v>463</v>
      </c>
      <c r="B118" s="315" t="s">
        <v>464</v>
      </c>
      <c r="C118" s="317" t="s">
        <v>465</v>
      </c>
      <c r="D118" s="317"/>
      <c r="E118" s="338"/>
      <c r="F118" s="319"/>
      <c r="G118" s="320"/>
      <c r="H118" s="346"/>
      <c r="I118" s="338"/>
    </row>
    <row r="119">
      <c r="A119" s="323" t="s">
        <v>466</v>
      </c>
      <c r="B119" s="339">
        <v>45424.0</v>
      </c>
      <c r="C119" s="347"/>
      <c r="D119" s="325"/>
      <c r="E119" s="328"/>
      <c r="F119" s="311"/>
      <c r="G119" s="326"/>
      <c r="H119" s="348"/>
      <c r="I119" s="328"/>
    </row>
    <row r="120">
      <c r="A120" s="329" t="s">
        <v>467</v>
      </c>
      <c r="B120" s="329" t="s">
        <v>468</v>
      </c>
      <c r="C120" s="349"/>
      <c r="D120" s="331"/>
      <c r="E120" s="332"/>
      <c r="F120" s="319"/>
      <c r="G120" s="333"/>
      <c r="H120" s="342"/>
      <c r="I120" s="332"/>
    </row>
    <row r="121">
      <c r="A121" s="329">
        <v>9.0</v>
      </c>
      <c r="B121" s="329" t="s">
        <v>469</v>
      </c>
      <c r="C121" s="331" t="s">
        <v>98</v>
      </c>
      <c r="D121" s="331"/>
      <c r="E121" s="329">
        <v>155.0</v>
      </c>
      <c r="F121" s="319" t="s">
        <v>470</v>
      </c>
      <c r="G121" s="350">
        <v>45297.0</v>
      </c>
      <c r="H121" s="343"/>
      <c r="I121" s="332"/>
    </row>
    <row r="122">
      <c r="A122" s="329" t="s">
        <v>471</v>
      </c>
      <c r="B122" s="351">
        <v>45491.0</v>
      </c>
      <c r="C122" s="349"/>
      <c r="D122" s="331"/>
      <c r="E122" s="332"/>
      <c r="F122" s="319"/>
      <c r="G122" s="333"/>
      <c r="H122" s="342"/>
      <c r="I122" s="332"/>
    </row>
    <row r="123">
      <c r="A123" s="308" t="s">
        <v>431</v>
      </c>
      <c r="B123" s="308" t="s">
        <v>472</v>
      </c>
      <c r="C123" s="352">
        <v>45297.0</v>
      </c>
      <c r="D123" s="310"/>
      <c r="E123" s="314"/>
      <c r="F123" s="311"/>
      <c r="G123" s="312"/>
      <c r="H123" s="353"/>
      <c r="I123" s="314"/>
    </row>
    <row r="124">
      <c r="A124" s="315" t="s">
        <v>473</v>
      </c>
      <c r="B124" s="354">
        <v>45491.0</v>
      </c>
      <c r="C124" s="355"/>
      <c r="D124" s="356"/>
      <c r="E124" s="338"/>
      <c r="F124" s="319"/>
      <c r="G124" s="320"/>
      <c r="H124" s="337"/>
      <c r="I124" s="338"/>
    </row>
    <row r="125">
      <c r="A125" s="315">
        <v>10.0</v>
      </c>
      <c r="B125" s="315" t="s">
        <v>474</v>
      </c>
      <c r="C125" s="317" t="s">
        <v>56</v>
      </c>
      <c r="D125" s="317"/>
      <c r="E125" s="315">
        <v>162.0</v>
      </c>
      <c r="F125" s="319" t="s">
        <v>475</v>
      </c>
      <c r="G125" s="320"/>
      <c r="H125" s="337"/>
      <c r="I125" s="338"/>
    </row>
    <row r="126">
      <c r="A126" s="315" t="s">
        <v>476</v>
      </c>
      <c r="B126" s="315" t="s">
        <v>477</v>
      </c>
      <c r="C126" s="355"/>
      <c r="D126" s="317"/>
      <c r="E126" s="338"/>
      <c r="F126" s="319"/>
      <c r="G126" s="320"/>
      <c r="H126" s="337"/>
      <c r="I126" s="338"/>
    </row>
    <row r="127">
      <c r="A127" s="323">
        <v>11.0</v>
      </c>
      <c r="B127" s="323" t="s">
        <v>318</v>
      </c>
      <c r="C127" s="324" t="s">
        <v>78</v>
      </c>
      <c r="D127" s="325"/>
      <c r="E127" s="323">
        <v>181.0</v>
      </c>
      <c r="F127" s="311" t="s">
        <v>478</v>
      </c>
      <c r="G127" s="326"/>
      <c r="H127" s="327"/>
      <c r="I127" s="328"/>
    </row>
    <row r="128">
      <c r="A128" s="329" t="s">
        <v>479</v>
      </c>
      <c r="B128" s="329" t="s">
        <v>480</v>
      </c>
      <c r="C128" s="330">
        <v>45293.0</v>
      </c>
      <c r="D128" s="331"/>
      <c r="E128" s="332"/>
      <c r="F128" s="319"/>
      <c r="G128" s="333"/>
      <c r="H128" s="334"/>
      <c r="I128" s="332"/>
    </row>
    <row r="129">
      <c r="A129" s="308" t="s">
        <v>481</v>
      </c>
      <c r="B129" s="335">
        <v>45369.0</v>
      </c>
      <c r="C129" s="336"/>
      <c r="D129" s="310"/>
      <c r="E129" s="314"/>
      <c r="F129" s="311"/>
      <c r="G129" s="312"/>
      <c r="H129" s="313"/>
      <c r="I129" s="314"/>
    </row>
    <row r="130">
      <c r="A130" s="315" t="s">
        <v>453</v>
      </c>
      <c r="B130" s="315">
        <v>12.0</v>
      </c>
      <c r="C130" s="317" t="s">
        <v>89</v>
      </c>
      <c r="D130" s="317" t="s">
        <v>89</v>
      </c>
      <c r="E130" s="338"/>
      <c r="F130" s="319">
        <v>190.0</v>
      </c>
      <c r="G130" s="320" t="s">
        <v>482</v>
      </c>
      <c r="H130" s="357" t="s">
        <v>483</v>
      </c>
      <c r="I130" s="338"/>
    </row>
    <row r="131">
      <c r="A131" s="315" t="s">
        <v>484</v>
      </c>
      <c r="B131" s="315" t="s">
        <v>485</v>
      </c>
      <c r="C131" s="355"/>
      <c r="D131" s="317"/>
      <c r="E131" s="338"/>
      <c r="F131" s="319"/>
      <c r="G131" s="320"/>
      <c r="H131" s="337"/>
      <c r="I131" s="338"/>
    </row>
    <row r="132">
      <c r="A132" s="323" t="s">
        <v>486</v>
      </c>
      <c r="B132" s="323" t="s">
        <v>487</v>
      </c>
      <c r="C132" s="358">
        <v>45293.0</v>
      </c>
      <c r="D132" s="325"/>
      <c r="E132" s="328"/>
      <c r="F132" s="311"/>
      <c r="G132" s="326"/>
      <c r="H132" s="359"/>
      <c r="I132" s="328"/>
    </row>
    <row r="133">
      <c r="A133" s="329" t="s">
        <v>488</v>
      </c>
      <c r="B133" s="351">
        <v>45357.0</v>
      </c>
      <c r="C133" s="341"/>
      <c r="D133" s="360"/>
      <c r="E133" s="332"/>
      <c r="F133" s="319"/>
      <c r="G133" s="333"/>
      <c r="H133" s="342"/>
      <c r="I133" s="332"/>
    </row>
    <row r="134">
      <c r="A134" s="329" t="s">
        <v>489</v>
      </c>
      <c r="B134" s="351">
        <v>45491.0</v>
      </c>
      <c r="C134" s="341"/>
      <c r="D134" s="331"/>
      <c r="E134" s="332"/>
      <c r="F134" s="319"/>
      <c r="G134" s="333"/>
      <c r="H134" s="343"/>
      <c r="I134" s="332"/>
    </row>
    <row r="135">
      <c r="A135" s="329" t="s">
        <v>453</v>
      </c>
      <c r="B135" s="329">
        <v>13.0</v>
      </c>
      <c r="C135" s="331" t="s">
        <v>490</v>
      </c>
      <c r="D135" s="331" t="s">
        <v>127</v>
      </c>
      <c r="E135" s="332"/>
      <c r="F135" s="319">
        <v>190.0</v>
      </c>
      <c r="G135" s="333" t="s">
        <v>491</v>
      </c>
      <c r="H135" s="343"/>
      <c r="I135" s="332"/>
    </row>
    <row r="136">
      <c r="A136" s="329" t="s">
        <v>492</v>
      </c>
      <c r="B136" s="329" t="s">
        <v>493</v>
      </c>
      <c r="C136" s="341"/>
      <c r="D136" s="331"/>
      <c r="E136" s="332"/>
      <c r="F136" s="319"/>
      <c r="G136" s="333"/>
      <c r="H136" s="343"/>
      <c r="I136" s="332"/>
    </row>
    <row r="137">
      <c r="A137" s="308">
        <v>14.0</v>
      </c>
      <c r="B137" s="308" t="s">
        <v>494</v>
      </c>
      <c r="C137" s="309" t="s">
        <v>167</v>
      </c>
      <c r="D137" s="310"/>
      <c r="E137" s="308">
        <v>211.0</v>
      </c>
      <c r="F137" s="311" t="s">
        <v>495</v>
      </c>
      <c r="G137" s="312"/>
      <c r="H137" s="345"/>
      <c r="I137" s="314"/>
    </row>
    <row r="138">
      <c r="A138" s="315" t="s">
        <v>496</v>
      </c>
      <c r="B138" s="315" t="s">
        <v>497</v>
      </c>
      <c r="C138" s="317" t="s">
        <v>498</v>
      </c>
      <c r="D138" s="317"/>
      <c r="E138" s="338"/>
      <c r="F138" s="319"/>
      <c r="G138" s="320"/>
      <c r="H138" s="346"/>
      <c r="I138" s="338"/>
    </row>
    <row r="139">
      <c r="A139" s="323" t="s">
        <v>499</v>
      </c>
      <c r="B139" s="323" t="s">
        <v>500</v>
      </c>
      <c r="C139" s="340"/>
      <c r="D139" s="325"/>
      <c r="E139" s="328"/>
      <c r="F139" s="311"/>
      <c r="G139" s="326"/>
      <c r="H139" s="361"/>
      <c r="I139" s="328"/>
    </row>
    <row r="140">
      <c r="A140" s="329">
        <v>15.0</v>
      </c>
      <c r="B140" s="329" t="s">
        <v>501</v>
      </c>
      <c r="C140" s="331" t="s">
        <v>18</v>
      </c>
      <c r="D140" s="331"/>
      <c r="E140" s="329">
        <v>228.0</v>
      </c>
      <c r="F140" s="319" t="s">
        <v>502</v>
      </c>
      <c r="G140" s="350">
        <v>45301.0</v>
      </c>
      <c r="H140" s="342"/>
      <c r="I140" s="332"/>
    </row>
    <row r="141">
      <c r="A141" s="329" t="s">
        <v>503</v>
      </c>
      <c r="B141" s="351">
        <v>45614.0</v>
      </c>
      <c r="C141" s="341"/>
      <c r="D141" s="331"/>
      <c r="E141" s="332"/>
      <c r="F141" s="319"/>
      <c r="G141" s="333"/>
      <c r="H141" s="342"/>
      <c r="I141" s="332"/>
    </row>
    <row r="142">
      <c r="A142" s="308" t="s">
        <v>504</v>
      </c>
      <c r="B142" s="308" t="s">
        <v>505</v>
      </c>
      <c r="C142" s="352">
        <v>45301.0</v>
      </c>
      <c r="D142" s="310"/>
      <c r="E142" s="314"/>
      <c r="F142" s="311"/>
      <c r="G142" s="312"/>
      <c r="H142" s="353"/>
      <c r="I142" s="314"/>
    </row>
    <row r="143">
      <c r="A143" s="315" t="s">
        <v>506</v>
      </c>
      <c r="B143" s="354">
        <v>45614.0</v>
      </c>
      <c r="C143" s="355"/>
      <c r="D143" s="356"/>
      <c r="E143" s="338"/>
      <c r="F143" s="319"/>
      <c r="G143" s="320"/>
      <c r="H143" s="337"/>
      <c r="I143" s="338"/>
    </row>
    <row r="144">
      <c r="A144" s="315">
        <v>16.0</v>
      </c>
      <c r="B144" s="315" t="s">
        <v>507</v>
      </c>
      <c r="C144" s="317" t="s">
        <v>124</v>
      </c>
      <c r="D144" s="317"/>
      <c r="E144" s="315">
        <v>229.0</v>
      </c>
      <c r="F144" s="319" t="s">
        <v>508</v>
      </c>
      <c r="G144" s="320"/>
      <c r="H144" s="337"/>
      <c r="I144" s="338"/>
    </row>
    <row r="145">
      <c r="A145" s="315" t="s">
        <v>509</v>
      </c>
      <c r="B145" s="315" t="s">
        <v>510</v>
      </c>
      <c r="C145" s="344">
        <v>45293.0</v>
      </c>
      <c r="D145" s="317"/>
      <c r="E145" s="338"/>
      <c r="F145" s="319"/>
      <c r="G145" s="320"/>
      <c r="H145" s="337"/>
      <c r="I145" s="338"/>
    </row>
    <row r="146">
      <c r="A146" s="323" t="s">
        <v>511</v>
      </c>
      <c r="B146" s="339">
        <v>45369.0</v>
      </c>
      <c r="C146" s="340"/>
      <c r="D146" s="325"/>
      <c r="E146" s="362"/>
      <c r="F146" s="311"/>
      <c r="G146" s="326"/>
      <c r="H146" s="361"/>
      <c r="I146" s="328"/>
      <c r="J146" s="363"/>
    </row>
    <row r="147">
      <c r="A147" s="329">
        <v>17.0</v>
      </c>
      <c r="B147" s="329" t="s">
        <v>512</v>
      </c>
      <c r="C147" s="331" t="s">
        <v>308</v>
      </c>
      <c r="D147" s="331"/>
      <c r="E147" s="329">
        <v>288.0</v>
      </c>
      <c r="F147" s="319" t="s">
        <v>513</v>
      </c>
      <c r="G147" s="333"/>
      <c r="H147" s="343"/>
      <c r="I147" s="332"/>
      <c r="J147" s="364"/>
    </row>
    <row r="148">
      <c r="A148" s="329" t="s">
        <v>514</v>
      </c>
      <c r="B148" s="329" t="s">
        <v>515</v>
      </c>
      <c r="C148" s="330">
        <v>45303.0</v>
      </c>
      <c r="D148" s="331"/>
      <c r="E148" s="365"/>
      <c r="F148" s="319"/>
      <c r="G148" s="333"/>
      <c r="H148" s="343"/>
      <c r="I148" s="332"/>
      <c r="J148" s="147"/>
    </row>
    <row r="149">
      <c r="A149" s="308" t="s">
        <v>516</v>
      </c>
      <c r="B149" s="308" t="s">
        <v>517</v>
      </c>
      <c r="C149" s="366"/>
      <c r="D149" s="310"/>
      <c r="E149" s="367"/>
      <c r="F149" s="311"/>
      <c r="G149" s="312"/>
      <c r="H149" s="368"/>
      <c r="I149" s="314"/>
      <c r="J149" s="369"/>
    </row>
    <row r="150">
      <c r="A150" s="315">
        <v>18.0</v>
      </c>
      <c r="B150" s="315" t="s">
        <v>303</v>
      </c>
      <c r="C150" s="317" t="s">
        <v>138</v>
      </c>
      <c r="D150" s="317"/>
      <c r="E150" s="315">
        <v>314.0</v>
      </c>
      <c r="F150" s="319" t="s">
        <v>518</v>
      </c>
      <c r="G150" s="320" t="s">
        <v>519</v>
      </c>
      <c r="H150" s="337"/>
      <c r="I150" s="338"/>
      <c r="J150" s="370"/>
    </row>
    <row r="151">
      <c r="A151" s="315" t="s">
        <v>520</v>
      </c>
      <c r="B151" s="315" t="s">
        <v>521</v>
      </c>
      <c r="C151" s="316"/>
      <c r="D151" s="317"/>
      <c r="E151" s="318"/>
      <c r="F151" s="319"/>
      <c r="G151" s="320"/>
      <c r="H151" s="357"/>
      <c r="I151" s="338"/>
      <c r="J151" s="364"/>
    </row>
    <row r="152">
      <c r="A152" s="323" t="s">
        <v>522</v>
      </c>
      <c r="B152" s="323" t="s">
        <v>523</v>
      </c>
      <c r="C152" s="324" t="s">
        <v>524</v>
      </c>
      <c r="D152" s="325"/>
      <c r="E152" s="362"/>
      <c r="F152" s="311"/>
      <c r="G152" s="326"/>
      <c r="H152" s="359"/>
      <c r="I152" s="371"/>
      <c r="J152" s="147"/>
    </row>
    <row r="153">
      <c r="A153" s="329" t="s">
        <v>525</v>
      </c>
      <c r="B153" s="329" t="s">
        <v>526</v>
      </c>
      <c r="C153" s="372"/>
      <c r="D153" s="360"/>
      <c r="E153" s="365"/>
      <c r="F153" s="319"/>
      <c r="G153" s="333"/>
      <c r="H153" s="342"/>
      <c r="I153" s="373"/>
      <c r="J153" s="147"/>
    </row>
    <row r="154">
      <c r="A154" s="332"/>
      <c r="B154" s="329"/>
      <c r="C154" s="372"/>
      <c r="D154" s="331" t="s">
        <v>522</v>
      </c>
      <c r="E154" s="365"/>
      <c r="F154" s="319"/>
      <c r="G154" s="374" t="s">
        <v>523</v>
      </c>
      <c r="H154" s="342" t="s">
        <v>524</v>
      </c>
      <c r="I154" s="332"/>
      <c r="J154" s="369"/>
    </row>
    <row r="155">
      <c r="A155" s="332"/>
      <c r="B155" s="329"/>
      <c r="C155" s="372"/>
      <c r="E155" s="365"/>
      <c r="F155" s="319"/>
      <c r="G155" s="374" t="s">
        <v>525</v>
      </c>
      <c r="H155" s="342" t="s">
        <v>526</v>
      </c>
      <c r="I155" s="375"/>
      <c r="J155" s="370"/>
    </row>
    <row r="156">
      <c r="A156" s="376"/>
      <c r="B156" s="370"/>
      <c r="C156" s="377"/>
      <c r="D156" s="378"/>
      <c r="E156" s="379"/>
      <c r="F156" s="370"/>
      <c r="G156" s="380"/>
      <c r="H156" s="381"/>
      <c r="I156" s="382"/>
      <c r="J156" s="370"/>
    </row>
    <row r="157">
      <c r="B157" s="370"/>
      <c r="C157" s="377"/>
      <c r="D157" s="378"/>
      <c r="E157" s="379"/>
      <c r="F157" s="370"/>
      <c r="G157" s="380"/>
      <c r="H157" s="381"/>
      <c r="I157" s="375"/>
      <c r="J157" s="370"/>
    </row>
    <row r="158">
      <c r="B158" s="364"/>
      <c r="C158" s="383"/>
      <c r="D158" s="384"/>
      <c r="E158" s="385"/>
      <c r="F158" s="364"/>
      <c r="G158" s="386"/>
      <c r="H158" s="387"/>
      <c r="I158" s="388"/>
      <c r="J158" s="364"/>
    </row>
    <row r="159">
      <c r="E159" s="271"/>
      <c r="H159" s="389"/>
      <c r="I159" s="390"/>
      <c r="J159" s="147"/>
    </row>
    <row r="160">
      <c r="B160" s="391"/>
      <c r="C160" s="391"/>
      <c r="D160" s="392"/>
      <c r="E160" s="393"/>
      <c r="F160" s="369"/>
      <c r="G160" s="386"/>
      <c r="H160" s="394"/>
      <c r="I160" s="395"/>
      <c r="J160" s="369"/>
    </row>
    <row r="161">
      <c r="E161" s="379"/>
      <c r="H161" s="381"/>
      <c r="I161" s="382"/>
      <c r="J161" s="370"/>
    </row>
    <row r="162">
      <c r="H162" s="381"/>
      <c r="I162" s="382"/>
      <c r="J162" s="370"/>
    </row>
    <row r="163">
      <c r="B163" s="383"/>
      <c r="C163" s="383"/>
      <c r="D163" s="384"/>
      <c r="E163" s="385"/>
      <c r="F163" s="364"/>
      <c r="G163" s="386"/>
      <c r="H163" s="387"/>
      <c r="I163" s="388"/>
      <c r="J163" s="364"/>
    </row>
    <row r="164">
      <c r="E164" s="271"/>
      <c r="H164" s="389"/>
      <c r="I164" s="390"/>
      <c r="J164" s="147"/>
    </row>
    <row r="165">
      <c r="B165" s="369"/>
      <c r="C165" s="391"/>
      <c r="D165" s="392"/>
      <c r="E165" s="393"/>
      <c r="F165" s="369"/>
      <c r="G165" s="386"/>
      <c r="H165" s="394"/>
      <c r="I165" s="395"/>
      <c r="J165" s="369"/>
    </row>
    <row r="166">
      <c r="E166" s="379"/>
      <c r="H166" s="381"/>
      <c r="I166" s="375"/>
      <c r="J166" s="370"/>
    </row>
    <row r="167">
      <c r="H167" s="381"/>
      <c r="I167" s="382"/>
      <c r="J167" s="370"/>
    </row>
    <row r="168">
      <c r="H168" s="381"/>
      <c r="I168" s="375"/>
      <c r="J168" s="370"/>
    </row>
    <row r="169">
      <c r="B169" s="364"/>
      <c r="C169" s="383"/>
      <c r="D169" s="384"/>
      <c r="E169" s="385"/>
      <c r="F169" s="364"/>
      <c r="G169" s="386"/>
      <c r="H169" s="387"/>
      <c r="I169" s="396"/>
      <c r="J169" s="364"/>
    </row>
    <row r="170">
      <c r="H170" s="389"/>
      <c r="I170" s="397"/>
      <c r="J170" s="147"/>
    </row>
    <row r="171">
      <c r="E171" s="271"/>
      <c r="H171" s="389"/>
      <c r="I171" s="397"/>
      <c r="J171" s="147"/>
    </row>
    <row r="172">
      <c r="H172" s="389"/>
      <c r="I172" s="397"/>
      <c r="J172" s="147"/>
    </row>
    <row r="173">
      <c r="B173" s="369"/>
      <c r="C173" s="391"/>
      <c r="D173" s="392"/>
      <c r="E173" s="393"/>
      <c r="F173" s="369"/>
      <c r="G173" s="386"/>
      <c r="H173" s="394"/>
      <c r="I173" s="395"/>
      <c r="J173" s="369"/>
    </row>
    <row r="174">
      <c r="E174" s="379"/>
      <c r="H174" s="381"/>
      <c r="I174" s="398"/>
      <c r="J174" s="370"/>
    </row>
    <row r="175">
      <c r="B175" s="364"/>
      <c r="C175" s="383"/>
      <c r="D175" s="384"/>
      <c r="E175" s="385"/>
      <c r="F175" s="364"/>
      <c r="G175" s="386"/>
      <c r="H175" s="387"/>
      <c r="I175" s="388"/>
      <c r="J175" s="364"/>
    </row>
    <row r="176">
      <c r="E176" s="271"/>
      <c r="H176" s="389"/>
      <c r="I176" s="397"/>
      <c r="J176" s="147"/>
    </row>
    <row r="177">
      <c r="H177" s="389"/>
      <c r="I177" s="397"/>
      <c r="J177" s="147"/>
    </row>
    <row r="178">
      <c r="B178" s="391"/>
      <c r="C178" s="391"/>
      <c r="D178" s="392"/>
      <c r="E178" s="393"/>
      <c r="F178" s="369"/>
      <c r="G178" s="386"/>
      <c r="H178" s="394"/>
      <c r="I178" s="399"/>
      <c r="J178" s="369"/>
    </row>
    <row r="179">
      <c r="H179" s="381"/>
      <c r="I179" s="375"/>
      <c r="J179" s="370"/>
    </row>
    <row r="180">
      <c r="E180" s="379"/>
      <c r="H180" s="381"/>
      <c r="I180" s="382"/>
      <c r="J180" s="370"/>
    </row>
    <row r="181">
      <c r="H181" s="381"/>
      <c r="I181" s="382"/>
      <c r="J181" s="370"/>
    </row>
    <row r="182">
      <c r="H182" s="381"/>
      <c r="I182" s="382"/>
      <c r="J182" s="370"/>
    </row>
    <row r="183">
      <c r="B183" s="383"/>
      <c r="C183" s="383"/>
      <c r="D183" s="384"/>
      <c r="E183" s="385"/>
      <c r="F183" s="364"/>
      <c r="G183" s="386"/>
      <c r="H183" s="387"/>
      <c r="I183" s="388"/>
      <c r="J183" s="364"/>
    </row>
    <row r="184">
      <c r="E184" s="271"/>
      <c r="H184" s="389"/>
      <c r="I184" s="390"/>
      <c r="J184" s="147"/>
    </row>
    <row r="185">
      <c r="B185" s="369"/>
      <c r="C185" s="391"/>
      <c r="D185" s="392"/>
      <c r="E185" s="393"/>
      <c r="F185" s="369"/>
      <c r="G185" s="386"/>
      <c r="H185" s="394"/>
      <c r="I185" s="395"/>
      <c r="J185" s="369"/>
    </row>
    <row r="186">
      <c r="E186" s="379"/>
      <c r="H186" s="381"/>
      <c r="I186" s="375"/>
      <c r="J186" s="370"/>
    </row>
    <row r="187">
      <c r="H187" s="381"/>
      <c r="I187" s="375"/>
      <c r="J187" s="370"/>
    </row>
    <row r="188">
      <c r="B188" s="364"/>
      <c r="C188" s="383"/>
      <c r="D188" s="384"/>
      <c r="E188" s="385"/>
      <c r="F188" s="364"/>
      <c r="G188" s="386"/>
      <c r="H188" s="387"/>
      <c r="I188" s="396"/>
      <c r="J188" s="364"/>
    </row>
    <row r="189">
      <c r="H189" s="389"/>
      <c r="I189" s="397"/>
      <c r="J189" s="147"/>
    </row>
    <row r="190">
      <c r="E190" s="271"/>
      <c r="H190" s="389"/>
      <c r="I190" s="397"/>
      <c r="J190" s="147"/>
    </row>
    <row r="191">
      <c r="H191" s="389"/>
      <c r="I191" s="397"/>
      <c r="J191" s="147"/>
    </row>
    <row r="192">
      <c r="B192" s="369"/>
      <c r="C192" s="391"/>
      <c r="D192" s="392"/>
      <c r="E192" s="393"/>
      <c r="F192" s="369"/>
      <c r="G192" s="386"/>
      <c r="H192" s="394"/>
      <c r="I192" s="395"/>
      <c r="J192" s="369"/>
    </row>
    <row r="193">
      <c r="E193" s="379"/>
      <c r="H193" s="381"/>
      <c r="I193" s="382"/>
      <c r="J193" s="370"/>
    </row>
    <row r="194">
      <c r="H194" s="381"/>
      <c r="I194" s="382"/>
      <c r="J194" s="370"/>
    </row>
    <row r="195">
      <c r="B195" s="364"/>
      <c r="C195" s="383"/>
      <c r="D195" s="384"/>
      <c r="E195" s="385"/>
      <c r="F195" s="364"/>
      <c r="G195" s="386"/>
      <c r="H195" s="387"/>
      <c r="I195" s="388"/>
      <c r="J195" s="364"/>
    </row>
    <row r="196">
      <c r="E196" s="271"/>
      <c r="H196" s="389"/>
      <c r="I196" s="397"/>
      <c r="J196" s="147"/>
    </row>
    <row r="197">
      <c r="H197" s="389"/>
      <c r="I197" s="400"/>
      <c r="J197" s="147"/>
    </row>
    <row r="198">
      <c r="B198" s="369"/>
      <c r="C198" s="391"/>
      <c r="D198" s="392"/>
      <c r="E198" s="393"/>
      <c r="F198" s="369"/>
      <c r="G198" s="386"/>
      <c r="H198" s="394"/>
      <c r="I198" s="399"/>
      <c r="J198" s="369"/>
    </row>
    <row r="199">
      <c r="H199" s="381"/>
      <c r="I199" s="375"/>
      <c r="J199" s="370"/>
    </row>
    <row r="200">
      <c r="E200" s="379"/>
      <c r="H200" s="381"/>
      <c r="I200" s="375"/>
      <c r="J200" s="370"/>
    </row>
    <row r="201">
      <c r="H201" s="401"/>
      <c r="I201" s="342"/>
    </row>
    <row r="202">
      <c r="B202" s="274"/>
      <c r="G202" s="74"/>
    </row>
    <row r="203">
      <c r="B203" s="274"/>
      <c r="G203" s="74"/>
    </row>
    <row r="204">
      <c r="B204" s="274"/>
      <c r="G204" s="74"/>
    </row>
    <row r="205">
      <c r="B205" s="274"/>
      <c r="G205" s="74"/>
    </row>
    <row r="206">
      <c r="B206" s="274"/>
      <c r="G206" s="74"/>
    </row>
    <row r="207">
      <c r="B207" s="274"/>
      <c r="G207" s="74"/>
    </row>
    <row r="208">
      <c r="B208" s="274"/>
      <c r="G208" s="74"/>
    </row>
    <row r="209">
      <c r="B209" s="274"/>
      <c r="G209" s="74"/>
    </row>
    <row r="210">
      <c r="B210" s="274"/>
      <c r="G210" s="74"/>
    </row>
    <row r="211">
      <c r="B211" s="274"/>
      <c r="G211" s="74"/>
    </row>
    <row r="212">
      <c r="B212" s="274"/>
      <c r="G212" s="74"/>
    </row>
    <row r="213">
      <c r="B213" s="274"/>
      <c r="G213" s="74"/>
    </row>
    <row r="214">
      <c r="B214" s="274"/>
      <c r="G214" s="74"/>
    </row>
    <row r="215">
      <c r="B215" s="274"/>
      <c r="G215" s="74"/>
    </row>
    <row r="216">
      <c r="B216" s="274"/>
      <c r="G216" s="74"/>
    </row>
    <row r="217">
      <c r="B217" s="274"/>
      <c r="G217" s="74"/>
    </row>
    <row r="218">
      <c r="B218" s="274"/>
      <c r="G218" s="74"/>
    </row>
    <row r="219">
      <c r="B219" s="274"/>
      <c r="G219" s="74"/>
    </row>
    <row r="220">
      <c r="B220" s="274"/>
      <c r="G220" s="74"/>
    </row>
    <row r="221">
      <c r="B221" s="274"/>
      <c r="G221" s="74"/>
    </row>
    <row r="222">
      <c r="B222" s="274"/>
      <c r="G222" s="74"/>
    </row>
    <row r="223">
      <c r="B223" s="274"/>
      <c r="G223" s="74"/>
    </row>
    <row r="224">
      <c r="B224" s="274"/>
      <c r="G224" s="74"/>
    </row>
    <row r="225">
      <c r="B225" s="274"/>
      <c r="G225" s="74"/>
    </row>
    <row r="226">
      <c r="B226" s="274"/>
      <c r="G226" s="74"/>
    </row>
    <row r="227">
      <c r="B227" s="274"/>
      <c r="G227" s="74"/>
    </row>
    <row r="228">
      <c r="B228" s="274"/>
      <c r="G228" s="74"/>
    </row>
    <row r="229">
      <c r="B229" s="274"/>
      <c r="G229" s="74"/>
    </row>
    <row r="230">
      <c r="B230" s="274"/>
      <c r="G230" s="74"/>
    </row>
    <row r="231">
      <c r="B231" s="274"/>
      <c r="G231" s="74"/>
    </row>
    <row r="232">
      <c r="B232" s="274"/>
      <c r="G232" s="74"/>
    </row>
    <row r="233">
      <c r="B233" s="274"/>
      <c r="G233" s="74"/>
    </row>
    <row r="234">
      <c r="B234" s="274"/>
      <c r="G234" s="74"/>
    </row>
    <row r="235">
      <c r="B235" s="274"/>
      <c r="G235" s="74"/>
    </row>
    <row r="236">
      <c r="B236" s="274"/>
      <c r="G236" s="74"/>
    </row>
    <row r="237">
      <c r="B237" s="274"/>
      <c r="G237" s="74"/>
    </row>
    <row r="238">
      <c r="B238" s="274"/>
      <c r="G238" s="74"/>
    </row>
    <row r="239">
      <c r="B239" s="274"/>
      <c r="G239" s="74"/>
    </row>
    <row r="240">
      <c r="B240" s="274"/>
      <c r="G240" s="74"/>
    </row>
    <row r="241">
      <c r="B241" s="274"/>
      <c r="G241" s="74"/>
    </row>
    <row r="242">
      <c r="B242" s="274"/>
      <c r="G242" s="74"/>
    </row>
    <row r="243">
      <c r="B243" s="274"/>
      <c r="G243" s="74"/>
    </row>
    <row r="244">
      <c r="B244" s="274"/>
      <c r="G244" s="74"/>
    </row>
    <row r="245">
      <c r="B245" s="274"/>
      <c r="G245" s="74"/>
    </row>
    <row r="246">
      <c r="B246" s="274"/>
      <c r="G246" s="74"/>
    </row>
    <row r="247">
      <c r="B247" s="274"/>
      <c r="G247" s="74"/>
    </row>
    <row r="248">
      <c r="B248" s="274"/>
      <c r="G248" s="74"/>
    </row>
    <row r="249">
      <c r="B249" s="274"/>
      <c r="G249" s="74"/>
    </row>
    <row r="250">
      <c r="B250" s="274"/>
      <c r="G250" s="74"/>
    </row>
    <row r="251">
      <c r="B251" s="274"/>
      <c r="G251" s="74"/>
    </row>
    <row r="252">
      <c r="B252" s="274"/>
      <c r="G252" s="74"/>
    </row>
    <row r="253">
      <c r="B253" s="274"/>
      <c r="G253" s="74"/>
    </row>
    <row r="254">
      <c r="B254" s="274"/>
      <c r="G254" s="74"/>
    </row>
    <row r="255">
      <c r="B255" s="274"/>
      <c r="G255" s="74"/>
    </row>
    <row r="256">
      <c r="B256" s="274"/>
      <c r="G256" s="74"/>
    </row>
    <row r="257">
      <c r="B257" s="274"/>
      <c r="G257" s="74"/>
    </row>
    <row r="258">
      <c r="B258" s="274"/>
      <c r="G258" s="74"/>
    </row>
    <row r="259">
      <c r="B259" s="274"/>
      <c r="G259" s="74"/>
    </row>
    <row r="260">
      <c r="B260" s="274"/>
      <c r="G260" s="74"/>
    </row>
    <row r="261">
      <c r="B261" s="274"/>
      <c r="G261" s="74"/>
    </row>
    <row r="262">
      <c r="B262" s="274"/>
      <c r="G262" s="74"/>
    </row>
    <row r="263">
      <c r="B263" s="274"/>
      <c r="G263" s="74"/>
    </row>
    <row r="264">
      <c r="B264" s="274"/>
      <c r="G264" s="74"/>
    </row>
    <row r="265">
      <c r="B265" s="274"/>
      <c r="G265" s="74"/>
    </row>
    <row r="266">
      <c r="B266" s="274"/>
      <c r="G266" s="74"/>
    </row>
    <row r="267">
      <c r="B267" s="274"/>
      <c r="G267" s="74"/>
    </row>
    <row r="268">
      <c r="B268" s="274"/>
      <c r="G268" s="74"/>
    </row>
    <row r="269">
      <c r="B269" s="274"/>
      <c r="G269" s="74"/>
    </row>
    <row r="270">
      <c r="B270" s="274"/>
      <c r="G270" s="74"/>
    </row>
    <row r="271">
      <c r="B271" s="274"/>
      <c r="G271" s="74"/>
    </row>
    <row r="272">
      <c r="B272" s="274"/>
      <c r="G272" s="74"/>
    </row>
    <row r="273">
      <c r="B273" s="274"/>
      <c r="G273" s="74"/>
    </row>
    <row r="274">
      <c r="B274" s="274"/>
      <c r="G274" s="74"/>
    </row>
    <row r="275">
      <c r="B275" s="274"/>
      <c r="G275" s="74"/>
    </row>
    <row r="276">
      <c r="B276" s="274"/>
      <c r="G276" s="74"/>
    </row>
    <row r="277">
      <c r="B277" s="274"/>
      <c r="G277" s="74"/>
    </row>
    <row r="278">
      <c r="B278" s="274"/>
      <c r="G278" s="74"/>
    </row>
    <row r="279">
      <c r="B279" s="274"/>
      <c r="G279" s="74"/>
    </row>
    <row r="280">
      <c r="B280" s="274"/>
      <c r="G280" s="74"/>
    </row>
    <row r="281">
      <c r="B281" s="274"/>
      <c r="G281" s="74"/>
    </row>
    <row r="282">
      <c r="B282" s="274"/>
      <c r="G282" s="74"/>
    </row>
    <row r="283">
      <c r="B283" s="274"/>
      <c r="G283" s="74"/>
    </row>
    <row r="284">
      <c r="B284" s="274"/>
      <c r="G284" s="74"/>
    </row>
    <row r="285">
      <c r="B285" s="274"/>
      <c r="G285" s="74"/>
    </row>
    <row r="286">
      <c r="B286" s="274"/>
      <c r="G286" s="74"/>
    </row>
    <row r="287">
      <c r="B287" s="274"/>
      <c r="G287" s="74"/>
    </row>
    <row r="288">
      <c r="B288" s="274"/>
      <c r="G288" s="74"/>
    </row>
    <row r="289">
      <c r="B289" s="274"/>
      <c r="G289" s="74"/>
    </row>
    <row r="290">
      <c r="B290" s="274"/>
      <c r="G290" s="74"/>
    </row>
    <row r="291">
      <c r="B291" s="274"/>
      <c r="G291" s="74"/>
    </row>
    <row r="292">
      <c r="B292" s="274"/>
      <c r="G292" s="74"/>
    </row>
    <row r="293">
      <c r="B293" s="274"/>
      <c r="G293" s="74"/>
    </row>
    <row r="294">
      <c r="B294" s="274"/>
      <c r="G294" s="74"/>
    </row>
    <row r="295">
      <c r="B295" s="274"/>
      <c r="G295" s="74"/>
    </row>
    <row r="296">
      <c r="B296" s="274"/>
      <c r="G296" s="74"/>
    </row>
    <row r="297">
      <c r="B297" s="274"/>
      <c r="G297" s="74"/>
    </row>
    <row r="298">
      <c r="B298" s="274"/>
      <c r="G298" s="74"/>
    </row>
    <row r="299">
      <c r="B299" s="274"/>
      <c r="G299" s="74"/>
    </row>
    <row r="300">
      <c r="B300" s="274"/>
      <c r="G300" s="74"/>
    </row>
    <row r="301">
      <c r="B301" s="274"/>
      <c r="G301" s="74"/>
    </row>
    <row r="302">
      <c r="B302" s="274"/>
      <c r="G302" s="74"/>
    </row>
    <row r="303">
      <c r="B303" s="274"/>
      <c r="G303" s="74"/>
    </row>
    <row r="304">
      <c r="B304" s="274"/>
      <c r="G304" s="74"/>
    </row>
    <row r="305">
      <c r="B305" s="274"/>
      <c r="G305" s="74"/>
    </row>
    <row r="306">
      <c r="B306" s="274"/>
      <c r="G306" s="74"/>
    </row>
    <row r="307">
      <c r="B307" s="274"/>
      <c r="G307" s="74"/>
    </row>
    <row r="308">
      <c r="B308" s="274"/>
      <c r="G308" s="74"/>
    </row>
    <row r="309">
      <c r="B309" s="274"/>
      <c r="G309" s="74"/>
    </row>
    <row r="310">
      <c r="B310" s="274"/>
      <c r="G310" s="74"/>
    </row>
    <row r="311">
      <c r="B311" s="274"/>
      <c r="G311" s="74"/>
    </row>
    <row r="312">
      <c r="B312" s="274"/>
      <c r="G312" s="74"/>
    </row>
    <row r="313">
      <c r="B313" s="274"/>
      <c r="G313" s="74"/>
    </row>
    <row r="314">
      <c r="B314" s="274"/>
      <c r="G314" s="74"/>
    </row>
    <row r="315">
      <c r="B315" s="274"/>
      <c r="G315" s="74"/>
    </row>
    <row r="316">
      <c r="B316" s="274"/>
      <c r="G316" s="74"/>
    </row>
    <row r="317">
      <c r="B317" s="274"/>
      <c r="G317" s="74"/>
    </row>
    <row r="318">
      <c r="B318" s="274"/>
      <c r="G318" s="74"/>
    </row>
    <row r="319">
      <c r="B319" s="274"/>
      <c r="G319" s="74"/>
    </row>
    <row r="320">
      <c r="B320" s="274"/>
      <c r="G320" s="74"/>
    </row>
    <row r="321">
      <c r="B321" s="274"/>
      <c r="G321" s="74"/>
    </row>
    <row r="322">
      <c r="B322" s="274"/>
      <c r="G322" s="74"/>
    </row>
    <row r="323">
      <c r="B323" s="274"/>
      <c r="G323" s="74"/>
    </row>
    <row r="324">
      <c r="B324" s="274"/>
      <c r="G324" s="74"/>
    </row>
    <row r="325">
      <c r="B325" s="274"/>
      <c r="G325" s="74"/>
    </row>
    <row r="326">
      <c r="B326" s="274"/>
      <c r="G326" s="74"/>
    </row>
    <row r="327">
      <c r="B327" s="274"/>
      <c r="G327" s="74"/>
    </row>
    <row r="328">
      <c r="B328" s="274"/>
      <c r="G328" s="74"/>
    </row>
    <row r="329">
      <c r="B329" s="274"/>
      <c r="G329" s="74"/>
    </row>
    <row r="330">
      <c r="B330" s="274"/>
      <c r="G330" s="74"/>
    </row>
    <row r="331">
      <c r="B331" s="274"/>
      <c r="G331" s="74"/>
    </row>
    <row r="332">
      <c r="B332" s="274"/>
      <c r="G332" s="74"/>
    </row>
    <row r="333">
      <c r="B333" s="274"/>
      <c r="G333" s="74"/>
    </row>
    <row r="334">
      <c r="B334" s="274"/>
      <c r="G334" s="74"/>
    </row>
    <row r="335">
      <c r="B335" s="274"/>
      <c r="G335" s="74"/>
    </row>
    <row r="336">
      <c r="B336" s="274"/>
      <c r="G336" s="74"/>
    </row>
    <row r="337">
      <c r="B337" s="274"/>
      <c r="G337" s="74"/>
    </row>
    <row r="338">
      <c r="B338" s="274"/>
      <c r="G338" s="74"/>
    </row>
    <row r="339">
      <c r="B339" s="274"/>
      <c r="G339" s="74"/>
    </row>
    <row r="340">
      <c r="B340" s="274"/>
      <c r="G340" s="74"/>
    </row>
    <row r="341">
      <c r="B341" s="274"/>
      <c r="G341" s="74"/>
    </row>
    <row r="342">
      <c r="B342" s="274"/>
      <c r="G342" s="74"/>
    </row>
    <row r="343">
      <c r="B343" s="274"/>
      <c r="G343" s="74"/>
    </row>
    <row r="344">
      <c r="B344" s="274"/>
      <c r="G344" s="74"/>
    </row>
    <row r="345">
      <c r="B345" s="274"/>
      <c r="G345" s="74"/>
    </row>
    <row r="346">
      <c r="B346" s="274"/>
      <c r="G346" s="74"/>
    </row>
    <row r="347">
      <c r="B347" s="274"/>
      <c r="G347" s="74"/>
    </row>
    <row r="348">
      <c r="B348" s="274"/>
      <c r="G348" s="74"/>
    </row>
    <row r="349">
      <c r="B349" s="274"/>
      <c r="G349" s="74"/>
    </row>
    <row r="350">
      <c r="B350" s="274"/>
      <c r="G350" s="74"/>
    </row>
    <row r="351">
      <c r="B351" s="274"/>
      <c r="G351" s="74"/>
    </row>
    <row r="352">
      <c r="B352" s="274"/>
      <c r="G352" s="74"/>
    </row>
    <row r="353">
      <c r="B353" s="274"/>
      <c r="G353" s="74"/>
    </row>
    <row r="354">
      <c r="B354" s="274"/>
      <c r="G354" s="74"/>
    </row>
    <row r="355">
      <c r="B355" s="274"/>
      <c r="G355" s="74"/>
    </row>
    <row r="356">
      <c r="B356" s="274"/>
      <c r="G356" s="74"/>
    </row>
    <row r="357">
      <c r="B357" s="274"/>
      <c r="G357" s="74"/>
    </row>
    <row r="358">
      <c r="B358" s="274"/>
      <c r="G358" s="74"/>
    </row>
    <row r="359">
      <c r="B359" s="274"/>
      <c r="G359" s="74"/>
    </row>
    <row r="360">
      <c r="B360" s="274"/>
      <c r="G360" s="74"/>
    </row>
    <row r="361">
      <c r="B361" s="274"/>
      <c r="G361" s="74"/>
    </row>
    <row r="362">
      <c r="B362" s="274"/>
      <c r="G362" s="74"/>
    </row>
    <row r="363">
      <c r="B363" s="274"/>
      <c r="G363" s="74"/>
    </row>
    <row r="364">
      <c r="B364" s="274"/>
      <c r="G364" s="74"/>
    </row>
    <row r="365">
      <c r="B365" s="274"/>
      <c r="G365" s="74"/>
    </row>
    <row r="366">
      <c r="B366" s="274"/>
      <c r="G366" s="74"/>
    </row>
    <row r="367">
      <c r="B367" s="274"/>
      <c r="G367" s="74"/>
    </row>
    <row r="368">
      <c r="B368" s="274"/>
      <c r="G368" s="74"/>
    </row>
    <row r="369">
      <c r="B369" s="274"/>
      <c r="G369" s="74"/>
    </row>
    <row r="370">
      <c r="B370" s="274"/>
      <c r="G370" s="74"/>
    </row>
    <row r="371">
      <c r="B371" s="274"/>
      <c r="G371" s="74"/>
    </row>
    <row r="372">
      <c r="B372" s="274"/>
      <c r="G372" s="74"/>
    </row>
    <row r="373">
      <c r="B373" s="274"/>
      <c r="G373" s="74"/>
    </row>
    <row r="374">
      <c r="B374" s="274"/>
      <c r="G374" s="74"/>
    </row>
    <row r="375">
      <c r="B375" s="274"/>
      <c r="G375" s="74"/>
    </row>
    <row r="376">
      <c r="B376" s="274"/>
      <c r="G376" s="74"/>
    </row>
    <row r="377">
      <c r="B377" s="274"/>
      <c r="G377" s="74"/>
    </row>
    <row r="378">
      <c r="B378" s="274"/>
      <c r="G378" s="74"/>
    </row>
    <row r="379">
      <c r="B379" s="274"/>
      <c r="G379" s="74"/>
    </row>
    <row r="380">
      <c r="B380" s="274"/>
      <c r="G380" s="74"/>
    </row>
    <row r="381">
      <c r="B381" s="274"/>
      <c r="G381" s="74"/>
    </row>
    <row r="382">
      <c r="B382" s="274"/>
      <c r="G382" s="74"/>
    </row>
    <row r="383">
      <c r="B383" s="274"/>
      <c r="G383" s="74"/>
    </row>
    <row r="384">
      <c r="B384" s="274"/>
      <c r="G384" s="74"/>
    </row>
    <row r="385">
      <c r="B385" s="274"/>
      <c r="G385" s="74"/>
    </row>
    <row r="386">
      <c r="B386" s="274"/>
      <c r="G386" s="74"/>
    </row>
    <row r="387">
      <c r="B387" s="274"/>
      <c r="G387" s="74"/>
    </row>
    <row r="388">
      <c r="B388" s="274"/>
      <c r="G388" s="74"/>
    </row>
    <row r="389">
      <c r="B389" s="274"/>
      <c r="G389" s="74"/>
    </row>
    <row r="390">
      <c r="B390" s="274"/>
      <c r="G390" s="74"/>
    </row>
    <row r="391">
      <c r="B391" s="274"/>
      <c r="G391" s="74"/>
    </row>
    <row r="392">
      <c r="B392" s="274"/>
      <c r="G392" s="74"/>
    </row>
    <row r="393">
      <c r="B393" s="274"/>
      <c r="G393" s="74"/>
    </row>
    <row r="394">
      <c r="B394" s="274"/>
      <c r="G394" s="74"/>
    </row>
    <row r="395">
      <c r="B395" s="274"/>
      <c r="G395" s="74"/>
    </row>
    <row r="396">
      <c r="B396" s="274"/>
      <c r="G396" s="74"/>
    </row>
    <row r="397">
      <c r="B397" s="274"/>
      <c r="G397" s="74"/>
    </row>
    <row r="398">
      <c r="B398" s="274"/>
      <c r="G398" s="74"/>
    </row>
    <row r="399">
      <c r="B399" s="274"/>
      <c r="G399" s="74"/>
    </row>
    <row r="400">
      <c r="B400" s="274"/>
      <c r="G400" s="74"/>
    </row>
    <row r="401">
      <c r="B401" s="274"/>
      <c r="G401" s="74"/>
    </row>
    <row r="402">
      <c r="B402" s="274"/>
      <c r="G402" s="74"/>
    </row>
    <row r="403">
      <c r="B403" s="274"/>
      <c r="G403" s="74"/>
    </row>
    <row r="404">
      <c r="B404" s="274"/>
      <c r="G404" s="74"/>
    </row>
    <row r="405">
      <c r="B405" s="274"/>
      <c r="G405" s="74"/>
    </row>
    <row r="406">
      <c r="B406" s="274"/>
      <c r="G406" s="74"/>
    </row>
    <row r="407">
      <c r="B407" s="274"/>
      <c r="G407" s="74"/>
    </row>
    <row r="408">
      <c r="B408" s="274"/>
      <c r="G408" s="74"/>
    </row>
    <row r="409">
      <c r="B409" s="274"/>
      <c r="G409" s="74"/>
    </row>
    <row r="410">
      <c r="B410" s="274"/>
      <c r="G410" s="74"/>
    </row>
    <row r="411">
      <c r="B411" s="274"/>
      <c r="G411" s="74"/>
    </row>
    <row r="412">
      <c r="B412" s="274"/>
      <c r="G412" s="74"/>
    </row>
    <row r="413">
      <c r="B413" s="274"/>
      <c r="G413" s="74"/>
    </row>
    <row r="414">
      <c r="B414" s="274"/>
      <c r="G414" s="74"/>
    </row>
    <row r="415">
      <c r="B415" s="274"/>
      <c r="G415" s="74"/>
    </row>
    <row r="416">
      <c r="B416" s="274"/>
      <c r="G416" s="74"/>
    </row>
    <row r="417">
      <c r="B417" s="274"/>
      <c r="G417" s="74"/>
    </row>
    <row r="418">
      <c r="B418" s="274"/>
      <c r="G418" s="74"/>
    </row>
    <row r="419">
      <c r="B419" s="274"/>
      <c r="G419" s="74"/>
    </row>
    <row r="420">
      <c r="B420" s="274"/>
      <c r="G420" s="74"/>
    </row>
    <row r="421">
      <c r="B421" s="274"/>
      <c r="G421" s="74"/>
    </row>
    <row r="422">
      <c r="B422" s="274"/>
      <c r="G422" s="74"/>
    </row>
    <row r="423">
      <c r="B423" s="274"/>
      <c r="G423" s="74"/>
    </row>
    <row r="424">
      <c r="B424" s="274"/>
      <c r="G424" s="74"/>
    </row>
    <row r="425">
      <c r="B425" s="274"/>
      <c r="G425" s="74"/>
    </row>
    <row r="426">
      <c r="B426" s="274"/>
      <c r="G426" s="74"/>
    </row>
    <row r="427">
      <c r="B427" s="274"/>
      <c r="G427" s="74"/>
    </row>
    <row r="428">
      <c r="B428" s="274"/>
      <c r="G428" s="74"/>
    </row>
    <row r="429">
      <c r="B429" s="274"/>
      <c r="G429" s="74"/>
    </row>
    <row r="430">
      <c r="B430" s="274"/>
      <c r="G430" s="74"/>
    </row>
    <row r="431">
      <c r="B431" s="274"/>
      <c r="G431" s="74"/>
    </row>
    <row r="432">
      <c r="B432" s="274"/>
      <c r="G432" s="74"/>
    </row>
    <row r="433">
      <c r="B433" s="274"/>
      <c r="G433" s="74"/>
    </row>
    <row r="434">
      <c r="B434" s="274"/>
      <c r="G434" s="74"/>
    </row>
    <row r="435">
      <c r="B435" s="274"/>
      <c r="G435" s="74"/>
    </row>
    <row r="436">
      <c r="B436" s="274"/>
      <c r="G436" s="74"/>
    </row>
    <row r="437">
      <c r="B437" s="274"/>
      <c r="G437" s="74"/>
    </row>
    <row r="438">
      <c r="B438" s="274"/>
      <c r="G438" s="74"/>
    </row>
    <row r="439">
      <c r="B439" s="274"/>
      <c r="G439" s="74"/>
    </row>
    <row r="440">
      <c r="B440" s="274"/>
      <c r="G440" s="74"/>
    </row>
    <row r="441">
      <c r="B441" s="274"/>
      <c r="G441" s="74"/>
    </row>
    <row r="442">
      <c r="B442" s="274"/>
      <c r="G442" s="74"/>
    </row>
    <row r="443">
      <c r="B443" s="274"/>
      <c r="G443" s="74"/>
    </row>
    <row r="444">
      <c r="B444" s="274"/>
      <c r="G444" s="74"/>
    </row>
    <row r="445">
      <c r="B445" s="274"/>
      <c r="G445" s="74"/>
    </row>
    <row r="446">
      <c r="B446" s="274"/>
      <c r="G446" s="74"/>
    </row>
    <row r="447">
      <c r="B447" s="274"/>
      <c r="G447" s="74"/>
    </row>
    <row r="448">
      <c r="B448" s="274"/>
      <c r="G448" s="74"/>
    </row>
    <row r="449">
      <c r="B449" s="274"/>
      <c r="G449" s="74"/>
    </row>
    <row r="450">
      <c r="B450" s="274"/>
      <c r="G450" s="74"/>
    </row>
    <row r="451">
      <c r="B451" s="274"/>
      <c r="G451" s="74"/>
    </row>
    <row r="452">
      <c r="B452" s="274"/>
      <c r="G452" s="74"/>
    </row>
    <row r="453">
      <c r="B453" s="274"/>
      <c r="G453" s="74"/>
    </row>
    <row r="454">
      <c r="B454" s="274"/>
      <c r="G454" s="74"/>
    </row>
    <row r="455">
      <c r="B455" s="274"/>
      <c r="G455" s="74"/>
    </row>
    <row r="456">
      <c r="B456" s="274"/>
      <c r="G456" s="74"/>
    </row>
    <row r="457">
      <c r="B457" s="274"/>
      <c r="G457" s="74"/>
    </row>
    <row r="458">
      <c r="B458" s="274"/>
      <c r="G458" s="74"/>
    </row>
    <row r="459">
      <c r="B459" s="274"/>
      <c r="G459" s="74"/>
    </row>
    <row r="460">
      <c r="B460" s="274"/>
      <c r="G460" s="74"/>
    </row>
    <row r="461">
      <c r="B461" s="274"/>
      <c r="G461" s="74"/>
    </row>
    <row r="462">
      <c r="B462" s="274"/>
      <c r="G462" s="74"/>
    </row>
    <row r="463">
      <c r="B463" s="274"/>
      <c r="G463" s="74"/>
    </row>
    <row r="464">
      <c r="B464" s="274"/>
      <c r="G464" s="74"/>
    </row>
    <row r="465">
      <c r="B465" s="274"/>
      <c r="G465" s="74"/>
    </row>
    <row r="466">
      <c r="B466" s="274"/>
      <c r="G466" s="74"/>
    </row>
    <row r="467">
      <c r="B467" s="274"/>
      <c r="G467" s="74"/>
    </row>
    <row r="468">
      <c r="B468" s="274"/>
      <c r="G468" s="74"/>
    </row>
    <row r="469">
      <c r="B469" s="274"/>
      <c r="G469" s="74"/>
    </row>
    <row r="470">
      <c r="B470" s="274"/>
      <c r="G470" s="74"/>
    </row>
    <row r="471">
      <c r="B471" s="274"/>
      <c r="G471" s="74"/>
    </row>
    <row r="472">
      <c r="B472" s="274"/>
      <c r="G472" s="74"/>
    </row>
    <row r="473">
      <c r="B473" s="274"/>
      <c r="G473" s="74"/>
    </row>
    <row r="474">
      <c r="B474" s="274"/>
      <c r="G474" s="74"/>
    </row>
    <row r="475">
      <c r="B475" s="274"/>
      <c r="G475" s="74"/>
    </row>
    <row r="476">
      <c r="B476" s="274"/>
      <c r="G476" s="74"/>
    </row>
    <row r="477">
      <c r="B477" s="274"/>
      <c r="G477" s="74"/>
    </row>
    <row r="478">
      <c r="B478" s="274"/>
      <c r="G478" s="74"/>
    </row>
    <row r="479">
      <c r="B479" s="274"/>
      <c r="G479" s="74"/>
    </row>
    <row r="480">
      <c r="B480" s="274"/>
      <c r="G480" s="74"/>
    </row>
    <row r="481">
      <c r="B481" s="274"/>
      <c r="G481" s="74"/>
    </row>
    <row r="482">
      <c r="B482" s="274"/>
      <c r="G482" s="74"/>
    </row>
    <row r="483">
      <c r="B483" s="274"/>
      <c r="G483" s="74"/>
    </row>
    <row r="484">
      <c r="B484" s="274"/>
      <c r="G484" s="74"/>
    </row>
    <row r="485">
      <c r="B485" s="274"/>
      <c r="G485" s="74"/>
    </row>
    <row r="486">
      <c r="B486" s="274"/>
      <c r="G486" s="74"/>
    </row>
    <row r="487">
      <c r="B487" s="274"/>
      <c r="G487" s="74"/>
    </row>
    <row r="488">
      <c r="B488" s="274"/>
      <c r="G488" s="74"/>
    </row>
    <row r="489">
      <c r="B489" s="274"/>
      <c r="G489" s="74"/>
    </row>
    <row r="490">
      <c r="B490" s="274"/>
      <c r="G490" s="74"/>
    </row>
    <row r="491">
      <c r="B491" s="274"/>
      <c r="G491" s="74"/>
    </row>
    <row r="492">
      <c r="B492" s="274"/>
      <c r="G492" s="74"/>
    </row>
    <row r="493">
      <c r="B493" s="274"/>
      <c r="G493" s="74"/>
    </row>
    <row r="494">
      <c r="B494" s="274"/>
      <c r="G494" s="74"/>
    </row>
    <row r="495">
      <c r="B495" s="274"/>
      <c r="G495" s="74"/>
    </row>
    <row r="496">
      <c r="B496" s="274"/>
      <c r="G496" s="74"/>
    </row>
    <row r="497">
      <c r="B497" s="274"/>
      <c r="G497" s="74"/>
    </row>
    <row r="498">
      <c r="B498" s="274"/>
      <c r="G498" s="74"/>
    </row>
    <row r="499">
      <c r="B499" s="274"/>
      <c r="G499" s="74"/>
    </row>
    <row r="500">
      <c r="B500" s="274"/>
      <c r="G500" s="74"/>
    </row>
    <row r="501">
      <c r="B501" s="274"/>
      <c r="G501" s="74"/>
    </row>
    <row r="502">
      <c r="B502" s="274"/>
      <c r="G502" s="74"/>
    </row>
    <row r="503">
      <c r="B503" s="274"/>
      <c r="G503" s="74"/>
    </row>
    <row r="504">
      <c r="B504" s="274"/>
      <c r="G504" s="74"/>
    </row>
    <row r="505">
      <c r="B505" s="274"/>
      <c r="G505" s="74"/>
    </row>
    <row r="506">
      <c r="B506" s="274"/>
      <c r="G506" s="74"/>
    </row>
    <row r="507">
      <c r="B507" s="274"/>
      <c r="G507" s="74"/>
    </row>
    <row r="508">
      <c r="B508" s="274"/>
      <c r="G508" s="74"/>
    </row>
    <row r="509">
      <c r="B509" s="274"/>
      <c r="G509" s="74"/>
    </row>
    <row r="510">
      <c r="B510" s="274"/>
      <c r="G510" s="74"/>
    </row>
    <row r="511">
      <c r="B511" s="274"/>
      <c r="G511" s="74"/>
    </row>
    <row r="512">
      <c r="B512" s="274"/>
      <c r="G512" s="74"/>
    </row>
    <row r="513">
      <c r="B513" s="274"/>
      <c r="G513" s="74"/>
    </row>
    <row r="514">
      <c r="B514" s="274"/>
      <c r="G514" s="74"/>
    </row>
    <row r="515">
      <c r="B515" s="274"/>
      <c r="G515" s="74"/>
    </row>
    <row r="516">
      <c r="B516" s="274"/>
      <c r="G516" s="74"/>
    </row>
    <row r="517">
      <c r="B517" s="274"/>
      <c r="G517" s="74"/>
    </row>
    <row r="518">
      <c r="B518" s="274"/>
      <c r="G518" s="74"/>
    </row>
    <row r="519">
      <c r="B519" s="274"/>
      <c r="G519" s="74"/>
    </row>
    <row r="520">
      <c r="B520" s="274"/>
      <c r="G520" s="74"/>
    </row>
    <row r="521">
      <c r="B521" s="274"/>
      <c r="G521" s="74"/>
    </row>
    <row r="522">
      <c r="B522" s="274"/>
      <c r="G522" s="74"/>
    </row>
    <row r="523">
      <c r="B523" s="274"/>
      <c r="G523" s="74"/>
    </row>
    <row r="524">
      <c r="B524" s="274"/>
      <c r="G524" s="74"/>
    </row>
    <row r="525">
      <c r="B525" s="274"/>
      <c r="G525" s="74"/>
    </row>
    <row r="526">
      <c r="B526" s="274"/>
      <c r="G526" s="74"/>
    </row>
    <row r="527">
      <c r="B527" s="274"/>
      <c r="G527" s="74"/>
    </row>
    <row r="528">
      <c r="B528" s="274"/>
      <c r="G528" s="74"/>
    </row>
    <row r="529">
      <c r="B529" s="274"/>
      <c r="G529" s="74"/>
    </row>
    <row r="530">
      <c r="B530" s="274"/>
      <c r="G530" s="74"/>
    </row>
    <row r="531">
      <c r="B531" s="274"/>
      <c r="G531" s="74"/>
    </row>
    <row r="532">
      <c r="B532" s="274"/>
      <c r="G532" s="74"/>
    </row>
    <row r="533">
      <c r="B533" s="274"/>
      <c r="G533" s="74"/>
    </row>
    <row r="534">
      <c r="B534" s="274"/>
      <c r="G534" s="74"/>
    </row>
    <row r="535">
      <c r="B535" s="274"/>
      <c r="G535" s="74"/>
    </row>
    <row r="536">
      <c r="B536" s="274"/>
      <c r="G536" s="74"/>
    </row>
    <row r="537">
      <c r="B537" s="274"/>
      <c r="G537" s="74"/>
    </row>
    <row r="538">
      <c r="B538" s="274"/>
      <c r="G538" s="74"/>
    </row>
    <row r="539">
      <c r="B539" s="274"/>
      <c r="G539" s="74"/>
    </row>
    <row r="540">
      <c r="B540" s="274"/>
      <c r="G540" s="74"/>
    </row>
    <row r="541">
      <c r="B541" s="274"/>
      <c r="G541" s="74"/>
    </row>
    <row r="542">
      <c r="B542" s="274"/>
      <c r="G542" s="74"/>
    </row>
    <row r="543">
      <c r="B543" s="274"/>
      <c r="G543" s="74"/>
    </row>
    <row r="544">
      <c r="B544" s="274"/>
      <c r="G544" s="74"/>
    </row>
    <row r="545">
      <c r="B545" s="274"/>
      <c r="G545" s="74"/>
    </row>
    <row r="546">
      <c r="B546" s="274"/>
      <c r="G546" s="74"/>
    </row>
    <row r="547">
      <c r="B547" s="274"/>
      <c r="G547" s="74"/>
    </row>
    <row r="548">
      <c r="B548" s="274"/>
      <c r="G548" s="74"/>
    </row>
    <row r="549">
      <c r="B549" s="274"/>
      <c r="G549" s="74"/>
    </row>
    <row r="550">
      <c r="B550" s="274"/>
      <c r="G550" s="74"/>
    </row>
    <row r="551">
      <c r="B551" s="274"/>
      <c r="G551" s="74"/>
    </row>
    <row r="552">
      <c r="B552" s="274"/>
      <c r="G552" s="74"/>
    </row>
    <row r="553">
      <c r="B553" s="274"/>
      <c r="G553" s="74"/>
    </row>
    <row r="554">
      <c r="B554" s="274"/>
      <c r="G554" s="74"/>
    </row>
    <row r="555">
      <c r="B555" s="274"/>
      <c r="G555" s="74"/>
    </row>
    <row r="556">
      <c r="B556" s="274"/>
      <c r="G556" s="74"/>
    </row>
    <row r="557">
      <c r="B557" s="274"/>
      <c r="G557" s="74"/>
    </row>
    <row r="558">
      <c r="B558" s="274"/>
      <c r="G558" s="74"/>
    </row>
    <row r="559">
      <c r="B559" s="274"/>
      <c r="G559" s="74"/>
    </row>
    <row r="560">
      <c r="B560" s="274"/>
      <c r="G560" s="74"/>
    </row>
    <row r="561">
      <c r="B561" s="274"/>
      <c r="G561" s="74"/>
    </row>
    <row r="562">
      <c r="B562" s="274"/>
      <c r="G562" s="74"/>
    </row>
    <row r="563">
      <c r="B563" s="274"/>
      <c r="G563" s="74"/>
    </row>
    <row r="564">
      <c r="B564" s="274"/>
      <c r="G564" s="74"/>
    </row>
    <row r="565">
      <c r="B565" s="274"/>
      <c r="G565" s="74"/>
    </row>
    <row r="566">
      <c r="B566" s="274"/>
      <c r="G566" s="74"/>
    </row>
    <row r="567">
      <c r="B567" s="274"/>
      <c r="G567" s="74"/>
    </row>
    <row r="568">
      <c r="B568" s="274"/>
      <c r="G568" s="74"/>
    </row>
    <row r="569">
      <c r="B569" s="274"/>
      <c r="G569" s="74"/>
    </row>
    <row r="570">
      <c r="B570" s="274"/>
      <c r="G570" s="74"/>
    </row>
    <row r="571">
      <c r="B571" s="274"/>
      <c r="G571" s="74"/>
    </row>
    <row r="572">
      <c r="B572" s="274"/>
      <c r="G572" s="74"/>
    </row>
    <row r="573">
      <c r="B573" s="274"/>
      <c r="G573" s="74"/>
    </row>
    <row r="574">
      <c r="B574" s="274"/>
      <c r="G574" s="74"/>
    </row>
    <row r="575">
      <c r="B575" s="274"/>
      <c r="G575" s="74"/>
    </row>
    <row r="576">
      <c r="B576" s="274"/>
      <c r="G576" s="74"/>
    </row>
    <row r="577">
      <c r="B577" s="274"/>
      <c r="G577" s="74"/>
    </row>
    <row r="578">
      <c r="B578" s="274"/>
      <c r="G578" s="74"/>
    </row>
    <row r="579">
      <c r="B579" s="274"/>
      <c r="G579" s="74"/>
    </row>
    <row r="580">
      <c r="B580" s="274"/>
      <c r="G580" s="74"/>
    </row>
    <row r="581">
      <c r="B581" s="274"/>
      <c r="G581" s="74"/>
    </row>
    <row r="582">
      <c r="B582" s="274"/>
      <c r="G582" s="74"/>
    </row>
    <row r="583">
      <c r="B583" s="274"/>
      <c r="G583" s="74"/>
    </row>
    <row r="584">
      <c r="B584" s="274"/>
      <c r="G584" s="74"/>
    </row>
    <row r="585">
      <c r="B585" s="274"/>
      <c r="G585" s="74"/>
    </row>
    <row r="586">
      <c r="B586" s="274"/>
      <c r="G586" s="74"/>
    </row>
    <row r="587">
      <c r="B587" s="274"/>
      <c r="G587" s="74"/>
    </row>
    <row r="588">
      <c r="B588" s="274"/>
      <c r="G588" s="74"/>
    </row>
    <row r="589">
      <c r="B589" s="274"/>
      <c r="G589" s="74"/>
    </row>
    <row r="590">
      <c r="B590" s="274"/>
      <c r="G590" s="74"/>
    </row>
    <row r="591">
      <c r="B591" s="274"/>
      <c r="G591" s="74"/>
    </row>
    <row r="592">
      <c r="B592" s="274"/>
      <c r="G592" s="74"/>
    </row>
    <row r="593">
      <c r="B593" s="274"/>
      <c r="G593" s="74"/>
    </row>
    <row r="594">
      <c r="B594" s="274"/>
      <c r="G594" s="74"/>
    </row>
    <row r="595">
      <c r="B595" s="274"/>
      <c r="G595" s="74"/>
    </row>
    <row r="596">
      <c r="B596" s="274"/>
      <c r="G596" s="74"/>
    </row>
    <row r="597">
      <c r="B597" s="274"/>
      <c r="G597" s="74"/>
    </row>
    <row r="598">
      <c r="B598" s="274"/>
      <c r="G598" s="74"/>
    </row>
    <row r="599">
      <c r="B599" s="274"/>
      <c r="G599" s="74"/>
    </row>
    <row r="600">
      <c r="B600" s="274"/>
      <c r="G600" s="74"/>
    </row>
    <row r="601">
      <c r="B601" s="274"/>
      <c r="G601" s="74"/>
    </row>
    <row r="602">
      <c r="B602" s="274"/>
      <c r="G602" s="74"/>
    </row>
    <row r="603">
      <c r="B603" s="274"/>
      <c r="G603" s="74"/>
    </row>
    <row r="604">
      <c r="B604" s="274"/>
      <c r="G604" s="74"/>
    </row>
    <row r="605">
      <c r="B605" s="274"/>
      <c r="G605" s="74"/>
    </row>
    <row r="606">
      <c r="B606" s="274"/>
      <c r="G606" s="74"/>
    </row>
    <row r="607">
      <c r="B607" s="274"/>
      <c r="G607" s="74"/>
    </row>
    <row r="608">
      <c r="B608" s="274"/>
      <c r="G608" s="74"/>
    </row>
    <row r="609">
      <c r="B609" s="274"/>
      <c r="G609" s="74"/>
    </row>
    <row r="610">
      <c r="B610" s="274"/>
      <c r="G610" s="74"/>
    </row>
    <row r="611">
      <c r="B611" s="274"/>
      <c r="G611" s="74"/>
    </row>
    <row r="612">
      <c r="B612" s="274"/>
      <c r="G612" s="74"/>
    </row>
    <row r="613">
      <c r="B613" s="274"/>
      <c r="G613" s="74"/>
    </row>
    <row r="614">
      <c r="B614" s="274"/>
      <c r="G614" s="74"/>
    </row>
    <row r="615">
      <c r="B615" s="274"/>
      <c r="G615" s="74"/>
    </row>
    <row r="616">
      <c r="B616" s="274"/>
      <c r="G616" s="74"/>
    </row>
    <row r="617">
      <c r="B617" s="274"/>
      <c r="G617" s="74"/>
    </row>
    <row r="618">
      <c r="B618" s="274"/>
      <c r="G618" s="74"/>
    </row>
    <row r="619">
      <c r="B619" s="274"/>
      <c r="G619" s="74"/>
    </row>
    <row r="620">
      <c r="B620" s="274"/>
      <c r="G620" s="74"/>
    </row>
    <row r="621">
      <c r="B621" s="274"/>
      <c r="G621" s="74"/>
    </row>
    <row r="622">
      <c r="B622" s="274"/>
      <c r="G622" s="74"/>
    </row>
    <row r="623">
      <c r="B623" s="274"/>
      <c r="G623" s="74"/>
    </row>
    <row r="624">
      <c r="B624" s="274"/>
      <c r="G624" s="74"/>
    </row>
    <row r="625">
      <c r="B625" s="274"/>
      <c r="G625" s="74"/>
    </row>
    <row r="626">
      <c r="B626" s="274"/>
      <c r="G626" s="74"/>
    </row>
    <row r="627">
      <c r="B627" s="274"/>
      <c r="G627" s="74"/>
    </row>
    <row r="628">
      <c r="B628" s="274"/>
      <c r="G628" s="74"/>
    </row>
    <row r="629">
      <c r="B629" s="274"/>
      <c r="G629" s="74"/>
    </row>
    <row r="630">
      <c r="B630" s="274"/>
      <c r="G630" s="74"/>
    </row>
    <row r="631">
      <c r="B631" s="274"/>
      <c r="G631" s="74"/>
    </row>
    <row r="632">
      <c r="B632" s="274"/>
      <c r="G632" s="74"/>
    </row>
    <row r="633">
      <c r="B633" s="274"/>
      <c r="G633" s="74"/>
    </row>
    <row r="634">
      <c r="B634" s="274"/>
      <c r="G634" s="74"/>
    </row>
    <row r="635">
      <c r="B635" s="274"/>
      <c r="G635" s="74"/>
    </row>
    <row r="636">
      <c r="B636" s="274"/>
      <c r="G636" s="74"/>
    </row>
    <row r="637">
      <c r="B637" s="274"/>
      <c r="G637" s="74"/>
    </row>
    <row r="638">
      <c r="B638" s="274"/>
      <c r="G638" s="74"/>
    </row>
    <row r="639">
      <c r="B639" s="274"/>
      <c r="G639" s="74"/>
    </row>
    <row r="640">
      <c r="B640" s="274"/>
      <c r="G640" s="74"/>
    </row>
    <row r="641">
      <c r="B641" s="274"/>
      <c r="G641" s="74"/>
    </row>
    <row r="642">
      <c r="B642" s="274"/>
      <c r="G642" s="74"/>
    </row>
    <row r="643">
      <c r="B643" s="274"/>
      <c r="G643" s="74"/>
    </row>
    <row r="644">
      <c r="B644" s="274"/>
      <c r="G644" s="74"/>
    </row>
    <row r="645">
      <c r="B645" s="274"/>
      <c r="G645" s="74"/>
    </row>
    <row r="646">
      <c r="B646" s="274"/>
      <c r="G646" s="74"/>
    </row>
    <row r="647">
      <c r="B647" s="274"/>
      <c r="G647" s="74"/>
    </row>
    <row r="648">
      <c r="B648" s="274"/>
      <c r="G648" s="74"/>
    </row>
    <row r="649">
      <c r="B649" s="274"/>
      <c r="G649" s="74"/>
    </row>
    <row r="650">
      <c r="B650" s="274"/>
      <c r="G650" s="74"/>
    </row>
    <row r="651">
      <c r="B651" s="274"/>
      <c r="G651" s="74"/>
    </row>
    <row r="652">
      <c r="B652" s="274"/>
      <c r="G652" s="74"/>
    </row>
    <row r="653">
      <c r="B653" s="274"/>
      <c r="G653" s="74"/>
    </row>
    <row r="654">
      <c r="B654" s="274"/>
      <c r="G654" s="74"/>
    </row>
    <row r="655">
      <c r="B655" s="274"/>
      <c r="G655" s="74"/>
    </row>
    <row r="656">
      <c r="B656" s="274"/>
      <c r="G656" s="74"/>
    </row>
    <row r="657">
      <c r="B657" s="274"/>
      <c r="G657" s="74"/>
    </row>
    <row r="658">
      <c r="B658" s="274"/>
      <c r="G658" s="74"/>
    </row>
    <row r="659">
      <c r="B659" s="274"/>
      <c r="G659" s="74"/>
    </row>
    <row r="660">
      <c r="B660" s="274"/>
      <c r="G660" s="74"/>
    </row>
    <row r="661">
      <c r="B661" s="274"/>
      <c r="G661" s="74"/>
    </row>
    <row r="662">
      <c r="B662" s="274"/>
      <c r="G662" s="74"/>
    </row>
    <row r="663">
      <c r="B663" s="274"/>
      <c r="G663" s="74"/>
    </row>
    <row r="664">
      <c r="B664" s="274"/>
      <c r="G664" s="74"/>
    </row>
    <row r="665">
      <c r="B665" s="274"/>
      <c r="G665" s="74"/>
    </row>
    <row r="666">
      <c r="B666" s="274"/>
      <c r="G666" s="74"/>
    </row>
    <row r="667">
      <c r="B667" s="274"/>
      <c r="G667" s="74"/>
    </row>
    <row r="668">
      <c r="B668" s="274"/>
      <c r="G668" s="74"/>
    </row>
    <row r="669">
      <c r="B669" s="274"/>
      <c r="G669" s="74"/>
    </row>
    <row r="670">
      <c r="B670" s="274"/>
      <c r="G670" s="74"/>
    </row>
    <row r="671">
      <c r="B671" s="274"/>
      <c r="G671" s="74"/>
    </row>
    <row r="672">
      <c r="B672" s="274"/>
      <c r="G672" s="74"/>
    </row>
    <row r="673">
      <c r="B673" s="274"/>
      <c r="G673" s="74"/>
    </row>
    <row r="674">
      <c r="B674" s="274"/>
      <c r="G674" s="74"/>
    </row>
    <row r="675">
      <c r="B675" s="274"/>
      <c r="G675" s="74"/>
    </row>
    <row r="676">
      <c r="B676" s="274"/>
      <c r="G676" s="74"/>
    </row>
    <row r="677">
      <c r="B677" s="274"/>
      <c r="G677" s="74"/>
    </row>
    <row r="678">
      <c r="B678" s="274"/>
      <c r="G678" s="74"/>
    </row>
    <row r="679">
      <c r="B679" s="274"/>
      <c r="G679" s="74"/>
    </row>
    <row r="680">
      <c r="B680" s="274"/>
      <c r="G680" s="74"/>
    </row>
    <row r="681">
      <c r="B681" s="274"/>
      <c r="G681" s="74"/>
    </row>
    <row r="682">
      <c r="B682" s="274"/>
      <c r="G682" s="74"/>
    </row>
    <row r="683">
      <c r="B683" s="274"/>
      <c r="G683" s="74"/>
    </row>
    <row r="684">
      <c r="B684" s="274"/>
      <c r="G684" s="74"/>
    </row>
    <row r="685">
      <c r="B685" s="274"/>
      <c r="G685" s="74"/>
    </row>
    <row r="686">
      <c r="B686" s="274"/>
      <c r="G686" s="74"/>
    </row>
    <row r="687">
      <c r="B687" s="274"/>
      <c r="G687" s="74"/>
    </row>
    <row r="688">
      <c r="B688" s="274"/>
      <c r="G688" s="74"/>
    </row>
    <row r="689">
      <c r="B689" s="274"/>
      <c r="G689" s="74"/>
    </row>
    <row r="690">
      <c r="B690" s="274"/>
      <c r="G690" s="74"/>
    </row>
    <row r="691">
      <c r="B691" s="274"/>
      <c r="G691" s="74"/>
    </row>
    <row r="692">
      <c r="B692" s="274"/>
      <c r="G692" s="74"/>
    </row>
    <row r="693">
      <c r="B693" s="274"/>
      <c r="G693" s="74"/>
    </row>
    <row r="694">
      <c r="B694" s="274"/>
      <c r="G694" s="74"/>
    </row>
    <row r="695">
      <c r="B695" s="274"/>
      <c r="G695" s="74"/>
    </row>
    <row r="696">
      <c r="B696" s="274"/>
      <c r="G696" s="74"/>
    </row>
    <row r="697">
      <c r="B697" s="274"/>
      <c r="G697" s="74"/>
    </row>
    <row r="698">
      <c r="B698" s="274"/>
      <c r="G698" s="74"/>
    </row>
    <row r="699">
      <c r="B699" s="274"/>
      <c r="G699" s="74"/>
    </row>
    <row r="700">
      <c r="B700" s="274"/>
      <c r="G700" s="74"/>
    </row>
    <row r="701">
      <c r="B701" s="274"/>
      <c r="G701" s="74"/>
    </row>
    <row r="702">
      <c r="B702" s="274"/>
      <c r="G702" s="74"/>
    </row>
    <row r="703">
      <c r="B703" s="274"/>
      <c r="G703" s="74"/>
    </row>
    <row r="704">
      <c r="B704" s="274"/>
      <c r="G704" s="74"/>
    </row>
    <row r="705">
      <c r="B705" s="274"/>
      <c r="G705" s="74"/>
    </row>
    <row r="706">
      <c r="B706" s="274"/>
      <c r="G706" s="74"/>
    </row>
    <row r="707">
      <c r="B707" s="274"/>
      <c r="G707" s="74"/>
    </row>
    <row r="708">
      <c r="B708" s="274"/>
      <c r="G708" s="74"/>
    </row>
    <row r="709">
      <c r="B709" s="274"/>
      <c r="G709" s="74"/>
    </row>
    <row r="710">
      <c r="B710" s="274"/>
      <c r="G710" s="74"/>
    </row>
    <row r="711">
      <c r="B711" s="274"/>
      <c r="G711" s="74"/>
    </row>
    <row r="712">
      <c r="B712" s="274"/>
      <c r="G712" s="74"/>
    </row>
    <row r="713">
      <c r="B713" s="274"/>
      <c r="G713" s="74"/>
    </row>
    <row r="714">
      <c r="B714" s="274"/>
      <c r="G714" s="74"/>
    </row>
    <row r="715">
      <c r="B715" s="274"/>
      <c r="G715" s="74"/>
    </row>
    <row r="716">
      <c r="B716" s="274"/>
      <c r="G716" s="74"/>
    </row>
    <row r="717">
      <c r="B717" s="274"/>
      <c r="G717" s="74"/>
    </row>
    <row r="718">
      <c r="B718" s="274"/>
      <c r="G718" s="74"/>
    </row>
    <row r="719">
      <c r="B719" s="274"/>
      <c r="G719" s="74"/>
    </row>
    <row r="720">
      <c r="B720" s="274"/>
      <c r="G720" s="74"/>
    </row>
    <row r="721">
      <c r="B721" s="274"/>
      <c r="G721" s="74"/>
    </row>
    <row r="722">
      <c r="B722" s="274"/>
      <c r="G722" s="74"/>
    </row>
    <row r="723">
      <c r="B723" s="274"/>
      <c r="G723" s="74"/>
    </row>
    <row r="724">
      <c r="B724" s="274"/>
      <c r="G724" s="74"/>
    </row>
    <row r="725">
      <c r="B725" s="274"/>
      <c r="G725" s="74"/>
    </row>
    <row r="726">
      <c r="B726" s="274"/>
      <c r="G726" s="74"/>
    </row>
    <row r="727">
      <c r="B727" s="274"/>
      <c r="G727" s="74"/>
    </row>
    <row r="728">
      <c r="B728" s="274"/>
      <c r="G728" s="74"/>
    </row>
    <row r="729">
      <c r="B729" s="274"/>
      <c r="G729" s="74"/>
    </row>
    <row r="730">
      <c r="B730" s="274"/>
      <c r="G730" s="74"/>
    </row>
    <row r="731">
      <c r="B731" s="274"/>
      <c r="G731" s="74"/>
    </row>
    <row r="732">
      <c r="B732" s="274"/>
      <c r="G732" s="74"/>
    </row>
    <row r="733">
      <c r="B733" s="274"/>
      <c r="G733" s="74"/>
    </row>
    <row r="734">
      <c r="B734" s="274"/>
      <c r="G734" s="74"/>
    </row>
    <row r="735">
      <c r="B735" s="274"/>
      <c r="G735" s="74"/>
    </row>
    <row r="736">
      <c r="B736" s="274"/>
      <c r="G736" s="74"/>
    </row>
    <row r="737">
      <c r="B737" s="274"/>
      <c r="G737" s="74"/>
    </row>
    <row r="738">
      <c r="B738" s="274"/>
      <c r="G738" s="74"/>
    </row>
    <row r="739">
      <c r="B739" s="274"/>
      <c r="G739" s="74"/>
    </row>
    <row r="740">
      <c r="B740" s="274"/>
      <c r="G740" s="74"/>
    </row>
    <row r="741">
      <c r="B741" s="274"/>
      <c r="G741" s="74"/>
    </row>
    <row r="742">
      <c r="B742" s="274"/>
      <c r="G742" s="74"/>
    </row>
    <row r="743">
      <c r="B743" s="274"/>
      <c r="G743" s="74"/>
    </row>
    <row r="744">
      <c r="B744" s="274"/>
      <c r="G744" s="74"/>
    </row>
    <row r="745">
      <c r="B745" s="274"/>
      <c r="G745" s="74"/>
    </row>
    <row r="746">
      <c r="B746" s="274"/>
      <c r="G746" s="74"/>
    </row>
    <row r="747">
      <c r="B747" s="274"/>
      <c r="G747" s="74"/>
    </row>
    <row r="748">
      <c r="B748" s="274"/>
      <c r="G748" s="74"/>
    </row>
    <row r="749">
      <c r="B749" s="274"/>
      <c r="G749" s="74"/>
    </row>
    <row r="750">
      <c r="B750" s="274"/>
      <c r="G750" s="74"/>
    </row>
    <row r="751">
      <c r="B751" s="274"/>
      <c r="G751" s="74"/>
    </row>
    <row r="752">
      <c r="B752" s="274"/>
      <c r="G752" s="74"/>
    </row>
    <row r="753">
      <c r="B753" s="274"/>
      <c r="G753" s="74"/>
    </row>
    <row r="754">
      <c r="B754" s="274"/>
      <c r="G754" s="74"/>
    </row>
    <row r="755">
      <c r="B755" s="274"/>
      <c r="G755" s="74"/>
    </row>
    <row r="756">
      <c r="B756" s="274"/>
      <c r="G756" s="74"/>
    </row>
    <row r="757">
      <c r="B757" s="274"/>
      <c r="G757" s="74"/>
    </row>
    <row r="758">
      <c r="B758" s="274"/>
      <c r="G758" s="74"/>
    </row>
    <row r="759">
      <c r="B759" s="274"/>
      <c r="G759" s="74"/>
    </row>
    <row r="760">
      <c r="B760" s="274"/>
      <c r="G760" s="74"/>
    </row>
    <row r="761">
      <c r="B761" s="274"/>
      <c r="G761" s="74"/>
    </row>
    <row r="762">
      <c r="B762" s="274"/>
      <c r="G762" s="74"/>
    </row>
    <row r="763">
      <c r="B763" s="274"/>
      <c r="G763" s="74"/>
    </row>
    <row r="764">
      <c r="B764" s="274"/>
      <c r="G764" s="74"/>
    </row>
    <row r="765">
      <c r="B765" s="274"/>
      <c r="G765" s="74"/>
    </row>
    <row r="766">
      <c r="B766" s="274"/>
      <c r="G766" s="74"/>
    </row>
    <row r="767">
      <c r="B767" s="274"/>
      <c r="G767" s="74"/>
    </row>
    <row r="768">
      <c r="B768" s="274"/>
      <c r="G768" s="74"/>
    </row>
    <row r="769">
      <c r="B769" s="274"/>
      <c r="G769" s="74"/>
    </row>
    <row r="770">
      <c r="B770" s="274"/>
      <c r="G770" s="74"/>
    </row>
    <row r="771">
      <c r="B771" s="274"/>
      <c r="G771" s="74"/>
    </row>
    <row r="772">
      <c r="B772" s="274"/>
      <c r="G772" s="74"/>
    </row>
    <row r="773">
      <c r="B773" s="274"/>
      <c r="G773" s="74"/>
    </row>
    <row r="774">
      <c r="B774" s="274"/>
      <c r="G774" s="74"/>
    </row>
    <row r="775">
      <c r="B775" s="274"/>
      <c r="G775" s="74"/>
    </row>
    <row r="776">
      <c r="B776" s="274"/>
      <c r="G776" s="74"/>
    </row>
    <row r="777">
      <c r="B777" s="274"/>
      <c r="G777" s="74"/>
    </row>
    <row r="778">
      <c r="B778" s="274"/>
      <c r="G778" s="74"/>
    </row>
    <row r="779">
      <c r="B779" s="274"/>
      <c r="G779" s="74"/>
    </row>
    <row r="780">
      <c r="B780" s="274"/>
      <c r="G780" s="74"/>
    </row>
    <row r="781">
      <c r="B781" s="274"/>
      <c r="G781" s="74"/>
    </row>
    <row r="782">
      <c r="B782" s="274"/>
      <c r="G782" s="74"/>
    </row>
    <row r="783">
      <c r="B783" s="274"/>
      <c r="G783" s="74"/>
    </row>
    <row r="784">
      <c r="B784" s="274"/>
      <c r="G784" s="74"/>
    </row>
    <row r="785">
      <c r="B785" s="274"/>
      <c r="G785" s="74"/>
    </row>
    <row r="786">
      <c r="B786" s="274"/>
      <c r="G786" s="74"/>
    </row>
    <row r="787">
      <c r="B787" s="274"/>
      <c r="G787" s="74"/>
    </row>
    <row r="788">
      <c r="B788" s="274"/>
      <c r="G788" s="74"/>
    </row>
    <row r="789">
      <c r="B789" s="274"/>
      <c r="G789" s="74"/>
    </row>
    <row r="790">
      <c r="B790" s="274"/>
      <c r="G790" s="74"/>
    </row>
    <row r="791">
      <c r="B791" s="274"/>
      <c r="G791" s="74"/>
    </row>
    <row r="792">
      <c r="B792" s="274"/>
      <c r="G792" s="74"/>
    </row>
    <row r="793">
      <c r="B793" s="274"/>
      <c r="G793" s="74"/>
    </row>
    <row r="794">
      <c r="B794" s="274"/>
      <c r="G794" s="74"/>
    </row>
    <row r="795">
      <c r="B795" s="274"/>
      <c r="G795" s="74"/>
    </row>
    <row r="796">
      <c r="B796" s="274"/>
      <c r="G796" s="74"/>
    </row>
    <row r="797">
      <c r="B797" s="274"/>
      <c r="G797" s="74"/>
    </row>
    <row r="798">
      <c r="B798" s="274"/>
      <c r="G798" s="74"/>
    </row>
    <row r="799">
      <c r="B799" s="274"/>
      <c r="G799" s="74"/>
    </row>
    <row r="800">
      <c r="B800" s="274"/>
      <c r="G800" s="74"/>
    </row>
    <row r="801">
      <c r="B801" s="274"/>
      <c r="G801" s="74"/>
    </row>
    <row r="802">
      <c r="B802" s="274"/>
      <c r="G802" s="74"/>
    </row>
    <row r="803">
      <c r="B803" s="274"/>
      <c r="G803" s="74"/>
    </row>
    <row r="804">
      <c r="B804" s="274"/>
      <c r="G804" s="74"/>
    </row>
    <row r="805">
      <c r="B805" s="274"/>
      <c r="G805" s="74"/>
    </row>
    <row r="806">
      <c r="B806" s="274"/>
      <c r="G806" s="74"/>
    </row>
    <row r="807">
      <c r="B807" s="274"/>
      <c r="G807" s="74"/>
    </row>
    <row r="808">
      <c r="B808" s="274"/>
      <c r="G808" s="74"/>
    </row>
    <row r="809">
      <c r="B809" s="274"/>
      <c r="G809" s="74"/>
    </row>
    <row r="810">
      <c r="B810" s="274"/>
      <c r="G810" s="74"/>
    </row>
    <row r="811">
      <c r="B811" s="274"/>
      <c r="G811" s="74"/>
    </row>
    <row r="812">
      <c r="B812" s="274"/>
      <c r="G812" s="74"/>
    </row>
    <row r="813">
      <c r="B813" s="274"/>
      <c r="G813" s="74"/>
    </row>
    <row r="814">
      <c r="B814" s="274"/>
      <c r="G814" s="74"/>
    </row>
    <row r="815">
      <c r="B815" s="274"/>
      <c r="G815" s="74"/>
    </row>
    <row r="816">
      <c r="B816" s="274"/>
      <c r="G816" s="74"/>
    </row>
    <row r="817">
      <c r="B817" s="274"/>
      <c r="G817" s="74"/>
    </row>
    <row r="818">
      <c r="B818" s="274"/>
      <c r="G818" s="74"/>
    </row>
    <row r="819">
      <c r="B819" s="274"/>
      <c r="G819" s="74"/>
    </row>
    <row r="820">
      <c r="B820" s="274"/>
      <c r="G820" s="74"/>
    </row>
    <row r="821">
      <c r="B821" s="274"/>
      <c r="G821" s="74"/>
    </row>
    <row r="822">
      <c r="B822" s="274"/>
      <c r="G822" s="74"/>
    </row>
    <row r="823">
      <c r="B823" s="274"/>
      <c r="G823" s="74"/>
    </row>
    <row r="824">
      <c r="B824" s="274"/>
      <c r="G824" s="74"/>
    </row>
    <row r="825">
      <c r="B825" s="274"/>
      <c r="G825" s="74"/>
    </row>
    <row r="826">
      <c r="B826" s="274"/>
      <c r="G826" s="74"/>
    </row>
    <row r="827">
      <c r="B827" s="274"/>
      <c r="G827" s="74"/>
    </row>
    <row r="828">
      <c r="B828" s="274"/>
      <c r="G828" s="74"/>
    </row>
    <row r="829">
      <c r="B829" s="274"/>
      <c r="G829" s="74"/>
    </row>
    <row r="830">
      <c r="B830" s="274"/>
      <c r="G830" s="74"/>
    </row>
    <row r="831">
      <c r="B831" s="274"/>
      <c r="G831" s="74"/>
    </row>
    <row r="832">
      <c r="B832" s="274"/>
      <c r="G832" s="74"/>
    </row>
    <row r="833">
      <c r="B833" s="274"/>
      <c r="G833" s="74"/>
    </row>
    <row r="834">
      <c r="B834" s="274"/>
      <c r="G834" s="74"/>
    </row>
    <row r="835">
      <c r="B835" s="274"/>
      <c r="G835" s="74"/>
    </row>
    <row r="836">
      <c r="B836" s="274"/>
      <c r="G836" s="74"/>
    </row>
    <row r="837">
      <c r="B837" s="274"/>
      <c r="G837" s="74"/>
    </row>
    <row r="838">
      <c r="B838" s="274"/>
      <c r="G838" s="74"/>
    </row>
    <row r="839">
      <c r="B839" s="274"/>
      <c r="G839" s="74"/>
    </row>
    <row r="840">
      <c r="B840" s="274"/>
      <c r="G840" s="74"/>
    </row>
    <row r="841">
      <c r="B841" s="274"/>
      <c r="G841" s="74"/>
    </row>
    <row r="842">
      <c r="B842" s="274"/>
      <c r="G842" s="74"/>
    </row>
    <row r="843">
      <c r="B843" s="274"/>
      <c r="G843" s="74"/>
    </row>
    <row r="844">
      <c r="B844" s="274"/>
      <c r="G844" s="74"/>
    </row>
    <row r="845">
      <c r="B845" s="274"/>
      <c r="G845" s="74"/>
    </row>
    <row r="846">
      <c r="B846" s="274"/>
      <c r="G846" s="74"/>
    </row>
    <row r="847">
      <c r="B847" s="274"/>
      <c r="G847" s="74"/>
    </row>
    <row r="848">
      <c r="B848" s="274"/>
      <c r="G848" s="74"/>
    </row>
    <row r="849">
      <c r="B849" s="274"/>
      <c r="G849" s="74"/>
    </row>
    <row r="850">
      <c r="B850" s="274"/>
      <c r="G850" s="74"/>
    </row>
    <row r="851">
      <c r="B851" s="274"/>
      <c r="G851" s="74"/>
    </row>
    <row r="852">
      <c r="B852" s="274"/>
      <c r="G852" s="74"/>
    </row>
    <row r="853">
      <c r="B853" s="274"/>
      <c r="G853" s="74"/>
    </row>
    <row r="854">
      <c r="B854" s="274"/>
      <c r="G854" s="74"/>
    </row>
    <row r="855">
      <c r="B855" s="274"/>
      <c r="G855" s="74"/>
    </row>
    <row r="856">
      <c r="B856" s="274"/>
      <c r="G856" s="74"/>
    </row>
    <row r="857">
      <c r="B857" s="274"/>
      <c r="G857" s="74"/>
    </row>
    <row r="858">
      <c r="B858" s="274"/>
      <c r="G858" s="74"/>
    </row>
    <row r="859">
      <c r="B859" s="274"/>
      <c r="G859" s="74"/>
    </row>
    <row r="860">
      <c r="B860" s="274"/>
      <c r="G860" s="74"/>
    </row>
    <row r="861">
      <c r="B861" s="274"/>
      <c r="G861" s="74"/>
    </row>
    <row r="862">
      <c r="B862" s="274"/>
      <c r="G862" s="74"/>
    </row>
    <row r="863">
      <c r="B863" s="274"/>
      <c r="G863" s="74"/>
    </row>
    <row r="864">
      <c r="B864" s="274"/>
      <c r="G864" s="74"/>
    </row>
    <row r="865">
      <c r="B865" s="274"/>
      <c r="G865" s="74"/>
    </row>
    <row r="866">
      <c r="B866" s="274"/>
      <c r="G866" s="74"/>
    </row>
    <row r="867">
      <c r="B867" s="274"/>
      <c r="G867" s="74"/>
    </row>
    <row r="868">
      <c r="B868" s="274"/>
      <c r="G868" s="74"/>
    </row>
    <row r="869">
      <c r="B869" s="274"/>
      <c r="G869" s="74"/>
    </row>
    <row r="870">
      <c r="B870" s="274"/>
      <c r="G870" s="74"/>
    </row>
    <row r="871">
      <c r="B871" s="274"/>
      <c r="G871" s="74"/>
    </row>
    <row r="872">
      <c r="B872" s="274"/>
      <c r="G872" s="74"/>
    </row>
    <row r="873">
      <c r="B873" s="274"/>
      <c r="G873" s="74"/>
    </row>
    <row r="874">
      <c r="B874" s="274"/>
      <c r="G874" s="74"/>
    </row>
    <row r="875">
      <c r="B875" s="274"/>
      <c r="G875" s="74"/>
    </row>
    <row r="876">
      <c r="B876" s="274"/>
      <c r="G876" s="74"/>
    </row>
    <row r="877">
      <c r="B877" s="274"/>
      <c r="G877" s="74"/>
    </row>
    <row r="878">
      <c r="B878" s="274"/>
      <c r="G878" s="74"/>
    </row>
    <row r="879">
      <c r="B879" s="274"/>
      <c r="G879" s="74"/>
    </row>
    <row r="880">
      <c r="B880" s="274"/>
      <c r="G880" s="74"/>
    </row>
    <row r="881">
      <c r="B881" s="274"/>
      <c r="G881" s="74"/>
    </row>
    <row r="882">
      <c r="B882" s="274"/>
      <c r="G882" s="74"/>
    </row>
    <row r="883">
      <c r="B883" s="274"/>
      <c r="G883" s="74"/>
    </row>
    <row r="884">
      <c r="B884" s="274"/>
      <c r="G884" s="74"/>
    </row>
    <row r="885">
      <c r="B885" s="274"/>
      <c r="G885" s="74"/>
    </row>
    <row r="886">
      <c r="B886" s="274"/>
      <c r="G886" s="74"/>
    </row>
    <row r="887">
      <c r="B887" s="274"/>
      <c r="G887" s="74"/>
    </row>
    <row r="888">
      <c r="B888" s="274"/>
      <c r="G888" s="74"/>
    </row>
    <row r="889">
      <c r="B889" s="274"/>
      <c r="G889" s="74"/>
    </row>
    <row r="890">
      <c r="B890" s="274"/>
      <c r="G890" s="74"/>
    </row>
    <row r="891">
      <c r="B891" s="274"/>
      <c r="G891" s="74"/>
    </row>
    <row r="892">
      <c r="B892" s="274"/>
      <c r="G892" s="74"/>
    </row>
    <row r="893">
      <c r="B893" s="274"/>
      <c r="G893" s="74"/>
    </row>
    <row r="894">
      <c r="B894" s="274"/>
      <c r="G894" s="74"/>
    </row>
    <row r="895">
      <c r="B895" s="274"/>
      <c r="G895" s="74"/>
    </row>
    <row r="896">
      <c r="B896" s="274"/>
      <c r="G896" s="74"/>
    </row>
    <row r="897">
      <c r="B897" s="274"/>
      <c r="G897" s="74"/>
    </row>
    <row r="898">
      <c r="B898" s="274"/>
      <c r="G898" s="74"/>
    </row>
    <row r="899">
      <c r="B899" s="274"/>
      <c r="G899" s="74"/>
    </row>
    <row r="900">
      <c r="B900" s="274"/>
      <c r="G900" s="74"/>
    </row>
    <row r="901">
      <c r="B901" s="274"/>
      <c r="G901" s="74"/>
    </row>
    <row r="902">
      <c r="B902" s="274"/>
      <c r="G902" s="74"/>
    </row>
    <row r="903">
      <c r="B903" s="274"/>
      <c r="G903" s="74"/>
    </row>
    <row r="904">
      <c r="B904" s="274"/>
      <c r="G904" s="74"/>
    </row>
    <row r="905">
      <c r="B905" s="274"/>
      <c r="G905" s="74"/>
    </row>
    <row r="906">
      <c r="B906" s="274"/>
      <c r="G906" s="74"/>
    </row>
    <row r="907">
      <c r="B907" s="274"/>
      <c r="G907" s="74"/>
    </row>
    <row r="908">
      <c r="B908" s="274"/>
      <c r="G908" s="74"/>
    </row>
    <row r="909">
      <c r="B909" s="274"/>
      <c r="G909" s="74"/>
    </row>
    <row r="910">
      <c r="B910" s="274"/>
      <c r="G910" s="74"/>
    </row>
    <row r="911">
      <c r="B911" s="274"/>
      <c r="G911" s="74"/>
    </row>
    <row r="912">
      <c r="B912" s="274"/>
      <c r="G912" s="74"/>
    </row>
    <row r="913">
      <c r="B913" s="274"/>
      <c r="G913" s="74"/>
    </row>
    <row r="914">
      <c r="B914" s="274"/>
      <c r="G914" s="74"/>
    </row>
    <row r="915">
      <c r="B915" s="274"/>
      <c r="G915" s="74"/>
    </row>
    <row r="916">
      <c r="B916" s="274"/>
      <c r="G916" s="74"/>
    </row>
    <row r="917">
      <c r="B917" s="274"/>
      <c r="G917" s="74"/>
    </row>
    <row r="918">
      <c r="B918" s="274"/>
      <c r="G918" s="74"/>
    </row>
    <row r="919">
      <c r="B919" s="274"/>
      <c r="G919" s="74"/>
    </row>
    <row r="920">
      <c r="B920" s="274"/>
      <c r="G920" s="74"/>
    </row>
    <row r="921">
      <c r="B921" s="274"/>
      <c r="G921" s="74"/>
    </row>
    <row r="922">
      <c r="B922" s="274"/>
      <c r="G922" s="74"/>
    </row>
    <row r="923">
      <c r="B923" s="274"/>
      <c r="G923" s="74"/>
    </row>
    <row r="924">
      <c r="B924" s="274"/>
      <c r="G924" s="74"/>
    </row>
    <row r="925">
      <c r="B925" s="274"/>
      <c r="G925" s="74"/>
    </row>
    <row r="926">
      <c r="B926" s="274"/>
      <c r="G926" s="74"/>
    </row>
    <row r="927">
      <c r="B927" s="274"/>
      <c r="G927" s="74"/>
    </row>
    <row r="928">
      <c r="B928" s="274"/>
      <c r="G928" s="74"/>
    </row>
    <row r="929">
      <c r="B929" s="274"/>
      <c r="G929" s="74"/>
    </row>
    <row r="930">
      <c r="B930" s="274"/>
      <c r="G930" s="74"/>
    </row>
    <row r="931">
      <c r="B931" s="274"/>
      <c r="G931" s="74"/>
    </row>
    <row r="932">
      <c r="B932" s="274"/>
      <c r="G932" s="74"/>
    </row>
    <row r="933">
      <c r="B933" s="274"/>
      <c r="G933" s="74"/>
    </row>
    <row r="934">
      <c r="B934" s="274"/>
      <c r="G934" s="74"/>
    </row>
    <row r="935">
      <c r="B935" s="274"/>
      <c r="G935" s="74"/>
    </row>
    <row r="936">
      <c r="B936" s="274"/>
      <c r="G936" s="74"/>
    </row>
    <row r="937">
      <c r="B937" s="274"/>
      <c r="G937" s="74"/>
    </row>
    <row r="938">
      <c r="B938" s="274"/>
      <c r="G938" s="74"/>
    </row>
    <row r="939">
      <c r="B939" s="274"/>
      <c r="G939" s="74"/>
    </row>
    <row r="940">
      <c r="B940" s="274"/>
      <c r="G940" s="74"/>
    </row>
    <row r="941">
      <c r="B941" s="274"/>
      <c r="G941" s="74"/>
    </row>
    <row r="942">
      <c r="B942" s="274"/>
      <c r="G942" s="74"/>
    </row>
    <row r="943">
      <c r="B943" s="274"/>
      <c r="G943" s="74"/>
    </row>
    <row r="944">
      <c r="B944" s="274"/>
      <c r="G944" s="74"/>
    </row>
    <row r="945">
      <c r="B945" s="274"/>
      <c r="G945" s="74"/>
    </row>
    <row r="946">
      <c r="B946" s="274"/>
      <c r="G946" s="74"/>
    </row>
    <row r="947">
      <c r="B947" s="274"/>
      <c r="G947" s="74"/>
    </row>
    <row r="948">
      <c r="B948" s="274"/>
      <c r="G948" s="74"/>
    </row>
    <row r="949">
      <c r="B949" s="274"/>
      <c r="G949" s="74"/>
    </row>
    <row r="950">
      <c r="B950" s="274"/>
      <c r="G950" s="74"/>
    </row>
    <row r="951">
      <c r="B951" s="274"/>
      <c r="G951" s="74"/>
    </row>
    <row r="952">
      <c r="B952" s="274"/>
      <c r="G952" s="74"/>
    </row>
    <row r="953">
      <c r="B953" s="274"/>
      <c r="G953" s="74"/>
    </row>
    <row r="954">
      <c r="B954" s="274"/>
      <c r="G954" s="74"/>
    </row>
    <row r="955">
      <c r="B955" s="274"/>
      <c r="G955" s="74"/>
    </row>
    <row r="956">
      <c r="B956" s="274"/>
      <c r="G956" s="74"/>
    </row>
    <row r="957">
      <c r="B957" s="274"/>
      <c r="G957" s="74"/>
    </row>
    <row r="958">
      <c r="B958" s="274"/>
      <c r="G958" s="74"/>
    </row>
    <row r="959">
      <c r="B959" s="274"/>
      <c r="G959" s="74"/>
    </row>
    <row r="960">
      <c r="B960" s="274"/>
      <c r="G960" s="74"/>
    </row>
    <row r="961">
      <c r="B961" s="274"/>
      <c r="G961" s="74"/>
    </row>
    <row r="962">
      <c r="B962" s="274"/>
      <c r="G962" s="74"/>
    </row>
    <row r="963">
      <c r="B963" s="274"/>
      <c r="G963" s="74"/>
    </row>
    <row r="964">
      <c r="B964" s="274"/>
      <c r="G964" s="74"/>
    </row>
    <row r="965">
      <c r="B965" s="274"/>
      <c r="G965" s="74"/>
    </row>
    <row r="966">
      <c r="B966" s="274"/>
      <c r="G966" s="74"/>
    </row>
    <row r="967">
      <c r="B967" s="274"/>
      <c r="G967" s="74"/>
    </row>
    <row r="968">
      <c r="B968" s="274"/>
      <c r="G968" s="74"/>
    </row>
    <row r="969">
      <c r="B969" s="274"/>
      <c r="G969" s="74"/>
    </row>
    <row r="970">
      <c r="B970" s="274"/>
      <c r="G970" s="74"/>
    </row>
    <row r="971">
      <c r="B971" s="274"/>
      <c r="G971" s="74"/>
    </row>
    <row r="972">
      <c r="B972" s="274"/>
      <c r="G972" s="74"/>
    </row>
    <row r="973">
      <c r="B973" s="274"/>
      <c r="G973" s="74"/>
    </row>
    <row r="974">
      <c r="B974" s="274"/>
      <c r="G974" s="74"/>
    </row>
    <row r="975">
      <c r="B975" s="274"/>
      <c r="G975" s="74"/>
    </row>
    <row r="976">
      <c r="B976" s="274"/>
      <c r="G976" s="74"/>
    </row>
    <row r="977">
      <c r="B977" s="274"/>
      <c r="G977" s="74"/>
    </row>
    <row r="978">
      <c r="B978" s="274"/>
      <c r="G978" s="74"/>
    </row>
    <row r="979">
      <c r="B979" s="274"/>
      <c r="G979" s="74"/>
    </row>
  </sheetData>
  <mergeCells count="93">
    <mergeCell ref="F163:F164"/>
    <mergeCell ref="G163:G164"/>
    <mergeCell ref="F165:F168"/>
    <mergeCell ref="G165:G168"/>
    <mergeCell ref="E166:E168"/>
    <mergeCell ref="F169:F172"/>
    <mergeCell ref="G169:G172"/>
    <mergeCell ref="E169:E170"/>
    <mergeCell ref="E171:E172"/>
    <mergeCell ref="F175:F177"/>
    <mergeCell ref="G175:G177"/>
    <mergeCell ref="E176:E177"/>
    <mergeCell ref="F178:F182"/>
    <mergeCell ref="G178:G182"/>
    <mergeCell ref="F185:F187"/>
    <mergeCell ref="G185:G187"/>
    <mergeCell ref="E186:E187"/>
    <mergeCell ref="E188:E189"/>
    <mergeCell ref="F188:F191"/>
    <mergeCell ref="G188:G191"/>
    <mergeCell ref="E190:E191"/>
    <mergeCell ref="F198:F201"/>
    <mergeCell ref="G198:G201"/>
    <mergeCell ref="E200:E201"/>
    <mergeCell ref="F192:F194"/>
    <mergeCell ref="G192:G194"/>
    <mergeCell ref="E193:E194"/>
    <mergeCell ref="F195:F197"/>
    <mergeCell ref="G195:G197"/>
    <mergeCell ref="E196:E197"/>
    <mergeCell ref="E198:E199"/>
    <mergeCell ref="C163:C164"/>
    <mergeCell ref="D163:D164"/>
    <mergeCell ref="B165:B168"/>
    <mergeCell ref="C165:C168"/>
    <mergeCell ref="D165:D168"/>
    <mergeCell ref="C169:C172"/>
    <mergeCell ref="D169:D172"/>
    <mergeCell ref="B169:B172"/>
    <mergeCell ref="B173:B174"/>
    <mergeCell ref="B175:B177"/>
    <mergeCell ref="C175:C177"/>
    <mergeCell ref="D175:D177"/>
    <mergeCell ref="C178:C182"/>
    <mergeCell ref="D178:D182"/>
    <mergeCell ref="C192:C194"/>
    <mergeCell ref="D192:D194"/>
    <mergeCell ref="B195:B197"/>
    <mergeCell ref="C195:C197"/>
    <mergeCell ref="D195:D197"/>
    <mergeCell ref="B198:B201"/>
    <mergeCell ref="C198:C201"/>
    <mergeCell ref="D198:D201"/>
    <mergeCell ref="B185:B187"/>
    <mergeCell ref="C185:C187"/>
    <mergeCell ref="D185:D187"/>
    <mergeCell ref="B188:B191"/>
    <mergeCell ref="C188:C191"/>
    <mergeCell ref="D188:D191"/>
    <mergeCell ref="B192:B194"/>
    <mergeCell ref="A1:G1"/>
    <mergeCell ref="A2:A3"/>
    <mergeCell ref="B2:B3"/>
    <mergeCell ref="C2:C3"/>
    <mergeCell ref="E2:F2"/>
    <mergeCell ref="G2:G3"/>
    <mergeCell ref="L34:L55"/>
    <mergeCell ref="D2:D3"/>
    <mergeCell ref="D154:D155"/>
    <mergeCell ref="B158:B159"/>
    <mergeCell ref="C158:C159"/>
    <mergeCell ref="D158:D159"/>
    <mergeCell ref="F158:F159"/>
    <mergeCell ref="G158:G159"/>
    <mergeCell ref="B160:B162"/>
    <mergeCell ref="C160:C162"/>
    <mergeCell ref="D160:D162"/>
    <mergeCell ref="F160:F162"/>
    <mergeCell ref="G160:G162"/>
    <mergeCell ref="E161:E162"/>
    <mergeCell ref="B163:B164"/>
    <mergeCell ref="C173:C174"/>
    <mergeCell ref="D173:D174"/>
    <mergeCell ref="F173:F174"/>
    <mergeCell ref="G173:G174"/>
    <mergeCell ref="E178:E179"/>
    <mergeCell ref="E180:E182"/>
    <mergeCell ref="B178:B182"/>
    <mergeCell ref="B183:B184"/>
    <mergeCell ref="C183:C184"/>
    <mergeCell ref="D183:D184"/>
    <mergeCell ref="F183:F184"/>
    <mergeCell ref="G183:G184"/>
  </mergeCells>
  <hyperlinks>
    <hyperlink r:id="rId1" ref="G154"/>
    <hyperlink r:id="rId2" ref="G155"/>
  </hyperlinks>
  <drawing r:id="rId3"/>
</worksheet>
</file>