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https://d.docs.live.net/9fe2dc5eb47c7518/Documents/Spring 2018/CIS 250/"/>
    </mc:Choice>
  </mc:AlternateContent>
  <xr:revisionPtr revIDLastSave="0" documentId="8_{C4705473-51E8-4E9B-8896-E965A643A1ED}" xr6:coauthVersionLast="28" xr6:coauthVersionMax="28" xr10:uidLastSave="{00000000-0000-0000-0000-000000000000}"/>
  <bookViews>
    <workbookView xWindow="0" yWindow="0" windowWidth="19200" windowHeight="6940" firstSheet="1" activeTab="1" xr2:uid="{00000000-000D-0000-FFFF-FFFF00000000}"/>
  </bookViews>
  <sheets>
    <sheet name="ID" sheetId="14" r:id="rId1"/>
    <sheet name="Part 1" sheetId="1" r:id="rId2"/>
    <sheet name="Part 2" sheetId="2" r:id="rId3"/>
    <sheet name="Part 3" sheetId="3" r:id="rId4"/>
    <sheet name="Part 4" sheetId="4" r:id="rId5"/>
    <sheet name="Part 5" sheetId="5" r:id="rId6"/>
    <sheet name="Part 6" sheetId="6" r:id="rId7"/>
    <sheet name="Part 7" sheetId="8" r:id="rId8"/>
    <sheet name="Part 8" sheetId="11" r:id="rId9"/>
    <sheet name="Part 9" sheetId="9" r:id="rId10"/>
  </sheets>
  <externalReferences>
    <externalReference r:id="rId11"/>
    <externalReference r:id="rId12"/>
  </externalReferences>
  <definedNames>
    <definedName name="JPAGE">'[1]Census Data'!$H$3:$H$68</definedName>
    <definedName name="JPPOP">'[1]Census Data'!$I$3:$I$68</definedName>
    <definedName name="JPYR">'[1]Census Data'!$G$3:$G$68</definedName>
    <definedName name="MXAGE">'[1]Census Data'!$B$3:$B$68</definedName>
    <definedName name="MXPOP">'[1]Census Data'!$C$3:$C$68</definedName>
    <definedName name="MXYR">'[1]Census Data'!$A$3:$A$68</definedName>
    <definedName name="Plan">#REF!</definedName>
    <definedName name="Rate">#REF!</definedName>
    <definedName name="Rates">#REF!</definedName>
    <definedName name="Rates_5">#REF!</definedName>
    <definedName name="specialties" localSheetId="0">'[2]Part 2'!#REF!</definedName>
    <definedName name="specialties">'[2]Part 2'!#REF!</definedName>
    <definedName name="USAGE">'[1]Census Data'!$N$3:$N$68</definedName>
    <definedName name="USPOP">'[1]Census Data'!$O$3:$O$68</definedName>
    <definedName name="USYR">'[1]Census Data'!$M$3:$M$68</definedName>
  </definedNames>
  <calcPr calcId="171027"/>
</workbook>
</file>

<file path=xl/calcChain.xml><?xml version="1.0" encoding="utf-8"?>
<calcChain xmlns="http://schemas.openxmlformats.org/spreadsheetml/2006/main">
  <c r="E8" i="6" l="1"/>
  <c r="E2" i="6"/>
  <c r="E3" i="6"/>
  <c r="C4" i="9"/>
  <c r="C5" i="9"/>
  <c r="C6" i="9"/>
  <c r="C7" i="9"/>
  <c r="C8" i="9"/>
  <c r="C3" i="9"/>
  <c r="C2" i="11"/>
  <c r="E3" i="8"/>
  <c r="E4" i="8"/>
  <c r="E5" i="8"/>
  <c r="E6" i="8"/>
  <c r="E2" i="8"/>
  <c r="D2" i="8"/>
  <c r="D3" i="8"/>
  <c r="D4" i="8"/>
  <c r="D5" i="8"/>
  <c r="D6" i="8"/>
  <c r="E4" i="6"/>
  <c r="E5" i="6"/>
  <c r="E6" i="6"/>
  <c r="E7" i="6"/>
  <c r="D3" i="5"/>
  <c r="D4" i="5"/>
  <c r="D5" i="5"/>
  <c r="D6" i="5"/>
  <c r="D2" i="5"/>
  <c r="D9" i="4"/>
  <c r="D8" i="4"/>
  <c r="D7" i="4"/>
  <c r="D5" i="4"/>
  <c r="D4" i="4"/>
  <c r="C5" i="4"/>
  <c r="C4" i="4"/>
  <c r="D6" i="4"/>
  <c r="D1" i="4"/>
  <c r="E3" i="3"/>
  <c r="E4" i="3"/>
  <c r="E2" i="3"/>
  <c r="C3" i="2"/>
  <c r="C4" i="2"/>
  <c r="C5" i="2"/>
  <c r="C6" i="2"/>
  <c r="C7" i="2"/>
  <c r="C2" i="2"/>
  <c r="C2" i="1"/>
  <c r="C3" i="1"/>
  <c r="C4" i="1"/>
  <c r="C5" i="1"/>
</calcChain>
</file>

<file path=xl/sharedStrings.xml><?xml version="1.0" encoding="utf-8"?>
<sst xmlns="http://schemas.openxmlformats.org/spreadsheetml/2006/main" count="171" uniqueCount="149">
  <si>
    <t>Staff</t>
  </si>
  <si>
    <t>Sales</t>
  </si>
  <si>
    <t>Commission Earned</t>
  </si>
  <si>
    <t>John</t>
  </si>
  <si>
    <t>Bill</t>
  </si>
  <si>
    <t>Jenny</t>
  </si>
  <si>
    <t>Laura</t>
  </si>
  <si>
    <t>Commission</t>
  </si>
  <si>
    <t>Over $100</t>
  </si>
  <si>
    <t>Student</t>
  </si>
  <si>
    <t>Score</t>
  </si>
  <si>
    <t>Award</t>
  </si>
  <si>
    <t>Suzi</t>
  </si>
  <si>
    <t>Olivia</t>
  </si>
  <si>
    <t>Emma</t>
  </si>
  <si>
    <t>Natalie</t>
  </si>
  <si>
    <t>Jessica</t>
  </si>
  <si>
    <t>Amy</t>
  </si>
  <si>
    <t>Fail</t>
  </si>
  <si>
    <t>Pass</t>
  </si>
  <si>
    <t>Distinction</t>
  </si>
  <si>
    <t>Home</t>
  </si>
  <si>
    <t>For</t>
  </si>
  <si>
    <t>Away</t>
  </si>
  <si>
    <t>Against</t>
  </si>
  <si>
    <t>Result</t>
  </si>
  <si>
    <t>Arsenal</t>
  </si>
  <si>
    <t>Barcelona</t>
  </si>
  <si>
    <t>Lazio</t>
  </si>
  <si>
    <t>AC Milan</t>
  </si>
  <si>
    <t>Bruges</t>
  </si>
  <si>
    <t>Mobile Phone Account</t>
  </si>
  <si>
    <t>Cell charges (peak)</t>
  </si>
  <si>
    <t>Cell charges (off peak)</t>
  </si>
  <si>
    <t>Line rental</t>
  </si>
  <si>
    <t>Total</t>
  </si>
  <si>
    <t>Tax</t>
  </si>
  <si>
    <t>Total with Tax</t>
  </si>
  <si>
    <t>Minutes</t>
  </si>
  <si>
    <t>Price per minute</t>
  </si>
  <si>
    <t>Cost</t>
  </si>
  <si>
    <t>Rate Plan</t>
  </si>
  <si>
    <t>C</t>
  </si>
  <si>
    <t>A</t>
  </si>
  <si>
    <t>B</t>
  </si>
  <si>
    <t>Student Name</t>
  </si>
  <si>
    <t>Assignment 1</t>
  </si>
  <si>
    <t>Assignment 2</t>
  </si>
  <si>
    <t>Primrose Jones</t>
  </si>
  <si>
    <t>Lucy Peterson</t>
  </si>
  <si>
    <t>Natalie Frederick</t>
  </si>
  <si>
    <t>Susan Tiers</t>
  </si>
  <si>
    <t>Phillipa Smith</t>
  </si>
  <si>
    <t>Number in stock</t>
  </si>
  <si>
    <t>Re-order Level</t>
  </si>
  <si>
    <t>Apples</t>
  </si>
  <si>
    <t>Item</t>
  </si>
  <si>
    <t>Oranges</t>
  </si>
  <si>
    <t>Spaghetti</t>
  </si>
  <si>
    <t>Chocolate</t>
  </si>
  <si>
    <t>Strawberries</t>
  </si>
  <si>
    <t>Selling Fast</t>
  </si>
  <si>
    <t>None</t>
  </si>
  <si>
    <t>Re-order?</t>
  </si>
  <si>
    <t>Instructions:</t>
  </si>
  <si>
    <t>Subject</t>
  </si>
  <si>
    <t>Week 1</t>
  </si>
  <si>
    <t>Week 2</t>
  </si>
  <si>
    <t>L</t>
  </si>
  <si>
    <t>G</t>
  </si>
  <si>
    <t>Geography</t>
  </si>
  <si>
    <t>History</t>
  </si>
  <si>
    <t>Mathematics</t>
  </si>
  <si>
    <t>French</t>
  </si>
  <si>
    <t>Overall</t>
  </si>
  <si>
    <t>Excellent</t>
  </si>
  <si>
    <t>Late</t>
  </si>
  <si>
    <t>Action</t>
  </si>
  <si>
    <t>Detention</t>
  </si>
  <si>
    <t>Assume the subjects listed above are for a middle school student.  If an "L" is listed in either week, the assignment was turned in late.  If a "G" is listed in either week, the student met the goal.  Using appropriate cell references, write a formula in D3 that can be copied down the column that will display the word "Excellent" if the homework assignments were turned in on time for both weeks.  Display the word "Late" if the homework was late in either week.</t>
  </si>
  <si>
    <t>Step 1</t>
  </si>
  <si>
    <t>Step 2</t>
  </si>
  <si>
    <t>Write a formula in E3 which can be copied down the column that will show the word "Detention" if the assignments were late in both week.  Otherwise, just leave the cell blank.</t>
  </si>
  <si>
    <t>Faculty List - Mayberry University</t>
  </si>
  <si>
    <t>Name</t>
  </si>
  <si>
    <t>Needs Evaluation?</t>
  </si>
  <si>
    <t>Barney Fife</t>
  </si>
  <si>
    <t>Andy Taylor</t>
  </si>
  <si>
    <t>Bee Taylor</t>
  </si>
  <si>
    <t>Opie Taylor</t>
  </si>
  <si>
    <t>Gomer Pyle</t>
  </si>
  <si>
    <t>Otis Campbell</t>
  </si>
  <si>
    <t>If the home result is greater than the away result, display 'Home" (without quotes).</t>
  </si>
  <si>
    <t>If the home result if the same as the away result, we want to display "Draw" (without quotes).</t>
  </si>
  <si>
    <t>If the away result is higher than the home result we want to display "Away" (without quotes).</t>
  </si>
  <si>
    <t>Peak Rate</t>
  </si>
  <si>
    <t>Off-peak Rate</t>
  </si>
  <si>
    <t>Line Rental</t>
  </si>
  <si>
    <t>Sub-total</t>
  </si>
  <si>
    <t>Results</t>
  </si>
  <si>
    <t>On Sale</t>
  </si>
  <si>
    <t>Items need to be reordering if either of the following conditions is true:</t>
  </si>
  <si>
    <t>1.  The quanity in stock is less than the re-order point level</t>
  </si>
  <si>
    <t>2.  Someone has entered "On Sale" in the Additional Information column.</t>
  </si>
  <si>
    <t>Gallons</t>
  </si>
  <si>
    <t>PPG</t>
  </si>
  <si>
    <t>Section</t>
  </si>
  <si>
    <t>Semester</t>
  </si>
  <si>
    <t>Year</t>
  </si>
  <si>
    <t>About how long did you work on this "take home" Quiz?</t>
  </si>
  <si>
    <t>Points</t>
  </si>
  <si>
    <t>Requirement</t>
  </si>
  <si>
    <t>0</t>
  </si>
  <si>
    <t>15</t>
  </si>
  <si>
    <t>Template</t>
  </si>
  <si>
    <t>Fall 2015</t>
  </si>
  <si>
    <t>Nested IF and Boolean Problems</t>
  </si>
  <si>
    <t>Excel 1</t>
  </si>
  <si>
    <t>Assignment was not submitted for grading or has a substantial number of incorrect responses (i.e. half or perhaps more of the responses are incorrect).</t>
  </si>
  <si>
    <t>Assignment is partially incomplete (less than half) or has a significant number of incorrect responses.</t>
  </si>
  <si>
    <t>Assignment has been completed fully, although points may be deducted for incorrect responses.</t>
  </si>
  <si>
    <t>20-25</t>
  </si>
  <si>
    <t>Note</t>
  </si>
  <si>
    <t>Commission rates are subject to change</t>
  </si>
  <si>
    <t>Award designations are subject to change</t>
  </si>
  <si>
    <t>Additional Info</t>
  </si>
  <si>
    <t>Tenured?</t>
  </si>
  <si>
    <t>Excel assignments should be done using Microsoft Office 2016 or Office 2013. Note that some Mac users have reported issues with PivotTables, Filters, etc. Be sure to use cell references rather than constant values in your formulas. Reference the “locked” solution file after completing each worksheet to ensure your responses match not only content but format as well. Afterwards, carefully check all of your work before posting it for grading. Subtle logic errors can often lead to incorrect results which will likely result in point deductions on Assignments. Students will earn up to 25 points for this "take home" assignment (denoted as Excel 1) based on the following criteria:</t>
  </si>
  <si>
    <t>CIS250</t>
  </si>
  <si>
    <t>$25 - $100</t>
  </si>
  <si>
    <t>Under $25</t>
  </si>
  <si>
    <t>59 or below</t>
  </si>
  <si>
    <t>60 to 79</t>
  </si>
  <si>
    <t>80 or above</t>
  </si>
  <si>
    <t>Chelsea</t>
  </si>
  <si>
    <t>Rate Plan Chosen:</t>
  </si>
  <si>
    <t>In order to qualify for advanced placement in a math class, students have to complete two assignments and have achieved a score of at least 85 on both of them.  Write a formula that will result in the word "Advanced" (no quotes) if they achieved a 85 on both of them and "Fundamentals"  (again, no quotes) if not.  The formula you enter in cell D3 must then be copied down the Results column (D) and work for each of the remaining students on the list.</t>
  </si>
  <si>
    <t>Mustard</t>
  </si>
  <si>
    <t>Yogurt</t>
  </si>
  <si>
    <t>Write a formula that will be entered in E2 and copied down the column that will produce "Yes" if they meet the conditions specified below, otherwise it should display "No".</t>
  </si>
  <si>
    <r>
      <rPr>
        <b/>
        <u/>
        <sz val="11"/>
        <color rgb="FFFF0000"/>
        <rFont val="Calibri"/>
        <family val="2"/>
        <scheme val="minor"/>
      </rPr>
      <t>Note</t>
    </r>
    <r>
      <rPr>
        <b/>
        <sz val="11"/>
        <color rgb="FFFF0000"/>
        <rFont val="Calibri"/>
        <family val="2"/>
        <scheme val="minor"/>
      </rPr>
      <t xml:space="preserve">: Do </t>
    </r>
    <r>
      <rPr>
        <b/>
        <u/>
        <sz val="11"/>
        <color rgb="FFFF0000"/>
        <rFont val="Calibri"/>
        <family val="2"/>
        <scheme val="minor"/>
      </rPr>
      <t>not</t>
    </r>
    <r>
      <rPr>
        <b/>
        <sz val="11"/>
        <color rgb="FFFF0000"/>
        <rFont val="Calibri"/>
        <family val="2"/>
        <scheme val="minor"/>
      </rPr>
      <t xml:space="preserve"> type the words "Excellent", "Late", or "Detention" in any of your formulas.</t>
    </r>
  </si>
  <si>
    <t>Technology</t>
  </si>
  <si>
    <r>
      <rPr>
        <b/>
        <i/>
        <u/>
        <sz val="11"/>
        <color rgb="FFFF0000"/>
        <rFont val="Calibri"/>
        <family val="2"/>
        <scheme val="minor"/>
      </rPr>
      <t>Note</t>
    </r>
    <r>
      <rPr>
        <b/>
        <i/>
        <sz val="11"/>
        <color rgb="FFFF0000"/>
        <rFont val="Calibri"/>
        <family val="2"/>
        <scheme val="minor"/>
      </rPr>
      <t>: Add a Data Validation rule to cell D1 to permit one of these three rate plans only.</t>
    </r>
  </si>
  <si>
    <r>
      <rPr>
        <b/>
        <i/>
        <u/>
        <sz val="10"/>
        <color rgb="FFFF0000"/>
        <rFont val="Arial"/>
        <family val="2"/>
      </rPr>
      <t>Note</t>
    </r>
    <r>
      <rPr>
        <b/>
        <i/>
        <sz val="10"/>
        <color rgb="FFFF0000"/>
        <rFont val="Arial"/>
        <family val="2"/>
      </rPr>
      <t>: Add page header and footer as shown in the Solution PDF.</t>
    </r>
  </si>
  <si>
    <t>A truck stop on a major interstate highway gives a discount on diesel to truckers based on quantity purchased. Write a formula which calculates the correct price to charge a customer based on the following conditions:
    1.  no discount (zero dollars off the total amount due) if the customer purchases less than twenty gallons of diesel
    2.  a 1% discount on the total amount of diesel purchased if the customer buys more than twenty gallons of fuel, but less than forty gallons
    3.  a 3% discount on all fuel purchased if the customer buys forty or more gallons of diesel for their big rig
    Assume that cell A2 shows the total quantity (in gallons) of diesel purchased and cell B2 is the price per gallon of fuel. Your formula should properly calculate the total amount that the trucker should pay for the purchase of diesel fuel, after a discount (if any) has been applied.</t>
  </si>
  <si>
    <r>
      <rPr>
        <b/>
        <i/>
        <u/>
        <sz val="12"/>
        <color theme="1"/>
        <rFont val="Calibri"/>
        <family val="2"/>
        <scheme val="minor"/>
      </rPr>
      <t>Note</t>
    </r>
    <r>
      <rPr>
        <b/>
        <i/>
        <sz val="12"/>
        <color theme="1"/>
        <rFont val="Calibri"/>
        <family val="2"/>
        <scheme val="minor"/>
      </rPr>
      <t>:</t>
    </r>
    <r>
      <rPr>
        <sz val="12"/>
        <color theme="1"/>
        <rFont val="Calibri"/>
        <family val="2"/>
        <scheme val="minor"/>
      </rPr>
      <t xml:space="preserve">  Tenured professors at Mayberry University do </t>
    </r>
    <r>
      <rPr>
        <u/>
        <sz val="12"/>
        <color theme="1"/>
        <rFont val="Calibri"/>
        <family val="2"/>
        <scheme val="minor"/>
      </rPr>
      <t>not</t>
    </r>
    <r>
      <rPr>
        <sz val="12"/>
        <color theme="1"/>
        <rFont val="Calibri"/>
        <family val="2"/>
        <scheme val="minor"/>
      </rPr>
      <t xml:space="preserve"> receive any performance reviews, but all other faculty members do. You do not need to use any IF functions. The result in column C should be the Boolean TRUE or FALSE</t>
    </r>
  </si>
  <si>
    <t>Smith, Noah</t>
  </si>
  <si>
    <t>CIS250-06</t>
  </si>
  <si>
    <t>Spring,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</si>
</sst>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
    <numFmt numFmtId="166" formatCode="_(* #,##0.00_);_(* \(#,##0.00\);_(* \-??_);_(@_)"/>
    <numFmt numFmtId="167" formatCode="_(\$* #,##0.00_);_(\$* \(#,##0.00\);_(\$* \-??_);_(@_)"/>
  </numFmts>
  <fonts count="26" x14ac:knownFonts="1">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b/>
      <sz val="11"/>
      <color rgb="FFFF0000"/>
      <name val="Calibri"/>
      <family val="2"/>
      <scheme val="minor"/>
    </font>
    <font>
      <b/>
      <sz val="12"/>
      <color theme="1"/>
      <name val="Calibri"/>
      <family val="2"/>
      <scheme val="minor"/>
    </font>
    <font>
      <b/>
      <sz val="14"/>
      <color theme="1"/>
      <name val="Calibri"/>
      <family val="2"/>
      <scheme val="minor"/>
    </font>
    <font>
      <sz val="10"/>
      <name val="Arial"/>
      <family val="2"/>
    </font>
    <font>
      <b/>
      <sz val="10"/>
      <name val="Arial"/>
      <family val="2"/>
    </font>
    <font>
      <sz val="10"/>
      <color rgb="FFFF0000"/>
      <name val="Arial"/>
      <family val="2"/>
    </font>
    <font>
      <sz val="11"/>
      <color rgb="FF006100"/>
      <name val="Calibri"/>
      <family val="2"/>
      <scheme val="minor"/>
    </font>
    <font>
      <sz val="10"/>
      <name val="Arial"/>
      <family val="2"/>
    </font>
    <font>
      <sz val="11"/>
      <color indexed="8"/>
      <name val="Calibri"/>
      <family val="2"/>
    </font>
    <font>
      <sz val="12"/>
      <color theme="1"/>
      <name val="Arial"/>
      <family val="2"/>
    </font>
    <font>
      <sz val="10"/>
      <name val="MS Sans Serif"/>
      <family val="2"/>
    </font>
    <font>
      <b/>
      <i/>
      <sz val="12"/>
      <color theme="1"/>
      <name val="Calibri"/>
      <family val="2"/>
      <scheme val="minor"/>
    </font>
    <font>
      <b/>
      <i/>
      <u/>
      <sz val="12"/>
      <color theme="1"/>
      <name val="Calibri"/>
      <family val="2"/>
      <scheme val="minor"/>
    </font>
    <font>
      <u/>
      <sz val="12"/>
      <color theme="1"/>
      <name val="Calibri"/>
      <family val="2"/>
      <scheme val="minor"/>
    </font>
    <font>
      <b/>
      <u/>
      <sz val="11"/>
      <color rgb="FFFF0000"/>
      <name val="Calibri"/>
      <family val="2"/>
      <scheme val="minor"/>
    </font>
    <font>
      <b/>
      <i/>
      <sz val="11"/>
      <color rgb="FFFF0000"/>
      <name val="Calibri"/>
      <family val="2"/>
      <scheme val="minor"/>
    </font>
    <font>
      <b/>
      <i/>
      <u/>
      <sz val="11"/>
      <color rgb="FFFF0000"/>
      <name val="Calibri"/>
      <family val="2"/>
      <scheme val="minor"/>
    </font>
    <font>
      <b/>
      <i/>
      <sz val="10"/>
      <color rgb="FFFF0000"/>
      <name val="Arial"/>
      <family val="2"/>
    </font>
    <font>
      <b/>
      <i/>
      <u/>
      <sz val="10"/>
      <color rgb="FFFF0000"/>
      <name val="Arial"/>
      <family val="2"/>
    </font>
  </fonts>
  <fills count="30">
    <fill>
      <patternFill patternType="none"/>
    </fill>
    <fill>
      <patternFill patternType="gray125"/>
    </fill>
    <fill>
      <patternFill patternType="solid">
        <fgColor theme="1"/>
        <bgColor indexed="64"/>
      </patternFill>
    </fill>
    <fill>
      <patternFill patternType="solid">
        <fgColor theme="7"/>
        <bgColor indexed="64"/>
      </patternFill>
    </fill>
    <fill>
      <patternFill patternType="solid">
        <fgColor theme="9"/>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499984740745262"/>
        <bgColor indexed="64"/>
      </patternFill>
    </fill>
    <fill>
      <patternFill patternType="solid">
        <fgColor rgb="FFFFFF00"/>
        <bgColor indexed="64"/>
      </patternFill>
    </fill>
    <fill>
      <patternFill patternType="solid">
        <fgColor rgb="FF92D050"/>
        <bgColor indexed="64"/>
      </patternFill>
    </fill>
    <fill>
      <patternFill patternType="solid">
        <fgColor indexed="15"/>
        <bgColor indexed="64"/>
      </patternFill>
    </fill>
    <fill>
      <patternFill patternType="solid">
        <fgColor rgb="FFC6EFCE"/>
      </patternFill>
    </fill>
    <fill>
      <patternFill patternType="solid">
        <fgColor theme="5" tint="0.59999389629810485"/>
        <bgColor indexed="65"/>
      </patternFill>
    </fill>
    <fill>
      <patternFill patternType="solid">
        <fgColor theme="5"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26"/>
        <bgColor indexed="9"/>
      </patternFill>
    </fill>
  </fills>
  <borders count="5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top style="thin">
        <color auto="1"/>
      </top>
      <bottom style="thin">
        <color auto="1"/>
      </bottom>
      <diagonal/>
    </border>
    <border>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145">
    <xf numFmtId="0" fontId="0" fillId="0" borderId="0"/>
    <xf numFmtId="44" fontId="2" fillId="0" borderId="0" applyFont="0" applyFill="0" applyBorder="0" applyAlignment="0" applyProtection="0"/>
    <xf numFmtId="0" fontId="1" fillId="0" borderId="0"/>
    <xf numFmtId="0" fontId="10" fillId="0" borderId="0"/>
    <xf numFmtId="0" fontId="10" fillId="0" borderId="0"/>
    <xf numFmtId="0" fontId="14" fillId="0" borderId="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2" fillId="17"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15" fillId="28" borderId="0" applyNumberFormat="0" applyBorder="0" applyAlignment="0" applyProtection="0"/>
    <xf numFmtId="0" fontId="5" fillId="18" borderId="0" applyNumberFormat="0" applyBorder="0" applyAlignment="0" applyProtection="0"/>
    <xf numFmtId="166" fontId="10"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44" fontId="15" fillId="0" borderId="0" applyFont="0" applyFill="0" applyBorder="0" applyAlignment="0" applyProtection="0"/>
    <xf numFmtId="44" fontId="10" fillId="0" borderId="0" applyFont="0" applyFill="0" applyBorder="0" applyAlignment="0" applyProtection="0"/>
    <xf numFmtId="44" fontId="10" fillId="0" borderId="0" applyFill="0" applyBorder="0" applyAlignment="0" applyProtection="0"/>
    <xf numFmtId="44" fontId="10" fillId="0" borderId="0" applyFill="0" applyBorder="0" applyAlignment="0" applyProtection="0"/>
    <xf numFmtId="44" fontId="10" fillId="0" borderId="0" applyFill="0" applyBorder="0" applyAlignment="0" applyProtection="0"/>
    <xf numFmtId="44" fontId="10"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13" fillId="16"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2" fillId="0" borderId="0"/>
    <xf numFmtId="0" fontId="10" fillId="29" borderId="45" applyNumberFormat="0" applyAlignment="0" applyProtection="0"/>
    <xf numFmtId="0" fontId="10" fillId="29" borderId="45" applyNumberFormat="0" applyAlignment="0" applyProtection="0"/>
    <xf numFmtId="0" fontId="10" fillId="29" borderId="45" applyNumberFormat="0" applyAlignment="0" applyProtection="0"/>
    <xf numFmtId="0" fontId="10" fillId="29" borderId="45" applyNumberFormat="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5" fillId="0" borderId="0" applyFont="0" applyFill="0" applyBorder="0" applyAlignment="0" applyProtection="0"/>
    <xf numFmtId="0" fontId="17" fillId="0" borderId="0" applyNumberFormat="0" applyFont="0" applyFill="0" applyBorder="0" applyAlignment="0" applyProtection="0">
      <alignment horizontal="left"/>
    </xf>
  </cellStyleXfs>
  <cellXfs count="183">
    <xf numFmtId="0" fontId="0" fillId="0" borderId="0" xfId="0"/>
    <xf numFmtId="0" fontId="6" fillId="4" borderId="1" xfId="0" applyFont="1" applyFill="1" applyBorder="1"/>
    <xf numFmtId="0" fontId="0" fillId="0" borderId="0" xfId="0" applyFill="1"/>
    <xf numFmtId="0" fontId="0" fillId="0" borderId="0" xfId="0" applyAlignment="1">
      <alignment vertical="center"/>
    </xf>
    <xf numFmtId="0" fontId="0" fillId="0" borderId="14" xfId="0" applyBorder="1"/>
    <xf numFmtId="0" fontId="0" fillId="0" borderId="15" xfId="0" applyBorder="1" applyAlignment="1">
      <alignment horizontal="center"/>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5" xfId="0" applyBorder="1"/>
    <xf numFmtId="0" fontId="0" fillId="0" borderId="13" xfId="0" applyBorder="1" applyAlignment="1">
      <alignment horizontal="center"/>
    </xf>
    <xf numFmtId="0" fontId="0" fillId="0" borderId="18" xfId="0" applyBorder="1"/>
    <xf numFmtId="0" fontId="4" fillId="0" borderId="0" xfId="0" applyFont="1"/>
    <xf numFmtId="0" fontId="1" fillId="0" borderId="0" xfId="2"/>
    <xf numFmtId="0" fontId="0" fillId="0" borderId="24" xfId="0" applyBorder="1"/>
    <xf numFmtId="0" fontId="4" fillId="0" borderId="23" xfId="0" applyFont="1" applyBorder="1"/>
    <xf numFmtId="0" fontId="4" fillId="0" borderId="1" xfId="0" applyFont="1" applyBorder="1" applyAlignment="1">
      <alignment horizontal="center"/>
    </xf>
    <xf numFmtId="0" fontId="4" fillId="0" borderId="23" xfId="0" applyFont="1" applyBorder="1" applyAlignment="1">
      <alignment horizontal="center"/>
    </xf>
    <xf numFmtId="0" fontId="4" fillId="0" borderId="2" xfId="0" applyFont="1" applyBorder="1" applyAlignment="1">
      <alignment horizontal="center" wrapText="1"/>
    </xf>
    <xf numFmtId="44" fontId="0" fillId="0" borderId="21" xfId="0" applyNumberFormat="1" applyBorder="1"/>
    <xf numFmtId="44" fontId="0" fillId="0" borderId="22" xfId="0" applyNumberFormat="1" applyBorder="1"/>
    <xf numFmtId="44" fontId="0" fillId="0" borderId="28" xfId="0" applyNumberFormat="1" applyBorder="1"/>
    <xf numFmtId="44" fontId="0" fillId="7" borderId="29" xfId="1" applyFont="1" applyFill="1" applyBorder="1" applyAlignment="1">
      <alignment horizontal="center"/>
    </xf>
    <xf numFmtId="44" fontId="0" fillId="7" borderId="31" xfId="1" applyFont="1" applyFill="1" applyBorder="1" applyAlignment="1">
      <alignment horizontal="center"/>
    </xf>
    <xf numFmtId="0" fontId="5" fillId="3" borderId="1" xfId="0" applyFont="1" applyFill="1" applyBorder="1" applyAlignment="1">
      <alignment horizontal="center"/>
    </xf>
    <xf numFmtId="0" fontId="5" fillId="3" borderId="23" xfId="0" applyFont="1" applyFill="1" applyBorder="1" applyAlignment="1">
      <alignment horizontal="center"/>
    </xf>
    <xf numFmtId="0" fontId="0" fillId="0" borderId="21" xfId="0" applyBorder="1" applyAlignment="1">
      <alignment horizontal="center"/>
    </xf>
    <xf numFmtId="0" fontId="0" fillId="0" borderId="28" xfId="0" applyBorder="1" applyAlignment="1">
      <alignment horizontal="center"/>
    </xf>
    <xf numFmtId="0" fontId="0" fillId="7" borderId="29" xfId="0" applyFill="1" applyBorder="1" applyAlignment="1">
      <alignment horizontal="center"/>
    </xf>
    <xf numFmtId="0" fontId="5" fillId="3" borderId="5" xfId="0" applyFont="1" applyFill="1" applyBorder="1" applyAlignment="1">
      <alignment horizontal="center"/>
    </xf>
    <xf numFmtId="0" fontId="0" fillId="0" borderId="20" xfId="0" applyBorder="1"/>
    <xf numFmtId="0" fontId="4" fillId="0" borderId="34" xfId="0" applyFont="1" applyBorder="1" applyAlignment="1">
      <alignment horizontal="center"/>
    </xf>
    <xf numFmtId="0" fontId="4" fillId="0" borderId="2" xfId="0" applyFont="1" applyBorder="1" applyAlignment="1">
      <alignment horizontal="center"/>
    </xf>
    <xf numFmtId="0" fontId="0" fillId="0" borderId="23" xfId="0" applyBorder="1"/>
    <xf numFmtId="0" fontId="6" fillId="4" borderId="23" xfId="0" applyFont="1" applyFill="1" applyBorder="1" applyAlignment="1">
      <alignment horizont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32" xfId="0" applyFont="1" applyFill="1" applyBorder="1" applyAlignment="1">
      <alignment horizontal="center"/>
    </xf>
    <xf numFmtId="0" fontId="5" fillId="5" borderId="4" xfId="0" applyFont="1" applyFill="1" applyBorder="1" applyAlignment="1">
      <alignment horizontal="center"/>
    </xf>
    <xf numFmtId="0" fontId="5" fillId="5" borderId="5" xfId="0" applyFont="1" applyFill="1" applyBorder="1" applyAlignment="1">
      <alignment horizontal="center"/>
    </xf>
    <xf numFmtId="44" fontId="0" fillId="6" borderId="11" xfId="0" applyNumberFormat="1" applyFill="1" applyBorder="1"/>
    <xf numFmtId="44" fontId="0" fillId="6" borderId="14" xfId="0" applyNumberFormat="1" applyFill="1" applyBorder="1"/>
    <xf numFmtId="44" fontId="0" fillId="6" borderId="17" xfId="0" applyNumberFormat="1" applyFill="1" applyBorder="1"/>
    <xf numFmtId="0" fontId="4" fillId="0" borderId="3" xfId="0" applyFont="1" applyBorder="1" applyAlignment="1">
      <alignment horizontal="center"/>
    </xf>
    <xf numFmtId="0" fontId="4" fillId="0" borderId="32" xfId="0" applyFont="1" applyBorder="1" applyAlignment="1">
      <alignment horizontal="center"/>
    </xf>
    <xf numFmtId="0" fontId="4" fillId="0" borderId="5" xfId="0" applyFont="1" applyBorder="1" applyAlignment="1">
      <alignment horizontal="center"/>
    </xf>
    <xf numFmtId="44" fontId="0" fillId="7" borderId="23" xfId="0" applyNumberFormat="1" applyFill="1" applyBorder="1" applyAlignment="1">
      <alignment horizontal="center"/>
    </xf>
    <xf numFmtId="44" fontId="0" fillId="7" borderId="30" xfId="0" applyNumberFormat="1" applyFill="1" applyBorder="1" applyAlignment="1">
      <alignment horizontal="center"/>
    </xf>
    <xf numFmtId="44" fontId="0" fillId="7" borderId="31" xfId="0" applyNumberFormat="1" applyFill="1" applyBorder="1" applyAlignment="1">
      <alignment horizontal="center"/>
    </xf>
    <xf numFmtId="0" fontId="0" fillId="0" borderId="33" xfId="0" applyBorder="1"/>
    <xf numFmtId="0" fontId="0" fillId="0" borderId="35" xfId="0" applyBorder="1"/>
    <xf numFmtId="0" fontId="0" fillId="0" borderId="36" xfId="0" applyBorder="1"/>
    <xf numFmtId="0" fontId="0" fillId="0" borderId="11" xfId="0" applyBorder="1" applyAlignment="1">
      <alignment horizontal="center"/>
    </xf>
    <xf numFmtId="0" fontId="0" fillId="0" borderId="14" xfId="0" applyBorder="1" applyAlignment="1">
      <alignment horizontal="center"/>
    </xf>
    <xf numFmtId="0" fontId="0" fillId="8" borderId="14" xfId="0" applyFill="1" applyBorder="1" applyAlignment="1">
      <alignment horizontal="center"/>
    </xf>
    <xf numFmtId="0" fontId="0" fillId="8" borderId="16" xfId="0" applyFill="1" applyBorder="1" applyAlignment="1">
      <alignment horizontal="center"/>
    </xf>
    <xf numFmtId="0" fontId="0" fillId="8" borderId="17" xfId="0" applyFill="1" applyBorder="1" applyAlignment="1">
      <alignment horizontal="center"/>
    </xf>
    <xf numFmtId="0" fontId="0" fillId="8" borderId="19" xfId="0" applyFill="1" applyBorder="1" applyAlignment="1">
      <alignment horizontal="center"/>
    </xf>
    <xf numFmtId="0" fontId="4" fillId="9" borderId="23" xfId="0" applyFont="1" applyFill="1" applyBorder="1" applyAlignment="1">
      <alignment horizontal="center" vertical="center"/>
    </xf>
    <xf numFmtId="0" fontId="4" fillId="9" borderId="1"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32"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39" xfId="0" applyFont="1" applyFill="1" applyBorder="1" applyAlignment="1">
      <alignment horizontal="center" vertical="center"/>
    </xf>
    <xf numFmtId="0" fontId="0" fillId="0" borderId="40" xfId="0" applyBorder="1"/>
    <xf numFmtId="0" fontId="0" fillId="0" borderId="41" xfId="0" applyBorder="1"/>
    <xf numFmtId="0" fontId="3" fillId="2" borderId="42" xfId="0" applyFont="1" applyFill="1" applyBorder="1" applyAlignment="1">
      <alignment horizontal="center" vertical="center"/>
    </xf>
    <xf numFmtId="0" fontId="0" fillId="0" borderId="17" xfId="0" applyBorder="1" applyAlignment="1">
      <alignment horizontal="center"/>
    </xf>
    <xf numFmtId="0" fontId="8" fillId="0" borderId="11" xfId="2" applyFont="1" applyBorder="1"/>
    <xf numFmtId="0" fontId="8" fillId="0" borderId="14" xfId="2" applyFont="1" applyBorder="1"/>
    <xf numFmtId="0" fontId="8" fillId="0" borderId="17" xfId="2" applyFont="1" applyBorder="1"/>
    <xf numFmtId="0" fontId="8" fillId="0" borderId="38" xfId="2" applyFont="1" applyBorder="1"/>
    <xf numFmtId="0" fontId="8" fillId="0" borderId="28" xfId="2" applyFont="1" applyBorder="1"/>
    <xf numFmtId="0" fontId="4" fillId="14" borderId="23" xfId="0" applyFont="1" applyFill="1" applyBorder="1" applyAlignment="1">
      <alignment horizontal="center" vertical="center"/>
    </xf>
    <xf numFmtId="0" fontId="0" fillId="7" borderId="23" xfId="0" applyFill="1" applyBorder="1" applyAlignment="1">
      <alignment horizontal="center"/>
    </xf>
    <xf numFmtId="49" fontId="11" fillId="15" borderId="23" xfId="5" applyNumberFormat="1" applyFont="1" applyFill="1" applyBorder="1" applyAlignment="1">
      <alignment horizontal="center"/>
    </xf>
    <xf numFmtId="0" fontId="14" fillId="0" borderId="0" xfId="5"/>
    <xf numFmtId="165" fontId="12" fillId="0" borderId="0" xfId="5" applyNumberFormat="1" applyFont="1"/>
    <xf numFmtId="49" fontId="11" fillId="0" borderId="0" xfId="5" applyNumberFormat="1" applyFont="1" applyAlignment="1">
      <alignment horizontal="left"/>
    </xf>
    <xf numFmtId="49" fontId="11" fillId="0" borderId="0" xfId="5" applyNumberFormat="1" applyFont="1"/>
    <xf numFmtId="49" fontId="14" fillId="0" borderId="0" xfId="5" applyNumberFormat="1" applyFill="1"/>
    <xf numFmtId="49" fontId="14" fillId="0" borderId="0" xfId="5" applyNumberFormat="1"/>
    <xf numFmtId="1" fontId="14" fillId="0" borderId="0" xfId="5" applyNumberFormat="1" applyAlignment="1">
      <alignment horizontal="center"/>
    </xf>
    <xf numFmtId="0" fontId="11" fillId="0" borderId="0" xfId="5" applyFont="1" applyAlignment="1">
      <alignment horizontal="center"/>
    </xf>
    <xf numFmtId="49" fontId="11" fillId="0" borderId="43" xfId="5" applyNumberFormat="1" applyFont="1" applyBorder="1" applyAlignment="1">
      <alignment horizontal="center" vertical="center"/>
    </xf>
    <xf numFmtId="49" fontId="11" fillId="0" borderId="33" xfId="5" applyNumberFormat="1" applyFont="1" applyBorder="1" applyAlignment="1">
      <alignment horizontal="center" vertical="center"/>
    </xf>
    <xf numFmtId="49" fontId="11" fillId="0" borderId="1" xfId="5" applyNumberFormat="1" applyFont="1" applyBorder="1" applyAlignment="1">
      <alignment horizontal="center" vertical="center"/>
    </xf>
    <xf numFmtId="0" fontId="10" fillId="7" borderId="29" xfId="3" applyNumberFormat="1" applyFont="1" applyFill="1" applyBorder="1" applyAlignment="1">
      <alignment horizontal="center" vertical="center"/>
    </xf>
    <xf numFmtId="0" fontId="0" fillId="0" borderId="23" xfId="0" applyBorder="1" applyAlignment="1">
      <alignment horizontal="center" vertical="center"/>
    </xf>
    <xf numFmtId="44" fontId="0" fillId="0" borderId="23" xfId="1" applyFont="1" applyBorder="1" applyAlignment="1">
      <alignment horizontal="center" vertical="center"/>
    </xf>
    <xf numFmtId="0" fontId="5" fillId="2" borderId="32" xfId="0" applyFont="1" applyFill="1" applyBorder="1" applyAlignment="1">
      <alignment horizontal="center" vertical="center"/>
    </xf>
    <xf numFmtId="0" fontId="5" fillId="12" borderId="23" xfId="0" applyFont="1" applyFill="1" applyBorder="1" applyAlignment="1">
      <alignment horizontal="center" vertical="center"/>
    </xf>
    <xf numFmtId="0" fontId="5" fillId="12" borderId="32" xfId="0" applyFont="1" applyFill="1" applyBorder="1" applyAlignment="1">
      <alignment horizontal="center" vertical="center"/>
    </xf>
    <xf numFmtId="0" fontId="0" fillId="0" borderId="46" xfId="0" applyBorder="1" applyAlignment="1">
      <alignment horizontal="center"/>
    </xf>
    <xf numFmtId="0" fontId="0" fillId="8" borderId="24" xfId="0" applyFill="1" applyBorder="1" applyAlignment="1">
      <alignment horizontal="center"/>
    </xf>
    <xf numFmtId="0" fontId="0" fillId="8" borderId="48" xfId="0" applyFill="1" applyBorder="1" applyAlignment="1">
      <alignment horizontal="center"/>
    </xf>
    <xf numFmtId="0" fontId="0" fillId="6" borderId="33" xfId="0" applyFill="1" applyBorder="1" applyAlignment="1">
      <alignment horizontal="center"/>
    </xf>
    <xf numFmtId="0" fontId="0" fillId="6" borderId="35" xfId="0" applyFill="1" applyBorder="1" applyAlignment="1">
      <alignment horizontal="center"/>
    </xf>
    <xf numFmtId="0" fontId="0" fillId="6" borderId="36" xfId="0" applyFill="1" applyBorder="1" applyAlignment="1">
      <alignment horizontal="center"/>
    </xf>
    <xf numFmtId="10" fontId="0" fillId="0" borderId="2" xfId="0" applyNumberFormat="1" applyBorder="1" applyAlignment="1">
      <alignment horizontal="center"/>
    </xf>
    <xf numFmtId="0" fontId="0" fillId="0" borderId="0" xfId="0" applyAlignment="1">
      <alignment vertical="top"/>
    </xf>
    <xf numFmtId="0" fontId="4" fillId="0" borderId="32" xfId="0" applyFont="1" applyBorder="1"/>
    <xf numFmtId="0" fontId="8" fillId="14" borderId="37" xfId="2" applyFont="1" applyFill="1" applyBorder="1" applyAlignment="1">
      <alignment horizontal="center" vertical="center"/>
    </xf>
    <xf numFmtId="0" fontId="8" fillId="14" borderId="23" xfId="2" applyFont="1" applyFill="1" applyBorder="1" applyAlignment="1">
      <alignment horizontal="center" vertical="center"/>
    </xf>
    <xf numFmtId="0" fontId="8" fillId="14" borderId="32" xfId="2" applyFont="1" applyFill="1" applyBorder="1" applyAlignment="1">
      <alignment horizontal="center" vertical="center" wrapText="1"/>
    </xf>
    <xf numFmtId="49" fontId="11" fillId="0" borderId="0" xfId="5" applyNumberFormat="1" applyFont="1" applyAlignment="1">
      <alignment horizontal="center"/>
    </xf>
    <xf numFmtId="0" fontId="0" fillId="11" borderId="11" xfId="0" applyFill="1" applyBorder="1" applyAlignment="1">
      <alignment horizontal="center" vertical="center"/>
    </xf>
    <xf numFmtId="9" fontId="0" fillId="11" borderId="38" xfId="0" applyNumberFormat="1" applyFill="1" applyBorder="1" applyAlignment="1">
      <alignment horizontal="center" vertical="center"/>
    </xf>
    <xf numFmtId="0" fontId="0" fillId="11" borderId="14" xfId="0" applyFill="1" applyBorder="1" applyAlignment="1">
      <alignment horizontal="center" vertical="center"/>
    </xf>
    <xf numFmtId="9" fontId="0" fillId="11" borderId="46" xfId="0" applyNumberFormat="1" applyFill="1" applyBorder="1" applyAlignment="1">
      <alignment horizontal="center" vertical="center"/>
    </xf>
    <xf numFmtId="0" fontId="0" fillId="11" borderId="17" xfId="0" applyFill="1" applyBorder="1" applyAlignment="1">
      <alignment horizontal="center" vertical="center"/>
    </xf>
    <xf numFmtId="9" fontId="0" fillId="11" borderId="28" xfId="0" applyNumberFormat="1" applyFill="1" applyBorder="1" applyAlignment="1">
      <alignment horizontal="center" vertical="center"/>
    </xf>
    <xf numFmtId="0" fontId="0" fillId="0" borderId="50" xfId="0" applyBorder="1"/>
    <xf numFmtId="0" fontId="0" fillId="10" borderId="33" xfId="0" applyFill="1" applyBorder="1" applyAlignment="1">
      <alignment horizontal="center" vertical="center"/>
    </xf>
    <xf numFmtId="0" fontId="0" fillId="10" borderId="29" xfId="0" applyFill="1" applyBorder="1" applyAlignment="1">
      <alignment horizontal="center" vertical="center"/>
    </xf>
    <xf numFmtId="0" fontId="0" fillId="10" borderId="35" xfId="0" applyFill="1" applyBorder="1" applyAlignment="1">
      <alignment horizontal="center" vertical="center"/>
    </xf>
    <xf numFmtId="0" fontId="0" fillId="10" borderId="30" xfId="0" applyFill="1" applyBorder="1" applyAlignment="1">
      <alignment horizontal="center" vertical="center"/>
    </xf>
    <xf numFmtId="0" fontId="0" fillId="10" borderId="36" xfId="0" applyFill="1" applyBorder="1" applyAlignment="1">
      <alignment horizontal="center" vertical="center"/>
    </xf>
    <xf numFmtId="0" fontId="0" fillId="10" borderId="31" xfId="0" applyFill="1" applyBorder="1" applyAlignment="1">
      <alignment horizontal="center" vertical="center"/>
    </xf>
    <xf numFmtId="0" fontId="0" fillId="0" borderId="33"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164" fontId="0" fillId="6" borderId="38" xfId="0" applyNumberFormat="1" applyFill="1" applyBorder="1" applyAlignment="1">
      <alignment horizontal="center"/>
    </xf>
    <xf numFmtId="164" fontId="0" fillId="6" borderId="29" xfId="0" applyNumberFormat="1" applyFill="1" applyBorder="1" applyAlignment="1">
      <alignment horizontal="center"/>
    </xf>
    <xf numFmtId="164" fontId="0" fillId="6" borderId="46" xfId="0" applyNumberFormat="1" applyFill="1" applyBorder="1" applyAlignment="1">
      <alignment horizontal="center"/>
    </xf>
    <xf numFmtId="164" fontId="0" fillId="6" borderId="30" xfId="0" applyNumberFormat="1" applyFill="1" applyBorder="1" applyAlignment="1">
      <alignment horizontal="center"/>
    </xf>
    <xf numFmtId="164" fontId="0" fillId="6" borderId="28" xfId="0" applyNumberFormat="1" applyFill="1" applyBorder="1" applyAlignment="1">
      <alignment horizontal="center"/>
    </xf>
    <xf numFmtId="164" fontId="0" fillId="6" borderId="31" xfId="0" applyNumberFormat="1" applyFill="1" applyBorder="1" applyAlignment="1">
      <alignment horizontal="center"/>
    </xf>
    <xf numFmtId="0" fontId="0" fillId="0" borderId="38" xfId="0" applyBorder="1" applyAlignment="1">
      <alignment horizontal="center"/>
    </xf>
    <xf numFmtId="0" fontId="8" fillId="0" borderId="46" xfId="2" applyFont="1" applyBorder="1"/>
    <xf numFmtId="49" fontId="10" fillId="0" borderId="0" xfId="5" applyNumberFormat="1" applyFont="1"/>
    <xf numFmtId="49" fontId="10" fillId="0" borderId="1" xfId="5" applyNumberFormat="1" applyFont="1" applyBorder="1" applyAlignment="1">
      <alignment horizontal="left" vertical="center" wrapText="1"/>
    </xf>
    <xf numFmtId="49" fontId="10" fillId="0" borderId="2" xfId="5" applyNumberFormat="1" applyFont="1" applyBorder="1" applyAlignment="1">
      <alignment horizontal="left" vertical="center" wrapText="1"/>
    </xf>
    <xf numFmtId="49" fontId="10" fillId="0" borderId="33" xfId="5" applyNumberFormat="1" applyFont="1" applyBorder="1" applyAlignment="1">
      <alignment horizontal="left" vertical="center" wrapText="1"/>
    </xf>
    <xf numFmtId="49" fontId="10" fillId="0" borderId="44" xfId="5" applyNumberFormat="1" applyFont="1" applyBorder="1" applyAlignment="1">
      <alignment horizontal="left" vertical="center" wrapText="1"/>
    </xf>
    <xf numFmtId="49" fontId="11" fillId="0" borderId="0" xfId="5" applyNumberFormat="1" applyFont="1" applyAlignment="1">
      <alignment horizontal="center"/>
    </xf>
    <xf numFmtId="49" fontId="11" fillId="0" borderId="6" xfId="5" applyNumberFormat="1" applyFont="1" applyBorder="1" applyAlignment="1">
      <alignment horizontal="center" vertical="center"/>
    </xf>
    <xf numFmtId="49" fontId="11" fillId="0" borderId="7" xfId="5" applyNumberFormat="1" applyFont="1" applyBorder="1" applyAlignment="1">
      <alignment horizontal="center" vertical="center"/>
    </xf>
    <xf numFmtId="0" fontId="24" fillId="0" borderId="1" xfId="5" applyFont="1" applyBorder="1" applyAlignment="1">
      <alignment horizontal="center" vertical="center"/>
    </xf>
    <xf numFmtId="0" fontId="24" fillId="0" borderId="34" xfId="5" applyFont="1" applyBorder="1" applyAlignment="1">
      <alignment horizontal="center" vertical="center"/>
    </xf>
    <xf numFmtId="0" fontId="24" fillId="0" borderId="2" xfId="5" applyFont="1" applyBorder="1" applyAlignment="1">
      <alignment horizontal="center" vertical="center"/>
    </xf>
    <xf numFmtId="49" fontId="12" fillId="8" borderId="3" xfId="5" applyNumberFormat="1" applyFont="1" applyFill="1" applyBorder="1" applyAlignment="1">
      <alignment horizontal="center" vertical="center" wrapText="1"/>
    </xf>
    <xf numFmtId="49" fontId="12" fillId="8" borderId="4" xfId="5" applyNumberFormat="1" applyFont="1" applyFill="1" applyBorder="1" applyAlignment="1">
      <alignment horizontal="center" vertical="center" wrapText="1"/>
    </xf>
    <xf numFmtId="49" fontId="12" fillId="8" borderId="5" xfId="5" applyNumberFormat="1" applyFont="1" applyFill="1" applyBorder="1" applyAlignment="1">
      <alignment horizontal="center" vertical="center" wrapText="1"/>
    </xf>
    <xf numFmtId="49" fontId="12" fillId="8" borderId="6" xfId="5" applyNumberFormat="1" applyFont="1" applyFill="1" applyBorder="1" applyAlignment="1">
      <alignment horizontal="center" vertical="center" wrapText="1"/>
    </xf>
    <xf numFmtId="49" fontId="12" fillId="8" borderId="0" xfId="5" applyNumberFormat="1" applyFont="1" applyFill="1" applyBorder="1" applyAlignment="1">
      <alignment horizontal="center" vertical="center" wrapText="1"/>
    </xf>
    <xf numFmtId="49" fontId="12" fillId="8" borderId="7" xfId="5" applyNumberFormat="1" applyFont="1" applyFill="1" applyBorder="1" applyAlignment="1">
      <alignment horizontal="center" vertical="center" wrapText="1"/>
    </xf>
    <xf numFmtId="49" fontId="12" fillId="8" borderId="8" xfId="5" applyNumberFormat="1" applyFont="1" applyFill="1" applyBorder="1" applyAlignment="1">
      <alignment horizontal="center" vertical="center" wrapText="1"/>
    </xf>
    <xf numFmtId="49" fontId="12" fillId="8" borderId="9" xfId="5" applyNumberFormat="1" applyFont="1" applyFill="1" applyBorder="1" applyAlignment="1">
      <alignment horizontal="center" vertical="center" wrapText="1"/>
    </xf>
    <xf numFmtId="49" fontId="12" fillId="8" borderId="10" xfId="5" applyNumberFormat="1" applyFont="1" applyFill="1" applyBorder="1" applyAlignment="1">
      <alignment horizontal="center" vertical="center" wrapText="1"/>
    </xf>
    <xf numFmtId="9" fontId="0" fillId="11" borderId="32" xfId="0" applyNumberFormat="1" applyFill="1" applyBorder="1" applyAlignment="1">
      <alignment horizontal="center" wrapText="1"/>
    </xf>
    <xf numFmtId="9" fontId="0" fillId="11" borderId="43" xfId="0" applyNumberFormat="1" applyFill="1" applyBorder="1" applyAlignment="1">
      <alignment horizontal="center" wrapText="1"/>
    </xf>
    <xf numFmtId="9" fontId="0" fillId="11" borderId="47" xfId="0" applyNumberFormat="1" applyFill="1" applyBorder="1" applyAlignment="1">
      <alignment horizontal="center" wrapText="1"/>
    </xf>
    <xf numFmtId="9" fontId="0" fillId="10" borderId="32" xfId="0" applyNumberFormat="1" applyFill="1" applyBorder="1" applyAlignment="1">
      <alignment horizontal="center" wrapText="1"/>
    </xf>
    <xf numFmtId="9" fontId="0" fillId="10" borderId="43" xfId="0" applyNumberFormat="1" applyFill="1" applyBorder="1" applyAlignment="1">
      <alignment horizontal="center" wrapText="1"/>
    </xf>
    <xf numFmtId="9" fontId="0" fillId="10" borderId="47" xfId="0" applyNumberFormat="1" applyFill="1" applyBorder="1" applyAlignment="1">
      <alignment horizontal="center" wrapText="1"/>
    </xf>
    <xf numFmtId="0" fontId="22" fillId="8" borderId="1" xfId="0" applyFont="1" applyFill="1" applyBorder="1" applyAlignment="1">
      <alignment horizontal="center"/>
    </xf>
    <xf numFmtId="0" fontId="22" fillId="8" borderId="34" xfId="0" applyFont="1" applyFill="1" applyBorder="1" applyAlignment="1">
      <alignment horizontal="center"/>
    </xf>
    <xf numFmtId="0" fontId="22" fillId="8" borderId="2" xfId="0" applyFont="1" applyFill="1" applyBorder="1" applyAlignment="1">
      <alignment horizontal="center"/>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7" fillId="0" borderId="1" xfId="0" applyFont="1" applyBorder="1" applyAlignment="1">
      <alignment horizontal="center"/>
    </xf>
    <xf numFmtId="0" fontId="7" fillId="0" borderId="34" xfId="0" applyFont="1" applyBorder="1" applyAlignment="1">
      <alignment horizontal="center"/>
    </xf>
    <xf numFmtId="0" fontId="7" fillId="0" borderId="2" xfId="0" applyFont="1" applyBorder="1" applyAlignment="1">
      <alignment horizontal="center"/>
    </xf>
    <xf numFmtId="0" fontId="0" fillId="0" borderId="4" xfId="0" applyBorder="1" applyAlignment="1">
      <alignment horizontal="center" vertical="top" wrapText="1"/>
    </xf>
    <xf numFmtId="0" fontId="0" fillId="0" borderId="0" xfId="0" applyBorder="1" applyAlignment="1">
      <alignment horizontal="center" vertical="top" wrapText="1"/>
    </xf>
    <xf numFmtId="0" fontId="9" fillId="13" borderId="25" xfId="2" applyFont="1" applyFill="1" applyBorder="1" applyAlignment="1">
      <alignment horizontal="center"/>
    </xf>
    <xf numFmtId="0" fontId="9" fillId="13" borderId="26" xfId="2" applyFont="1" applyFill="1" applyBorder="1" applyAlignment="1">
      <alignment horizontal="center"/>
    </xf>
    <xf numFmtId="0" fontId="9" fillId="13" borderId="27" xfId="2" applyFont="1" applyFill="1" applyBorder="1" applyAlignment="1">
      <alignment horizontal="center"/>
    </xf>
    <xf numFmtId="0" fontId="1" fillId="0" borderId="0" xfId="2" applyBorder="1" applyAlignment="1">
      <alignment horizontal="center" vertical="center" wrapText="1"/>
    </xf>
    <xf numFmtId="49" fontId="10" fillId="0" borderId="0" xfId="5" applyNumberFormat="1" applyFont="1" applyFill="1"/>
    <xf numFmtId="164" fontId="0" fillId="7" borderId="49" xfId="1" applyNumberFormat="1" applyFont="1" applyFill="1" applyBorder="1" applyAlignment="1">
      <alignment horizontal="center"/>
    </xf>
    <xf numFmtId="164" fontId="0" fillId="7" borderId="31" xfId="1" applyNumberFormat="1" applyFont="1" applyFill="1" applyBorder="1" applyAlignment="1">
      <alignment horizontal="center"/>
    </xf>
  </cellXfs>
  <cellStyles count="145">
    <cellStyle name="20% - Accent1 2" xfId="6" xr:uid="{00000000-0005-0000-0000-000000000000}"/>
    <cellStyle name="20% - Accent1 2 2" xfId="7" xr:uid="{00000000-0005-0000-0000-000001000000}"/>
    <cellStyle name="20% - Accent1 2 3" xfId="8" xr:uid="{00000000-0005-0000-0000-000002000000}"/>
    <cellStyle name="20% - Accent1 3" xfId="9" xr:uid="{00000000-0005-0000-0000-000003000000}"/>
    <cellStyle name="20% - Accent1 4" xfId="10" xr:uid="{00000000-0005-0000-0000-000004000000}"/>
    <cellStyle name="20% - Accent1 5" xfId="11" xr:uid="{00000000-0005-0000-0000-000005000000}"/>
    <cellStyle name="20% - Accent1 6" xfId="12" xr:uid="{00000000-0005-0000-0000-000006000000}"/>
    <cellStyle name="20% - Accent2 2" xfId="13" xr:uid="{00000000-0005-0000-0000-000007000000}"/>
    <cellStyle name="20% - Accent2 2 2" xfId="14" xr:uid="{00000000-0005-0000-0000-000008000000}"/>
    <cellStyle name="20% - Accent2 2 3" xfId="15" xr:uid="{00000000-0005-0000-0000-000009000000}"/>
    <cellStyle name="20% - Accent2 3" xfId="16" xr:uid="{00000000-0005-0000-0000-00000A000000}"/>
    <cellStyle name="20% - Accent2 4" xfId="17" xr:uid="{00000000-0005-0000-0000-00000B000000}"/>
    <cellStyle name="20% - Accent2 5" xfId="18" xr:uid="{00000000-0005-0000-0000-00000C000000}"/>
    <cellStyle name="20% - Accent2 6" xfId="19" xr:uid="{00000000-0005-0000-0000-00000D000000}"/>
    <cellStyle name="20% - Accent3 2" xfId="20" xr:uid="{00000000-0005-0000-0000-00000E000000}"/>
    <cellStyle name="20% - Accent3 2 2" xfId="21" xr:uid="{00000000-0005-0000-0000-00000F000000}"/>
    <cellStyle name="20% - Accent3 2 3" xfId="22" xr:uid="{00000000-0005-0000-0000-000010000000}"/>
    <cellStyle name="20% - Accent3 3" xfId="23" xr:uid="{00000000-0005-0000-0000-000011000000}"/>
    <cellStyle name="20% - Accent3 4" xfId="24" xr:uid="{00000000-0005-0000-0000-000012000000}"/>
    <cellStyle name="20% - Accent3 5" xfId="25" xr:uid="{00000000-0005-0000-0000-000013000000}"/>
    <cellStyle name="20% - Accent3 6" xfId="26" xr:uid="{00000000-0005-0000-0000-000014000000}"/>
    <cellStyle name="20% - Accent4 2" xfId="27" xr:uid="{00000000-0005-0000-0000-000015000000}"/>
    <cellStyle name="20% - Accent4 2 2" xfId="28" xr:uid="{00000000-0005-0000-0000-000016000000}"/>
    <cellStyle name="20% - Accent4 2 3" xfId="29" xr:uid="{00000000-0005-0000-0000-000017000000}"/>
    <cellStyle name="20% - Accent4 3" xfId="30" xr:uid="{00000000-0005-0000-0000-000018000000}"/>
    <cellStyle name="20% - Accent4 4" xfId="31" xr:uid="{00000000-0005-0000-0000-000019000000}"/>
    <cellStyle name="20% - Accent4 5" xfId="32" xr:uid="{00000000-0005-0000-0000-00001A000000}"/>
    <cellStyle name="20% - Accent4 6" xfId="33" xr:uid="{00000000-0005-0000-0000-00001B000000}"/>
    <cellStyle name="20% - Accent5 2" xfId="34" xr:uid="{00000000-0005-0000-0000-00001C000000}"/>
    <cellStyle name="20% - Accent5 2 2" xfId="35" xr:uid="{00000000-0005-0000-0000-00001D000000}"/>
    <cellStyle name="20% - Accent5 2 3" xfId="36" xr:uid="{00000000-0005-0000-0000-00001E000000}"/>
    <cellStyle name="20% - Accent5 3" xfId="37" xr:uid="{00000000-0005-0000-0000-00001F000000}"/>
    <cellStyle name="20% - Accent5 4" xfId="38" xr:uid="{00000000-0005-0000-0000-000020000000}"/>
    <cellStyle name="20% - Accent5 5" xfId="39" xr:uid="{00000000-0005-0000-0000-000021000000}"/>
    <cellStyle name="20% - Accent5 6" xfId="40" xr:uid="{00000000-0005-0000-0000-000022000000}"/>
    <cellStyle name="20% - Accent6 2" xfId="41" xr:uid="{00000000-0005-0000-0000-000023000000}"/>
    <cellStyle name="20% - Accent6 2 2" xfId="42" xr:uid="{00000000-0005-0000-0000-000024000000}"/>
    <cellStyle name="20% - Accent6 2 3" xfId="43" xr:uid="{00000000-0005-0000-0000-000025000000}"/>
    <cellStyle name="20% - Accent6 3" xfId="44" xr:uid="{00000000-0005-0000-0000-000026000000}"/>
    <cellStyle name="20% - Accent6 4" xfId="45" xr:uid="{00000000-0005-0000-0000-000027000000}"/>
    <cellStyle name="20% - Accent6 5" xfId="46" xr:uid="{00000000-0005-0000-0000-000028000000}"/>
    <cellStyle name="20% - Accent6 6" xfId="47" xr:uid="{00000000-0005-0000-0000-000029000000}"/>
    <cellStyle name="40% - Accent1 2" xfId="48" xr:uid="{00000000-0005-0000-0000-00002A000000}"/>
    <cellStyle name="40% - Accent1 2 2" xfId="49" xr:uid="{00000000-0005-0000-0000-00002B000000}"/>
    <cellStyle name="40% - Accent1 2 3" xfId="50" xr:uid="{00000000-0005-0000-0000-00002C000000}"/>
    <cellStyle name="40% - Accent1 3" xfId="51" xr:uid="{00000000-0005-0000-0000-00002D000000}"/>
    <cellStyle name="40% - Accent1 4" xfId="52" xr:uid="{00000000-0005-0000-0000-00002E000000}"/>
    <cellStyle name="40% - Accent1 5" xfId="53" xr:uid="{00000000-0005-0000-0000-00002F000000}"/>
    <cellStyle name="40% - Accent1 6" xfId="54" xr:uid="{00000000-0005-0000-0000-000030000000}"/>
    <cellStyle name="40% - Accent2 2" xfId="55" xr:uid="{00000000-0005-0000-0000-000031000000}"/>
    <cellStyle name="40% - Accent2 3" xfId="56" xr:uid="{00000000-0005-0000-0000-000032000000}"/>
    <cellStyle name="40% - Accent2 3 2" xfId="57" xr:uid="{00000000-0005-0000-0000-000033000000}"/>
    <cellStyle name="40% - Accent2 3 3" xfId="58" xr:uid="{00000000-0005-0000-0000-000034000000}"/>
    <cellStyle name="40% - Accent2 4" xfId="59" xr:uid="{00000000-0005-0000-0000-000035000000}"/>
    <cellStyle name="40% - Accent2 5" xfId="60" xr:uid="{00000000-0005-0000-0000-000036000000}"/>
    <cellStyle name="40% - Accent2 6" xfId="61" xr:uid="{00000000-0005-0000-0000-000037000000}"/>
    <cellStyle name="40% - Accent2 7" xfId="62" xr:uid="{00000000-0005-0000-0000-000038000000}"/>
    <cellStyle name="40% - Accent3 2" xfId="63" xr:uid="{00000000-0005-0000-0000-000039000000}"/>
    <cellStyle name="40% - Accent3 2 2" xfId="64" xr:uid="{00000000-0005-0000-0000-00003A000000}"/>
    <cellStyle name="40% - Accent3 2 3" xfId="65" xr:uid="{00000000-0005-0000-0000-00003B000000}"/>
    <cellStyle name="40% - Accent3 3" xfId="66" xr:uid="{00000000-0005-0000-0000-00003C000000}"/>
    <cellStyle name="40% - Accent3 4" xfId="67" xr:uid="{00000000-0005-0000-0000-00003D000000}"/>
    <cellStyle name="40% - Accent3 5" xfId="68" xr:uid="{00000000-0005-0000-0000-00003E000000}"/>
    <cellStyle name="40% - Accent3 6" xfId="69" xr:uid="{00000000-0005-0000-0000-00003F000000}"/>
    <cellStyle name="40% - Accent4 2" xfId="70" xr:uid="{00000000-0005-0000-0000-000040000000}"/>
    <cellStyle name="40% - Accent4 2 2" xfId="71" xr:uid="{00000000-0005-0000-0000-000041000000}"/>
    <cellStyle name="40% - Accent4 2 3" xfId="72" xr:uid="{00000000-0005-0000-0000-000042000000}"/>
    <cellStyle name="40% - Accent4 3" xfId="73" xr:uid="{00000000-0005-0000-0000-000043000000}"/>
    <cellStyle name="40% - Accent4 4" xfId="74" xr:uid="{00000000-0005-0000-0000-000044000000}"/>
    <cellStyle name="40% - Accent4 5" xfId="75" xr:uid="{00000000-0005-0000-0000-000045000000}"/>
    <cellStyle name="40% - Accent4 6" xfId="76" xr:uid="{00000000-0005-0000-0000-000046000000}"/>
    <cellStyle name="40% - Accent5 2" xfId="77" xr:uid="{00000000-0005-0000-0000-000047000000}"/>
    <cellStyle name="40% - Accent5 2 2" xfId="78" xr:uid="{00000000-0005-0000-0000-000048000000}"/>
    <cellStyle name="40% - Accent5 2 3" xfId="79" xr:uid="{00000000-0005-0000-0000-000049000000}"/>
    <cellStyle name="40% - Accent5 3" xfId="80" xr:uid="{00000000-0005-0000-0000-00004A000000}"/>
    <cellStyle name="40% - Accent5 4" xfId="81" xr:uid="{00000000-0005-0000-0000-00004B000000}"/>
    <cellStyle name="40% - Accent5 5" xfId="82" xr:uid="{00000000-0005-0000-0000-00004C000000}"/>
    <cellStyle name="40% - Accent5 6" xfId="83" xr:uid="{00000000-0005-0000-0000-00004D000000}"/>
    <cellStyle name="40% - Accent6 2" xfId="84" xr:uid="{00000000-0005-0000-0000-00004E000000}"/>
    <cellStyle name="40% - Accent6 2 2" xfId="85" xr:uid="{00000000-0005-0000-0000-00004F000000}"/>
    <cellStyle name="40% - Accent6 2 3" xfId="86" xr:uid="{00000000-0005-0000-0000-000050000000}"/>
    <cellStyle name="40% - Accent6 3" xfId="87" xr:uid="{00000000-0005-0000-0000-000051000000}"/>
    <cellStyle name="40% - Accent6 4" xfId="88" xr:uid="{00000000-0005-0000-0000-000052000000}"/>
    <cellStyle name="40% - Accent6 5" xfId="89" xr:uid="{00000000-0005-0000-0000-000053000000}"/>
    <cellStyle name="40% - Accent6 6" xfId="90" xr:uid="{00000000-0005-0000-0000-000054000000}"/>
    <cellStyle name="60% - Accent2 2" xfId="91" xr:uid="{00000000-0005-0000-0000-000055000000}"/>
    <cellStyle name="Comma 2" xfId="92" xr:uid="{00000000-0005-0000-0000-000056000000}"/>
    <cellStyle name="Comma 2 2" xfId="93" xr:uid="{00000000-0005-0000-0000-000057000000}"/>
    <cellStyle name="Comma 2 3" xfId="94" xr:uid="{00000000-0005-0000-0000-000058000000}"/>
    <cellStyle name="Comma 2 4" xfId="95" xr:uid="{00000000-0005-0000-0000-000059000000}"/>
    <cellStyle name="Comma 2 5" xfId="96" xr:uid="{00000000-0005-0000-0000-00005A000000}"/>
    <cellStyle name="Comma 3" xfId="97" xr:uid="{00000000-0005-0000-0000-00005B000000}"/>
    <cellStyle name="Currency" xfId="1" builtinId="4"/>
    <cellStyle name="Currency 2" xfId="98" xr:uid="{00000000-0005-0000-0000-00005D000000}"/>
    <cellStyle name="Currency 2 2" xfId="99" xr:uid="{00000000-0005-0000-0000-00005E000000}"/>
    <cellStyle name="Currency 2 3" xfId="100" xr:uid="{00000000-0005-0000-0000-00005F000000}"/>
    <cellStyle name="Currency 2 4" xfId="101" xr:uid="{00000000-0005-0000-0000-000060000000}"/>
    <cellStyle name="Currency 2 5" xfId="102" xr:uid="{00000000-0005-0000-0000-000061000000}"/>
    <cellStyle name="Currency 3" xfId="103" xr:uid="{00000000-0005-0000-0000-000062000000}"/>
    <cellStyle name="Currency 4" xfId="104" xr:uid="{00000000-0005-0000-0000-000063000000}"/>
    <cellStyle name="Currency 4 2" xfId="105" xr:uid="{00000000-0005-0000-0000-000064000000}"/>
    <cellStyle name="Currency 4 3" xfId="106" xr:uid="{00000000-0005-0000-0000-000065000000}"/>
    <cellStyle name="Currency 4 4" xfId="107" xr:uid="{00000000-0005-0000-0000-000066000000}"/>
    <cellStyle name="Currency 4 5" xfId="108" xr:uid="{00000000-0005-0000-0000-000067000000}"/>
    <cellStyle name="Currency 5" xfId="109" xr:uid="{00000000-0005-0000-0000-000068000000}"/>
    <cellStyle name="Currency 6" xfId="110" xr:uid="{00000000-0005-0000-0000-000069000000}"/>
    <cellStyle name="Good 2" xfId="111" xr:uid="{00000000-0005-0000-0000-00006A000000}"/>
    <cellStyle name="Normal" xfId="0" builtinId="0"/>
    <cellStyle name="Normal 2" xfId="2" xr:uid="{00000000-0005-0000-0000-00006C000000}"/>
    <cellStyle name="Normal 2 2" xfId="4" xr:uid="{00000000-0005-0000-0000-00006D000000}"/>
    <cellStyle name="Normal 2 2 2" xfId="112" xr:uid="{00000000-0005-0000-0000-00006E000000}"/>
    <cellStyle name="Normal 2 3" xfId="113" xr:uid="{00000000-0005-0000-0000-00006F000000}"/>
    <cellStyle name="Normal 2 3 2" xfId="114" xr:uid="{00000000-0005-0000-0000-000070000000}"/>
    <cellStyle name="Normal 2 3 3" xfId="115" xr:uid="{00000000-0005-0000-0000-000071000000}"/>
    <cellStyle name="Normal 2 4" xfId="116" xr:uid="{00000000-0005-0000-0000-000072000000}"/>
    <cellStyle name="Normal 2 4 2" xfId="117" xr:uid="{00000000-0005-0000-0000-000073000000}"/>
    <cellStyle name="Normal 2 5" xfId="118" xr:uid="{00000000-0005-0000-0000-000074000000}"/>
    <cellStyle name="Normal 2 5 2" xfId="119" xr:uid="{00000000-0005-0000-0000-000075000000}"/>
    <cellStyle name="Normal 2 6" xfId="120" xr:uid="{00000000-0005-0000-0000-000076000000}"/>
    <cellStyle name="Normal 2 7" xfId="121" xr:uid="{00000000-0005-0000-0000-000077000000}"/>
    <cellStyle name="Normal 2_CIS100-HW5-Template" xfId="122" xr:uid="{00000000-0005-0000-0000-000078000000}"/>
    <cellStyle name="Normal 3" xfId="3" xr:uid="{00000000-0005-0000-0000-000079000000}"/>
    <cellStyle name="Normal 4" xfId="5" xr:uid="{00000000-0005-0000-0000-00007A000000}"/>
    <cellStyle name="Normal 4 2" xfId="123" xr:uid="{00000000-0005-0000-0000-00007B000000}"/>
    <cellStyle name="Normal 5" xfId="124" xr:uid="{00000000-0005-0000-0000-00007C000000}"/>
    <cellStyle name="Normal 5 2" xfId="125" xr:uid="{00000000-0005-0000-0000-00007D000000}"/>
    <cellStyle name="Normal 5 2 2" xfId="126" xr:uid="{00000000-0005-0000-0000-00007E000000}"/>
    <cellStyle name="Normal 5 3" xfId="127" xr:uid="{00000000-0005-0000-0000-00007F000000}"/>
    <cellStyle name="Normal 5 3 2" xfId="128" xr:uid="{00000000-0005-0000-0000-000080000000}"/>
    <cellStyle name="Normal 5 4" xfId="129" xr:uid="{00000000-0005-0000-0000-000081000000}"/>
    <cellStyle name="Normal 5 4 2" xfId="130" xr:uid="{00000000-0005-0000-0000-000082000000}"/>
    <cellStyle name="Normal 5 5" xfId="131" xr:uid="{00000000-0005-0000-0000-000083000000}"/>
    <cellStyle name="Normal 6" xfId="132" xr:uid="{00000000-0005-0000-0000-000084000000}"/>
    <cellStyle name="Normal 7" xfId="133" xr:uid="{00000000-0005-0000-0000-000085000000}"/>
    <cellStyle name="Note 2" xfId="134" xr:uid="{00000000-0005-0000-0000-000086000000}"/>
    <cellStyle name="Note 3" xfId="135" xr:uid="{00000000-0005-0000-0000-000087000000}"/>
    <cellStyle name="Note 4" xfId="136" xr:uid="{00000000-0005-0000-0000-000088000000}"/>
    <cellStyle name="Note 5" xfId="137" xr:uid="{00000000-0005-0000-0000-000089000000}"/>
    <cellStyle name="Percent 2" xfId="138" xr:uid="{00000000-0005-0000-0000-00008A000000}"/>
    <cellStyle name="Percent 2 2" xfId="139" xr:uid="{00000000-0005-0000-0000-00008B000000}"/>
    <cellStyle name="Percent 2 3" xfId="140" xr:uid="{00000000-0005-0000-0000-00008C000000}"/>
    <cellStyle name="Percent 2 4" xfId="141" xr:uid="{00000000-0005-0000-0000-00008D000000}"/>
    <cellStyle name="Percent 2 5" xfId="142" xr:uid="{00000000-0005-0000-0000-00008E000000}"/>
    <cellStyle name="Percent 3" xfId="143" xr:uid="{00000000-0005-0000-0000-00008F000000}"/>
    <cellStyle name="PSChar" xfId="144" xr:uid="{00000000-0005-0000-0000-000090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Steve/LOCALS~1/Temp/CIS100-Homework-Files/CIS100-HW6-Solution-Da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er%20Ray/AppData/Local/Temp/Temp1_attachment.ashx-1.zip/CIS100-HW5-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Census Data"/>
      <sheetName val="Part 1"/>
      <sheetName val="Sheet4"/>
      <sheetName val="Table 5"/>
      <sheetName val="Part 6"/>
      <sheetName val="Part 9"/>
      <sheetName val="Calculations"/>
      <sheetName val="Chart"/>
    </sheetNames>
    <sheetDataSet>
      <sheetData sheetId="0" refreshError="1"/>
      <sheetData sheetId="1" refreshError="1">
        <row r="3">
          <cell r="A3">
            <v>2000</v>
          </cell>
          <cell r="B3" t="str">
            <v>Total</v>
          </cell>
          <cell r="C3">
            <v>99926620</v>
          </cell>
          <cell r="G3">
            <v>2000</v>
          </cell>
          <cell r="H3" t="str">
            <v>Total</v>
          </cell>
          <cell r="I3">
            <v>126729223</v>
          </cell>
          <cell r="M3">
            <v>2000</v>
          </cell>
          <cell r="N3" t="str">
            <v>Total</v>
          </cell>
          <cell r="O3">
            <v>282171936</v>
          </cell>
        </row>
        <row r="4">
          <cell r="A4">
            <v>2000</v>
          </cell>
          <cell r="B4" t="str">
            <v>0 - 4</v>
          </cell>
          <cell r="C4">
            <v>11276314</v>
          </cell>
          <cell r="G4">
            <v>2000</v>
          </cell>
          <cell r="H4" t="str">
            <v>0 - 4</v>
          </cell>
          <cell r="I4">
            <v>6041795</v>
          </cell>
          <cell r="M4">
            <v>2000</v>
          </cell>
          <cell r="N4" t="str">
            <v>0 - 4</v>
          </cell>
          <cell r="O4">
            <v>19186365</v>
          </cell>
        </row>
        <row r="5">
          <cell r="A5">
            <v>2000</v>
          </cell>
          <cell r="B5" t="str">
            <v>5 - 9</v>
          </cell>
          <cell r="C5">
            <v>11243349</v>
          </cell>
          <cell r="G5">
            <v>2000</v>
          </cell>
          <cell r="H5" t="str">
            <v>5 - 9</v>
          </cell>
          <cell r="I5">
            <v>6100784</v>
          </cell>
          <cell r="M5">
            <v>2000</v>
          </cell>
          <cell r="N5" t="str">
            <v>5 - 9</v>
          </cell>
          <cell r="O5">
            <v>20474990</v>
          </cell>
        </row>
        <row r="6">
          <cell r="A6">
            <v>2000</v>
          </cell>
          <cell r="B6" t="str">
            <v>10 - 14</v>
          </cell>
          <cell r="C6">
            <v>10965941</v>
          </cell>
          <cell r="G6">
            <v>2000</v>
          </cell>
          <cell r="H6" t="str">
            <v>10 - 14</v>
          </cell>
          <cell r="I6">
            <v>6553880</v>
          </cell>
          <cell r="M6">
            <v>2000</v>
          </cell>
          <cell r="N6" t="str">
            <v>10 - 14</v>
          </cell>
          <cell r="O6">
            <v>20618738</v>
          </cell>
        </row>
        <row r="7">
          <cell r="A7">
            <v>2000</v>
          </cell>
          <cell r="B7" t="str">
            <v>15 - 19</v>
          </cell>
          <cell r="C7">
            <v>10255043</v>
          </cell>
          <cell r="G7">
            <v>2000</v>
          </cell>
          <cell r="H7" t="str">
            <v>15 - 19</v>
          </cell>
          <cell r="I7">
            <v>7503835</v>
          </cell>
          <cell r="M7">
            <v>2000</v>
          </cell>
          <cell r="N7" t="str">
            <v>15 - 19</v>
          </cell>
          <cell r="O7">
            <v>20259270</v>
          </cell>
        </row>
        <row r="8">
          <cell r="A8">
            <v>2000</v>
          </cell>
          <cell r="B8" t="str">
            <v>20 - 24</v>
          </cell>
          <cell r="C8">
            <v>9544714</v>
          </cell>
          <cell r="G8">
            <v>2000</v>
          </cell>
          <cell r="H8" t="str">
            <v>20 - 24</v>
          </cell>
          <cell r="I8">
            <v>8597998</v>
          </cell>
          <cell r="M8">
            <v>2000</v>
          </cell>
          <cell r="N8" t="str">
            <v>20 - 24</v>
          </cell>
          <cell r="O8">
            <v>19123840</v>
          </cell>
        </row>
        <row r="9">
          <cell r="A9">
            <v>2000</v>
          </cell>
          <cell r="B9" t="str">
            <v>25 - 29</v>
          </cell>
          <cell r="C9">
            <v>8892959</v>
          </cell>
          <cell r="G9">
            <v>2000</v>
          </cell>
          <cell r="H9" t="str">
            <v>25 - 29</v>
          </cell>
          <cell r="I9">
            <v>9982449</v>
          </cell>
          <cell r="M9">
            <v>2000</v>
          </cell>
          <cell r="N9" t="str">
            <v>25 - 29</v>
          </cell>
          <cell r="O9">
            <v>19302216</v>
          </cell>
        </row>
        <row r="10">
          <cell r="A10">
            <v>2000</v>
          </cell>
          <cell r="B10" t="str">
            <v>30 - 34</v>
          </cell>
          <cell r="C10">
            <v>7687316</v>
          </cell>
          <cell r="G10">
            <v>2000</v>
          </cell>
          <cell r="H10" t="str">
            <v>30 - 34</v>
          </cell>
          <cell r="I10">
            <v>8774029</v>
          </cell>
          <cell r="M10">
            <v>2000</v>
          </cell>
          <cell r="N10" t="str">
            <v>30 - 34</v>
          </cell>
          <cell r="O10">
            <v>20538149</v>
          </cell>
        </row>
        <row r="11">
          <cell r="A11">
            <v>2000</v>
          </cell>
          <cell r="B11" t="str">
            <v>35 - 39</v>
          </cell>
          <cell r="C11">
            <v>6574177</v>
          </cell>
          <cell r="G11">
            <v>2000</v>
          </cell>
          <cell r="H11" t="str">
            <v>35 - 39</v>
          </cell>
          <cell r="I11">
            <v>8002005</v>
          </cell>
          <cell r="M11">
            <v>2000</v>
          </cell>
          <cell r="N11" t="str">
            <v>35 - 39</v>
          </cell>
          <cell r="O11">
            <v>22658230</v>
          </cell>
        </row>
        <row r="12">
          <cell r="A12">
            <v>2000</v>
          </cell>
          <cell r="B12" t="str">
            <v>40 - 44</v>
          </cell>
          <cell r="C12">
            <v>5574739</v>
          </cell>
          <cell r="G12">
            <v>2000</v>
          </cell>
          <cell r="H12" t="str">
            <v>40 - 44</v>
          </cell>
          <cell r="I12">
            <v>7765511</v>
          </cell>
          <cell r="M12">
            <v>2000</v>
          </cell>
          <cell r="N12" t="str">
            <v>40 - 44</v>
          </cell>
          <cell r="O12">
            <v>22522829</v>
          </cell>
        </row>
        <row r="13">
          <cell r="A13">
            <v>2000</v>
          </cell>
          <cell r="B13" t="str">
            <v>45 - 49</v>
          </cell>
          <cell r="C13">
            <v>4255161</v>
          </cell>
          <cell r="G13">
            <v>2000</v>
          </cell>
          <cell r="H13" t="str">
            <v>45 - 49</v>
          </cell>
          <cell r="I13">
            <v>9023665</v>
          </cell>
          <cell r="M13">
            <v>2000</v>
          </cell>
          <cell r="N13" t="str">
            <v>45 - 49</v>
          </cell>
          <cell r="O13">
            <v>20221013</v>
          </cell>
        </row>
        <row r="14">
          <cell r="A14">
            <v>2000</v>
          </cell>
          <cell r="B14" t="str">
            <v>50 - 54</v>
          </cell>
          <cell r="C14">
            <v>3467534</v>
          </cell>
          <cell r="G14">
            <v>2000</v>
          </cell>
          <cell r="H14" t="str">
            <v>50 - 54</v>
          </cell>
          <cell r="I14">
            <v>10287553</v>
          </cell>
          <cell r="M14">
            <v>2000</v>
          </cell>
          <cell r="N14" t="str">
            <v>50 - 54</v>
          </cell>
          <cell r="O14">
            <v>17774074</v>
          </cell>
        </row>
        <row r="15">
          <cell r="A15">
            <v>2000</v>
          </cell>
          <cell r="B15" t="str">
            <v>55 - 59</v>
          </cell>
          <cell r="C15">
            <v>2906624</v>
          </cell>
          <cell r="G15">
            <v>2000</v>
          </cell>
          <cell r="H15" t="str">
            <v>55 - 59</v>
          </cell>
          <cell r="I15">
            <v>8753914</v>
          </cell>
          <cell r="M15">
            <v>2000</v>
          </cell>
          <cell r="N15" t="str">
            <v>55 - 59</v>
          </cell>
          <cell r="O15">
            <v>13558753</v>
          </cell>
        </row>
        <row r="16">
          <cell r="A16">
            <v>2000</v>
          </cell>
          <cell r="B16" t="str">
            <v>60 - 64</v>
          </cell>
          <cell r="C16">
            <v>2336372</v>
          </cell>
          <cell r="G16">
            <v>2000</v>
          </cell>
          <cell r="H16" t="str">
            <v>60 - 64</v>
          </cell>
          <cell r="I16">
            <v>7650969</v>
          </cell>
          <cell r="M16">
            <v>2000</v>
          </cell>
          <cell r="N16" t="str">
            <v>60 - 64</v>
          </cell>
          <cell r="O16">
            <v>10856479</v>
          </cell>
        </row>
        <row r="17">
          <cell r="A17">
            <v>2000</v>
          </cell>
          <cell r="B17" t="str">
            <v>65 - 69</v>
          </cell>
          <cell r="C17">
            <v>1788306</v>
          </cell>
          <cell r="G17">
            <v>2000</v>
          </cell>
          <cell r="H17" t="str">
            <v>65 - 69</v>
          </cell>
          <cell r="I17">
            <v>7028084</v>
          </cell>
          <cell r="M17">
            <v>2000</v>
          </cell>
          <cell r="N17" t="str">
            <v>65 - 69</v>
          </cell>
          <cell r="O17">
            <v>9517421</v>
          </cell>
        </row>
        <row r="18">
          <cell r="A18">
            <v>2000</v>
          </cell>
          <cell r="B18" t="str">
            <v>70 - 74</v>
          </cell>
          <cell r="C18">
            <v>1307670</v>
          </cell>
          <cell r="G18">
            <v>2000</v>
          </cell>
          <cell r="H18" t="str">
            <v>70 - 74</v>
          </cell>
          <cell r="I18">
            <v>5829984</v>
          </cell>
          <cell r="M18">
            <v>2000</v>
          </cell>
          <cell r="N18" t="str">
            <v>70 - 74</v>
          </cell>
          <cell r="O18">
            <v>8851629</v>
          </cell>
        </row>
        <row r="19">
          <cell r="A19">
            <v>2000</v>
          </cell>
          <cell r="B19" t="str">
            <v>75 - 79</v>
          </cell>
          <cell r="C19">
            <v>853383</v>
          </cell>
          <cell r="G19">
            <v>2000</v>
          </cell>
          <cell r="H19" t="str">
            <v>75 - 79</v>
          </cell>
          <cell r="I19">
            <v>4060849</v>
          </cell>
          <cell r="M19">
            <v>2000</v>
          </cell>
          <cell r="N19" t="str">
            <v>75 - 79</v>
          </cell>
          <cell r="O19">
            <v>7435511</v>
          </cell>
        </row>
        <row r="20">
          <cell r="A20">
            <v>2000</v>
          </cell>
          <cell r="B20" t="str">
            <v>80 - 84</v>
          </cell>
          <cell r="C20">
            <v>527792</v>
          </cell>
          <cell r="G20">
            <v>2000</v>
          </cell>
          <cell r="H20" t="str">
            <v>80 - 84</v>
          </cell>
          <cell r="I20">
            <v>2570205</v>
          </cell>
          <cell r="M20">
            <v>2000</v>
          </cell>
          <cell r="N20" t="str">
            <v>80 - 84</v>
          </cell>
          <cell r="O20">
            <v>4986433</v>
          </cell>
        </row>
        <row r="21">
          <cell r="A21">
            <v>2000</v>
          </cell>
          <cell r="B21" t="str">
            <v>85 - 89</v>
          </cell>
          <cell r="C21">
            <v>285256</v>
          </cell>
          <cell r="G21">
            <v>2000</v>
          </cell>
          <cell r="H21" t="str">
            <v>85 - 89</v>
          </cell>
          <cell r="I21">
            <v>1515972</v>
          </cell>
          <cell r="M21">
            <v>2000</v>
          </cell>
          <cell r="N21" t="str">
            <v>85 - 89</v>
          </cell>
          <cell r="O21">
            <v>2813678</v>
          </cell>
        </row>
        <row r="22">
          <cell r="A22">
            <v>2000</v>
          </cell>
          <cell r="B22" t="str">
            <v>90 - 94</v>
          </cell>
          <cell r="C22">
            <v>130451</v>
          </cell>
          <cell r="G22">
            <v>2000</v>
          </cell>
          <cell r="H22" t="str">
            <v>90 - 94</v>
          </cell>
          <cell r="I22">
            <v>556674</v>
          </cell>
          <cell r="M22">
            <v>2000</v>
          </cell>
          <cell r="N22" t="str">
            <v>90 - 94</v>
          </cell>
          <cell r="O22">
            <v>1128675</v>
          </cell>
        </row>
        <row r="23">
          <cell r="A23">
            <v>2000</v>
          </cell>
          <cell r="B23" t="str">
            <v>95 - 99</v>
          </cell>
          <cell r="C23">
            <v>43093</v>
          </cell>
          <cell r="G23">
            <v>2000</v>
          </cell>
          <cell r="H23" t="str">
            <v>95 - 99</v>
          </cell>
          <cell r="I23">
            <v>117104</v>
          </cell>
          <cell r="M23">
            <v>2000</v>
          </cell>
          <cell r="N23" t="str">
            <v>95 - 99</v>
          </cell>
          <cell r="O23">
            <v>292194</v>
          </cell>
        </row>
        <row r="24">
          <cell r="A24">
            <v>2000</v>
          </cell>
          <cell r="B24" t="str">
            <v>100 +</v>
          </cell>
          <cell r="C24">
            <v>10426</v>
          </cell>
          <cell r="G24">
            <v>2000</v>
          </cell>
          <cell r="H24" t="str">
            <v>100 +</v>
          </cell>
          <cell r="I24">
            <v>11964</v>
          </cell>
          <cell r="M24">
            <v>2000</v>
          </cell>
          <cell r="N24" t="str">
            <v>100 +</v>
          </cell>
          <cell r="O24">
            <v>51449</v>
          </cell>
        </row>
        <row r="25">
          <cell r="A25">
            <v>2025</v>
          </cell>
          <cell r="B25" t="str">
            <v>Total</v>
          </cell>
          <cell r="C25">
            <v>130198692</v>
          </cell>
          <cell r="G25">
            <v>2025</v>
          </cell>
          <cell r="H25" t="str">
            <v>Total</v>
          </cell>
          <cell r="I25">
            <v>117816135</v>
          </cell>
          <cell r="M25">
            <v>2025</v>
          </cell>
          <cell r="N25" t="str">
            <v>Total</v>
          </cell>
          <cell r="O25">
            <v>357451620</v>
          </cell>
        </row>
        <row r="26">
          <cell r="A26">
            <v>2025</v>
          </cell>
          <cell r="B26" t="str">
            <v>0 - 4</v>
          </cell>
          <cell r="C26">
            <v>10247315</v>
          </cell>
          <cell r="G26">
            <v>2025</v>
          </cell>
          <cell r="H26" t="str">
            <v>0 - 4</v>
          </cell>
          <cell r="I26">
            <v>4017890</v>
          </cell>
          <cell r="M26">
            <v>2025</v>
          </cell>
          <cell r="N26" t="str">
            <v>0 - 4</v>
          </cell>
          <cell r="O26">
            <v>23483772</v>
          </cell>
        </row>
        <row r="27">
          <cell r="A27">
            <v>2025</v>
          </cell>
          <cell r="B27" t="str">
            <v>5 - 9</v>
          </cell>
          <cell r="C27">
            <v>10264970</v>
          </cell>
          <cell r="G27">
            <v>2025</v>
          </cell>
          <cell r="H27" t="str">
            <v>5 - 9</v>
          </cell>
          <cell r="I27">
            <v>4176027</v>
          </cell>
          <cell r="M27">
            <v>2025</v>
          </cell>
          <cell r="N27" t="str">
            <v>5 - 9</v>
          </cell>
          <cell r="O27">
            <v>23547998</v>
          </cell>
        </row>
        <row r="28">
          <cell r="A28">
            <v>2025</v>
          </cell>
          <cell r="B28" t="str">
            <v>10 - 14</v>
          </cell>
          <cell r="C28">
            <v>10274955</v>
          </cell>
          <cell r="G28">
            <v>2025</v>
          </cell>
          <cell r="H28" t="str">
            <v>10 - 14</v>
          </cell>
          <cell r="I28">
            <v>4490839</v>
          </cell>
          <cell r="M28">
            <v>2025</v>
          </cell>
          <cell r="N28" t="str">
            <v>10 - 14</v>
          </cell>
          <cell r="O28">
            <v>23677255</v>
          </cell>
        </row>
        <row r="29">
          <cell r="A29">
            <v>2025</v>
          </cell>
          <cell r="B29" t="str">
            <v>15 - 19</v>
          </cell>
          <cell r="C29">
            <v>10199171</v>
          </cell>
          <cell r="G29">
            <v>2025</v>
          </cell>
          <cell r="H29" t="str">
            <v>15 - 19</v>
          </cell>
          <cell r="I29">
            <v>5049011</v>
          </cell>
          <cell r="M29">
            <v>2025</v>
          </cell>
          <cell r="N29" t="str">
            <v>15 - 19</v>
          </cell>
          <cell r="O29">
            <v>23544857</v>
          </cell>
        </row>
        <row r="30">
          <cell r="A30">
            <v>2025</v>
          </cell>
          <cell r="B30" t="str">
            <v>20 - 24</v>
          </cell>
          <cell r="C30">
            <v>10030261</v>
          </cell>
          <cell r="G30">
            <v>2025</v>
          </cell>
          <cell r="H30" t="str">
            <v>20 - 24</v>
          </cell>
          <cell r="I30">
            <v>5769683</v>
          </cell>
          <cell r="M30">
            <v>2025</v>
          </cell>
          <cell r="N30" t="str">
            <v>20 - 24</v>
          </cell>
          <cell r="O30">
            <v>23167829</v>
          </cell>
        </row>
        <row r="31">
          <cell r="A31">
            <v>2025</v>
          </cell>
          <cell r="B31" t="str">
            <v>25 - 29</v>
          </cell>
          <cell r="C31">
            <v>9948295</v>
          </cell>
          <cell r="G31">
            <v>2025</v>
          </cell>
          <cell r="H31" t="str">
            <v>25 - 29</v>
          </cell>
          <cell r="I31">
            <v>6006773</v>
          </cell>
          <cell r="M31">
            <v>2025</v>
          </cell>
          <cell r="N31" t="str">
            <v>25 - 29</v>
          </cell>
          <cell r="O31">
            <v>22417429</v>
          </cell>
        </row>
        <row r="32">
          <cell r="A32">
            <v>2025</v>
          </cell>
          <cell r="B32" t="str">
            <v>30 - 34</v>
          </cell>
          <cell r="C32">
            <v>9841994</v>
          </cell>
          <cell r="G32">
            <v>2025</v>
          </cell>
          <cell r="H32" t="str">
            <v>30 - 34</v>
          </cell>
          <cell r="I32">
            <v>6055938</v>
          </cell>
          <cell r="M32">
            <v>2025</v>
          </cell>
          <cell r="N32" t="str">
            <v>30 - 34</v>
          </cell>
          <cell r="O32">
            <v>23698519</v>
          </cell>
        </row>
        <row r="33">
          <cell r="A33">
            <v>2025</v>
          </cell>
          <cell r="B33" t="str">
            <v>35 - 39</v>
          </cell>
          <cell r="C33">
            <v>9389826</v>
          </cell>
          <cell r="G33">
            <v>2025</v>
          </cell>
          <cell r="H33" t="str">
            <v>35 - 39</v>
          </cell>
          <cell r="I33">
            <v>6486458</v>
          </cell>
          <cell r="M33">
            <v>2025</v>
          </cell>
          <cell r="N33" t="str">
            <v>35 - 39</v>
          </cell>
          <cell r="O33">
            <v>23645121</v>
          </cell>
        </row>
        <row r="34">
          <cell r="A34">
            <v>2025</v>
          </cell>
          <cell r="B34" t="str">
            <v>40 - 44</v>
          </cell>
          <cell r="C34">
            <v>8690424</v>
          </cell>
          <cell r="G34">
            <v>2025</v>
          </cell>
          <cell r="H34" t="str">
            <v>40 - 44</v>
          </cell>
          <cell r="I34">
            <v>7395559</v>
          </cell>
          <cell r="M34">
            <v>2025</v>
          </cell>
          <cell r="N34" t="str">
            <v>40 - 44</v>
          </cell>
          <cell r="O34">
            <v>22850974</v>
          </cell>
        </row>
        <row r="35">
          <cell r="A35">
            <v>2025</v>
          </cell>
          <cell r="B35" t="str">
            <v>45 - 49</v>
          </cell>
          <cell r="C35">
            <v>8312260</v>
          </cell>
          <cell r="G35">
            <v>2025</v>
          </cell>
          <cell r="H35" t="str">
            <v>45 - 49</v>
          </cell>
          <cell r="I35">
            <v>8421208</v>
          </cell>
          <cell r="M35">
            <v>2025</v>
          </cell>
          <cell r="N35" t="str">
            <v>45 - 49</v>
          </cell>
          <cell r="O35">
            <v>21153804</v>
          </cell>
        </row>
        <row r="36">
          <cell r="A36">
            <v>2025</v>
          </cell>
          <cell r="B36" t="str">
            <v>50 - 54</v>
          </cell>
          <cell r="C36">
            <v>7874829</v>
          </cell>
          <cell r="G36">
            <v>2025</v>
          </cell>
          <cell r="H36" t="str">
            <v>50 - 54</v>
          </cell>
          <cell r="I36">
            <v>9677836</v>
          </cell>
          <cell r="M36">
            <v>2025</v>
          </cell>
          <cell r="N36" t="str">
            <v>50 - 54</v>
          </cell>
          <cell r="O36">
            <v>20404305</v>
          </cell>
        </row>
        <row r="37">
          <cell r="A37">
            <v>2025</v>
          </cell>
          <cell r="B37" t="str">
            <v>55 - 59</v>
          </cell>
          <cell r="C37">
            <v>6752391</v>
          </cell>
          <cell r="G37">
            <v>2025</v>
          </cell>
          <cell r="H37" t="str">
            <v>55 - 59</v>
          </cell>
          <cell r="I37">
            <v>8367394</v>
          </cell>
          <cell r="M37">
            <v>2025</v>
          </cell>
          <cell r="N37" t="str">
            <v>55 - 59</v>
          </cell>
          <cell r="O37">
            <v>20575296</v>
          </cell>
        </row>
        <row r="38">
          <cell r="A38">
            <v>2025</v>
          </cell>
          <cell r="B38" t="str">
            <v>60 - 64</v>
          </cell>
          <cell r="C38">
            <v>5604212</v>
          </cell>
          <cell r="G38">
            <v>2025</v>
          </cell>
          <cell r="H38" t="str">
            <v>60 - 64</v>
          </cell>
          <cell r="I38">
            <v>7434497</v>
          </cell>
          <cell r="M38">
            <v>2025</v>
          </cell>
          <cell r="N38" t="str">
            <v>60 - 64</v>
          </cell>
          <cell r="O38">
            <v>21377017</v>
          </cell>
        </row>
        <row r="39">
          <cell r="A39">
            <v>2025</v>
          </cell>
          <cell r="B39" t="str">
            <v>65 - 69</v>
          </cell>
          <cell r="C39">
            <v>4499217</v>
          </cell>
          <cell r="G39">
            <v>2025</v>
          </cell>
          <cell r="H39" t="str">
            <v>65 - 69</v>
          </cell>
          <cell r="I39">
            <v>6933817</v>
          </cell>
          <cell r="M39">
            <v>2025</v>
          </cell>
          <cell r="N39" t="str">
            <v>65 - 69</v>
          </cell>
          <cell r="O39">
            <v>19957495</v>
          </cell>
        </row>
        <row r="40">
          <cell r="A40">
            <v>2025</v>
          </cell>
          <cell r="B40" t="str">
            <v>70 - 74</v>
          </cell>
          <cell r="C40">
            <v>3128853</v>
          </cell>
          <cell r="G40">
            <v>2025</v>
          </cell>
          <cell r="H40" t="str">
            <v>70 - 74</v>
          </cell>
          <cell r="I40">
            <v>7552749</v>
          </cell>
          <cell r="M40">
            <v>2025</v>
          </cell>
          <cell r="N40" t="str">
            <v>70 - 74</v>
          </cell>
          <cell r="O40">
            <v>16399052</v>
          </cell>
        </row>
        <row r="41">
          <cell r="A41">
            <v>2025</v>
          </cell>
          <cell r="B41" t="str">
            <v>75 - 79</v>
          </cell>
          <cell r="C41">
            <v>2204615</v>
          </cell>
          <cell r="G41">
            <v>2025</v>
          </cell>
          <cell r="H41" t="str">
            <v>75 - 79</v>
          </cell>
          <cell r="I41">
            <v>7815665</v>
          </cell>
          <cell r="M41">
            <v>2025</v>
          </cell>
          <cell r="N41" t="str">
            <v>75 - 79</v>
          </cell>
          <cell r="O41">
            <v>12597588</v>
          </cell>
        </row>
        <row r="42">
          <cell r="A42">
            <v>2025</v>
          </cell>
          <cell r="B42" t="str">
            <v>80 - 84</v>
          </cell>
          <cell r="C42">
            <v>1482387</v>
          </cell>
          <cell r="G42">
            <v>2025</v>
          </cell>
          <cell r="H42" t="str">
            <v>80 - 84</v>
          </cell>
          <cell r="I42">
            <v>5562708</v>
          </cell>
          <cell r="M42">
            <v>2025</v>
          </cell>
          <cell r="N42" t="str">
            <v>80 - 84</v>
          </cell>
          <cell r="O42">
            <v>7714724</v>
          </cell>
        </row>
        <row r="43">
          <cell r="A43">
            <v>2025</v>
          </cell>
          <cell r="B43" t="str">
            <v>85 - 89</v>
          </cell>
          <cell r="C43">
            <v>857894</v>
          </cell>
          <cell r="G43">
            <v>2025</v>
          </cell>
          <cell r="H43" t="str">
            <v>85 - 89</v>
          </cell>
          <cell r="I43">
            <v>3612898</v>
          </cell>
          <cell r="M43">
            <v>2025</v>
          </cell>
          <cell r="N43" t="str">
            <v>85 - 89</v>
          </cell>
          <cell r="O43">
            <v>4278105</v>
          </cell>
        </row>
        <row r="44">
          <cell r="A44">
            <v>2025</v>
          </cell>
          <cell r="B44" t="str">
            <v>90 - 94</v>
          </cell>
          <cell r="C44">
            <v>405014</v>
          </cell>
          <cell r="G44">
            <v>2025</v>
          </cell>
          <cell r="H44" t="str">
            <v>90 - 94</v>
          </cell>
          <cell r="I44">
            <v>2034451</v>
          </cell>
          <cell r="M44">
            <v>2025</v>
          </cell>
          <cell r="N44" t="str">
            <v>90 - 94</v>
          </cell>
          <cell r="O44">
            <v>2046883</v>
          </cell>
        </row>
        <row r="45">
          <cell r="A45">
            <v>2025</v>
          </cell>
          <cell r="B45" t="str">
            <v>95 - 99</v>
          </cell>
          <cell r="C45">
            <v>147777</v>
          </cell>
          <cell r="G45">
            <v>2025</v>
          </cell>
          <cell r="H45" t="str">
            <v>95 - 99</v>
          </cell>
          <cell r="I45">
            <v>767789</v>
          </cell>
          <cell r="M45">
            <v>2025</v>
          </cell>
          <cell r="N45" t="str">
            <v>95 - 99</v>
          </cell>
          <cell r="O45">
            <v>739070</v>
          </cell>
        </row>
        <row r="46">
          <cell r="A46">
            <v>2025</v>
          </cell>
          <cell r="B46" t="str">
            <v>100 +</v>
          </cell>
          <cell r="C46">
            <v>42032</v>
          </cell>
          <cell r="G46">
            <v>2025</v>
          </cell>
          <cell r="H46" t="str">
            <v>100 +</v>
          </cell>
          <cell r="I46">
            <v>186945</v>
          </cell>
          <cell r="M46">
            <v>2025</v>
          </cell>
          <cell r="N46" t="str">
            <v>100 +</v>
          </cell>
          <cell r="O46">
            <v>174527</v>
          </cell>
        </row>
        <row r="47">
          <cell r="A47">
            <v>2050</v>
          </cell>
          <cell r="B47" t="str">
            <v>Total</v>
          </cell>
          <cell r="C47">
            <v>147907650</v>
          </cell>
          <cell r="G47">
            <v>2050</v>
          </cell>
          <cell r="H47" t="str">
            <v>Total</v>
          </cell>
          <cell r="I47">
            <v>93673826</v>
          </cell>
          <cell r="M47">
            <v>2050</v>
          </cell>
          <cell r="N47" t="str">
            <v>Total</v>
          </cell>
          <cell r="O47">
            <v>439010253</v>
          </cell>
        </row>
        <row r="48">
          <cell r="A48">
            <v>2050</v>
          </cell>
          <cell r="B48" t="str">
            <v>0 - 4</v>
          </cell>
          <cell r="C48">
            <v>9286196</v>
          </cell>
          <cell r="G48">
            <v>2050</v>
          </cell>
          <cell r="H48" t="str">
            <v>0 - 4</v>
          </cell>
          <cell r="I48">
            <v>3247019</v>
          </cell>
          <cell r="M48">
            <v>2050</v>
          </cell>
          <cell r="N48" t="str">
            <v>0 - 4</v>
          </cell>
          <cell r="O48">
            <v>28148433</v>
          </cell>
        </row>
        <row r="49">
          <cell r="A49">
            <v>2050</v>
          </cell>
          <cell r="B49" t="str">
            <v>5 - 9</v>
          </cell>
          <cell r="C49">
            <v>9333513</v>
          </cell>
          <cell r="G49">
            <v>2050</v>
          </cell>
          <cell r="H49" t="str">
            <v>5 - 9</v>
          </cell>
          <cell r="I49">
            <v>3380090</v>
          </cell>
          <cell r="M49">
            <v>2050</v>
          </cell>
          <cell r="N49" t="str">
            <v>5 - 9</v>
          </cell>
          <cell r="O49">
            <v>28095911</v>
          </cell>
        </row>
        <row r="50">
          <cell r="A50">
            <v>2050</v>
          </cell>
          <cell r="B50" t="str">
            <v>10 - 14</v>
          </cell>
          <cell r="C50">
            <v>9407675</v>
          </cell>
          <cell r="G50">
            <v>2050</v>
          </cell>
          <cell r="H50" t="str">
            <v>10 - 14</v>
          </cell>
          <cell r="I50">
            <v>3595777</v>
          </cell>
          <cell r="M50">
            <v>2050</v>
          </cell>
          <cell r="N50" t="str">
            <v>10 - 14</v>
          </cell>
          <cell r="O50">
            <v>28274148</v>
          </cell>
        </row>
        <row r="51">
          <cell r="A51">
            <v>2050</v>
          </cell>
          <cell r="B51" t="str">
            <v>15 - 19</v>
          </cell>
          <cell r="C51">
            <v>9424972</v>
          </cell>
          <cell r="G51">
            <v>2050</v>
          </cell>
          <cell r="H51" t="str">
            <v>15 - 19</v>
          </cell>
          <cell r="I51">
            <v>3816264</v>
          </cell>
          <cell r="M51">
            <v>2050</v>
          </cell>
          <cell r="N51" t="str">
            <v>15 - 19</v>
          </cell>
          <cell r="O51">
            <v>28421938</v>
          </cell>
        </row>
        <row r="52">
          <cell r="A52">
            <v>2050</v>
          </cell>
          <cell r="B52" t="str">
            <v>20 - 24</v>
          </cell>
          <cell r="C52">
            <v>9338684</v>
          </cell>
          <cell r="G52">
            <v>2050</v>
          </cell>
          <cell r="H52" t="str">
            <v>20 - 24</v>
          </cell>
          <cell r="I52">
            <v>3939437</v>
          </cell>
          <cell r="M52">
            <v>2050</v>
          </cell>
          <cell r="N52" t="str">
            <v>20 - 24</v>
          </cell>
          <cell r="O52">
            <v>28171436</v>
          </cell>
        </row>
        <row r="53">
          <cell r="A53">
            <v>2050</v>
          </cell>
          <cell r="B53" t="str">
            <v>25 - 29</v>
          </cell>
          <cell r="C53">
            <v>9299860</v>
          </cell>
          <cell r="G53">
            <v>2050</v>
          </cell>
          <cell r="H53" t="str">
            <v>25 - 29</v>
          </cell>
          <cell r="I53">
            <v>3999354</v>
          </cell>
          <cell r="M53">
            <v>2050</v>
          </cell>
          <cell r="N53" t="str">
            <v>25 - 29</v>
          </cell>
          <cell r="O53">
            <v>28039491</v>
          </cell>
        </row>
        <row r="54">
          <cell r="A54">
            <v>2050</v>
          </cell>
          <cell r="B54" t="str">
            <v>30 - 34</v>
          </cell>
          <cell r="C54">
            <v>9279642</v>
          </cell>
          <cell r="G54">
            <v>2050</v>
          </cell>
          <cell r="H54" t="str">
            <v>30 - 34</v>
          </cell>
          <cell r="I54">
            <v>4151192</v>
          </cell>
          <cell r="M54">
            <v>2050</v>
          </cell>
          <cell r="N54" t="str">
            <v>30 - 34</v>
          </cell>
          <cell r="O54">
            <v>28125812</v>
          </cell>
        </row>
        <row r="55">
          <cell r="A55">
            <v>2050</v>
          </cell>
          <cell r="B55" t="str">
            <v>35 - 39</v>
          </cell>
          <cell r="C55">
            <v>9247918</v>
          </cell>
          <cell r="G55">
            <v>2050</v>
          </cell>
          <cell r="H55" t="str">
            <v>35 - 39</v>
          </cell>
          <cell r="I55">
            <v>4453921</v>
          </cell>
          <cell r="M55">
            <v>2050</v>
          </cell>
          <cell r="N55" t="str">
            <v>35 - 39</v>
          </cell>
          <cell r="O55">
            <v>27799313</v>
          </cell>
        </row>
        <row r="56">
          <cell r="A56">
            <v>2050</v>
          </cell>
          <cell r="B56" t="str">
            <v>40 - 44</v>
          </cell>
          <cell r="C56">
            <v>9230473</v>
          </cell>
          <cell r="G56">
            <v>2050</v>
          </cell>
          <cell r="H56" t="str">
            <v>40 - 44</v>
          </cell>
          <cell r="I56">
            <v>4990683</v>
          </cell>
          <cell r="M56">
            <v>2050</v>
          </cell>
          <cell r="N56" t="str">
            <v>40 - 44</v>
          </cell>
          <cell r="O56">
            <v>26897046</v>
          </cell>
        </row>
        <row r="57">
          <cell r="A57">
            <v>2050</v>
          </cell>
          <cell r="B57" t="str">
            <v>45 - 49</v>
          </cell>
          <cell r="C57">
            <v>9250054</v>
          </cell>
          <cell r="G57">
            <v>2050</v>
          </cell>
          <cell r="H57" t="str">
            <v>45 - 49</v>
          </cell>
          <cell r="I57">
            <v>5673655</v>
          </cell>
          <cell r="M57">
            <v>2050</v>
          </cell>
          <cell r="N57" t="str">
            <v>45 - 49</v>
          </cell>
          <cell r="O57">
            <v>25933407</v>
          </cell>
        </row>
        <row r="58">
          <cell r="A58">
            <v>2050</v>
          </cell>
          <cell r="B58" t="str">
            <v>50 - 54</v>
          </cell>
          <cell r="C58">
            <v>9247911</v>
          </cell>
          <cell r="G58">
            <v>2050</v>
          </cell>
          <cell r="H58" t="str">
            <v>50 - 54</v>
          </cell>
          <cell r="I58">
            <v>5853553</v>
          </cell>
          <cell r="M58">
            <v>2050</v>
          </cell>
          <cell r="N58" t="str">
            <v>50 - 54</v>
          </cell>
          <cell r="O58">
            <v>24445355</v>
          </cell>
        </row>
        <row r="59">
          <cell r="A59">
            <v>2050</v>
          </cell>
          <cell r="B59" t="str">
            <v>55 - 59</v>
          </cell>
          <cell r="C59">
            <v>9072747</v>
          </cell>
          <cell r="G59">
            <v>2050</v>
          </cell>
          <cell r="H59" t="str">
            <v>55 - 59</v>
          </cell>
          <cell r="I59">
            <v>5811646</v>
          </cell>
          <cell r="M59">
            <v>2050</v>
          </cell>
          <cell r="N59" t="str">
            <v>55 - 59</v>
          </cell>
          <cell r="O59">
            <v>24620567</v>
          </cell>
        </row>
        <row r="60">
          <cell r="A60">
            <v>2050</v>
          </cell>
          <cell r="B60" t="str">
            <v>60 - 64</v>
          </cell>
          <cell r="C60">
            <v>8433492</v>
          </cell>
          <cell r="G60">
            <v>2050</v>
          </cell>
          <cell r="H60" t="str">
            <v>60 - 64</v>
          </cell>
          <cell r="I60">
            <v>6071703</v>
          </cell>
          <cell r="M60">
            <v>2050</v>
          </cell>
          <cell r="N60" t="str">
            <v>60 - 64</v>
          </cell>
          <cell r="O60">
            <v>23490423</v>
          </cell>
        </row>
        <row r="61">
          <cell r="A61">
            <v>2050</v>
          </cell>
          <cell r="B61" t="str">
            <v>65 - 69</v>
          </cell>
          <cell r="C61">
            <v>7454912</v>
          </cell>
          <cell r="G61">
            <v>2050</v>
          </cell>
          <cell r="H61" t="str">
            <v>65 - 69</v>
          </cell>
          <cell r="I61">
            <v>6666685</v>
          </cell>
          <cell r="M61">
            <v>2050</v>
          </cell>
          <cell r="N61" t="str">
            <v>65 - 69</v>
          </cell>
          <cell r="O61">
            <v>21542527</v>
          </cell>
        </row>
        <row r="62">
          <cell r="A62">
            <v>2050</v>
          </cell>
          <cell r="B62" t="str">
            <v>70 - 74</v>
          </cell>
          <cell r="C62">
            <v>6612717</v>
          </cell>
          <cell r="G62">
            <v>2050</v>
          </cell>
          <cell r="H62" t="str">
            <v>70 - 74</v>
          </cell>
          <cell r="I62">
            <v>7138881</v>
          </cell>
          <cell r="M62">
            <v>2050</v>
          </cell>
          <cell r="N62" t="str">
            <v>70 - 74</v>
          </cell>
          <cell r="O62">
            <v>18570110</v>
          </cell>
        </row>
        <row r="63">
          <cell r="A63">
            <v>2050</v>
          </cell>
          <cell r="B63" t="str">
            <v>75 - 79</v>
          </cell>
          <cell r="C63">
            <v>5555002</v>
          </cell>
          <cell r="G63">
            <v>2050</v>
          </cell>
          <cell r="H63" t="str">
            <v>75 - 79</v>
          </cell>
          <cell r="I63">
            <v>7439305</v>
          </cell>
          <cell r="M63">
            <v>2050</v>
          </cell>
          <cell r="N63" t="str">
            <v>75 - 79</v>
          </cell>
          <cell r="O63">
            <v>15964260</v>
          </cell>
        </row>
        <row r="64">
          <cell r="A64">
            <v>2050</v>
          </cell>
          <cell r="B64" t="str">
            <v>80 - 84</v>
          </cell>
          <cell r="C64">
            <v>3965782</v>
          </cell>
          <cell r="G64">
            <v>2050</v>
          </cell>
          <cell r="H64" t="str">
            <v>80 - 84</v>
          </cell>
          <cell r="I64">
            <v>5501568</v>
          </cell>
          <cell r="M64">
            <v>2050</v>
          </cell>
          <cell r="N64" t="str">
            <v>80 - 84</v>
          </cell>
          <cell r="O64">
            <v>13429035</v>
          </cell>
        </row>
        <row r="65">
          <cell r="A65">
            <v>2050</v>
          </cell>
          <cell r="B65" t="str">
            <v>85 - 89</v>
          </cell>
          <cell r="C65">
            <v>2486530</v>
          </cell>
          <cell r="G65">
            <v>2050</v>
          </cell>
          <cell r="H65" t="str">
            <v>85 - 89</v>
          </cell>
          <cell r="I65">
            <v>3754681</v>
          </cell>
          <cell r="M65">
            <v>2050</v>
          </cell>
          <cell r="N65" t="str">
            <v>85 - 89</v>
          </cell>
          <cell r="O65">
            <v>10302954</v>
          </cell>
        </row>
        <row r="66">
          <cell r="A66">
            <v>2050</v>
          </cell>
          <cell r="B66" t="str">
            <v>90 - 94</v>
          </cell>
          <cell r="C66">
            <v>1312897</v>
          </cell>
          <cell r="G66">
            <v>2050</v>
          </cell>
          <cell r="H66" t="str">
            <v>90 - 94</v>
          </cell>
          <cell r="I66">
            <v>2284898</v>
          </cell>
          <cell r="M66">
            <v>2050</v>
          </cell>
          <cell r="N66" t="str">
            <v>90 - 94</v>
          </cell>
          <cell r="O66">
            <v>5908527</v>
          </cell>
        </row>
        <row r="67">
          <cell r="A67">
            <v>2050</v>
          </cell>
          <cell r="B67" t="str">
            <v>95 - 99</v>
          </cell>
          <cell r="C67">
            <v>493966</v>
          </cell>
          <cell r="G67">
            <v>2050</v>
          </cell>
          <cell r="H67" t="str">
            <v>95 - 99</v>
          </cell>
          <cell r="I67">
            <v>1275523</v>
          </cell>
          <cell r="M67">
            <v>2050</v>
          </cell>
          <cell r="N67" t="str">
            <v>95 - 99</v>
          </cell>
          <cell r="O67">
            <v>2228651</v>
          </cell>
        </row>
        <row r="68">
          <cell r="A68">
            <v>2050</v>
          </cell>
          <cell r="B68" t="str">
            <v>100 +</v>
          </cell>
          <cell r="C68">
            <v>172707</v>
          </cell>
          <cell r="G68">
            <v>2050</v>
          </cell>
          <cell r="H68" t="str">
            <v>100 +</v>
          </cell>
          <cell r="I68">
            <v>627991</v>
          </cell>
          <cell r="M68">
            <v>2050</v>
          </cell>
          <cell r="N68" t="str">
            <v>100 +</v>
          </cell>
          <cell r="O68">
            <v>600909</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Part 1"/>
      <sheetName val="Part 2"/>
      <sheetName val="Part 2-old"/>
      <sheetName val="Part 3-old"/>
      <sheetName val="Part 3"/>
      <sheetName val="Part 6-old"/>
      <sheetName val="Part 4"/>
      <sheetName val="Part 5"/>
      <sheetName val="Part 6"/>
      <sheetName val="Part 7"/>
      <sheetName val="Part 8"/>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opLeftCell="A10" zoomScaleNormal="100" workbookViewId="0">
      <selection activeCell="E17" sqref="E17"/>
    </sheetView>
  </sheetViews>
  <sheetFormatPr defaultColWidth="8.81640625" defaultRowHeight="12.5" x14ac:dyDescent="0.25"/>
  <cols>
    <col min="1" max="1" width="12.81640625" style="79" customWidth="1"/>
    <col min="2" max="2" width="10.7265625" style="79" customWidth="1"/>
    <col min="3" max="3" width="33.7265625" style="79" customWidth="1"/>
    <col min="4" max="16384" width="8.81640625" style="79"/>
  </cols>
  <sheetData>
    <row r="1" spans="1:5" ht="15" customHeight="1" thickBot="1" x14ac:dyDescent="0.35">
      <c r="A1" s="78" t="s">
        <v>117</v>
      </c>
      <c r="B1" s="78" t="s">
        <v>114</v>
      </c>
      <c r="C1" s="78" t="s">
        <v>116</v>
      </c>
    </row>
    <row r="2" spans="1:5" ht="15" customHeight="1" x14ac:dyDescent="0.3">
      <c r="A2" s="80" t="s">
        <v>115</v>
      </c>
      <c r="B2" s="81"/>
      <c r="C2" s="82"/>
    </row>
    <row r="3" spans="1:5" ht="15" customHeight="1" x14ac:dyDescent="0.3">
      <c r="A3" s="81" t="s">
        <v>9</v>
      </c>
      <c r="B3" s="81" t="s">
        <v>84</v>
      </c>
      <c r="C3" s="180" t="s">
        <v>146</v>
      </c>
    </row>
    <row r="4" spans="1:5" ht="15" customHeight="1" x14ac:dyDescent="0.3">
      <c r="A4" s="81"/>
      <c r="B4" s="81"/>
      <c r="C4" s="83"/>
    </row>
    <row r="5" spans="1:5" ht="15" customHeight="1" x14ac:dyDescent="0.3">
      <c r="A5" s="81" t="s">
        <v>128</v>
      </c>
      <c r="B5" s="81" t="s">
        <v>106</v>
      </c>
      <c r="C5" s="180" t="s">
        <v>147</v>
      </c>
    </row>
    <row r="6" spans="1:5" ht="15" customHeight="1" x14ac:dyDescent="0.3">
      <c r="A6" s="81" t="s">
        <v>107</v>
      </c>
      <c r="B6" s="81" t="s">
        <v>108</v>
      </c>
      <c r="C6" s="133" t="s">
        <v>148</v>
      </c>
    </row>
    <row r="7" spans="1:5" ht="15" customHeight="1" x14ac:dyDescent="0.3">
      <c r="A7" s="81"/>
      <c r="B7" s="81"/>
      <c r="C7" s="84"/>
    </row>
    <row r="8" spans="1:5" ht="15" customHeight="1" x14ac:dyDescent="0.3">
      <c r="A8" s="138" t="s">
        <v>109</v>
      </c>
      <c r="B8" s="138"/>
      <c r="C8" s="138"/>
      <c r="D8" s="85">
        <v>0</v>
      </c>
      <c r="E8" s="86" t="s">
        <v>38</v>
      </c>
    </row>
    <row r="9" spans="1:5" ht="15" customHeight="1" thickBot="1" x14ac:dyDescent="0.35">
      <c r="A9" s="108"/>
      <c r="B9" s="108"/>
      <c r="C9" s="108"/>
      <c r="D9" s="85"/>
      <c r="E9" s="86"/>
    </row>
    <row r="10" spans="1:5" ht="13.5" thickBot="1" x14ac:dyDescent="0.3">
      <c r="A10" s="141" t="s">
        <v>143</v>
      </c>
      <c r="B10" s="142"/>
      <c r="C10" s="143"/>
    </row>
    <row r="11" spans="1:5" ht="15" customHeight="1" thickBot="1" x14ac:dyDescent="0.35">
      <c r="A11" s="81"/>
      <c r="B11" s="81"/>
      <c r="C11" s="84"/>
    </row>
    <row r="12" spans="1:5" ht="15" customHeight="1" x14ac:dyDescent="0.25">
      <c r="A12" s="144" t="s">
        <v>127</v>
      </c>
      <c r="B12" s="145"/>
      <c r="C12" s="146"/>
    </row>
    <row r="13" spans="1:5" ht="15" customHeight="1" x14ac:dyDescent="0.25">
      <c r="A13" s="147"/>
      <c r="B13" s="148"/>
      <c r="C13" s="149"/>
    </row>
    <row r="14" spans="1:5" ht="15" customHeight="1" x14ac:dyDescent="0.25">
      <c r="A14" s="147"/>
      <c r="B14" s="148"/>
      <c r="C14" s="149"/>
    </row>
    <row r="15" spans="1:5" ht="15" customHeight="1" x14ac:dyDescent="0.25">
      <c r="A15" s="147"/>
      <c r="B15" s="148"/>
      <c r="C15" s="149"/>
    </row>
    <row r="16" spans="1:5" ht="15" customHeight="1" x14ac:dyDescent="0.25">
      <c r="A16" s="147"/>
      <c r="B16" s="148"/>
      <c r="C16" s="149"/>
    </row>
    <row r="17" spans="1:3" ht="15" customHeight="1" x14ac:dyDescent="0.25">
      <c r="A17" s="147"/>
      <c r="B17" s="148"/>
      <c r="C17" s="149"/>
    </row>
    <row r="18" spans="1:3" ht="15" customHeight="1" x14ac:dyDescent="0.25">
      <c r="A18" s="147"/>
      <c r="B18" s="148"/>
      <c r="C18" s="149"/>
    </row>
    <row r="19" spans="1:3" ht="15" customHeight="1" x14ac:dyDescent="0.25">
      <c r="A19" s="147"/>
      <c r="B19" s="148"/>
      <c r="C19" s="149"/>
    </row>
    <row r="20" spans="1:3" ht="15" customHeight="1" thickBot="1" x14ac:dyDescent="0.3">
      <c r="A20" s="150"/>
      <c r="B20" s="151"/>
      <c r="C20" s="152"/>
    </row>
    <row r="21" spans="1:3" ht="15" customHeight="1" thickBot="1" x14ac:dyDescent="0.3">
      <c r="A21" s="87" t="s">
        <v>110</v>
      </c>
      <c r="B21" s="139" t="s">
        <v>111</v>
      </c>
      <c r="C21" s="140"/>
    </row>
    <row r="22" spans="1:3" ht="42.75" customHeight="1" thickBot="1" x14ac:dyDescent="0.3">
      <c r="A22" s="88" t="s">
        <v>112</v>
      </c>
      <c r="B22" s="136" t="s">
        <v>118</v>
      </c>
      <c r="C22" s="137"/>
    </row>
    <row r="23" spans="1:3" ht="30" customHeight="1" thickBot="1" x14ac:dyDescent="0.3">
      <c r="A23" s="88" t="s">
        <v>113</v>
      </c>
      <c r="B23" s="136" t="s">
        <v>119</v>
      </c>
      <c r="C23" s="137"/>
    </row>
    <row r="24" spans="1:3" ht="30" customHeight="1" thickBot="1" x14ac:dyDescent="0.3">
      <c r="A24" s="89" t="s">
        <v>121</v>
      </c>
      <c r="B24" s="134" t="s">
        <v>120</v>
      </c>
      <c r="C24" s="135"/>
    </row>
    <row r="25" spans="1:3" ht="15" customHeight="1" x14ac:dyDescent="0.3">
      <c r="A25" s="81"/>
      <c r="B25" s="81"/>
      <c r="C25" s="83"/>
    </row>
  </sheetData>
  <mergeCells count="7">
    <mergeCell ref="B24:C24"/>
    <mergeCell ref="B22:C22"/>
    <mergeCell ref="A8:C8"/>
    <mergeCell ref="B21:C21"/>
    <mergeCell ref="A10:C10"/>
    <mergeCell ref="A12:C20"/>
    <mergeCell ref="B23:C23"/>
  </mergeCells>
  <pageMargins left="0.75" right="0.75" top="1" bottom="1" header="0.5" footer="0.5"/>
  <pageSetup orientation="portrait" horizontalDpi="4294967293" verticalDpi="1200" r:id="rId1"/>
  <headerFooter alignWithMargins="0">
    <oddHeader>&amp;LCIS250 - Solution&amp;CExcel 1 - Excel Nested IFs&amp;R&amp;A</oddHeader>
    <oddFooter>&amp;C&amp;N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
  <sheetViews>
    <sheetView zoomScaleNormal="100" workbookViewId="0">
      <selection activeCell="F4" sqref="F4"/>
    </sheetView>
  </sheetViews>
  <sheetFormatPr defaultColWidth="9.1796875" defaultRowHeight="15.5" x14ac:dyDescent="0.35"/>
  <cols>
    <col min="1" max="1" width="14.7265625" style="15" customWidth="1"/>
    <col min="2" max="2" width="10.7265625" style="15" customWidth="1"/>
    <col min="3" max="3" width="14.7265625" style="15" customWidth="1"/>
    <col min="4" max="16384" width="9.1796875" style="15"/>
  </cols>
  <sheetData>
    <row r="1" spans="1:3" ht="19" thickBot="1" x14ac:dyDescent="0.5">
      <c r="A1" s="176" t="s">
        <v>83</v>
      </c>
      <c r="B1" s="177"/>
      <c r="C1" s="178"/>
    </row>
    <row r="2" spans="1:3" ht="31.5" thickBot="1" x14ac:dyDescent="0.4">
      <c r="A2" s="105" t="s">
        <v>84</v>
      </c>
      <c r="B2" s="106" t="s">
        <v>126</v>
      </c>
      <c r="C2" s="107" t="s">
        <v>85</v>
      </c>
    </row>
    <row r="3" spans="1:3" ht="16" thickBot="1" x14ac:dyDescent="0.4">
      <c r="A3" s="71" t="s">
        <v>86</v>
      </c>
      <c r="B3" s="74" t="b">
        <v>1</v>
      </c>
      <c r="C3" s="90" t="b">
        <f>IF(B3=TRUE,FALSE,TRUE)</f>
        <v>0</v>
      </c>
    </row>
    <row r="4" spans="1:3" ht="16" thickBot="1" x14ac:dyDescent="0.4">
      <c r="A4" s="72" t="s">
        <v>87</v>
      </c>
      <c r="B4" s="132" t="b">
        <v>1</v>
      </c>
      <c r="C4" s="90" t="b">
        <f t="shared" ref="C4:C8" si="0">IF(B4=TRUE,FALSE,TRUE)</f>
        <v>0</v>
      </c>
    </row>
    <row r="5" spans="1:3" ht="16" thickBot="1" x14ac:dyDescent="0.4">
      <c r="A5" s="72" t="s">
        <v>88</v>
      </c>
      <c r="B5" s="132" t="b">
        <v>0</v>
      </c>
      <c r="C5" s="90" t="b">
        <f t="shared" si="0"/>
        <v>1</v>
      </c>
    </row>
    <row r="6" spans="1:3" ht="16" thickBot="1" x14ac:dyDescent="0.4">
      <c r="A6" s="72" t="s">
        <v>89</v>
      </c>
      <c r="B6" s="132" t="b">
        <v>1</v>
      </c>
      <c r="C6" s="90" t="b">
        <f t="shared" si="0"/>
        <v>0</v>
      </c>
    </row>
    <row r="7" spans="1:3" ht="16" thickBot="1" x14ac:dyDescent="0.4">
      <c r="A7" s="72" t="s">
        <v>90</v>
      </c>
      <c r="B7" s="132" t="b">
        <v>0</v>
      </c>
      <c r="C7" s="90" t="b">
        <f t="shared" si="0"/>
        <v>1</v>
      </c>
    </row>
    <row r="8" spans="1:3" ht="16" thickBot="1" x14ac:dyDescent="0.4">
      <c r="A8" s="73" t="s">
        <v>91</v>
      </c>
      <c r="B8" s="75" t="b">
        <v>1</v>
      </c>
      <c r="C8" s="90" t="b">
        <f t="shared" si="0"/>
        <v>0</v>
      </c>
    </row>
    <row r="10" spans="1:3" ht="15.65" customHeight="1" x14ac:dyDescent="0.35">
      <c r="A10" s="179" t="s">
        <v>145</v>
      </c>
      <c r="B10" s="179"/>
      <c r="C10" s="179"/>
    </row>
    <row r="11" spans="1:3" x14ac:dyDescent="0.35">
      <c r="A11" s="179"/>
      <c r="B11" s="179"/>
      <c r="C11" s="179"/>
    </row>
    <row r="12" spans="1:3" x14ac:dyDescent="0.35">
      <c r="A12" s="179"/>
      <c r="B12" s="179"/>
      <c r="C12" s="179"/>
    </row>
    <row r="13" spans="1:3" x14ac:dyDescent="0.35">
      <c r="A13" s="179"/>
      <c r="B13" s="179"/>
      <c r="C13" s="179"/>
    </row>
    <row r="14" spans="1:3" x14ac:dyDescent="0.35">
      <c r="A14" s="179"/>
      <c r="B14" s="179"/>
      <c r="C14" s="179"/>
    </row>
    <row r="15" spans="1:3" x14ac:dyDescent="0.35">
      <c r="A15" s="179"/>
      <c r="B15" s="179"/>
      <c r="C15" s="179"/>
    </row>
    <row r="16" spans="1:3" x14ac:dyDescent="0.35">
      <c r="A16" s="179"/>
      <c r="B16" s="179"/>
      <c r="C16" s="179"/>
    </row>
  </sheetData>
  <mergeCells count="2">
    <mergeCell ref="A1:C1"/>
    <mergeCell ref="A10:C16"/>
  </mergeCells>
  <pageMargins left="0.75" right="0.75" top="1" bottom="1" header="0.5" footer="0.5"/>
  <pageSetup orientation="portrait"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tabSelected="1" workbookViewId="0">
      <selection activeCell="G7" sqref="G7"/>
    </sheetView>
  </sheetViews>
  <sheetFormatPr defaultRowHeight="14.5" x14ac:dyDescent="0.35"/>
  <cols>
    <col min="1" max="1" width="9.7265625" bestFit="1" customWidth="1"/>
    <col min="2" max="3" width="11.81640625" bestFit="1" customWidth="1"/>
  </cols>
  <sheetData>
    <row r="1" spans="1:3" ht="29.5" thickBot="1" x14ac:dyDescent="0.4">
      <c r="A1" s="18" t="s">
        <v>0</v>
      </c>
      <c r="B1" s="19" t="s">
        <v>1</v>
      </c>
      <c r="C1" s="20" t="s">
        <v>2</v>
      </c>
    </row>
    <row r="2" spans="1:3" ht="15" thickBot="1" x14ac:dyDescent="0.4">
      <c r="A2" s="16" t="s">
        <v>3</v>
      </c>
      <c r="B2" s="21">
        <v>45</v>
      </c>
      <c r="C2" s="24">
        <f t="shared" ref="C2:C5" si="0">IF(B2&gt;100,0.15,IF(B2&gt;25,0.12,0.05))*B2</f>
        <v>5.3999999999999995</v>
      </c>
    </row>
    <row r="3" spans="1:3" ht="15" thickBot="1" x14ac:dyDescent="0.4">
      <c r="A3" s="4" t="s">
        <v>4</v>
      </c>
      <c r="B3" s="22">
        <v>9</v>
      </c>
      <c r="C3" s="24">
        <f t="shared" si="0"/>
        <v>0.45</v>
      </c>
    </row>
    <row r="4" spans="1:3" ht="15" thickBot="1" x14ac:dyDescent="0.4">
      <c r="A4" s="4" t="s">
        <v>5</v>
      </c>
      <c r="B4" s="22">
        <v>124</v>
      </c>
      <c r="C4" s="24">
        <f t="shared" si="0"/>
        <v>18.599999999999998</v>
      </c>
    </row>
    <row r="5" spans="1:3" ht="15" thickBot="1" x14ac:dyDescent="0.4">
      <c r="A5" s="7" t="s">
        <v>6</v>
      </c>
      <c r="B5" s="23">
        <v>79</v>
      </c>
      <c r="C5" s="24">
        <f t="shared" si="0"/>
        <v>9.48</v>
      </c>
    </row>
    <row r="7" spans="1:3" ht="15" thickBot="1" x14ac:dyDescent="0.4"/>
    <row r="8" spans="1:3" ht="15" thickBot="1" x14ac:dyDescent="0.4">
      <c r="A8" s="94" t="s">
        <v>1</v>
      </c>
      <c r="B8" s="94" t="s">
        <v>7</v>
      </c>
      <c r="C8" s="95" t="s">
        <v>122</v>
      </c>
    </row>
    <row r="9" spans="1:3" ht="20.149999999999999" customHeight="1" x14ac:dyDescent="0.35">
      <c r="A9" s="109" t="s">
        <v>130</v>
      </c>
      <c r="B9" s="110">
        <v>0.05</v>
      </c>
      <c r="C9" s="153" t="s">
        <v>123</v>
      </c>
    </row>
    <row r="10" spans="1:3" ht="20.149999999999999" customHeight="1" x14ac:dyDescent="0.35">
      <c r="A10" s="111" t="s">
        <v>129</v>
      </c>
      <c r="B10" s="112">
        <v>0.12</v>
      </c>
      <c r="C10" s="154"/>
    </row>
    <row r="11" spans="1:3" ht="20.149999999999999" customHeight="1" thickBot="1" x14ac:dyDescent="0.4">
      <c r="A11" s="113" t="s">
        <v>8</v>
      </c>
      <c r="B11" s="114">
        <v>0.15</v>
      </c>
      <c r="C11" s="155"/>
    </row>
  </sheetData>
  <mergeCells count="1">
    <mergeCell ref="C9:C11"/>
  </mergeCells>
  <pageMargins left="0.75" right="0.75" top="1" bottom="1" header="0.5" footer="0.5"/>
  <pageSetup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D6" sqref="D6"/>
    </sheetView>
  </sheetViews>
  <sheetFormatPr defaultRowHeight="14.5" x14ac:dyDescent="0.35"/>
  <cols>
    <col min="1" max="1" width="15.54296875" customWidth="1"/>
    <col min="2" max="2" width="10.54296875" bestFit="1" customWidth="1"/>
    <col min="3" max="3" width="12.54296875" customWidth="1"/>
  </cols>
  <sheetData>
    <row r="1" spans="1:3" ht="15" thickBot="1" x14ac:dyDescent="0.4">
      <c r="A1" s="26" t="s">
        <v>9</v>
      </c>
      <c r="B1" s="27" t="s">
        <v>10</v>
      </c>
      <c r="C1" s="31" t="s">
        <v>11</v>
      </c>
    </row>
    <row r="2" spans="1:3" ht="15" thickBot="1" x14ac:dyDescent="0.4">
      <c r="A2" s="115" t="s">
        <v>12</v>
      </c>
      <c r="B2" s="122">
        <v>61</v>
      </c>
      <c r="C2" s="30" t="str">
        <f>IF(B2&gt;80,$B$12,IF(B2&gt;60,$B$11,$B$10))</f>
        <v>Pass</v>
      </c>
    </row>
    <row r="3" spans="1:3" ht="15" thickBot="1" x14ac:dyDescent="0.4">
      <c r="A3" s="52" t="s">
        <v>13</v>
      </c>
      <c r="B3" s="123">
        <v>84</v>
      </c>
      <c r="C3" s="30" t="str">
        <f t="shared" ref="C3:C7" si="0">IF(B3&gt;80,$B$12,IF(B3&gt;60,$B$11,$B$10))</f>
        <v>Distinction</v>
      </c>
    </row>
    <row r="4" spans="1:3" ht="15" thickBot="1" x14ac:dyDescent="0.4">
      <c r="A4" s="52" t="s">
        <v>14</v>
      </c>
      <c r="B4" s="123">
        <v>66</v>
      </c>
      <c r="C4" s="30" t="str">
        <f t="shared" si="0"/>
        <v>Pass</v>
      </c>
    </row>
    <row r="5" spans="1:3" ht="15" thickBot="1" x14ac:dyDescent="0.4">
      <c r="A5" s="52" t="s">
        <v>15</v>
      </c>
      <c r="B5" s="123">
        <v>52</v>
      </c>
      <c r="C5" s="30" t="str">
        <f t="shared" si="0"/>
        <v>Fail</v>
      </c>
    </row>
    <row r="6" spans="1:3" ht="15" thickBot="1" x14ac:dyDescent="0.4">
      <c r="A6" s="52" t="s">
        <v>16</v>
      </c>
      <c r="B6" s="123">
        <v>41</v>
      </c>
      <c r="C6" s="30" t="str">
        <f t="shared" si="0"/>
        <v>Fail</v>
      </c>
    </row>
    <row r="7" spans="1:3" ht="15" thickBot="1" x14ac:dyDescent="0.4">
      <c r="A7" s="53" t="s">
        <v>17</v>
      </c>
      <c r="B7" s="124">
        <v>98</v>
      </c>
      <c r="C7" s="30" t="str">
        <f t="shared" si="0"/>
        <v>Distinction</v>
      </c>
    </row>
    <row r="8" spans="1:3" ht="15" thickBot="1" x14ac:dyDescent="0.4"/>
    <row r="9" spans="1:3" ht="20.149999999999999" customHeight="1" thickBot="1" x14ac:dyDescent="0.4">
      <c r="A9" s="93" t="s">
        <v>10</v>
      </c>
      <c r="B9" s="93" t="s">
        <v>11</v>
      </c>
      <c r="C9" s="93" t="s">
        <v>122</v>
      </c>
    </row>
    <row r="10" spans="1:3" ht="20.149999999999999" customHeight="1" x14ac:dyDescent="0.35">
      <c r="A10" s="116" t="s">
        <v>131</v>
      </c>
      <c r="B10" s="117" t="s">
        <v>18</v>
      </c>
      <c r="C10" s="156" t="s">
        <v>124</v>
      </c>
    </row>
    <row r="11" spans="1:3" ht="20.149999999999999" customHeight="1" x14ac:dyDescent="0.35">
      <c r="A11" s="118" t="s">
        <v>132</v>
      </c>
      <c r="B11" s="119" t="s">
        <v>19</v>
      </c>
      <c r="C11" s="157"/>
    </row>
    <row r="12" spans="1:3" ht="20.149999999999999" customHeight="1" thickBot="1" x14ac:dyDescent="0.4">
      <c r="A12" s="120" t="s">
        <v>133</v>
      </c>
      <c r="B12" s="121" t="s">
        <v>20</v>
      </c>
      <c r="C12" s="158"/>
    </row>
  </sheetData>
  <mergeCells count="1">
    <mergeCell ref="C10:C12"/>
  </mergeCells>
  <pageMargins left="0.75" right="0.75" top="1" bottom="1" header="0.5" footer="0.5"/>
  <pageSetup orientation="portrait"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F3" sqref="F3"/>
    </sheetView>
  </sheetViews>
  <sheetFormatPr defaultRowHeight="14.5" x14ac:dyDescent="0.35"/>
  <cols>
    <col min="3" max="3" width="11.1796875" customWidth="1"/>
    <col min="5" max="5" width="11.1796875" customWidth="1"/>
  </cols>
  <sheetData>
    <row r="1" spans="1:5" ht="15" thickBot="1" x14ac:dyDescent="0.4">
      <c r="A1" s="18" t="s">
        <v>21</v>
      </c>
      <c r="B1" s="19" t="s">
        <v>22</v>
      </c>
      <c r="C1" s="33" t="s">
        <v>23</v>
      </c>
      <c r="D1" s="19" t="s">
        <v>24</v>
      </c>
      <c r="E1" s="34" t="s">
        <v>25</v>
      </c>
    </row>
    <row r="2" spans="1:5" ht="15" thickBot="1" x14ac:dyDescent="0.4">
      <c r="A2" s="16" t="s">
        <v>30</v>
      </c>
      <c r="B2" s="10">
        <v>2</v>
      </c>
      <c r="C2" s="32" t="s">
        <v>27</v>
      </c>
      <c r="D2" s="28">
        <v>1</v>
      </c>
      <c r="E2" s="30" t="str">
        <f>IF(B2&gt;D2,"Home",IF(B2=D2,"Draw","Away"))</f>
        <v>Home</v>
      </c>
    </row>
    <row r="3" spans="1:5" ht="15" thickBot="1" x14ac:dyDescent="0.4">
      <c r="A3" s="4" t="s">
        <v>28</v>
      </c>
      <c r="B3" s="5">
        <v>3</v>
      </c>
      <c r="C3" s="11" t="s">
        <v>29</v>
      </c>
      <c r="D3" s="96">
        <v>3</v>
      </c>
      <c r="E3" s="30" t="str">
        <f t="shared" ref="E3:E4" si="0">IF(B3&gt;D3,"Home",IF(B3=D3,"Draw","Away"))</f>
        <v>Draw</v>
      </c>
    </row>
    <row r="4" spans="1:5" ht="15" thickBot="1" x14ac:dyDescent="0.4">
      <c r="A4" s="7" t="s">
        <v>134</v>
      </c>
      <c r="B4" s="8">
        <v>1</v>
      </c>
      <c r="C4" s="13" t="s">
        <v>26</v>
      </c>
      <c r="D4" s="29">
        <v>2</v>
      </c>
      <c r="E4" s="30" t="str">
        <f t="shared" si="0"/>
        <v>Away</v>
      </c>
    </row>
    <row r="6" spans="1:5" x14ac:dyDescent="0.35">
      <c r="A6" t="s">
        <v>92</v>
      </c>
    </row>
    <row r="7" spans="1:5" x14ac:dyDescent="0.35">
      <c r="A7" t="s">
        <v>93</v>
      </c>
    </row>
    <row r="8" spans="1:5" x14ac:dyDescent="0.35">
      <c r="A8" t="s">
        <v>94</v>
      </c>
    </row>
  </sheetData>
  <pageMargins left="0.75" right="0.75" top="1" bottom="1" header="0.5" footer="0.5"/>
  <pageSetup orientation="portrait" horizont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
  <sheetViews>
    <sheetView zoomScaleNormal="100" workbookViewId="0">
      <selection activeCell="D10" sqref="D10"/>
    </sheetView>
  </sheetViews>
  <sheetFormatPr defaultRowHeight="14.5" x14ac:dyDescent="0.35"/>
  <cols>
    <col min="1" max="1" width="21.453125" bestFit="1" customWidth="1"/>
    <col min="3" max="3" width="16.453125" bestFit="1" customWidth="1"/>
    <col min="4" max="4" width="10.453125" bestFit="1" customWidth="1"/>
  </cols>
  <sheetData>
    <row r="1" spans="1:6" ht="15" thickBot="1" x14ac:dyDescent="0.4">
      <c r="A1" s="17" t="s">
        <v>31</v>
      </c>
      <c r="C1" s="1" t="s">
        <v>135</v>
      </c>
      <c r="D1" s="36" t="str">
        <f>A12</f>
        <v>A</v>
      </c>
    </row>
    <row r="2" spans="1:6" ht="15" thickBot="1" x14ac:dyDescent="0.4"/>
    <row r="3" spans="1:6" ht="15" thickBot="1" x14ac:dyDescent="0.4">
      <c r="B3" s="45" t="s">
        <v>38</v>
      </c>
      <c r="C3" s="46" t="s">
        <v>39</v>
      </c>
      <c r="D3" s="47" t="s">
        <v>40</v>
      </c>
    </row>
    <row r="4" spans="1:6" x14ac:dyDescent="0.35">
      <c r="A4" s="51" t="s">
        <v>32</v>
      </c>
      <c r="B4" s="54">
        <v>156</v>
      </c>
      <c r="C4" s="24">
        <f>B12</f>
        <v>0.3</v>
      </c>
      <c r="D4" s="24">
        <f>B4*C4</f>
        <v>46.8</v>
      </c>
    </row>
    <row r="5" spans="1:6" ht="15" thickBot="1" x14ac:dyDescent="0.4">
      <c r="A5" s="52" t="s">
        <v>33</v>
      </c>
      <c r="B5" s="70">
        <v>99</v>
      </c>
      <c r="C5" s="182">
        <f>C12</f>
        <v>0.05</v>
      </c>
      <c r="D5" s="25">
        <f>B5*C5</f>
        <v>4.95</v>
      </c>
    </row>
    <row r="6" spans="1:6" x14ac:dyDescent="0.35">
      <c r="A6" s="52" t="s">
        <v>34</v>
      </c>
      <c r="B6" s="97"/>
      <c r="C6" s="98"/>
      <c r="D6" s="181">
        <f>D12</f>
        <v>15</v>
      </c>
    </row>
    <row r="7" spans="1:6" x14ac:dyDescent="0.35">
      <c r="A7" s="52" t="s">
        <v>98</v>
      </c>
      <c r="B7" s="56"/>
      <c r="C7" s="57"/>
      <c r="D7" s="49">
        <f>SUM(D4:D6)</f>
        <v>66.75</v>
      </c>
    </row>
    <row r="8" spans="1:6" ht="15" thickBot="1" x14ac:dyDescent="0.4">
      <c r="A8" s="53" t="s">
        <v>36</v>
      </c>
      <c r="B8" s="58"/>
      <c r="C8" s="59"/>
      <c r="D8" s="50">
        <f>D7*E12</f>
        <v>5.34</v>
      </c>
    </row>
    <row r="9" spans="1:6" ht="15" thickBot="1" x14ac:dyDescent="0.4">
      <c r="A9" s="35" t="s">
        <v>37</v>
      </c>
      <c r="B9" s="2"/>
      <c r="D9" s="48">
        <f>SUM(D7:D8)</f>
        <v>72.09</v>
      </c>
    </row>
    <row r="10" spans="1:6" ht="15" thickBot="1" x14ac:dyDescent="0.4">
      <c r="B10" s="2"/>
    </row>
    <row r="11" spans="1:6" ht="15" thickBot="1" x14ac:dyDescent="0.4">
      <c r="A11" s="38" t="s">
        <v>41</v>
      </c>
      <c r="B11" s="39" t="s">
        <v>95</v>
      </c>
      <c r="C11" s="40" t="s">
        <v>96</v>
      </c>
      <c r="D11" s="41" t="s">
        <v>97</v>
      </c>
      <c r="E11" s="37" t="s">
        <v>36</v>
      </c>
    </row>
    <row r="12" spans="1:6" ht="15" thickBot="1" x14ac:dyDescent="0.4">
      <c r="A12" s="99" t="s">
        <v>43</v>
      </c>
      <c r="B12" s="42">
        <v>0.3</v>
      </c>
      <c r="C12" s="125">
        <v>0.05</v>
      </c>
      <c r="D12" s="126">
        <v>15</v>
      </c>
      <c r="E12" s="102">
        <v>0.08</v>
      </c>
    </row>
    <row r="13" spans="1:6" x14ac:dyDescent="0.35">
      <c r="A13" s="100" t="s">
        <v>44</v>
      </c>
      <c r="B13" s="43">
        <v>0.2</v>
      </c>
      <c r="C13" s="127">
        <v>0.02</v>
      </c>
      <c r="D13" s="128">
        <v>20</v>
      </c>
    </row>
    <row r="14" spans="1:6" ht="15" thickBot="1" x14ac:dyDescent="0.4">
      <c r="A14" s="101" t="s">
        <v>42</v>
      </c>
      <c r="B14" s="44">
        <v>0.9</v>
      </c>
      <c r="C14" s="129">
        <v>0</v>
      </c>
      <c r="D14" s="130">
        <v>25</v>
      </c>
    </row>
    <row r="15" spans="1:6" ht="15" thickBot="1" x14ac:dyDescent="0.4"/>
    <row r="16" spans="1:6" ht="15" thickBot="1" x14ac:dyDescent="0.4">
      <c r="A16" s="159" t="s">
        <v>142</v>
      </c>
      <c r="B16" s="160"/>
      <c r="C16" s="160"/>
      <c r="D16" s="160"/>
      <c r="E16" s="160"/>
      <c r="F16" s="161"/>
    </row>
  </sheetData>
  <mergeCells count="1">
    <mergeCell ref="A16:F16"/>
  </mergeCells>
  <pageMargins left="0.75" right="0.75" top="1" bottom="1" header="0.5" footer="0.5"/>
  <pageSetup orientation="portrait" horizont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3"/>
  <sheetViews>
    <sheetView workbookViewId="0">
      <selection activeCell="C15" sqref="C15"/>
    </sheetView>
  </sheetViews>
  <sheetFormatPr defaultRowHeight="14.5" x14ac:dyDescent="0.35"/>
  <cols>
    <col min="1" max="3" width="21.7265625" customWidth="1"/>
    <col min="4" max="4" width="13.7265625" bestFit="1" customWidth="1"/>
  </cols>
  <sheetData>
    <row r="1" spans="1:4" s="3" customFormat="1" ht="29.25" customHeight="1" thickBot="1" x14ac:dyDescent="0.4">
      <c r="A1" s="61" t="s">
        <v>45</v>
      </c>
      <c r="B1" s="60" t="s">
        <v>46</v>
      </c>
      <c r="C1" s="62" t="s">
        <v>47</v>
      </c>
      <c r="D1" s="63" t="s">
        <v>99</v>
      </c>
    </row>
    <row r="2" spans="1:4" ht="15" thickBot="1" x14ac:dyDescent="0.4">
      <c r="A2" s="16" t="s">
        <v>48</v>
      </c>
      <c r="B2" s="54">
        <v>86</v>
      </c>
      <c r="C2" s="131">
        <v>88</v>
      </c>
      <c r="D2" s="30" t="str">
        <f>IF(AND(C2&gt;85,B2&gt;85),"Advanced","Fundamentals")</f>
        <v>Advanced</v>
      </c>
    </row>
    <row r="3" spans="1:4" ht="15" thickBot="1" x14ac:dyDescent="0.4">
      <c r="A3" s="4" t="s">
        <v>49</v>
      </c>
      <c r="B3" s="55">
        <v>74</v>
      </c>
      <c r="C3" s="96">
        <v>74</v>
      </c>
      <c r="D3" s="30" t="str">
        <f t="shared" ref="D3:D6" si="0">IF(AND(C3&gt;85,B3&gt;85),"Advanced","Fundamentals")</f>
        <v>Fundamentals</v>
      </c>
    </row>
    <row r="4" spans="1:4" ht="15" thickBot="1" x14ac:dyDescent="0.4">
      <c r="A4" s="4" t="s">
        <v>50</v>
      </c>
      <c r="B4" s="55">
        <v>96</v>
      </c>
      <c r="C4" s="96">
        <v>100</v>
      </c>
      <c r="D4" s="30" t="str">
        <f t="shared" si="0"/>
        <v>Advanced</v>
      </c>
    </row>
    <row r="5" spans="1:4" ht="15" thickBot="1" x14ac:dyDescent="0.4">
      <c r="A5" s="4" t="s">
        <v>51</v>
      </c>
      <c r="B5" s="55">
        <v>69</v>
      </c>
      <c r="C5" s="96">
        <v>72</v>
      </c>
      <c r="D5" s="30" t="str">
        <f t="shared" si="0"/>
        <v>Fundamentals</v>
      </c>
    </row>
    <row r="6" spans="1:4" ht="15" thickBot="1" x14ac:dyDescent="0.4">
      <c r="A6" s="7" t="s">
        <v>52</v>
      </c>
      <c r="B6" s="70">
        <v>81</v>
      </c>
      <c r="C6" s="29">
        <v>83</v>
      </c>
      <c r="D6" s="30" t="str">
        <f t="shared" si="0"/>
        <v>Fundamentals</v>
      </c>
    </row>
    <row r="7" spans="1:4" ht="15" thickBot="1" x14ac:dyDescent="0.4"/>
    <row r="8" spans="1:4" ht="15" customHeight="1" x14ac:dyDescent="0.35">
      <c r="A8" s="162" t="s">
        <v>136</v>
      </c>
      <c r="B8" s="162"/>
      <c r="C8" s="162"/>
      <c r="D8" s="162"/>
    </row>
    <row r="9" spans="1:4" x14ac:dyDescent="0.35">
      <c r="A9" s="163"/>
      <c r="B9" s="163"/>
      <c r="C9" s="163"/>
      <c r="D9" s="163"/>
    </row>
    <row r="10" spans="1:4" x14ac:dyDescent="0.35">
      <c r="A10" s="163"/>
      <c r="B10" s="163"/>
      <c r="C10" s="163"/>
      <c r="D10" s="163"/>
    </row>
    <row r="11" spans="1:4" x14ac:dyDescent="0.35">
      <c r="A11" s="163"/>
      <c r="B11" s="163"/>
      <c r="C11" s="163"/>
      <c r="D11" s="163"/>
    </row>
    <row r="12" spans="1:4" x14ac:dyDescent="0.35">
      <c r="A12" s="163"/>
      <c r="B12" s="163"/>
      <c r="C12" s="163"/>
      <c r="D12" s="163"/>
    </row>
    <row r="13" spans="1:4" x14ac:dyDescent="0.35">
      <c r="A13" s="163"/>
      <c r="B13" s="163"/>
      <c r="C13" s="163"/>
      <c r="D13" s="163"/>
    </row>
  </sheetData>
  <mergeCells count="1">
    <mergeCell ref="A8:D13"/>
  </mergeCells>
  <pageMargins left="0.75" right="0.75" top="1" bottom="1" header="0.5" footer="0.5"/>
  <pageSetup orientation="portrait"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topLeftCell="B1" workbookViewId="0">
      <selection activeCell="G8" sqref="G8"/>
    </sheetView>
  </sheetViews>
  <sheetFormatPr defaultColWidth="24.7265625" defaultRowHeight="14.5" x14ac:dyDescent="0.35"/>
  <cols>
    <col min="1" max="5" width="16.7265625" customWidth="1"/>
  </cols>
  <sheetData>
    <row r="1" spans="1:5" ht="15" thickBot="1" x14ac:dyDescent="0.4">
      <c r="A1" s="64" t="s">
        <v>56</v>
      </c>
      <c r="B1" s="69" t="s">
        <v>53</v>
      </c>
      <c r="C1" s="69" t="s">
        <v>54</v>
      </c>
      <c r="D1" s="65" t="s">
        <v>125</v>
      </c>
      <c r="E1" s="66" t="s">
        <v>63</v>
      </c>
    </row>
    <row r="2" spans="1:5" ht="15" thickBot="1" x14ac:dyDescent="0.4">
      <c r="A2" s="52" t="s">
        <v>55</v>
      </c>
      <c r="B2" s="54">
        <v>253</v>
      </c>
      <c r="C2" s="12">
        <v>200</v>
      </c>
      <c r="D2" s="67" t="s">
        <v>100</v>
      </c>
      <c r="E2" s="30" t="str">
        <f>IF(B2&lt;C2,"No","Yes")</f>
        <v>Yes</v>
      </c>
    </row>
    <row r="3" spans="1:5" ht="15" thickBot="1" x14ac:dyDescent="0.4">
      <c r="A3" s="52" t="s">
        <v>57</v>
      </c>
      <c r="B3" s="55">
        <v>15</v>
      </c>
      <c r="C3" s="6">
        <v>50</v>
      </c>
      <c r="D3" s="67" t="s">
        <v>62</v>
      </c>
      <c r="E3" s="30" t="str">
        <f>IF(B3&lt;C3,"Yes","No")</f>
        <v>Yes</v>
      </c>
    </row>
    <row r="4" spans="1:5" ht="15" thickBot="1" x14ac:dyDescent="0.4">
      <c r="A4" s="52" t="s">
        <v>58</v>
      </c>
      <c r="B4" s="55">
        <v>92</v>
      </c>
      <c r="C4" s="6">
        <v>50</v>
      </c>
      <c r="D4" s="67" t="s">
        <v>62</v>
      </c>
      <c r="E4" s="30" t="str">
        <f t="shared" ref="E3:E8" si="0">IF(B4&lt;C4,"Yes","No")</f>
        <v>No</v>
      </c>
    </row>
    <row r="5" spans="1:5" ht="15" thickBot="1" x14ac:dyDescent="0.4">
      <c r="A5" s="52" t="s">
        <v>59</v>
      </c>
      <c r="B5" s="55">
        <v>785</v>
      </c>
      <c r="C5" s="6">
        <v>600</v>
      </c>
      <c r="D5" s="67" t="s">
        <v>61</v>
      </c>
      <c r="E5" s="30" t="str">
        <f t="shared" si="0"/>
        <v>No</v>
      </c>
    </row>
    <row r="6" spans="1:5" ht="15" thickBot="1" x14ac:dyDescent="0.4">
      <c r="A6" s="52" t="s">
        <v>137</v>
      </c>
      <c r="B6" s="55">
        <v>21</v>
      </c>
      <c r="C6" s="6">
        <v>45</v>
      </c>
      <c r="D6" s="67" t="s">
        <v>62</v>
      </c>
      <c r="E6" s="30" t="str">
        <f t="shared" si="0"/>
        <v>Yes</v>
      </c>
    </row>
    <row r="7" spans="1:5" ht="15" thickBot="1" x14ac:dyDescent="0.4">
      <c r="A7" s="52" t="s">
        <v>60</v>
      </c>
      <c r="B7" s="55">
        <v>45</v>
      </c>
      <c r="C7" s="6">
        <v>35</v>
      </c>
      <c r="D7" s="67" t="s">
        <v>62</v>
      </c>
      <c r="E7" s="30" t="str">
        <f t="shared" si="0"/>
        <v>No</v>
      </c>
    </row>
    <row r="8" spans="1:5" ht="15" thickBot="1" x14ac:dyDescent="0.4">
      <c r="A8" s="53" t="s">
        <v>138</v>
      </c>
      <c r="B8" s="70">
        <v>99</v>
      </c>
      <c r="C8" s="9">
        <v>60</v>
      </c>
      <c r="D8" s="68" t="s">
        <v>100</v>
      </c>
      <c r="E8" s="30" t="str">
        <f>IF(B8&lt;C8,"No","Yes")</f>
        <v>Yes</v>
      </c>
    </row>
    <row r="10" spans="1:5" x14ac:dyDescent="0.35">
      <c r="A10" s="14" t="s">
        <v>64</v>
      </c>
    </row>
    <row r="11" spans="1:5" ht="14.5" customHeight="1" x14ac:dyDescent="0.35">
      <c r="A11" s="164" t="s">
        <v>139</v>
      </c>
      <c r="B11" s="164"/>
      <c r="C11" s="164"/>
      <c r="D11" s="164"/>
      <c r="E11" s="164"/>
    </row>
    <row r="12" spans="1:5" x14ac:dyDescent="0.35">
      <c r="A12" s="164"/>
      <c r="B12" s="164"/>
      <c r="C12" s="164"/>
      <c r="D12" s="164"/>
      <c r="E12" s="164"/>
    </row>
    <row r="14" spans="1:5" x14ac:dyDescent="0.35">
      <c r="A14" s="14" t="s">
        <v>101</v>
      </c>
    </row>
    <row r="15" spans="1:5" x14ac:dyDescent="0.35">
      <c r="A15" t="s">
        <v>102</v>
      </c>
    </row>
    <row r="16" spans="1:5" x14ac:dyDescent="0.35">
      <c r="A16" t="s">
        <v>103</v>
      </c>
    </row>
  </sheetData>
  <mergeCells count="1">
    <mergeCell ref="A11:E12"/>
  </mergeCells>
  <pageMargins left="0.75" right="0.75" top="1" bottom="1" header="0.5" footer="0.5"/>
  <pageSetup orientation="portrait" horizontalDpi="4294967293"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3"/>
  <sheetViews>
    <sheetView topLeftCell="B1" zoomScaleNormal="100" workbookViewId="0">
      <selection activeCell="E10" sqref="E10"/>
    </sheetView>
  </sheetViews>
  <sheetFormatPr defaultColWidth="20.7265625" defaultRowHeight="14.5" x14ac:dyDescent="0.35"/>
  <cols>
    <col min="1" max="5" width="16.7265625" customWidth="1"/>
  </cols>
  <sheetData>
    <row r="1" spans="1:5" ht="15" thickBot="1" x14ac:dyDescent="0.4">
      <c r="A1" s="64" t="s">
        <v>65</v>
      </c>
      <c r="B1" s="65" t="s">
        <v>66</v>
      </c>
      <c r="C1" s="65" t="s">
        <v>67</v>
      </c>
      <c r="D1" s="69" t="s">
        <v>74</v>
      </c>
      <c r="E1" s="66" t="s">
        <v>77</v>
      </c>
    </row>
    <row r="2" spans="1:5" ht="15" thickBot="1" x14ac:dyDescent="0.4">
      <c r="A2" s="51" t="s">
        <v>141</v>
      </c>
      <c r="B2" s="54" t="s">
        <v>68</v>
      </c>
      <c r="C2" s="12" t="s">
        <v>69</v>
      </c>
      <c r="D2" s="30" t="str">
        <f>IF(OR(B2,C2="L"),"Excellent","Late")</f>
        <v>Late</v>
      </c>
      <c r="E2" s="30" t="str">
        <f>IF(AND(B2="L",C2="L"),"Detention"," ")</f>
        <v xml:space="preserve"> </v>
      </c>
    </row>
    <row r="3" spans="1:5" ht="15" thickBot="1" x14ac:dyDescent="0.4">
      <c r="A3" s="52" t="s">
        <v>70</v>
      </c>
      <c r="B3" s="55" t="s">
        <v>69</v>
      </c>
      <c r="C3" s="6" t="s">
        <v>69</v>
      </c>
      <c r="D3" s="30" t="str">
        <f t="shared" ref="D3:D6" si="0">IF(OR(B3,C3="L"),"Late","Excellent")</f>
        <v>Excellent</v>
      </c>
      <c r="E3" s="30" t="str">
        <f t="shared" ref="E3:E6" si="1">IF(AND(B3="L",C3="L"),"Detention"," ")</f>
        <v xml:space="preserve"> </v>
      </c>
    </row>
    <row r="4" spans="1:5" ht="15" thickBot="1" x14ac:dyDescent="0.4">
      <c r="A4" s="52" t="s">
        <v>71</v>
      </c>
      <c r="B4" s="55" t="s">
        <v>68</v>
      </c>
      <c r="C4" s="6" t="s">
        <v>68</v>
      </c>
      <c r="D4" s="30" t="str">
        <f t="shared" si="0"/>
        <v>Late</v>
      </c>
      <c r="E4" s="30" t="str">
        <f t="shared" si="1"/>
        <v>Detention</v>
      </c>
    </row>
    <row r="5" spans="1:5" ht="15" thickBot="1" x14ac:dyDescent="0.4">
      <c r="A5" s="52" t="s">
        <v>72</v>
      </c>
      <c r="B5" s="55" t="s">
        <v>69</v>
      </c>
      <c r="C5" s="6" t="s">
        <v>68</v>
      </c>
      <c r="D5" s="30" t="str">
        <f t="shared" si="0"/>
        <v>Late</v>
      </c>
      <c r="E5" s="30" t="str">
        <f t="shared" si="1"/>
        <v xml:space="preserve"> </v>
      </c>
    </row>
    <row r="6" spans="1:5" ht="15" thickBot="1" x14ac:dyDescent="0.4">
      <c r="A6" s="53" t="s">
        <v>73</v>
      </c>
      <c r="B6" s="70" t="s">
        <v>69</v>
      </c>
      <c r="C6" s="9" t="s">
        <v>69</v>
      </c>
      <c r="D6" s="30" t="str">
        <f t="shared" si="0"/>
        <v>Excellent</v>
      </c>
      <c r="E6" s="30" t="str">
        <f t="shared" si="1"/>
        <v xml:space="preserve"> </v>
      </c>
    </row>
    <row r="8" spans="1:5" x14ac:dyDescent="0.35">
      <c r="A8" s="14" t="s">
        <v>74</v>
      </c>
      <c r="B8" s="14" t="s">
        <v>77</v>
      </c>
    </row>
    <row r="9" spans="1:5" x14ac:dyDescent="0.35">
      <c r="A9" t="s">
        <v>75</v>
      </c>
      <c r="B9" t="s">
        <v>78</v>
      </c>
    </row>
    <row r="10" spans="1:5" x14ac:dyDescent="0.35">
      <c r="A10" t="s">
        <v>76</v>
      </c>
    </row>
    <row r="11" spans="1:5" ht="15" thickBot="1" x14ac:dyDescent="0.4"/>
    <row r="12" spans="1:5" ht="15" thickBot="1" x14ac:dyDescent="0.4">
      <c r="A12" s="104" t="s">
        <v>80</v>
      </c>
    </row>
    <row r="13" spans="1:5" ht="15" customHeight="1" x14ac:dyDescent="0.35">
      <c r="A13" s="174" t="s">
        <v>79</v>
      </c>
      <c r="B13" s="174"/>
      <c r="C13" s="174"/>
      <c r="D13" s="174"/>
      <c r="E13" s="174"/>
    </row>
    <row r="14" spans="1:5" x14ac:dyDescent="0.35">
      <c r="A14" s="175"/>
      <c r="B14" s="175"/>
      <c r="C14" s="175"/>
      <c r="D14" s="175"/>
      <c r="E14" s="175"/>
    </row>
    <row r="15" spans="1:5" x14ac:dyDescent="0.35">
      <c r="A15" s="175"/>
      <c r="B15" s="175"/>
      <c r="C15" s="175"/>
      <c r="D15" s="175"/>
      <c r="E15" s="175"/>
    </row>
    <row r="16" spans="1:5" x14ac:dyDescent="0.35">
      <c r="A16" s="175"/>
      <c r="B16" s="175"/>
      <c r="C16" s="175"/>
      <c r="D16" s="175"/>
      <c r="E16" s="175"/>
    </row>
    <row r="17" spans="1:5" x14ac:dyDescent="0.35">
      <c r="A17" s="175"/>
      <c r="B17" s="175"/>
      <c r="C17" s="175"/>
      <c r="D17" s="175"/>
      <c r="E17" s="175"/>
    </row>
    <row r="18" spans="1:5" ht="15" thickBot="1" x14ac:dyDescent="0.4"/>
    <row r="19" spans="1:5" ht="15" thickBot="1" x14ac:dyDescent="0.4">
      <c r="A19" s="104" t="s">
        <v>81</v>
      </c>
    </row>
    <row r="20" spans="1:5" ht="15" customHeight="1" x14ac:dyDescent="0.35">
      <c r="A20" s="165" t="s">
        <v>82</v>
      </c>
      <c r="B20" s="166"/>
      <c r="C20" s="166"/>
      <c r="D20" s="166"/>
      <c r="E20" s="167"/>
    </row>
    <row r="21" spans="1:5" ht="15" thickBot="1" x14ac:dyDescent="0.4">
      <c r="A21" s="168"/>
      <c r="B21" s="169"/>
      <c r="C21" s="169"/>
      <c r="D21" s="169"/>
      <c r="E21" s="170"/>
    </row>
    <row r="22" spans="1:5" ht="15" thickBot="1" x14ac:dyDescent="0.4">
      <c r="A22" s="103"/>
      <c r="B22" s="103"/>
      <c r="C22" s="103"/>
      <c r="D22" s="103"/>
      <c r="E22" s="103"/>
    </row>
    <row r="23" spans="1:5" ht="15" thickBot="1" x14ac:dyDescent="0.4">
      <c r="A23" s="171" t="s">
        <v>140</v>
      </c>
      <c r="B23" s="172"/>
      <c r="C23" s="172"/>
      <c r="D23" s="172"/>
      <c r="E23" s="173"/>
    </row>
  </sheetData>
  <mergeCells count="3">
    <mergeCell ref="A20:E21"/>
    <mergeCell ref="A23:E23"/>
    <mergeCell ref="A13:E17"/>
  </mergeCells>
  <pageMargins left="0.75" right="0.75" top="1" bottom="1" header="0.5" footer="0.5"/>
  <pageSetup orientation="portrait" horizontalDpi="4294967293"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6"/>
  <sheetViews>
    <sheetView workbookViewId="0">
      <selection activeCell="C3" sqref="C3"/>
    </sheetView>
  </sheetViews>
  <sheetFormatPr defaultRowHeight="14.5" x14ac:dyDescent="0.35"/>
  <cols>
    <col min="1" max="8" width="9.7265625" customWidth="1"/>
  </cols>
  <sheetData>
    <row r="1" spans="1:8" ht="15" thickBot="1" x14ac:dyDescent="0.4">
      <c r="A1" s="76" t="s">
        <v>104</v>
      </c>
      <c r="B1" s="76" t="s">
        <v>105</v>
      </c>
      <c r="C1" s="76" t="s">
        <v>35</v>
      </c>
    </row>
    <row r="2" spans="1:8" ht="15" thickBot="1" x14ac:dyDescent="0.4">
      <c r="A2" s="91">
        <v>33</v>
      </c>
      <c r="B2" s="92">
        <v>2.2200000000000002</v>
      </c>
      <c r="C2" s="77">
        <f>IF(A2&lt;20,0,IF(A2&gt;20,B2*A2*0.99,B2*A2*0.97))</f>
        <v>72.5274</v>
      </c>
    </row>
    <row r="3" spans="1:8" ht="15" thickBot="1" x14ac:dyDescent="0.4"/>
    <row r="4" spans="1:8" ht="208" customHeight="1" x14ac:dyDescent="0.35">
      <c r="A4" s="162" t="s">
        <v>144</v>
      </c>
      <c r="B4" s="162"/>
      <c r="C4" s="162"/>
      <c r="D4" s="162"/>
      <c r="E4" s="162"/>
      <c r="F4" s="162"/>
      <c r="G4" s="162"/>
      <c r="H4" s="162"/>
    </row>
    <row r="5" spans="1:8" x14ac:dyDescent="0.35">
      <c r="A5" s="163"/>
      <c r="B5" s="163"/>
      <c r="C5" s="163"/>
      <c r="D5" s="163"/>
      <c r="E5" s="163"/>
      <c r="F5" s="163"/>
      <c r="G5" s="163"/>
      <c r="H5" s="163"/>
    </row>
    <row r="6" spans="1:8" x14ac:dyDescent="0.35">
      <c r="A6" s="163"/>
      <c r="B6" s="163"/>
      <c r="C6" s="163"/>
      <c r="D6" s="163"/>
      <c r="E6" s="163"/>
      <c r="F6" s="163"/>
      <c r="G6" s="163"/>
      <c r="H6" s="163"/>
    </row>
  </sheetData>
  <mergeCells count="1">
    <mergeCell ref="A4:H6"/>
  </mergeCells>
  <pageMargins left="0.75" right="0.75" top="1" bottom="1" header="0.5" footer="0.5"/>
  <pageSetup orientation="portrait"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vt:lpstr>
      <vt:lpstr>Part 1</vt:lpstr>
      <vt:lpstr>Part 2</vt:lpstr>
      <vt:lpstr>Part 3</vt:lpstr>
      <vt:lpstr>Part 4</vt:lpstr>
      <vt:lpstr>Part 5</vt:lpstr>
      <vt:lpstr>Part 6</vt:lpstr>
      <vt:lpstr>Part 7</vt:lpstr>
      <vt:lpstr>Part 8</vt:lpstr>
      <vt:lpstr>Part 9</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Warren D. McIntosh</dc:creator>
  <cp:lastModifiedBy>Noah Smith</cp:lastModifiedBy>
  <cp:lastPrinted>2011-11-07T23:05:25Z</cp:lastPrinted>
  <dcterms:created xsi:type="dcterms:W3CDTF">2011-11-07T21:34:21Z</dcterms:created>
  <dcterms:modified xsi:type="dcterms:W3CDTF">2018-03-06T15:24:26Z</dcterms:modified>
</cp:coreProperties>
</file>