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oah Vastmans\Documents\Noah\KTH\Master 1\Technology and Health, Project course\Coding\Video Tracking\"/>
    </mc:Choice>
  </mc:AlternateContent>
  <xr:revisionPtr revIDLastSave="0" documentId="13_ncr:1_{68BBE967-3493-4BEB-8546-C03DBE89BAB0}" xr6:coauthVersionLast="47" xr6:coauthVersionMax="47" xr10:uidLastSave="{00000000-0000-0000-0000-000000000000}"/>
  <bookViews>
    <workbookView xWindow="-108" yWindow="-108" windowWidth="23256" windowHeight="12456" xr2:uid="{CCB7C027-3A15-4CD9-9029-788E8EE1AB2E}"/>
  </bookViews>
  <sheets>
    <sheet name="Blad1" sheetId="1" r:id="rId1"/>
  </sheets>
  <definedNames>
    <definedName name="_xlchart.v1.0" hidden="1">Blad1!$F$1</definedName>
    <definedName name="_xlchart.v1.1" hidden="1">Blad1!$F$2:$F$8</definedName>
    <definedName name="_xlchart.v1.2" hidden="1">Blad1!$G$1</definedName>
    <definedName name="_xlchart.v1.3" hidden="1">Blad1!$G$2:$G$8</definedName>
    <definedName name="_xlchart.v1.4" hidden="1">Blad1!$H$1</definedName>
    <definedName name="_xlchart.v1.5" hidden="1">Blad1!$H$2:$H$8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2" i="1"/>
  <c r="H3" i="1"/>
  <c r="H4" i="1"/>
  <c r="H5" i="1"/>
  <c r="H6" i="1"/>
  <c r="H7" i="1"/>
  <c r="G2" i="1"/>
  <c r="G3" i="1"/>
  <c r="G4" i="1"/>
  <c r="G5" i="1"/>
  <c r="G6" i="1"/>
  <c r="G7" i="1"/>
  <c r="G8" i="1"/>
  <c r="F2" i="1"/>
  <c r="F3" i="1"/>
  <c r="F4" i="1"/>
  <c r="F5" i="1"/>
  <c r="F6" i="1"/>
  <c r="F7" i="1"/>
  <c r="F8" i="1"/>
  <c r="K2" i="1" l="1"/>
  <c r="J2" i="1"/>
</calcChain>
</file>

<file path=xl/sharedStrings.xml><?xml version="1.0" encoding="utf-8"?>
<sst xmlns="http://schemas.openxmlformats.org/spreadsheetml/2006/main" count="16" uniqueCount="16">
  <si>
    <t>Video</t>
  </si>
  <si>
    <t>predicted</t>
  </si>
  <si>
    <t>detected</t>
  </si>
  <si>
    <t>flight</t>
  </si>
  <si>
    <t>Video time (Time to peak from first frame)</t>
  </si>
  <si>
    <t>Difference predict vs video</t>
  </si>
  <si>
    <t>Difference detect vs video</t>
  </si>
  <si>
    <t>Difference predict vs detect</t>
  </si>
  <si>
    <t>Average % difference video &amp; detected</t>
  </si>
  <si>
    <t>Average % difference video &amp; predicted</t>
  </si>
  <si>
    <r>
      <t>Mean Error (Predicted vs Video):</t>
    </r>
    <r>
      <rPr>
        <sz val="11"/>
        <color theme="1"/>
        <rFont val="Aptos Narrow"/>
        <family val="2"/>
        <scheme val="minor"/>
      </rPr>
      <t xml:space="preserve"> −0.1983 seconds</t>
    </r>
  </si>
  <si>
    <r>
      <t>Mean Error (Detected vs Video):</t>
    </r>
    <r>
      <rPr>
        <sz val="11"/>
        <color theme="1"/>
        <rFont val="Aptos Narrow"/>
        <family val="2"/>
        <scheme val="minor"/>
      </rPr>
      <t xml:space="preserve"> −0.1339 seconds</t>
    </r>
  </si>
  <si>
    <r>
      <rPr>
        <b/>
        <sz val="11"/>
        <color rgb="FF000000"/>
        <rFont val="Aptos Narrow"/>
      </rPr>
      <t>Mean Error % Predicted vs Video:</t>
    </r>
    <r>
      <rPr>
        <sz val="11"/>
        <color rgb="FF000000"/>
        <rFont val="Aptos Narrow"/>
      </rPr>
      <t xml:space="preserve"> −47.7 %</t>
    </r>
  </si>
  <si>
    <r>
      <rPr>
        <b/>
        <sz val="11"/>
        <color rgb="FF000000"/>
        <rFont val="Aptos Narrow"/>
      </rPr>
      <t>Mean Error % Detected vs Video:</t>
    </r>
    <r>
      <rPr>
        <sz val="11"/>
        <color rgb="FF000000"/>
        <rFont val="Aptos Narrow"/>
      </rPr>
      <t xml:space="preserve"> −30.5 %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</si>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</sst>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ard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400" b="0" i="0" u="none" strike="noStrike" baseline="0"/>
              <a:t>Relative differences (%) between prediction, detection, and video reference per trial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Blad1!$F$1</c:f>
              <c:strCache>
                <c:ptCount val="1"/>
                <c:pt idx="0">
                  <c:v>Difference predict vs video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Blad1!$F$2:$F$8</c:f>
              <c:numCache>
                <c:formatCode>0.00</c:formatCode>
                <c:ptCount val="7"/>
                <c:pt idx="0">
                  <c:v>0.57666666666666666</c:v>
                </c:pt>
                <c:pt idx="1">
                  <c:v>0.49549549549549549</c:v>
                </c:pt>
                <c:pt idx="2">
                  <c:v>0.54734411085450341</c:v>
                </c:pt>
                <c:pt idx="3">
                  <c:v>0.53117782909930722</c:v>
                </c:pt>
                <c:pt idx="4">
                  <c:v>0.59474671669793622</c:v>
                </c:pt>
                <c:pt idx="5">
                  <c:v>0.16397228637413394</c:v>
                </c:pt>
                <c:pt idx="6">
                  <c:v>0.75160599571734465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8-EC49-B109-6E2BB13FB58D}"/>
            </c:ext>
          </c:extLst>
        </c:ser>
        <c:ser>
          <c:idx val="1"/>
          <c:order val="1"/>
          <c:tx>
            <c:strRef>
              <c:f>Blad1!$G$1</c:f>
              <c:strCache>
                <c:ptCount val="1"/>
                <c:pt idx="0">
                  <c:v>Difference detect vs video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Blad1!$G$2:$G$8</c:f>
              <c:numCache>
                <c:formatCode>0.00</c:formatCode>
                <c:ptCount val="7"/>
                <c:pt idx="0">
                  <c:v>0.88666666666666671</c:v>
                </c:pt>
                <c:pt idx="1">
                  <c:v>0.80180180180180183</c:v>
                </c:pt>
                <c:pt idx="2">
                  <c:v>0.68591224018475749</c:v>
                </c:pt>
                <c:pt idx="3">
                  <c:v>0.67205542725173206</c:v>
                </c:pt>
                <c:pt idx="4">
                  <c:v>0.6097560975609756</c:v>
                </c:pt>
                <c:pt idx="5">
                  <c:v>0.44110854503464203</c:v>
                </c:pt>
                <c:pt idx="6">
                  <c:v>0.76659528907922903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8-EC49-B109-6E2BB13FB58D}"/>
            </c:ext>
          </c:extLst>
        </c:ser>
        <c:ser>
          <c:idx val="2"/>
          <c:order val="2"/>
          <c:tx>
            <c:strRef>
              <c:f>Blad1!$H$1</c:f>
              <c:strCache>
                <c:ptCount val="1"/>
                <c:pt idx="0">
                  <c:v>Difference predict vs detect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Blad1!$H$2:$H$8</c:f>
              <c:numCache>
                <c:formatCode>General</c:formatCode>
                <c:ptCount val="7"/>
                <c:pt idx="0">
                  <c:v>0.65037593984962394</c:v>
                </c:pt>
                <c:pt idx="1">
                  <c:v>0.6179775280898876</c:v>
                </c:pt>
                <c:pt idx="2">
                  <c:v>0.79797979797979801</c:v>
                </c:pt>
                <c:pt idx="3">
                  <c:v>0.79037800687285231</c:v>
                </c:pt>
                <c:pt idx="4">
                  <c:v>0.97538461538461541</c:v>
                </c:pt>
                <c:pt idx="5">
                  <c:v>0.37172774869109942</c:v>
                </c:pt>
                <c:pt idx="6">
                  <c:v>0.98044692737430161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8-EC49-B109-6E2BB13FB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51040"/>
        <c:axId val="162553728"/>
      </c:barChart>
      <c:catAx>
        <c:axId val="16255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Video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553728"/>
        <c:crosses val="autoZero"/>
        <c:auto val="1"/>
        <c:lblAlgn val="ctr"/>
        <c:lblOffset val="100"/>
        <c:noMultiLvlLbl val="0"/>
      </c:catAx>
      <c:valAx>
        <c:axId val="16255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Percentage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55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Raw Time to Peak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Blad1!$B$2:$B$8</c:f>
              <c:numCache>
                <c:formatCode>General</c:formatCode>
                <c:ptCount val="7"/>
                <c:pt idx="0">
                  <c:v>0.17299999999999999</c:v>
                </c:pt>
                <c:pt idx="1">
                  <c:v>0.16500000000000001</c:v>
                </c:pt>
                <c:pt idx="2">
                  <c:v>0.23699999999999999</c:v>
                </c:pt>
                <c:pt idx="3">
                  <c:v>0.23</c:v>
                </c:pt>
                <c:pt idx="4">
                  <c:v>0.317</c:v>
                </c:pt>
                <c:pt idx="5">
                  <c:v>7.0999999999999994E-2</c:v>
                </c:pt>
                <c:pt idx="6">
                  <c:v>0.35099999999999998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D-8A47-9A6A-231BDDF5411A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detected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Blad1!$C$2:$C$8</c:f>
              <c:numCache>
                <c:formatCode>General</c:formatCode>
                <c:ptCount val="7"/>
                <c:pt idx="0">
                  <c:v>0.26600000000000001</c:v>
                </c:pt>
                <c:pt idx="1">
                  <c:v>0.26700000000000002</c:v>
                </c:pt>
                <c:pt idx="2">
                  <c:v>0.29699999999999999</c:v>
                </c:pt>
                <c:pt idx="3">
                  <c:v>0.29099999999999998</c:v>
                </c:pt>
                <c:pt idx="4">
                  <c:v>0.32500000000000001</c:v>
                </c:pt>
                <c:pt idx="5">
                  <c:v>0.191</c:v>
                </c:pt>
                <c:pt idx="6">
                  <c:v>0.35799999999999998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D-8A47-9A6A-231BDDF5411A}"/>
            </c:ext>
          </c:extLst>
        </c:ser>
        <c:ser>
          <c:idx val="3"/>
          <c:order val="2"/>
          <c:tx>
            <c:strRef>
              <c:f>Blad1!$E$1</c:f>
              <c:strCache>
                <c:ptCount val="1"/>
                <c:pt idx="0">
                  <c:v>Video time (Time to peak from first frame)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Blad1!$E$2:$E$8</c:f>
              <c:numCache>
                <c:formatCode>General</c:formatCode>
                <c:ptCount val="7"/>
                <c:pt idx="0">
                  <c:v>0.3</c:v>
                </c:pt>
                <c:pt idx="1">
                  <c:v>0.33300000000000002</c:v>
                </c:pt>
                <c:pt idx="2">
                  <c:v>0.433</c:v>
                </c:pt>
                <c:pt idx="3">
                  <c:v>0.433</c:v>
                </c:pt>
                <c:pt idx="4">
                  <c:v>0.53300000000000003</c:v>
                </c:pt>
                <c:pt idx="5">
                  <c:v>0.433</c:v>
                </c:pt>
                <c:pt idx="6">
                  <c:v>0.46700000000000003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5D-8A47-9A6A-231BDDF5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214016"/>
        <c:axId val="133215808"/>
      </c:barChart>
      <c:catAx>
        <c:axId val="13321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Video Number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215808"/>
        <c:crosses val="autoZero"/>
        <c:auto val="1"/>
        <c:lblAlgn val="ctr"/>
        <c:lblOffset val="100"/>
        <c:noMultiLvlLbl val="0"/>
      </c:catAx>
      <c:valAx>
        <c:axId val="1332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2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400" b="0" i="0" u="none" strike="noStrike" baseline="0"/>
              <a:t>Evolution of relative error across videos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444714542168327"/>
          <c:y val="0.17827854347436864"/>
          <c:w val="0.8250138376504762"/>
          <c:h val="0.52574379566215879"/>
        </c:manualLayout>
      </c:layout>
      <c:lineChart>
        <c:grouping val="standard"/>
        <c:varyColors val="0"/>
        <c:ser>
          <c:idx val="0"/>
          <c:order val="0"/>
          <c:tx>
            <c:strRef>
              <c:f>Blad1!$F$1</c:f>
              <c:strCache>
                <c:ptCount val="1"/>
                <c:pt idx="0">
                  <c:v>Difference predict vs video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Blad1!$F$2:$F$8</c:f>
              <c:numCache>
                <c:formatCode>0.00</c:formatCode>
                <c:ptCount val="7"/>
                <c:pt idx="0">
                  <c:v>0.57666666666666666</c:v>
                </c:pt>
                <c:pt idx="1">
                  <c:v>0.49549549549549549</c:v>
                </c:pt>
                <c:pt idx="2">
                  <c:v>0.54734411085450341</c:v>
                </c:pt>
                <c:pt idx="3">
                  <c:v>0.53117782909930722</c:v>
                </c:pt>
                <c:pt idx="4">
                  <c:v>0.59474671669793622</c:v>
                </c:pt>
                <c:pt idx="5">
                  <c:v>0.16397228637413394</c:v>
                </c:pt>
                <c:pt idx="6">
                  <c:v>0.75160599571734465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3-4D49-92A5-B32CB7C69AC8}"/>
            </c:ext>
          </c:extLst>
        </c:ser>
        <c:ser>
          <c:idx val="1"/>
          <c:order val="1"/>
          <c:tx>
            <c:strRef>
              <c:f>Blad1!$G$1</c:f>
              <c:strCache>
                <c:ptCount val="1"/>
                <c:pt idx="0">
                  <c:v>Difference detect vs video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Blad1!$G$2:$G$8</c:f>
              <c:numCache>
                <c:formatCode>0.00</c:formatCode>
                <c:ptCount val="7"/>
                <c:pt idx="0">
                  <c:v>0.88666666666666671</c:v>
                </c:pt>
                <c:pt idx="1">
                  <c:v>0.80180180180180183</c:v>
                </c:pt>
                <c:pt idx="2">
                  <c:v>0.68591224018475749</c:v>
                </c:pt>
                <c:pt idx="3">
                  <c:v>0.67205542725173206</c:v>
                </c:pt>
                <c:pt idx="4">
                  <c:v>0.6097560975609756</c:v>
                </c:pt>
                <c:pt idx="5">
                  <c:v>0.44110854503464203</c:v>
                </c:pt>
                <c:pt idx="6">
                  <c:v>0.76659528907922903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3-4D49-92A5-B32CB7C69AC8}"/>
            </c:ext>
          </c:extLst>
        </c:ser>
        <c:ser>
          <c:idx val="2"/>
          <c:order val="2"/>
          <c:tx>
            <c:strRef>
              <c:f>Blad1!$H$1</c:f>
              <c:strCache>
                <c:ptCount val="1"/>
                <c:pt idx="0">
                  <c:v>Difference predict vs detect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Blad1!$H$2:$H$8</c:f>
              <c:numCache>
                <c:formatCode>General</c:formatCode>
                <c:ptCount val="7"/>
                <c:pt idx="0">
                  <c:v>0.65037593984962394</c:v>
                </c:pt>
                <c:pt idx="1">
                  <c:v>0.6179775280898876</c:v>
                </c:pt>
                <c:pt idx="2">
                  <c:v>0.79797979797979801</c:v>
                </c:pt>
                <c:pt idx="3">
                  <c:v>0.79037800687285231</c:v>
                </c:pt>
                <c:pt idx="4">
                  <c:v>0.97538461538461541</c:v>
                </c:pt>
                <c:pt idx="5">
                  <c:v>0.37172774869109942</c:v>
                </c:pt>
                <c:pt idx="6">
                  <c:v>0.98044692737430161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3-4D49-92A5-B32CB7C6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39296"/>
        <c:axId val="204644224"/>
      </c:lineChart>
      <c:catAx>
        <c:axId val="20463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Video</a:t>
                </a:r>
                <a:r>
                  <a:rPr lang="fr-FR" baseline="0"/>
                  <a:t> Number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44224"/>
        <c:crosses val="autoZero"/>
        <c:auto val="1"/>
        <c:lblAlgn val="ctr"/>
        <c:lblOffset val="100"/>
        <c:noMultiLvlLbl val="0"/>
      </c:catAx>
      <c:valAx>
        <c:axId val="204644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Percentage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u="none" strike="noStrike" baseline="0"/>
              <a:t>Correlation between detected and video peak times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Blad1!$E$1</c:f>
              <c:strCache>
                <c:ptCount val="1"/>
                <c:pt idx="0">
                  <c:v>Video time (Time to peak from first frame)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Blad1!$C$2:$C$8</c:f>
              <c:numCache>
                <c:formatCode>General</c:formatCode>
                <c:ptCount val="7"/>
                <c:pt idx="0">
                  <c:v>0.26600000000000001</c:v>
                </c:pt>
                <c:pt idx="1">
                  <c:v>0.26700000000000002</c:v>
                </c:pt>
                <c:pt idx="2">
                  <c:v>0.29699999999999999</c:v>
                </c:pt>
                <c:pt idx="3">
                  <c:v>0.29099999999999998</c:v>
                </c:pt>
                <c:pt idx="4">
                  <c:v>0.32500000000000001</c:v>
                </c:pt>
                <c:pt idx="5">
                  <c:v>0.191</c:v>
                </c:pt>
                <c:pt idx="6">
                  <c:v>0.35799999999999998</c:v>
                </c:pt>
              </c:numCache>
            </c:numRef>
          </c:xVal>
          <c:yVal>
            <c:numRef>
              <c:f>Blad1!$E$2:$E$8</c:f>
              <c:numCache>
                <c:formatCode>General</c:formatCode>
                <c:ptCount val="7"/>
                <c:pt idx="0">
                  <c:v>0.3</c:v>
                </c:pt>
                <c:pt idx="1">
                  <c:v>0.33300000000000002</c:v>
                </c:pt>
                <c:pt idx="2">
                  <c:v>0.433</c:v>
                </c:pt>
                <c:pt idx="3">
                  <c:v>0.433</c:v>
                </c:pt>
                <c:pt idx="4">
                  <c:v>0.53300000000000003</c:v>
                </c:pt>
                <c:pt idx="5">
                  <c:v>0.433</c:v>
                </c:pt>
                <c:pt idx="6">
                  <c:v>0.46700000000000003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E-944A-BF7B-DC8E49773162}"/>
            </c:ext>
          </c:extLst>
        </c:ser>
        <c:ser>
          <c:idx val="0"/>
          <c:order val="1"/>
          <c:tx>
            <c:v>X=Y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X=Y</c:name>
            <c:spPr>
              <a:ln w="19050" cap="rnd">
                <a:solidFill>
                  <a:srgbClr val="FF0000"/>
                </a:solidFill>
                <a:prstDash val="solid"/>
                <a:tailEnd w="med" len="sm"/>
              </a:ln>
              <a:effectLst/>
            </c:spPr>
            <c:trendlineType val="linear"/>
            <c:dispRSqr val="0"/>
            <c:dispEq val="0"/>
          </c:trendline>
          <c:xVal>
            <c:numRef>
              <c:f>Blad1!$C$57:$C$58</c:f>
            </c:numRef>
          </c:xVal>
          <c:yVal>
            <c:numRef>
              <c:f>Blad1!$D$57:$D$58</c:f>
            </c:numRef>
          </c:yVal>
          <c:smooth val="0"/>
          <c:extLst>
            <c:ext xmlns:c16="http://schemas.microsoft.com/office/drawing/2014/chart" uri="{C3380CC4-5D6E-409C-BE32-E72D297353CC}">
              <c16:uniqueId val="{00000002-C85E-944A-BF7B-DC8E4977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4496"/>
        <c:axId val="220310912"/>
      </c:scatterChart>
      <c:valAx>
        <c:axId val="195354496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Detected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310912"/>
        <c:crosses val="autoZero"/>
        <c:crossBetween val="midCat"/>
      </c:valAx>
      <c:valAx>
        <c:axId val="220310912"/>
        <c:scaling>
          <c:orientation val="minMax"/>
          <c:max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Video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35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5030365121209452"/>
          <c:y val="0.2013614062801754"/>
          <c:w val="0.12645831771965324"/>
          <c:h val="7.322777407686281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u="none" strike="noStrike" baseline="0"/>
              <a:t>Correlation between predicted and video peak times</a:t>
            </a:r>
            <a:endParaRPr lang="fr-F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Blad1!$E$1</c:f>
              <c:strCache>
                <c:ptCount val="1"/>
                <c:pt idx="0">
                  <c:v>Video time (Time to peak from first frame)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Blad1!$B$2:$B$8</c:f>
              <c:numCache>
                <c:formatCode>General</c:formatCode>
                <c:ptCount val="7"/>
                <c:pt idx="0">
                  <c:v>0.17299999999999999</c:v>
                </c:pt>
                <c:pt idx="1">
                  <c:v>0.16500000000000001</c:v>
                </c:pt>
                <c:pt idx="2">
                  <c:v>0.23699999999999999</c:v>
                </c:pt>
                <c:pt idx="3">
                  <c:v>0.23</c:v>
                </c:pt>
                <c:pt idx="4">
                  <c:v>0.317</c:v>
                </c:pt>
                <c:pt idx="5">
                  <c:v>7.0999999999999994E-2</c:v>
                </c:pt>
                <c:pt idx="6">
                  <c:v>0.35099999999999998</c:v>
                </c:pt>
              </c:numCache>
            </c:numRef>
          </c:xVal>
          <c:yVal>
            <c:numRef>
              <c:f>Blad1!$E$2:$E$8</c:f>
              <c:numCache>
                <c:formatCode>General</c:formatCode>
                <c:ptCount val="7"/>
                <c:pt idx="0">
                  <c:v>0.3</c:v>
                </c:pt>
                <c:pt idx="1">
                  <c:v>0.33300000000000002</c:v>
                </c:pt>
                <c:pt idx="2">
                  <c:v>0.433</c:v>
                </c:pt>
                <c:pt idx="3">
                  <c:v>0.433</c:v>
                </c:pt>
                <c:pt idx="4">
                  <c:v>0.53300000000000003</c:v>
                </c:pt>
                <c:pt idx="5">
                  <c:v>0.433</c:v>
                </c:pt>
                <c:pt idx="6">
                  <c:v>0.46700000000000003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A0-2A45-9D27-275AF0F5D37C}"/>
            </c:ext>
          </c:extLst>
        </c:ser>
        <c:ser>
          <c:idx val="0"/>
          <c:order val="1"/>
          <c:tx>
            <c:v>X=Y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name>X=Y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Blad1!$C$57:$C$58</c:f>
            </c:numRef>
          </c:xVal>
          <c:yVal>
            <c:numRef>
              <c:f>Blad1!$D$57:$D$58</c:f>
            </c:numRef>
          </c:yVal>
          <c:smooth val="0"/>
          <c:extLst>
            <c:ext xmlns:c16="http://schemas.microsoft.com/office/drawing/2014/chart" uri="{C3380CC4-5D6E-409C-BE32-E72D297353CC}">
              <c16:uniqueId val="{00000003-ADA0-2A45-9D27-275AF0F5D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49024"/>
        <c:axId val="251402368"/>
      </c:scatterChart>
      <c:valAx>
        <c:axId val="15284902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Predicted</a:t>
                </a:r>
                <a:r>
                  <a:rPr lang="fr-FR" baseline="0"/>
                  <a:t> (s)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402368"/>
        <c:crosses val="autoZero"/>
        <c:crossBetween val="midCat"/>
      </c:valAx>
      <c:valAx>
        <c:axId val="251402368"/>
        <c:scaling>
          <c:orientation val="minMax"/>
          <c:max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Video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84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5066980025219046"/>
          <c:y val="0.1957300526730287"/>
          <c:w val="0.1386277071768123"/>
          <c:h val="8.018797857553097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BE" i="0"/>
              <a:t>Distribution of relative differences for each method</a:t>
            </a: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FF5763D0-5A94-F046-99F8-2636E4E1DF29}">
          <cx:tx>
            <cx:txData>
              <cx:f>_xlchart.v1.0</cx:f>
              <cx:v>Difference predict vs video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0BE7CB-7747-284A-9107-3A41102CD3C4}">
          <cx:tx>
            <cx:txData>
              <cx:f>_xlchart.v1.2</cx:f>
              <cx:v>Difference detect vs video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D75423-94FC-9949-B3F0-818ADBF1C3E9}">
          <cx:tx>
            <cx:txData>
              <cx:f>_xlchart.v1.4</cx:f>
              <cx:v>Difference predict vs detect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309655</xdr:colOff>
      <xdr:row>9</xdr:row>
      <xdr:rowOff>20280</xdr:rowOff>
    </xdr:from>
    <xdr:to>
      <xdr:col>9</xdr:col>
      <xdr:colOff>445619</xdr:colOff>
      <xdr:row>23</xdr:row>
      <xdr:rowOff>100216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291F363-121D-B6D4-D17E-AE020106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343646</xdr:colOff>
      <xdr:row>9</xdr:row>
      <xdr:rowOff>39835</xdr:rowOff>
    </xdr:from>
    <xdr:to>
      <xdr:col>5</xdr:col>
      <xdr:colOff>597</xdr:colOff>
      <xdr:row>23</xdr:row>
      <xdr:rowOff>63742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FBDAC17A-E485-6FBB-2314-48DD0993F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956234</xdr:colOff>
      <xdr:row>8</xdr:row>
      <xdr:rowOff>185256</xdr:rowOff>
    </xdr:from>
    <xdr:to>
      <xdr:col>11</xdr:col>
      <xdr:colOff>50</xdr:colOff>
      <xdr:row>23</xdr:row>
      <xdr:rowOff>22896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D8EBBC16-EA9E-7044-EDC7-0ECE3B325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508000</xdr:colOff>
      <xdr:row>8</xdr:row>
      <xdr:rowOff>185256</xdr:rowOff>
    </xdr:from>
    <xdr:to>
      <xdr:col>18</xdr:col>
      <xdr:colOff>373529</xdr:colOff>
      <xdr:row>23</xdr:row>
      <xdr:rowOff>22896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aphique 17">
              <a:extLst>
                <a:ext uri="{FF2B5EF4-FFF2-40B4-BE49-F238E27FC236}">
                  <a16:creationId xmlns:a16="http://schemas.microsoft.com/office/drawing/2014/main" id="{1A8D37D3-BD18-4A77-A013-A15AF894FB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86933" y="2208789"/>
              <a:ext cx="4073463" cy="2631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</xdr:col>
      <xdr:colOff>2792</xdr:colOff>
      <xdr:row>25</xdr:row>
      <xdr:rowOff>151083</xdr:rowOff>
    </xdr:from>
    <xdr:to>
      <xdr:col>5</xdr:col>
      <xdr:colOff>239579</xdr:colOff>
      <xdr:row>38</xdr:row>
      <xdr:rowOff>33852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03F15B19-340D-F668-B58E-F6681DB82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287867</xdr:colOff>
      <xdr:row>25</xdr:row>
      <xdr:rowOff>150269</xdr:rowOff>
    </xdr:from>
    <xdr:to>
      <xdr:col>9</xdr:col>
      <xdr:colOff>397227</xdr:colOff>
      <xdr:row>38</xdr:row>
      <xdr:rowOff>42321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75609A3C-9B63-BE91-9A02-BA084D7D7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B767E-6B49-4D57-8A8E-EE2DD21DE300}" name="Tabel1" displayName="Tabel1" ref="A1:H8" totalsRowShown="0">
  <autoFilter ref="A1:H8" xr:uid="{1E9B767E-6B49-4D57-8A8E-EE2DD21DE300}"/>
  <tableColumns count="8">
    <tableColumn id="1" xr3:uid="{A3E5EE26-260C-468C-947D-6F05B50FB50C}" name="Video"/>
    <tableColumn id="2" xr3:uid="{5FC40D4B-D8BE-485A-AA16-D408EC540E8E}" name="predicted"/>
    <tableColumn id="3" xr3:uid="{5EEA7DC2-F6B5-4C03-9407-10109D71F77E}" name="detected"/>
    <tableColumn id="4" xr3:uid="{B30BED24-350A-486A-9603-D5054C6EAC90}" name="flight"/>
    <tableColumn id="5" xr3:uid="{E445FB96-73FF-4A71-BBE4-33A92E46455F}" name="Video time (Time to peak from first frame)"/>
    <tableColumn id="6" xr3:uid="{45E3A161-1A8C-4788-B507-81CCB7DDAADE}" name="Difference predict vs video" dataDxfId="2">
      <calculatedColumnFormula>Tabel1[[#This Row],[predicted]]/Tabel1[[#This Row],[Video time (Time to peak from first frame)]]</calculatedColumnFormula>
    </tableColumn>
    <tableColumn id="7" xr3:uid="{85D23672-AFD1-4669-867E-0D543BABF524}" name="Difference detect vs video" dataDxfId="1">
      <calculatedColumnFormula>Tabel1[[#This Row],[detected]]/Tabel1[[#This Row],[Video time (Time to peak from first frame)]]</calculatedColumnFormula>
    </tableColumn>
    <tableColumn id="8" xr3:uid="{E3F70A65-42E6-4DFB-B175-9013891D02E8}" name="Difference predict vs detect" dataDxfId="0">
      <calculatedColumnFormula>Tabel1[[#This Row],[predicted]]/Tabel1[[#This Row],[detected]]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A4EC-F482-4910-A420-78EE08CE51AB}">
  <dimension ref="A1:K58"/>
  <sheetViews>
    <sheetView tabSelected="1" zoomScale="90" workbookViewId="0">
      <selection activeCell="J25" sqref="J25"/>
    </sheetView>
  </sheetViews>
  <sheetFormatPr defaultColWidth="8.77734375" defaultRowHeight="14.4" x14ac:dyDescent="0.3"/>
  <cols>
    <col min="2" max="2" width="10.44140625" customWidth="1"/>
    <col min="3" max="3" width="10" customWidth="1"/>
    <col min="5" max="5" width="27.44140625" customWidth="1"/>
    <col min="6" max="7" width="16.109375" bestFit="1" customWidth="1"/>
    <col min="8" max="8" width="17.109375" customWidth="1"/>
    <col min="10" max="11" width="36.44140625" bestFit="1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K1" t="s">
        <v>9</v>
      </c>
    </row>
    <row r="2" spans="1:11" x14ac:dyDescent="0.3">
      <c r="A2">
        <v>81</v>
      </c>
      <c r="B2">
        <v>0.17299999999999999</v>
      </c>
      <c r="C2">
        <v>0.26600000000000001</v>
      </c>
      <c r="D2">
        <v>0.70099999999999996</v>
      </c>
      <c r="E2">
        <v>0.3</v>
      </c>
      <c r="F2" s="2">
        <f>Tabel1[[#This Row],[predicted]]/Tabel1[[#This Row],[Video time (Time to peak from first frame)]]</f>
        <v>0.57666666666666666</v>
      </c>
      <c r="G2" s="2">
        <f>Tabel1[[#This Row],[detected]]/Tabel1[[#This Row],[Video time (Time to peak from first frame)]]</f>
        <v>0.88666666666666671</v>
      </c>
      <c r="H2">
        <f>Tabel1[[#This Row],[predicted]]/Tabel1[[#This Row],[detected]]</f>
        <v>0.65037593984962394</v>
      </c>
      <c r="J2" s="2">
        <f>AVERAGE(G2,G3,G4,G5,G6,G7,G8)*100</f>
        <v>69.484229536854343</v>
      </c>
      <c r="K2" s="2">
        <f>AVERAGE(F2,F3,F4,F5,F6,F7,F8)*100</f>
        <v>52.300130012934112</v>
      </c>
    </row>
    <row r="3" spans="1:11" x14ac:dyDescent="0.3">
      <c r="A3">
        <v>83</v>
      </c>
      <c r="B3">
        <v>0.16500000000000001</v>
      </c>
      <c r="C3">
        <v>0.26700000000000002</v>
      </c>
      <c r="D3">
        <v>0.65</v>
      </c>
      <c r="E3">
        <v>0.33300000000000002</v>
      </c>
      <c r="F3" s="2">
        <f>Tabel1[[#This Row],[predicted]]/Tabel1[[#This Row],[Video time (Time to peak from first frame)]]</f>
        <v>0.49549549549549549</v>
      </c>
      <c r="G3" s="2">
        <f>Tabel1[[#This Row],[detected]]/Tabel1[[#This Row],[Video time (Time to peak from first frame)]]</f>
        <v>0.80180180180180183</v>
      </c>
      <c r="H3">
        <f>Tabel1[[#This Row],[predicted]]/Tabel1[[#This Row],[detected]]</f>
        <v>0.6179775280898876</v>
      </c>
    </row>
    <row r="4" spans="1:11" ht="28.8" x14ac:dyDescent="0.3">
      <c r="A4">
        <v>84</v>
      </c>
      <c r="B4">
        <v>0.23699999999999999</v>
      </c>
      <c r="C4">
        <v>0.29699999999999999</v>
      </c>
      <c r="D4">
        <v>0.81</v>
      </c>
      <c r="E4">
        <v>0.433</v>
      </c>
      <c r="F4" s="2">
        <f>Tabel1[[#This Row],[predicted]]/Tabel1[[#This Row],[Video time (Time to peak from first frame)]]</f>
        <v>0.54734411085450341</v>
      </c>
      <c r="G4" s="2">
        <f>Tabel1[[#This Row],[detected]]/Tabel1[[#This Row],[Video time (Time to peak from first frame)]]</f>
        <v>0.68591224018475749</v>
      </c>
      <c r="H4">
        <f>Tabel1[[#This Row],[predicted]]/Tabel1[[#This Row],[detected]]</f>
        <v>0.79797979797979801</v>
      </c>
      <c r="J4" s="3" t="s">
        <v>10</v>
      </c>
      <c r="K4" s="5" t="s">
        <v>12</v>
      </c>
    </row>
    <row r="5" spans="1:11" ht="28.8" x14ac:dyDescent="0.3">
      <c r="A5">
        <v>85</v>
      </c>
      <c r="B5">
        <v>0.23</v>
      </c>
      <c r="C5">
        <v>0.29099999999999998</v>
      </c>
      <c r="D5">
        <v>0.83699999999999997</v>
      </c>
      <c r="E5">
        <v>0.433</v>
      </c>
      <c r="F5" s="2">
        <f>Tabel1[[#This Row],[predicted]]/Tabel1[[#This Row],[Video time (Time to peak from first frame)]]</f>
        <v>0.53117782909930722</v>
      </c>
      <c r="G5" s="2">
        <f>Tabel1[[#This Row],[detected]]/Tabel1[[#This Row],[Video time (Time to peak from first frame)]]</f>
        <v>0.67205542725173206</v>
      </c>
      <c r="H5">
        <f>Tabel1[[#This Row],[predicted]]/Tabel1[[#This Row],[detected]]</f>
        <v>0.79037800687285231</v>
      </c>
      <c r="J5" s="3" t="s">
        <v>11</v>
      </c>
      <c r="K5" s="4" t="s">
        <v>13</v>
      </c>
    </row>
    <row r="6" spans="1:11" x14ac:dyDescent="0.3">
      <c r="A6">
        <v>86</v>
      </c>
      <c r="B6">
        <v>0.317</v>
      </c>
      <c r="C6">
        <v>0.32500000000000001</v>
      </c>
      <c r="D6">
        <v>1.083</v>
      </c>
      <c r="E6">
        <v>0.53300000000000003</v>
      </c>
      <c r="F6" s="2">
        <f>Tabel1[[#This Row],[predicted]]/Tabel1[[#This Row],[Video time (Time to peak from first frame)]]</f>
        <v>0.59474671669793622</v>
      </c>
      <c r="G6" s="2">
        <f>Tabel1[[#This Row],[detected]]/Tabel1[[#This Row],[Video time (Time to peak from first frame)]]</f>
        <v>0.6097560975609756</v>
      </c>
      <c r="H6">
        <f>Tabel1[[#This Row],[predicted]]/Tabel1[[#This Row],[detected]]</f>
        <v>0.97538461538461541</v>
      </c>
    </row>
    <row r="7" spans="1:11" x14ac:dyDescent="0.3">
      <c r="A7">
        <v>87</v>
      </c>
      <c r="B7">
        <v>7.0999999999999994E-2</v>
      </c>
      <c r="C7">
        <v>0.191</v>
      </c>
      <c r="D7">
        <v>0.82299999999999995</v>
      </c>
      <c r="E7">
        <v>0.433</v>
      </c>
      <c r="F7" s="2">
        <f>Tabel1[[#This Row],[predicted]]/Tabel1[[#This Row],[Video time (Time to peak from first frame)]]</f>
        <v>0.16397228637413394</v>
      </c>
      <c r="G7" s="2">
        <f>Tabel1[[#This Row],[detected]]/Tabel1[[#This Row],[Video time (Time to peak from first frame)]]</f>
        <v>0.44110854503464203</v>
      </c>
      <c r="H7">
        <f>Tabel1[[#This Row],[predicted]]/Tabel1[[#This Row],[detected]]</f>
        <v>0.37172774869109942</v>
      </c>
    </row>
    <row r="8" spans="1:11" x14ac:dyDescent="0.3">
      <c r="A8">
        <v>88</v>
      </c>
      <c r="B8">
        <v>0.35099999999999998</v>
      </c>
      <c r="C8">
        <v>0.35799999999999998</v>
      </c>
      <c r="D8">
        <v>1.1659999999999999</v>
      </c>
      <c r="E8">
        <v>0.46700000000000003</v>
      </c>
      <c r="F8" s="2">
        <f>Tabel1[[#This Row],[predicted]]/Tabel1[[#This Row],[Video time (Time to peak from first frame)]]</f>
        <v>0.75160599571734465</v>
      </c>
      <c r="G8" s="2">
        <f>Tabel1[[#This Row],[detected]]/Tabel1[[#This Row],[Video time (Time to peak from first frame)]]</f>
        <v>0.76659528907922903</v>
      </c>
      <c r="H8">
        <f>Tabel1[[#This Row],[predicted]]/Tabel1[[#This Row],[detected]]</f>
        <v>0.98044692737430161</v>
      </c>
    </row>
    <row r="56" spans="3:4" hidden="1" x14ac:dyDescent="0.3">
      <c r="C56" t="s">
        <v>14</v>
      </c>
      <c r="D56" t="s">
        <v>15</v>
      </c>
    </row>
    <row r="57" spans="3:4" hidden="1" x14ac:dyDescent="0.3">
      <c r="C57">
        <v>0</v>
      </c>
      <c r="D57">
        <v>0</v>
      </c>
    </row>
    <row r="58" spans="3:4" hidden="1" x14ac:dyDescent="0.3">
      <c r="C58">
        <v>0.6</v>
      </c>
      <c r="D58">
        <v>0.6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Vastmans</dc:creator>
  <cp:keywords/>
  <dc:description/>
  <cp:lastModifiedBy>Noah Vastmans</cp:lastModifiedBy>
  <cp:revision/>
  <dcterms:created xsi:type="dcterms:W3CDTF">2025-10-10T17:14:08Z</dcterms:created>
  <dcterms:modified xsi:type="dcterms:W3CDTF">2025-10-16T12:47:14Z</dcterms:modified>
  <cp:category/>
  <cp:contentStatus/>
</cp:coreProperties>
</file>