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Workbook______________" defaultThemeVersion="166925"/>
  <mc:AlternateContent xmlns:mc="http://schemas.openxmlformats.org/markup-compatibility/2006">
    <mc:Choice Requires="x15">
      <x15ac:absPath xmlns:x15ac="http://schemas.microsoft.com/office/spreadsheetml/2010/11/ac" url="D:\PersonalFiles\physics\ניסויים\"/>
    </mc:Choice>
  </mc:AlternateContent>
  <xr:revisionPtr revIDLastSave="0" documentId="13_ncr:1_{450708AF-F9B3-4379-B989-7AD2CFEF6324}" xr6:coauthVersionLast="45" xr6:coauthVersionMax="45" xr10:uidLastSave="{00000000-0000-0000-0000-000000000000}"/>
  <bookViews>
    <workbookView xWindow="-120" yWindow="-120" windowWidth="21840" windowHeight="13140" tabRatio="604" firstSheet="3" activeTab="9" xr2:uid="{00000000-000D-0000-FFFF-FFFF00000000}"/>
  </bookViews>
  <sheets>
    <sheet name="נתוני מוט" sheetId="1" r:id="rId1"/>
    <sheet name="נתוני טמפ" sheetId="2" r:id="rId2"/>
    <sheet name="שיפועים" sheetId="5" r:id="rId3"/>
    <sheet name="שגיאת שיפוע" sheetId="6" r:id="rId4"/>
    <sheet name="שגיאה סופית" sheetId="8" r:id="rId5"/>
    <sheet name="גרף טמפ" sheetId="7" r:id="rId6"/>
    <sheet name="הפרש טמפ" sheetId="17" r:id="rId7"/>
    <sheet name="תיאוריה" sheetId="11" r:id="rId8"/>
    <sheet name="תוצאות מודל" sheetId="15" r:id="rId9"/>
    <sheet name="גרף תיאוריה" sheetId="12" r:id="rId10"/>
  </sheets>
  <definedNames>
    <definedName name="LocationErrorY" localSheetId="5">OFFSET('שגיאה סופית'!$C$3,0,'גרף טמפ'!$AE$4 - 1,'גרף טמפ'!$P$6,1)</definedName>
    <definedName name="LocationX" localSheetId="5">OFFSET('נתוני טמפ'!$B$3,0,0,'גרף טמפ'!$P$6 + 1,1)</definedName>
    <definedName name="LocationY" localSheetId="5">OFFSET('נתוני טמפ'!$C$3,0,'גרף טמפ'!$AE$4 - 1,'גרף טמפ'!$P$6,1)</definedName>
    <definedName name="M" localSheetId="7">INDEX('גרף תיאוריה'!$A$2:$B$2, 1)</definedName>
    <definedName name="ModelX" localSheetId="9">OFFSET('תוצאות מודל'!$C$2,0,0,1,100 - 1)</definedName>
    <definedName name="ModelY" localSheetId="9">OFFSET('תוצאות מודל'!$C$3,'גרף תיאוריה'!$A$12,0,1,100 - 1)</definedName>
    <definedName name="TimeErrorY" localSheetId="5">OFFSET('שגיאה סופית'!$C$3,'גרף טמפ'!$P$4,0,1,'נתוני מוט'!$B$18)</definedName>
    <definedName name="TimeX" localSheetId="5">OFFSET('נתוני טמפ'!$C$2,0,0,1,'נתוני מוט'!$B$18)</definedName>
    <definedName name="TimeY" localSheetId="5">OFFSET('נתוני טמפ'!$C$3,'גרף טמפ'!$P$4,0,1,'נתוני מוט'!$B$18)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1" l="1"/>
  <c r="B7" i="11" s="1"/>
  <c r="E2" i="11" s="1"/>
  <c r="E3" i="11" s="1"/>
  <c r="E4" i="11" s="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B12" i="1"/>
  <c r="N2" i="17" s="1"/>
  <c r="F4" i="17" l="1"/>
  <c r="E3" i="17"/>
  <c r="F3" i="17"/>
  <c r="C3" i="17"/>
  <c r="H3" i="17"/>
  <c r="I3" i="17"/>
  <c r="J3" i="17"/>
  <c r="D3" i="17"/>
  <c r="G3" i="17"/>
  <c r="D20" i="17"/>
  <c r="D40" i="17"/>
  <c r="E4" i="17"/>
  <c r="G51" i="17"/>
  <c r="G45" i="17"/>
  <c r="G39" i="17"/>
  <c r="G33" i="17"/>
  <c r="I26" i="17"/>
  <c r="D19" i="17"/>
  <c r="G11" i="17"/>
  <c r="F51" i="17"/>
  <c r="F45" i="17"/>
  <c r="F39" i="17"/>
  <c r="F33" i="17"/>
  <c r="H26" i="17"/>
  <c r="C19" i="17"/>
  <c r="D11" i="17"/>
  <c r="G27" i="17"/>
  <c r="F44" i="17"/>
  <c r="D38" i="17"/>
  <c r="C32" i="17"/>
  <c r="D25" i="17"/>
  <c r="G17" i="17"/>
  <c r="H9" i="17"/>
  <c r="E52" i="17"/>
  <c r="E40" i="17"/>
  <c r="C12" i="17"/>
  <c r="F38" i="17"/>
  <c r="E25" i="17"/>
  <c r="D44" i="17"/>
  <c r="F49" i="17"/>
  <c r="F37" i="17"/>
  <c r="F16" i="17"/>
  <c r="E37" i="17"/>
  <c r="H8" i="17"/>
  <c r="F54" i="17"/>
  <c r="F48" i="17"/>
  <c r="F42" i="17"/>
  <c r="F36" i="17"/>
  <c r="J29" i="17"/>
  <c r="G22" i="17"/>
  <c r="J14" i="17"/>
  <c r="E7" i="17"/>
  <c r="G12" i="17"/>
  <c r="D34" i="17"/>
  <c r="H17" i="17"/>
  <c r="D50" i="17"/>
  <c r="E31" i="17"/>
  <c r="E55" i="17"/>
  <c r="E16" i="17"/>
  <c r="C54" i="17"/>
  <c r="C48" i="17"/>
  <c r="C42" i="17"/>
  <c r="C36" i="17"/>
  <c r="I29" i="17"/>
  <c r="F22" i="17"/>
  <c r="I14" i="17"/>
  <c r="D7" i="17"/>
  <c r="E34" i="17"/>
  <c r="D52" i="17"/>
  <c r="F56" i="17"/>
  <c r="C10" i="17"/>
  <c r="F55" i="17"/>
  <c r="C24" i="17"/>
  <c r="E49" i="17"/>
  <c r="J23" i="17"/>
  <c r="G53" i="17"/>
  <c r="G47" i="17"/>
  <c r="G41" i="17"/>
  <c r="G35" i="17"/>
  <c r="C29" i="17"/>
  <c r="H21" i="17"/>
  <c r="C14" i="17"/>
  <c r="C6" i="17"/>
  <c r="E46" i="17"/>
  <c r="H27" i="17"/>
  <c r="D46" i="17"/>
  <c r="C20" i="17"/>
  <c r="F50" i="17"/>
  <c r="D32" i="17"/>
  <c r="D56" i="17"/>
  <c r="F43" i="17"/>
  <c r="I8" i="17"/>
  <c r="E43" i="17"/>
  <c r="D31" i="17"/>
  <c r="F53" i="17"/>
  <c r="F47" i="17"/>
  <c r="F41" i="17"/>
  <c r="F35" i="17"/>
  <c r="J28" i="17"/>
  <c r="G21" i="17"/>
  <c r="G13" i="17"/>
  <c r="J5" i="17"/>
  <c r="F14" i="17"/>
  <c r="C4" i="17"/>
  <c r="G5" i="17"/>
  <c r="H4" i="17"/>
  <c r="D6" i="17"/>
  <c r="H7" i="17"/>
  <c r="D9" i="17"/>
  <c r="H10" i="17"/>
  <c r="D12" i="17"/>
  <c r="H13" i="17"/>
  <c r="D15" i="17"/>
  <c r="H16" i="17"/>
  <c r="D18" i="17"/>
  <c r="H19" i="17"/>
  <c r="D21" i="17"/>
  <c r="H22" i="17"/>
  <c r="D24" i="17"/>
  <c r="H25" i="17"/>
  <c r="D27" i="17"/>
  <c r="H28" i="17"/>
  <c r="D30" i="17"/>
  <c r="H31" i="17"/>
  <c r="D33" i="17"/>
  <c r="H34" i="17"/>
  <c r="D36" i="17"/>
  <c r="H37" i="17"/>
  <c r="D39" i="17"/>
  <c r="H40" i="17"/>
  <c r="D42" i="17"/>
  <c r="H43" i="17"/>
  <c r="D45" i="17"/>
  <c r="H46" i="17"/>
  <c r="D48" i="17"/>
  <c r="H49" i="17"/>
  <c r="D51" i="17"/>
  <c r="H52" i="17"/>
  <c r="D54" i="17"/>
  <c r="H55" i="17"/>
  <c r="I4" i="17"/>
  <c r="E6" i="17"/>
  <c r="I7" i="17"/>
  <c r="E9" i="17"/>
  <c r="I10" i="17"/>
  <c r="E12" i="17"/>
  <c r="I13" i="17"/>
  <c r="E15" i="17"/>
  <c r="I16" i="17"/>
  <c r="E18" i="17"/>
  <c r="I19" i="17"/>
  <c r="E21" i="17"/>
  <c r="I22" i="17"/>
  <c r="E24" i="17"/>
  <c r="I25" i="17"/>
  <c r="E27" i="17"/>
  <c r="I28" i="17"/>
  <c r="E30" i="17"/>
  <c r="I31" i="17"/>
  <c r="E33" i="17"/>
  <c r="I34" i="17"/>
  <c r="E36" i="17"/>
  <c r="I37" i="17"/>
  <c r="E39" i="17"/>
  <c r="I40" i="17"/>
  <c r="E42" i="17"/>
  <c r="I43" i="17"/>
  <c r="E45" i="17"/>
  <c r="I46" i="17"/>
  <c r="E48" i="17"/>
  <c r="I49" i="17"/>
  <c r="E51" i="17"/>
  <c r="I52" i="17"/>
  <c r="E54" i="17"/>
  <c r="I55" i="17"/>
  <c r="J4" i="17"/>
  <c r="F6" i="17"/>
  <c r="F9" i="17"/>
  <c r="J10" i="17"/>
  <c r="F12" i="17"/>
  <c r="J13" i="17"/>
  <c r="F15" i="17"/>
  <c r="J16" i="17"/>
  <c r="F18" i="17"/>
  <c r="J19" i="17"/>
  <c r="F21" i="17"/>
  <c r="F24" i="17"/>
  <c r="J25" i="17"/>
  <c r="J22" i="17"/>
  <c r="J7" i="17"/>
  <c r="E5" i="17"/>
  <c r="I6" i="17"/>
  <c r="E8" i="17"/>
  <c r="I9" i="17"/>
  <c r="E11" i="17"/>
  <c r="I12" i="17"/>
  <c r="E14" i="17"/>
  <c r="I15" i="17"/>
  <c r="E17" i="17"/>
  <c r="I18" i="17"/>
  <c r="E20" i="17"/>
  <c r="I21" i="17"/>
  <c r="E23" i="17"/>
  <c r="I24" i="17"/>
  <c r="E26" i="17"/>
  <c r="I27" i="17"/>
  <c r="E29" i="17"/>
  <c r="I30" i="17"/>
  <c r="E32" i="17"/>
  <c r="I33" i="17"/>
  <c r="E35" i="17"/>
  <c r="I36" i="17"/>
  <c r="E38" i="17"/>
  <c r="I39" i="17"/>
  <c r="E41" i="17"/>
  <c r="I42" i="17"/>
  <c r="E44" i="17"/>
  <c r="I45" i="17"/>
  <c r="E47" i="17"/>
  <c r="I48" i="17"/>
  <c r="E50" i="17"/>
  <c r="I51" i="17"/>
  <c r="E53" i="17"/>
  <c r="I54" i="17"/>
  <c r="E56" i="17"/>
  <c r="F5" i="17"/>
  <c r="J6" i="17"/>
  <c r="F8" i="17"/>
  <c r="J9" i="17"/>
  <c r="F11" i="17"/>
  <c r="J12" i="17"/>
  <c r="J15" i="17"/>
  <c r="F17" i="17"/>
  <c r="J18" i="17"/>
  <c r="F20" i="17"/>
  <c r="J21" i="17"/>
  <c r="F23" i="17"/>
  <c r="J24" i="17"/>
  <c r="F26" i="17"/>
  <c r="J27" i="17"/>
  <c r="F29" i="17"/>
  <c r="J30" i="17"/>
  <c r="F32" i="17"/>
  <c r="C56" i="17"/>
  <c r="J53" i="17"/>
  <c r="C52" i="17"/>
  <c r="C50" i="17"/>
  <c r="J47" i="17"/>
  <c r="C46" i="17"/>
  <c r="C44" i="17"/>
  <c r="J41" i="17"/>
  <c r="C40" i="17"/>
  <c r="C38" i="17"/>
  <c r="J35" i="17"/>
  <c r="C34" i="17"/>
  <c r="J31" i="17"/>
  <c r="H29" i="17"/>
  <c r="F27" i="17"/>
  <c r="C25" i="17"/>
  <c r="E22" i="17"/>
  <c r="G19" i="17"/>
  <c r="D17" i="17"/>
  <c r="H14" i="17"/>
  <c r="J11" i="17"/>
  <c r="G9" i="17"/>
  <c r="C7" i="17"/>
  <c r="D4" i="17"/>
  <c r="J55" i="17"/>
  <c r="I53" i="17"/>
  <c r="J51" i="17"/>
  <c r="J49" i="17"/>
  <c r="I47" i="17"/>
  <c r="J45" i="17"/>
  <c r="J43" i="17"/>
  <c r="I41" i="17"/>
  <c r="J39" i="17"/>
  <c r="J37" i="17"/>
  <c r="I35" i="17"/>
  <c r="J33" i="17"/>
  <c r="G31" i="17"/>
  <c r="G29" i="17"/>
  <c r="C27" i="17"/>
  <c r="H24" i="17"/>
  <c r="D22" i="17"/>
  <c r="F19" i="17"/>
  <c r="C17" i="17"/>
  <c r="G14" i="17"/>
  <c r="I11" i="17"/>
  <c r="C9" i="17"/>
  <c r="H6" i="17"/>
  <c r="G55" i="17"/>
  <c r="H53" i="17"/>
  <c r="H51" i="17"/>
  <c r="G49" i="17"/>
  <c r="H47" i="17"/>
  <c r="H45" i="17"/>
  <c r="G43" i="17"/>
  <c r="H41" i="17"/>
  <c r="H39" i="17"/>
  <c r="G37" i="17"/>
  <c r="H35" i="17"/>
  <c r="H33" i="17"/>
  <c r="F31" i="17"/>
  <c r="D29" i="17"/>
  <c r="J26" i="17"/>
  <c r="G24" i="17"/>
  <c r="C22" i="17"/>
  <c r="E19" i="17"/>
  <c r="G16" i="17"/>
  <c r="D14" i="17"/>
  <c r="H11" i="17"/>
  <c r="J8" i="17"/>
  <c r="G6" i="17"/>
  <c r="D55" i="17"/>
  <c r="C51" i="17"/>
  <c r="D47" i="17"/>
  <c r="D41" i="17"/>
  <c r="D35" i="17"/>
  <c r="C31" i="17"/>
  <c r="I23" i="17"/>
  <c r="G8" i="17"/>
  <c r="J56" i="17"/>
  <c r="C53" i="17"/>
  <c r="C49" i="17"/>
  <c r="C43" i="17"/>
  <c r="J38" i="17"/>
  <c r="C35" i="17"/>
  <c r="H30" i="17"/>
  <c r="D26" i="17"/>
  <c r="J20" i="17"/>
  <c r="C16" i="17"/>
  <c r="E13" i="17"/>
  <c r="D8" i="17"/>
  <c r="H5" i="17"/>
  <c r="I56" i="17"/>
  <c r="J54" i="17"/>
  <c r="J52" i="17"/>
  <c r="I50" i="17"/>
  <c r="J48" i="17"/>
  <c r="J46" i="17"/>
  <c r="I44" i="17"/>
  <c r="J42" i="17"/>
  <c r="J40" i="17"/>
  <c r="I38" i="17"/>
  <c r="J36" i="17"/>
  <c r="J34" i="17"/>
  <c r="I32" i="17"/>
  <c r="G30" i="17"/>
  <c r="E28" i="17"/>
  <c r="C26" i="17"/>
  <c r="G23" i="17"/>
  <c r="I20" i="17"/>
  <c r="C18" i="17"/>
  <c r="H15" i="17"/>
  <c r="D13" i="17"/>
  <c r="F10" i="17"/>
  <c r="C8" i="17"/>
  <c r="D5" i="17"/>
  <c r="D53" i="17"/>
  <c r="D49" i="17"/>
  <c r="C45" i="17"/>
  <c r="D43" i="17"/>
  <c r="C39" i="17"/>
  <c r="D37" i="17"/>
  <c r="C33" i="17"/>
  <c r="G28" i="17"/>
  <c r="G26" i="17"/>
  <c r="C21" i="17"/>
  <c r="H18" i="17"/>
  <c r="D16" i="17"/>
  <c r="F13" i="17"/>
  <c r="C11" i="17"/>
  <c r="I5" i="17"/>
  <c r="C55" i="17"/>
  <c r="J50" i="17"/>
  <c r="C47" i="17"/>
  <c r="J44" i="17"/>
  <c r="C41" i="17"/>
  <c r="C37" i="17"/>
  <c r="J32" i="17"/>
  <c r="F28" i="17"/>
  <c r="H23" i="17"/>
  <c r="G18" i="17"/>
  <c r="G10" i="17"/>
  <c r="H56" i="17"/>
  <c r="H54" i="17"/>
  <c r="G52" i="17"/>
  <c r="H50" i="17"/>
  <c r="H48" i="17"/>
  <c r="G46" i="17"/>
  <c r="H44" i="17"/>
  <c r="H42" i="17"/>
  <c r="G40" i="17"/>
  <c r="H38" i="17"/>
  <c r="H36" i="17"/>
  <c r="G34" i="17"/>
  <c r="H32" i="17"/>
  <c r="F30" i="17"/>
  <c r="D28" i="17"/>
  <c r="G25" i="17"/>
  <c r="D23" i="17"/>
  <c r="H20" i="17"/>
  <c r="J17" i="17"/>
  <c r="G15" i="17"/>
  <c r="C13" i="17"/>
  <c r="E10" i="17"/>
  <c r="G7" i="17"/>
  <c r="C5" i="17"/>
  <c r="G56" i="17"/>
  <c r="G54" i="17"/>
  <c r="F52" i="17"/>
  <c r="G50" i="17"/>
  <c r="G48" i="17"/>
  <c r="F46" i="17"/>
  <c r="G44" i="17"/>
  <c r="G42" i="17"/>
  <c r="F40" i="17"/>
  <c r="G38" i="17"/>
  <c r="G36" i="17"/>
  <c r="F34" i="17"/>
  <c r="G32" i="17"/>
  <c r="C30" i="17"/>
  <c r="C28" i="17"/>
  <c r="F25" i="17"/>
  <c r="C23" i="17"/>
  <c r="G20" i="17"/>
  <c r="I17" i="17"/>
  <c r="C15" i="17"/>
  <c r="H12" i="17"/>
  <c r="D10" i="17"/>
  <c r="F7" i="17"/>
  <c r="G4" i="17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N2" i="11" l="1" a="1"/>
  <c r="G6" i="1"/>
  <c r="N6" i="11" l="1"/>
  <c r="N5" i="11"/>
  <c r="N4" i="11"/>
  <c r="N7" i="11"/>
  <c r="N3" i="11"/>
  <c r="N2" i="11"/>
  <c r="N9" i="11"/>
  <c r="N8" i="11"/>
  <c r="B46" i="8"/>
  <c r="B47" i="8"/>
  <c r="B48" i="8"/>
  <c r="B49" i="8"/>
  <c r="B50" i="8"/>
  <c r="B51" i="8"/>
  <c r="B52" i="8"/>
  <c r="B53" i="8"/>
  <c r="B54" i="8"/>
  <c r="B55" i="8"/>
  <c r="B56" i="8"/>
  <c r="C46" i="5"/>
  <c r="C46" i="6" s="1"/>
  <c r="D46" i="5"/>
  <c r="E46" i="5"/>
  <c r="F46" i="5"/>
  <c r="G46" i="5"/>
  <c r="H46" i="5"/>
  <c r="I46" i="5"/>
  <c r="J46" i="6" s="1"/>
  <c r="C47" i="5"/>
  <c r="C47" i="6" s="1"/>
  <c r="D47" i="5"/>
  <c r="E47" i="5"/>
  <c r="F47" i="5"/>
  <c r="G47" i="5"/>
  <c r="H47" i="5"/>
  <c r="I47" i="5"/>
  <c r="J47" i="6" s="1"/>
  <c r="C48" i="5"/>
  <c r="D48" i="5"/>
  <c r="E48" i="5"/>
  <c r="F48" i="5"/>
  <c r="G48" i="5"/>
  <c r="H48" i="5"/>
  <c r="I48" i="5"/>
  <c r="J48" i="6" s="1"/>
  <c r="C49" i="5"/>
  <c r="D49" i="5"/>
  <c r="E49" i="5"/>
  <c r="F49" i="5"/>
  <c r="G49" i="5"/>
  <c r="H49" i="5"/>
  <c r="I49" i="5"/>
  <c r="J49" i="6" s="1"/>
  <c r="C50" i="5"/>
  <c r="C50" i="6" s="1"/>
  <c r="D50" i="5"/>
  <c r="E50" i="5"/>
  <c r="F50" i="5"/>
  <c r="G50" i="5"/>
  <c r="H50" i="5"/>
  <c r="I50" i="5"/>
  <c r="J50" i="6" s="1"/>
  <c r="C51" i="5"/>
  <c r="D51" i="5"/>
  <c r="E51" i="5"/>
  <c r="F51" i="5"/>
  <c r="G51" i="5"/>
  <c r="H51" i="5"/>
  <c r="I51" i="5"/>
  <c r="C52" i="5"/>
  <c r="C52" i="6" s="1"/>
  <c r="D52" i="5"/>
  <c r="E52" i="5"/>
  <c r="F52" i="5"/>
  <c r="G52" i="5"/>
  <c r="H52" i="5"/>
  <c r="I52" i="5"/>
  <c r="J52" i="6" s="1"/>
  <c r="C53" i="5"/>
  <c r="C53" i="6" s="1"/>
  <c r="D53" i="5"/>
  <c r="E53" i="5"/>
  <c r="F53" i="5"/>
  <c r="G53" i="5"/>
  <c r="H53" i="5"/>
  <c r="I53" i="5"/>
  <c r="J53" i="6" s="1"/>
  <c r="C54" i="5"/>
  <c r="C54" i="6" s="1"/>
  <c r="D54" i="5"/>
  <c r="E54" i="5"/>
  <c r="F54" i="5"/>
  <c r="G54" i="5"/>
  <c r="G54" i="6" s="1"/>
  <c r="H54" i="5"/>
  <c r="I54" i="5"/>
  <c r="C55" i="5"/>
  <c r="C55" i="6" s="1"/>
  <c r="D55" i="5"/>
  <c r="E55" i="5"/>
  <c r="F55" i="5"/>
  <c r="G55" i="5"/>
  <c r="H55" i="5"/>
  <c r="I55" i="6" s="1"/>
  <c r="I55" i="5"/>
  <c r="J55" i="6" s="1"/>
  <c r="C56" i="5"/>
  <c r="D56" i="5"/>
  <c r="E56" i="5"/>
  <c r="F56" i="5"/>
  <c r="G56" i="5"/>
  <c r="H56" i="5"/>
  <c r="I56" i="5"/>
  <c r="J56" i="6" s="1"/>
  <c r="G46" i="6" l="1"/>
  <c r="F53" i="6"/>
  <c r="F52" i="6"/>
  <c r="G50" i="6"/>
  <c r="E47" i="6"/>
  <c r="F55" i="6"/>
  <c r="I51" i="6"/>
  <c r="D50" i="6"/>
  <c r="D56" i="6"/>
  <c r="F54" i="6"/>
  <c r="H52" i="6"/>
  <c r="E49" i="6"/>
  <c r="F51" i="6"/>
  <c r="H48" i="6"/>
  <c r="H53" i="6"/>
  <c r="G48" i="6"/>
  <c r="I46" i="6"/>
  <c r="G53" i="6"/>
  <c r="H56" i="6"/>
  <c r="I54" i="6"/>
  <c r="D53" i="6"/>
  <c r="G51" i="6"/>
  <c r="I49" i="6"/>
  <c r="D48" i="6"/>
  <c r="F46" i="6"/>
  <c r="I53" i="6"/>
  <c r="G55" i="6"/>
  <c r="H47" i="6"/>
  <c r="D52" i="6"/>
  <c r="G47" i="6"/>
  <c r="H49" i="6"/>
  <c r="J54" i="6"/>
  <c r="F56" i="6"/>
  <c r="E51" i="6"/>
  <c r="G49" i="6"/>
  <c r="I47" i="6"/>
  <c r="C48" i="6"/>
  <c r="E56" i="6"/>
  <c r="I52" i="6"/>
  <c r="D51" i="6"/>
  <c r="F49" i="6"/>
  <c r="G56" i="6"/>
  <c r="F48" i="6"/>
  <c r="E54" i="6"/>
  <c r="G52" i="6"/>
  <c r="I50" i="6"/>
  <c r="D49" i="6"/>
  <c r="F47" i="6"/>
  <c r="E52" i="6"/>
  <c r="F50" i="6"/>
  <c r="I48" i="6"/>
  <c r="E55" i="6"/>
  <c r="E46" i="6"/>
  <c r="D46" i="6"/>
  <c r="E50" i="6"/>
  <c r="J51" i="6"/>
  <c r="C56" i="6"/>
  <c r="H55" i="6"/>
  <c r="H46" i="6"/>
  <c r="I56" i="6"/>
  <c r="E53" i="6"/>
  <c r="H51" i="6"/>
  <c r="E48" i="6"/>
  <c r="C51" i="6"/>
  <c r="D47" i="6"/>
  <c r="D55" i="6"/>
  <c r="D54" i="6"/>
  <c r="C49" i="6"/>
  <c r="H54" i="6"/>
  <c r="H50" i="6"/>
  <c r="AE6" i="7" l="1"/>
  <c r="P6" i="7"/>
  <c r="A15" i="12"/>
  <c r="N6" i="17" l="1"/>
  <c r="B19" i="1"/>
  <c r="C2" i="2" l="1"/>
  <c r="C2" i="17" s="1"/>
  <c r="B20" i="1" l="1"/>
  <c r="G7" i="1" l="1"/>
  <c r="B9" i="1" s="1"/>
  <c r="M3" i="11"/>
  <c r="M4" i="11" s="1"/>
  <c r="M5" i="11" s="1"/>
  <c r="M6" i="11" s="1"/>
  <c r="M7" i="11" s="1"/>
  <c r="M8" i="11" s="1"/>
  <c r="M9" i="11" s="1"/>
  <c r="B10" i="1" l="1"/>
  <c r="M3" i="8" l="1"/>
  <c r="M2" i="8" l="1"/>
  <c r="J52" i="8" l="1"/>
  <c r="I51" i="8"/>
  <c r="G46" i="8"/>
  <c r="J46" i="8"/>
  <c r="C54" i="8"/>
  <c r="C55" i="8"/>
  <c r="G50" i="8"/>
  <c r="F53" i="8"/>
  <c r="C53" i="8"/>
  <c r="G54" i="8"/>
  <c r="J48" i="8"/>
  <c r="J49" i="8"/>
  <c r="J50" i="8"/>
  <c r="C52" i="8"/>
  <c r="J55" i="8"/>
  <c r="F55" i="8"/>
  <c r="F52" i="8"/>
  <c r="D50" i="8"/>
  <c r="E47" i="8"/>
  <c r="J56" i="8"/>
  <c r="C46" i="8"/>
  <c r="J53" i="8"/>
  <c r="C50" i="8"/>
  <c r="J47" i="8"/>
  <c r="C47" i="8"/>
  <c r="I55" i="8"/>
  <c r="E50" i="8"/>
  <c r="C51" i="8"/>
  <c r="I56" i="8"/>
  <c r="D49" i="8"/>
  <c r="D56" i="8"/>
  <c r="I54" i="8"/>
  <c r="H49" i="8"/>
  <c r="D51" i="8"/>
  <c r="I47" i="8"/>
  <c r="I48" i="8"/>
  <c r="J51" i="8"/>
  <c r="H46" i="8"/>
  <c r="G56" i="8"/>
  <c r="I49" i="8"/>
  <c r="H53" i="8"/>
  <c r="H50" i="8"/>
  <c r="G55" i="8"/>
  <c r="H48" i="8"/>
  <c r="F56" i="8"/>
  <c r="E52" i="8"/>
  <c r="D54" i="8"/>
  <c r="F51" i="8"/>
  <c r="F48" i="8"/>
  <c r="E55" i="8"/>
  <c r="F47" i="8"/>
  <c r="E46" i="8"/>
  <c r="I52" i="8"/>
  <c r="C49" i="8"/>
  <c r="H54" i="8"/>
  <c r="E48" i="8"/>
  <c r="H55" i="8"/>
  <c r="F50" i="8"/>
  <c r="D52" i="8"/>
  <c r="E51" i="8"/>
  <c r="E53" i="8"/>
  <c r="H56" i="8"/>
  <c r="H47" i="8"/>
  <c r="D48" i="8"/>
  <c r="E49" i="8"/>
  <c r="E56" i="8"/>
  <c r="D55" i="8"/>
  <c r="G48" i="8"/>
  <c r="H52" i="8"/>
  <c r="C48" i="8"/>
  <c r="G49" i="8"/>
  <c r="D46" i="8"/>
  <c r="F54" i="8"/>
  <c r="F49" i="8"/>
  <c r="D47" i="8"/>
  <c r="G47" i="8"/>
  <c r="C56" i="8"/>
  <c r="H51" i="8"/>
  <c r="G52" i="8"/>
  <c r="J54" i="8"/>
  <c r="I53" i="8"/>
  <c r="I46" i="8"/>
  <c r="G51" i="8"/>
  <c r="G53" i="8"/>
  <c r="E54" i="8"/>
  <c r="I50" i="8"/>
  <c r="D53" i="8"/>
  <c r="F46" i="8"/>
  <c r="B13" i="1"/>
  <c r="C2" i="5"/>
  <c r="B1" i="8"/>
  <c r="A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" i="11" l="1"/>
  <c r="C2" i="6"/>
  <c r="C2" i="8" s="1"/>
  <c r="D2" i="2"/>
  <c r="D2" i="17" s="1"/>
  <c r="C4" i="5"/>
  <c r="D4" i="5"/>
  <c r="E4" i="5"/>
  <c r="F4" i="5"/>
  <c r="G4" i="5"/>
  <c r="H4" i="5"/>
  <c r="I4" i="5"/>
  <c r="J4" i="6" s="1"/>
  <c r="J4" i="8" s="1"/>
  <c r="C5" i="5"/>
  <c r="D5" i="5"/>
  <c r="E5" i="5"/>
  <c r="F5" i="5"/>
  <c r="G5" i="5"/>
  <c r="H5" i="5"/>
  <c r="I5" i="5"/>
  <c r="J5" i="6" s="1"/>
  <c r="J5" i="8" s="1"/>
  <c r="C6" i="5"/>
  <c r="C6" i="6" s="1"/>
  <c r="C6" i="8" s="1"/>
  <c r="D6" i="5"/>
  <c r="E6" i="5"/>
  <c r="F6" i="5"/>
  <c r="G6" i="5"/>
  <c r="H6" i="5"/>
  <c r="I6" i="5"/>
  <c r="J6" i="6" s="1"/>
  <c r="J6" i="8" s="1"/>
  <c r="C7" i="5"/>
  <c r="C7" i="6" s="1"/>
  <c r="C7" i="8" s="1"/>
  <c r="D7" i="5"/>
  <c r="E7" i="5"/>
  <c r="F7" i="5"/>
  <c r="G7" i="5"/>
  <c r="H7" i="5"/>
  <c r="I7" i="5"/>
  <c r="J7" i="6" s="1"/>
  <c r="J7" i="8" s="1"/>
  <c r="C8" i="5"/>
  <c r="C8" i="6" s="1"/>
  <c r="C8" i="8" s="1"/>
  <c r="D8" i="5"/>
  <c r="E8" i="5"/>
  <c r="F8" i="5"/>
  <c r="G8" i="5"/>
  <c r="H8" i="5"/>
  <c r="I8" i="5"/>
  <c r="J8" i="6" s="1"/>
  <c r="J8" i="8" s="1"/>
  <c r="C9" i="5"/>
  <c r="C9" i="6" s="1"/>
  <c r="C9" i="8" s="1"/>
  <c r="D9" i="5"/>
  <c r="E9" i="5"/>
  <c r="F9" i="5"/>
  <c r="G9" i="5"/>
  <c r="H9" i="5"/>
  <c r="I9" i="5"/>
  <c r="J9" i="6" s="1"/>
  <c r="J9" i="8" s="1"/>
  <c r="C10" i="5"/>
  <c r="C10" i="6" s="1"/>
  <c r="C10" i="8" s="1"/>
  <c r="D10" i="5"/>
  <c r="E10" i="5"/>
  <c r="F10" i="5"/>
  <c r="G10" i="5"/>
  <c r="H10" i="5"/>
  <c r="I10" i="5"/>
  <c r="J10" i="6" s="1"/>
  <c r="J10" i="8" s="1"/>
  <c r="C11" i="5"/>
  <c r="D11" i="5"/>
  <c r="E11" i="5"/>
  <c r="F11" i="5"/>
  <c r="G11" i="5"/>
  <c r="H11" i="5"/>
  <c r="I11" i="5"/>
  <c r="J11" i="6" s="1"/>
  <c r="J11" i="8" s="1"/>
  <c r="C12" i="5"/>
  <c r="C12" i="6" s="1"/>
  <c r="C12" i="8" s="1"/>
  <c r="D12" i="5"/>
  <c r="E12" i="5"/>
  <c r="F12" i="5"/>
  <c r="G12" i="5"/>
  <c r="H12" i="5"/>
  <c r="I12" i="5"/>
  <c r="J12" i="6" s="1"/>
  <c r="J12" i="8" s="1"/>
  <c r="C13" i="5"/>
  <c r="D13" i="5"/>
  <c r="E13" i="5"/>
  <c r="F13" i="5"/>
  <c r="G13" i="5"/>
  <c r="H13" i="5"/>
  <c r="I13" i="5"/>
  <c r="J13" i="6" s="1"/>
  <c r="J13" i="8" s="1"/>
  <c r="C14" i="5"/>
  <c r="D14" i="5"/>
  <c r="E14" i="5"/>
  <c r="F14" i="5"/>
  <c r="G14" i="5"/>
  <c r="H14" i="5"/>
  <c r="I14" i="5"/>
  <c r="J14" i="6" s="1"/>
  <c r="J14" i="8" s="1"/>
  <c r="C15" i="5"/>
  <c r="D15" i="5"/>
  <c r="E15" i="5"/>
  <c r="F15" i="5"/>
  <c r="G15" i="5"/>
  <c r="H15" i="5"/>
  <c r="I15" i="5"/>
  <c r="J15" i="6" s="1"/>
  <c r="J15" i="8" s="1"/>
  <c r="C16" i="5"/>
  <c r="C16" i="6" s="1"/>
  <c r="C16" i="8" s="1"/>
  <c r="D16" i="5"/>
  <c r="E16" i="5"/>
  <c r="F16" i="5"/>
  <c r="G16" i="5"/>
  <c r="H16" i="5"/>
  <c r="I16" i="5"/>
  <c r="J16" i="6" s="1"/>
  <c r="J16" i="8" s="1"/>
  <c r="C17" i="5"/>
  <c r="D17" i="5"/>
  <c r="E17" i="5"/>
  <c r="F17" i="5"/>
  <c r="G17" i="5"/>
  <c r="H17" i="5"/>
  <c r="I17" i="5"/>
  <c r="J17" i="6" s="1"/>
  <c r="J17" i="8" s="1"/>
  <c r="C18" i="5"/>
  <c r="D18" i="5"/>
  <c r="E18" i="5"/>
  <c r="F18" i="5"/>
  <c r="G18" i="5"/>
  <c r="H18" i="5"/>
  <c r="I18" i="5"/>
  <c r="J18" i="6" s="1"/>
  <c r="J18" i="8" s="1"/>
  <c r="C19" i="5"/>
  <c r="C19" i="6" s="1"/>
  <c r="C19" i="8" s="1"/>
  <c r="D19" i="5"/>
  <c r="E19" i="5"/>
  <c r="F19" i="5"/>
  <c r="G19" i="5"/>
  <c r="H19" i="5"/>
  <c r="I19" i="5"/>
  <c r="C20" i="5"/>
  <c r="D20" i="5"/>
  <c r="E20" i="5"/>
  <c r="F20" i="5"/>
  <c r="G20" i="5"/>
  <c r="H20" i="5"/>
  <c r="I20" i="5"/>
  <c r="J20" i="6" s="1"/>
  <c r="J20" i="8" s="1"/>
  <c r="C21" i="5"/>
  <c r="C21" i="6" s="1"/>
  <c r="C21" i="8" s="1"/>
  <c r="D21" i="5"/>
  <c r="E21" i="5"/>
  <c r="F21" i="5"/>
  <c r="G21" i="5"/>
  <c r="H21" i="5"/>
  <c r="I21" i="5"/>
  <c r="J21" i="6" s="1"/>
  <c r="J21" i="8" s="1"/>
  <c r="C22" i="5"/>
  <c r="C22" i="6" s="1"/>
  <c r="C22" i="8" s="1"/>
  <c r="D22" i="5"/>
  <c r="E22" i="5"/>
  <c r="F22" i="5"/>
  <c r="G22" i="5"/>
  <c r="H22" i="5"/>
  <c r="I22" i="5"/>
  <c r="J22" i="6" s="1"/>
  <c r="J22" i="8" s="1"/>
  <c r="C23" i="5"/>
  <c r="C23" i="6" s="1"/>
  <c r="C23" i="8" s="1"/>
  <c r="D23" i="5"/>
  <c r="E23" i="5"/>
  <c r="F23" i="5"/>
  <c r="G23" i="5"/>
  <c r="H23" i="5"/>
  <c r="I23" i="5"/>
  <c r="J23" i="6" s="1"/>
  <c r="J23" i="8" s="1"/>
  <c r="C24" i="5"/>
  <c r="C24" i="6" s="1"/>
  <c r="C24" i="8" s="1"/>
  <c r="D24" i="5"/>
  <c r="E24" i="5"/>
  <c r="F24" i="5"/>
  <c r="G24" i="5"/>
  <c r="H24" i="5"/>
  <c r="I24" i="5"/>
  <c r="J24" i="6" s="1"/>
  <c r="J24" i="8" s="1"/>
  <c r="C25" i="5"/>
  <c r="D25" i="5"/>
  <c r="E25" i="5"/>
  <c r="F25" i="5"/>
  <c r="G25" i="5"/>
  <c r="H25" i="5"/>
  <c r="I25" i="5"/>
  <c r="J25" i="6" s="1"/>
  <c r="J25" i="8" s="1"/>
  <c r="C26" i="5"/>
  <c r="C26" i="6" s="1"/>
  <c r="C26" i="8" s="1"/>
  <c r="D26" i="5"/>
  <c r="E26" i="5"/>
  <c r="F26" i="5"/>
  <c r="G26" i="5"/>
  <c r="H26" i="5"/>
  <c r="I26" i="5"/>
  <c r="J26" i="6" s="1"/>
  <c r="J26" i="8" s="1"/>
  <c r="C27" i="5"/>
  <c r="D27" i="5"/>
  <c r="E27" i="5"/>
  <c r="F27" i="5"/>
  <c r="G27" i="5"/>
  <c r="H27" i="5"/>
  <c r="I27" i="5"/>
  <c r="J27" i="6" s="1"/>
  <c r="J27" i="8" s="1"/>
  <c r="C28" i="5"/>
  <c r="C28" i="6" s="1"/>
  <c r="C28" i="8" s="1"/>
  <c r="D28" i="5"/>
  <c r="E28" i="5"/>
  <c r="F28" i="5"/>
  <c r="G28" i="5"/>
  <c r="H28" i="5"/>
  <c r="I28" i="5"/>
  <c r="J28" i="6" s="1"/>
  <c r="J28" i="8" s="1"/>
  <c r="C29" i="5"/>
  <c r="D29" i="5"/>
  <c r="E29" i="5"/>
  <c r="F29" i="5"/>
  <c r="G29" i="5"/>
  <c r="H29" i="5"/>
  <c r="I29" i="5"/>
  <c r="J29" i="6" s="1"/>
  <c r="J29" i="8" s="1"/>
  <c r="C30" i="5"/>
  <c r="D30" i="5"/>
  <c r="E30" i="5"/>
  <c r="F30" i="5"/>
  <c r="G30" i="5"/>
  <c r="H30" i="5"/>
  <c r="I30" i="5"/>
  <c r="C31" i="5"/>
  <c r="D31" i="5"/>
  <c r="E31" i="5"/>
  <c r="F31" i="5"/>
  <c r="G31" i="5"/>
  <c r="H31" i="5"/>
  <c r="I31" i="5"/>
  <c r="J31" i="6" s="1"/>
  <c r="J31" i="8" s="1"/>
  <c r="C32" i="5"/>
  <c r="D32" i="5"/>
  <c r="E32" i="5"/>
  <c r="F32" i="5"/>
  <c r="G32" i="5"/>
  <c r="H32" i="5"/>
  <c r="I32" i="5"/>
  <c r="J32" i="6" s="1"/>
  <c r="J32" i="8" s="1"/>
  <c r="C33" i="5"/>
  <c r="D33" i="5"/>
  <c r="E33" i="5"/>
  <c r="F33" i="5"/>
  <c r="G33" i="5"/>
  <c r="H33" i="5"/>
  <c r="I33" i="5"/>
  <c r="J33" i="6" s="1"/>
  <c r="J33" i="8" s="1"/>
  <c r="C34" i="5"/>
  <c r="D34" i="5"/>
  <c r="E34" i="5"/>
  <c r="F34" i="5"/>
  <c r="G34" i="5"/>
  <c r="H34" i="5"/>
  <c r="I34" i="5"/>
  <c r="J34" i="6" s="1"/>
  <c r="J34" i="8" s="1"/>
  <c r="C35" i="5"/>
  <c r="C35" i="6" s="1"/>
  <c r="C35" i="8" s="1"/>
  <c r="D35" i="5"/>
  <c r="E35" i="5"/>
  <c r="F35" i="5"/>
  <c r="G35" i="5"/>
  <c r="H35" i="5"/>
  <c r="I35" i="5"/>
  <c r="J35" i="6" s="1"/>
  <c r="J35" i="8" s="1"/>
  <c r="C36" i="5"/>
  <c r="D36" i="5"/>
  <c r="E36" i="5"/>
  <c r="F36" i="5"/>
  <c r="G36" i="5"/>
  <c r="H36" i="5"/>
  <c r="I36" i="5"/>
  <c r="J36" i="6" s="1"/>
  <c r="J36" i="8" s="1"/>
  <c r="C37" i="5"/>
  <c r="C37" i="6" s="1"/>
  <c r="C37" i="8" s="1"/>
  <c r="D37" i="5"/>
  <c r="E37" i="5"/>
  <c r="F37" i="5"/>
  <c r="G37" i="5"/>
  <c r="H37" i="5"/>
  <c r="I37" i="5"/>
  <c r="J37" i="6" s="1"/>
  <c r="J37" i="8" s="1"/>
  <c r="C38" i="5"/>
  <c r="C38" i="6" s="1"/>
  <c r="C38" i="8" s="1"/>
  <c r="D38" i="5"/>
  <c r="E38" i="5"/>
  <c r="F38" i="5"/>
  <c r="G38" i="5"/>
  <c r="H38" i="5"/>
  <c r="I38" i="5"/>
  <c r="C39" i="5"/>
  <c r="D39" i="5"/>
  <c r="E39" i="5"/>
  <c r="F39" i="5"/>
  <c r="G39" i="5"/>
  <c r="H39" i="5"/>
  <c r="I39" i="5"/>
  <c r="C40" i="5"/>
  <c r="C40" i="6" s="1"/>
  <c r="C40" i="8" s="1"/>
  <c r="D40" i="5"/>
  <c r="E40" i="5"/>
  <c r="F40" i="5"/>
  <c r="G40" i="5"/>
  <c r="H40" i="5"/>
  <c r="I40" i="5"/>
  <c r="J40" i="6" s="1"/>
  <c r="J40" i="8" s="1"/>
  <c r="C41" i="5"/>
  <c r="D41" i="5"/>
  <c r="E41" i="5"/>
  <c r="F41" i="5"/>
  <c r="G41" i="5"/>
  <c r="H41" i="5"/>
  <c r="I41" i="5"/>
  <c r="J41" i="6" s="1"/>
  <c r="J41" i="8" s="1"/>
  <c r="C42" i="5"/>
  <c r="C42" i="6" s="1"/>
  <c r="C42" i="8" s="1"/>
  <c r="D42" i="5"/>
  <c r="E42" i="5"/>
  <c r="F42" i="5"/>
  <c r="G42" i="5"/>
  <c r="H42" i="5"/>
  <c r="I42" i="5"/>
  <c r="J42" i="6" s="1"/>
  <c r="J42" i="8" s="1"/>
  <c r="C43" i="5"/>
  <c r="D43" i="5"/>
  <c r="E43" i="5"/>
  <c r="F43" i="5"/>
  <c r="G43" i="5"/>
  <c r="H43" i="5"/>
  <c r="I43" i="5"/>
  <c r="J43" i="6" s="1"/>
  <c r="J43" i="8" s="1"/>
  <c r="C44" i="5"/>
  <c r="C44" i="6" s="1"/>
  <c r="C44" i="8" s="1"/>
  <c r="D44" i="5"/>
  <c r="E44" i="5"/>
  <c r="F44" i="5"/>
  <c r="G44" i="5"/>
  <c r="H44" i="5"/>
  <c r="I44" i="5"/>
  <c r="J44" i="6" s="1"/>
  <c r="J44" i="8" s="1"/>
  <c r="C45" i="5"/>
  <c r="D45" i="5"/>
  <c r="E45" i="5"/>
  <c r="F45" i="5"/>
  <c r="G45" i="5"/>
  <c r="H45" i="5"/>
  <c r="I45" i="5"/>
  <c r="J45" i="6" s="1"/>
  <c r="J45" i="8" s="1"/>
  <c r="D3" i="5"/>
  <c r="E3" i="5"/>
  <c r="F3" i="5"/>
  <c r="G3" i="5"/>
  <c r="H3" i="5"/>
  <c r="I3" i="5"/>
  <c r="J3" i="6" s="1"/>
  <c r="J3" i="8" s="1"/>
  <c r="C3" i="5"/>
  <c r="E2" i="2" l="1"/>
  <c r="E2" i="17" s="1"/>
  <c r="G9" i="11"/>
  <c r="I10" i="11"/>
  <c r="P9" i="11"/>
  <c r="P2" i="11"/>
  <c r="O3" i="11"/>
  <c r="O4" i="11"/>
  <c r="O5" i="11"/>
  <c r="P4" i="11"/>
  <c r="O8" i="11"/>
  <c r="P5" i="11"/>
  <c r="O9" i="11"/>
  <c r="P6" i="11"/>
  <c r="O2" i="11"/>
  <c r="P7" i="11"/>
  <c r="P8" i="11"/>
  <c r="O6" i="11"/>
  <c r="P3" i="11"/>
  <c r="O7" i="11"/>
  <c r="I1" i="11"/>
  <c r="G1" i="11"/>
  <c r="G3" i="11"/>
  <c r="G4" i="11"/>
  <c r="G5" i="11"/>
  <c r="G2" i="11"/>
  <c r="I4" i="11"/>
  <c r="I6" i="11"/>
  <c r="I2" i="11"/>
  <c r="I3" i="11"/>
  <c r="G6" i="11"/>
  <c r="I5" i="11"/>
  <c r="I7" i="11"/>
  <c r="G7" i="11"/>
  <c r="I8" i="11"/>
  <c r="G8" i="11"/>
  <c r="I9" i="11"/>
  <c r="I11" i="11"/>
  <c r="G10" i="11"/>
  <c r="E26" i="6"/>
  <c r="E26" i="8" s="1"/>
  <c r="G24" i="6"/>
  <c r="G24" i="8" s="1"/>
  <c r="E14" i="6"/>
  <c r="E14" i="8" s="1"/>
  <c r="D2" i="6"/>
  <c r="D2" i="8" s="1"/>
  <c r="D2" i="5"/>
  <c r="E10" i="6"/>
  <c r="E10" i="8" s="1"/>
  <c r="E3" i="6"/>
  <c r="E3" i="8" s="1"/>
  <c r="G45" i="6"/>
  <c r="G45" i="8" s="1"/>
  <c r="I43" i="6"/>
  <c r="I43" i="8" s="1"/>
  <c r="H38" i="6"/>
  <c r="H38" i="8" s="1"/>
  <c r="I35" i="6"/>
  <c r="I35" i="8" s="1"/>
  <c r="E35" i="6"/>
  <c r="E35" i="8" s="1"/>
  <c r="G33" i="6"/>
  <c r="G33" i="8" s="1"/>
  <c r="F32" i="6"/>
  <c r="F32" i="8" s="1"/>
  <c r="H30" i="6"/>
  <c r="H30" i="8" s="1"/>
  <c r="G25" i="6"/>
  <c r="G25" i="8" s="1"/>
  <c r="I23" i="6"/>
  <c r="I23" i="8" s="1"/>
  <c r="H22" i="6"/>
  <c r="H22" i="8" s="1"/>
  <c r="H37" i="6"/>
  <c r="H37" i="8" s="1"/>
  <c r="F27" i="6"/>
  <c r="F27" i="8" s="1"/>
  <c r="F20" i="6"/>
  <c r="F20" i="8" s="1"/>
  <c r="E19" i="6"/>
  <c r="E19" i="8" s="1"/>
  <c r="G17" i="6"/>
  <c r="G17" i="8" s="1"/>
  <c r="E15" i="6"/>
  <c r="E15" i="8" s="1"/>
  <c r="F12" i="6"/>
  <c r="F12" i="8" s="1"/>
  <c r="H10" i="6"/>
  <c r="H10" i="8" s="1"/>
  <c r="G9" i="6"/>
  <c r="G9" i="8" s="1"/>
  <c r="I7" i="6"/>
  <c r="I7" i="8" s="1"/>
  <c r="F4" i="6"/>
  <c r="F4" i="8" s="1"/>
  <c r="E2" i="6"/>
  <c r="E2" i="8" s="1"/>
  <c r="E2" i="5"/>
  <c r="F2" i="2"/>
  <c r="F2" i="17" s="1"/>
  <c r="G4" i="6"/>
  <c r="G4" i="8" s="1"/>
  <c r="H3" i="6"/>
  <c r="H3" i="8" s="1"/>
  <c r="F45" i="6"/>
  <c r="F45" i="8" s="1"/>
  <c r="I44" i="6"/>
  <c r="I44" i="8" s="1"/>
  <c r="E44" i="6"/>
  <c r="E44" i="8" s="1"/>
  <c r="H43" i="6"/>
  <c r="H43" i="8" s="1"/>
  <c r="G42" i="6"/>
  <c r="G42" i="8" s="1"/>
  <c r="F41" i="6"/>
  <c r="F41" i="8" s="1"/>
  <c r="I40" i="6"/>
  <c r="I40" i="8" s="1"/>
  <c r="E40" i="6"/>
  <c r="E40" i="8" s="1"/>
  <c r="H39" i="6"/>
  <c r="H39" i="8" s="1"/>
  <c r="G38" i="6"/>
  <c r="G38" i="8" s="1"/>
  <c r="F37" i="6"/>
  <c r="F37" i="8" s="1"/>
  <c r="I36" i="6"/>
  <c r="I36" i="8" s="1"/>
  <c r="E36" i="6"/>
  <c r="E36" i="8" s="1"/>
  <c r="H35" i="6"/>
  <c r="H35" i="8" s="1"/>
  <c r="G34" i="6"/>
  <c r="G34" i="8" s="1"/>
  <c r="F33" i="6"/>
  <c r="F33" i="8" s="1"/>
  <c r="I32" i="6"/>
  <c r="I32" i="8" s="1"/>
  <c r="E32" i="6"/>
  <c r="E32" i="8" s="1"/>
  <c r="H31" i="6"/>
  <c r="H31" i="8" s="1"/>
  <c r="G30" i="6"/>
  <c r="G30" i="8" s="1"/>
  <c r="F29" i="6"/>
  <c r="F29" i="8" s="1"/>
  <c r="I28" i="6"/>
  <c r="I28" i="8" s="1"/>
  <c r="E28" i="6"/>
  <c r="E28" i="8" s="1"/>
  <c r="H27" i="6"/>
  <c r="H27" i="8" s="1"/>
  <c r="G26" i="6"/>
  <c r="G26" i="8" s="1"/>
  <c r="F25" i="6"/>
  <c r="F25" i="8" s="1"/>
  <c r="I24" i="6"/>
  <c r="I24" i="8" s="1"/>
  <c r="E20" i="6"/>
  <c r="E20" i="8" s="1"/>
  <c r="C39" i="6"/>
  <c r="C39" i="8" s="1"/>
  <c r="D39" i="6"/>
  <c r="D39" i="8" s="1"/>
  <c r="C34" i="6"/>
  <c r="C34" i="8" s="1"/>
  <c r="D34" i="6"/>
  <c r="D34" i="8" s="1"/>
  <c r="D30" i="6"/>
  <c r="D30" i="8" s="1"/>
  <c r="C30" i="6"/>
  <c r="C30" i="8" s="1"/>
  <c r="C18" i="6"/>
  <c r="C18" i="8" s="1"/>
  <c r="D18" i="6"/>
  <c r="D18" i="8" s="1"/>
  <c r="C14" i="6"/>
  <c r="C14" i="8" s="1"/>
  <c r="D14" i="6"/>
  <c r="D14" i="8" s="1"/>
  <c r="D28" i="6"/>
  <c r="D28" i="8" s="1"/>
  <c r="E24" i="6"/>
  <c r="E24" i="8" s="1"/>
  <c r="H23" i="6"/>
  <c r="H23" i="8" s="1"/>
  <c r="G22" i="6"/>
  <c r="G22" i="8" s="1"/>
  <c r="F21" i="6"/>
  <c r="F21" i="8" s="1"/>
  <c r="I20" i="6"/>
  <c r="I20" i="8" s="1"/>
  <c r="H19" i="6"/>
  <c r="H19" i="8" s="1"/>
  <c r="G18" i="6"/>
  <c r="G18" i="8" s="1"/>
  <c r="F17" i="6"/>
  <c r="F17" i="8" s="1"/>
  <c r="I16" i="6"/>
  <c r="I16" i="8" s="1"/>
  <c r="E16" i="6"/>
  <c r="E16" i="8" s="1"/>
  <c r="H15" i="6"/>
  <c r="H15" i="8" s="1"/>
  <c r="G14" i="6"/>
  <c r="G14" i="8" s="1"/>
  <c r="F13" i="6"/>
  <c r="F13" i="8" s="1"/>
  <c r="I12" i="6"/>
  <c r="I12" i="8" s="1"/>
  <c r="E12" i="6"/>
  <c r="E12" i="8" s="1"/>
  <c r="H11" i="6"/>
  <c r="H11" i="8" s="1"/>
  <c r="G10" i="6"/>
  <c r="G10" i="8" s="1"/>
  <c r="F9" i="6"/>
  <c r="F9" i="8" s="1"/>
  <c r="I8" i="6"/>
  <c r="I8" i="8" s="1"/>
  <c r="E8" i="6"/>
  <c r="E8" i="8" s="1"/>
  <c r="H7" i="6"/>
  <c r="H7" i="8" s="1"/>
  <c r="G6" i="6"/>
  <c r="G6" i="8" s="1"/>
  <c r="F5" i="6"/>
  <c r="F5" i="8" s="1"/>
  <c r="I4" i="6"/>
  <c r="I4" i="8" s="1"/>
  <c r="E4" i="6"/>
  <c r="E4" i="8" s="1"/>
  <c r="D44" i="6"/>
  <c r="D44" i="8" s="1"/>
  <c r="D42" i="6"/>
  <c r="D42" i="8" s="1"/>
  <c r="I39" i="6"/>
  <c r="I39" i="8" s="1"/>
  <c r="E39" i="6"/>
  <c r="E39" i="8" s="1"/>
  <c r="D26" i="6"/>
  <c r="D26" i="8" s="1"/>
  <c r="I19" i="6"/>
  <c r="I19" i="8" s="1"/>
  <c r="H14" i="6"/>
  <c r="H14" i="8" s="1"/>
  <c r="E11" i="6"/>
  <c r="E11" i="8" s="1"/>
  <c r="D10" i="6"/>
  <c r="D10" i="8" s="1"/>
  <c r="E7" i="6"/>
  <c r="E7" i="8" s="1"/>
  <c r="D7" i="6"/>
  <c r="D7" i="8" s="1"/>
  <c r="J39" i="6"/>
  <c r="J39" i="8" s="1"/>
  <c r="C43" i="6"/>
  <c r="C43" i="8" s="1"/>
  <c r="D43" i="6"/>
  <c r="D43" i="8" s="1"/>
  <c r="C31" i="6"/>
  <c r="C31" i="8" s="1"/>
  <c r="D31" i="6"/>
  <c r="D31" i="8" s="1"/>
  <c r="C27" i="6"/>
  <c r="C27" i="8" s="1"/>
  <c r="D27" i="6"/>
  <c r="D27" i="8" s="1"/>
  <c r="C15" i="6"/>
  <c r="C15" i="8" s="1"/>
  <c r="D15" i="6"/>
  <c r="D15" i="8" s="1"/>
  <c r="C11" i="6"/>
  <c r="C11" i="8" s="1"/>
  <c r="D11" i="6"/>
  <c r="D11" i="8" s="1"/>
  <c r="D35" i="6"/>
  <c r="D35" i="8" s="1"/>
  <c r="D24" i="6"/>
  <c r="D24" i="8" s="1"/>
  <c r="C3" i="6"/>
  <c r="C3" i="8" s="1"/>
  <c r="D3" i="6"/>
  <c r="D3" i="8" s="1"/>
  <c r="G3" i="6"/>
  <c r="G3" i="8" s="1"/>
  <c r="I45" i="6"/>
  <c r="I45" i="8" s="1"/>
  <c r="E45" i="6"/>
  <c r="E45" i="8" s="1"/>
  <c r="H44" i="6"/>
  <c r="H44" i="8" s="1"/>
  <c r="G43" i="6"/>
  <c r="G43" i="8" s="1"/>
  <c r="F42" i="6"/>
  <c r="F42" i="8" s="1"/>
  <c r="I41" i="6"/>
  <c r="I41" i="8" s="1"/>
  <c r="E41" i="6"/>
  <c r="E41" i="8" s="1"/>
  <c r="H40" i="6"/>
  <c r="H40" i="8" s="1"/>
  <c r="G40" i="6"/>
  <c r="G40" i="8" s="1"/>
  <c r="G39" i="6"/>
  <c r="G39" i="8" s="1"/>
  <c r="J38" i="6"/>
  <c r="J38" i="8" s="1"/>
  <c r="I38" i="6"/>
  <c r="I38" i="8" s="1"/>
  <c r="F38" i="6"/>
  <c r="F38" i="8" s="1"/>
  <c r="I37" i="6"/>
  <c r="I37" i="8" s="1"/>
  <c r="E37" i="6"/>
  <c r="E37" i="8" s="1"/>
  <c r="H36" i="6"/>
  <c r="H36" i="8" s="1"/>
  <c r="D36" i="6"/>
  <c r="D36" i="8" s="1"/>
  <c r="C36" i="6"/>
  <c r="C36" i="8" s="1"/>
  <c r="G35" i="6"/>
  <c r="G35" i="8" s="1"/>
  <c r="F34" i="6"/>
  <c r="F34" i="8" s="1"/>
  <c r="I33" i="6"/>
  <c r="I33" i="8" s="1"/>
  <c r="E33" i="6"/>
  <c r="E33" i="8" s="1"/>
  <c r="H32" i="6"/>
  <c r="H32" i="8" s="1"/>
  <c r="C32" i="6"/>
  <c r="C32" i="8" s="1"/>
  <c r="D32" i="6"/>
  <c r="D32" i="8" s="1"/>
  <c r="G31" i="6"/>
  <c r="G31" i="8" s="1"/>
  <c r="J30" i="6"/>
  <c r="J30" i="8" s="1"/>
  <c r="I30" i="6"/>
  <c r="I30" i="8" s="1"/>
  <c r="F30" i="6"/>
  <c r="F30" i="8" s="1"/>
  <c r="I29" i="6"/>
  <c r="I29" i="8" s="1"/>
  <c r="E29" i="6"/>
  <c r="E29" i="8" s="1"/>
  <c r="H28" i="6"/>
  <c r="H28" i="8" s="1"/>
  <c r="G27" i="6"/>
  <c r="G27" i="8" s="1"/>
  <c r="F26" i="6"/>
  <c r="F26" i="8" s="1"/>
  <c r="I25" i="6"/>
  <c r="I25" i="8" s="1"/>
  <c r="H25" i="6"/>
  <c r="H25" i="8" s="1"/>
  <c r="E25" i="6"/>
  <c r="E25" i="8" s="1"/>
  <c r="H24" i="6"/>
  <c r="H24" i="8" s="1"/>
  <c r="G23" i="6"/>
  <c r="G23" i="8" s="1"/>
  <c r="F22" i="6"/>
  <c r="F22" i="8" s="1"/>
  <c r="I21" i="6"/>
  <c r="I21" i="8" s="1"/>
  <c r="E21" i="6"/>
  <c r="E21" i="8" s="1"/>
  <c r="H20" i="6"/>
  <c r="H20" i="8" s="1"/>
  <c r="D20" i="6"/>
  <c r="D20" i="8" s="1"/>
  <c r="C20" i="6"/>
  <c r="C20" i="8" s="1"/>
  <c r="G19" i="6"/>
  <c r="G19" i="8" s="1"/>
  <c r="F18" i="6"/>
  <c r="F18" i="8" s="1"/>
  <c r="I17" i="6"/>
  <c r="I17" i="8" s="1"/>
  <c r="H17" i="6"/>
  <c r="H17" i="8" s="1"/>
  <c r="E17" i="6"/>
  <c r="E17" i="8" s="1"/>
  <c r="H16" i="6"/>
  <c r="H16" i="8" s="1"/>
  <c r="D16" i="6"/>
  <c r="D16" i="8" s="1"/>
  <c r="G15" i="6"/>
  <c r="G15" i="8" s="1"/>
  <c r="F14" i="6"/>
  <c r="F14" i="8" s="1"/>
  <c r="I13" i="6"/>
  <c r="I13" i="8" s="1"/>
  <c r="E13" i="6"/>
  <c r="E13" i="8" s="1"/>
  <c r="H12" i="6"/>
  <c r="H12" i="8" s="1"/>
  <c r="G11" i="6"/>
  <c r="G11" i="8" s="1"/>
  <c r="F10" i="6"/>
  <c r="F10" i="8" s="1"/>
  <c r="I9" i="6"/>
  <c r="I9" i="8" s="1"/>
  <c r="E9" i="6"/>
  <c r="E9" i="8" s="1"/>
  <c r="H8" i="6"/>
  <c r="H8" i="8" s="1"/>
  <c r="G7" i="6"/>
  <c r="G7" i="8" s="1"/>
  <c r="F6" i="6"/>
  <c r="F6" i="8" s="1"/>
  <c r="I5" i="6"/>
  <c r="I5" i="8" s="1"/>
  <c r="E5" i="6"/>
  <c r="E5" i="8" s="1"/>
  <c r="H4" i="6"/>
  <c r="H4" i="8" s="1"/>
  <c r="C4" i="6"/>
  <c r="C4" i="8" s="1"/>
  <c r="D4" i="6"/>
  <c r="D4" i="8" s="1"/>
  <c r="D23" i="6"/>
  <c r="D23" i="8" s="1"/>
  <c r="D12" i="6"/>
  <c r="D12" i="8" s="1"/>
  <c r="E42" i="6"/>
  <c r="E42" i="8" s="1"/>
  <c r="G12" i="6"/>
  <c r="G12" i="8" s="1"/>
  <c r="I14" i="6"/>
  <c r="I14" i="8" s="1"/>
  <c r="G44" i="6"/>
  <c r="G44" i="8" s="1"/>
  <c r="F43" i="6"/>
  <c r="F43" i="8" s="1"/>
  <c r="H41" i="6"/>
  <c r="H41" i="8" s="1"/>
  <c r="G36" i="6"/>
  <c r="G36" i="8" s="1"/>
  <c r="I34" i="6"/>
  <c r="I34" i="8" s="1"/>
  <c r="H33" i="6"/>
  <c r="H33" i="8" s="1"/>
  <c r="F31" i="6"/>
  <c r="F31" i="8" s="1"/>
  <c r="E30" i="6"/>
  <c r="E30" i="8" s="1"/>
  <c r="G28" i="6"/>
  <c r="G28" i="8" s="1"/>
  <c r="F23" i="6"/>
  <c r="F23" i="8" s="1"/>
  <c r="H21" i="6"/>
  <c r="H21" i="8" s="1"/>
  <c r="G20" i="6"/>
  <c r="G20" i="8" s="1"/>
  <c r="I18" i="6"/>
  <c r="I18" i="8" s="1"/>
  <c r="E18" i="6"/>
  <c r="E18" i="8" s="1"/>
  <c r="F15" i="6"/>
  <c r="F15" i="8" s="1"/>
  <c r="G8" i="6"/>
  <c r="G8" i="8" s="1"/>
  <c r="I6" i="6"/>
  <c r="I6" i="8" s="1"/>
  <c r="E6" i="6"/>
  <c r="E6" i="8" s="1"/>
  <c r="H5" i="6"/>
  <c r="H5" i="8" s="1"/>
  <c r="D40" i="6"/>
  <c r="D40" i="8" s="1"/>
  <c r="D19" i="6"/>
  <c r="D19" i="8" s="1"/>
  <c r="D8" i="6"/>
  <c r="D8" i="8" s="1"/>
  <c r="E34" i="6"/>
  <c r="E34" i="8" s="1"/>
  <c r="F11" i="6"/>
  <c r="F11" i="8" s="1"/>
  <c r="F39" i="6"/>
  <c r="F39" i="8" s="1"/>
  <c r="H9" i="6"/>
  <c r="H9" i="8" s="1"/>
  <c r="I22" i="6"/>
  <c r="I22" i="8" s="1"/>
  <c r="F3" i="6"/>
  <c r="F3" i="8" s="1"/>
  <c r="H45" i="6"/>
  <c r="H45" i="8" s="1"/>
  <c r="C45" i="6"/>
  <c r="C45" i="8" s="1"/>
  <c r="D45" i="6"/>
  <c r="D45" i="8" s="1"/>
  <c r="I42" i="6"/>
  <c r="I42" i="8" s="1"/>
  <c r="D41" i="6"/>
  <c r="D41" i="8" s="1"/>
  <c r="E38" i="6"/>
  <c r="E38" i="8" s="1"/>
  <c r="D37" i="6"/>
  <c r="D37" i="8" s="1"/>
  <c r="F35" i="6"/>
  <c r="F35" i="8" s="1"/>
  <c r="D33" i="6"/>
  <c r="D33" i="8" s="1"/>
  <c r="G32" i="6"/>
  <c r="G32" i="8" s="1"/>
  <c r="H29" i="6"/>
  <c r="H29" i="8" s="1"/>
  <c r="C29" i="6"/>
  <c r="C29" i="8" s="1"/>
  <c r="D29" i="6"/>
  <c r="D29" i="8" s="1"/>
  <c r="I26" i="6"/>
  <c r="I26" i="8" s="1"/>
  <c r="D25" i="6"/>
  <c r="D25" i="8" s="1"/>
  <c r="E22" i="6"/>
  <c r="E22" i="8" s="1"/>
  <c r="D21" i="6"/>
  <c r="D21" i="8" s="1"/>
  <c r="F19" i="6"/>
  <c r="F19" i="8" s="1"/>
  <c r="D17" i="6"/>
  <c r="D17" i="8" s="1"/>
  <c r="G16" i="6"/>
  <c r="G16" i="8" s="1"/>
  <c r="H13" i="6"/>
  <c r="H13" i="8" s="1"/>
  <c r="C13" i="6"/>
  <c r="C13" i="8" s="1"/>
  <c r="D13" i="6"/>
  <c r="D13" i="8" s="1"/>
  <c r="I10" i="6"/>
  <c r="I10" i="8" s="1"/>
  <c r="D9" i="6"/>
  <c r="D9" i="8" s="1"/>
  <c r="D5" i="6"/>
  <c r="D5" i="8" s="1"/>
  <c r="D38" i="6"/>
  <c r="D38" i="8" s="1"/>
  <c r="D22" i="6"/>
  <c r="D22" i="8" s="1"/>
  <c r="D6" i="6"/>
  <c r="D6" i="8" s="1"/>
  <c r="E23" i="6"/>
  <c r="E23" i="8" s="1"/>
  <c r="F7" i="6"/>
  <c r="F7" i="8" s="1"/>
  <c r="F28" i="6"/>
  <c r="F28" i="8" s="1"/>
  <c r="F36" i="6"/>
  <c r="F36" i="8" s="1"/>
  <c r="G13" i="6"/>
  <c r="G13" i="8" s="1"/>
  <c r="G41" i="6"/>
  <c r="G41" i="8" s="1"/>
  <c r="H26" i="6"/>
  <c r="H26" i="8" s="1"/>
  <c r="I3" i="6"/>
  <c r="I3" i="8" s="1"/>
  <c r="I11" i="6"/>
  <c r="I11" i="8" s="1"/>
  <c r="C41" i="6"/>
  <c r="C41" i="8" s="1"/>
  <c r="C33" i="6"/>
  <c r="C33" i="8" s="1"/>
  <c r="C5" i="6"/>
  <c r="C5" i="8" s="1"/>
  <c r="J19" i="6"/>
  <c r="J19" i="8" s="1"/>
  <c r="E43" i="6"/>
  <c r="E43" i="8" s="1"/>
  <c r="F40" i="6"/>
  <c r="F40" i="8" s="1"/>
  <c r="G37" i="6"/>
  <c r="G37" i="8" s="1"/>
  <c r="H34" i="6"/>
  <c r="H34" i="8" s="1"/>
  <c r="I31" i="6"/>
  <c r="I31" i="8" s="1"/>
  <c r="E27" i="6"/>
  <c r="E27" i="8" s="1"/>
  <c r="F24" i="6"/>
  <c r="F24" i="8" s="1"/>
  <c r="G21" i="6"/>
  <c r="G21" i="8" s="1"/>
  <c r="H18" i="6"/>
  <c r="H18" i="8" s="1"/>
  <c r="I15" i="6"/>
  <c r="I15" i="8" s="1"/>
  <c r="F8" i="6"/>
  <c r="F8" i="8" s="1"/>
  <c r="G5" i="6"/>
  <c r="G5" i="8" s="1"/>
  <c r="E31" i="6"/>
  <c r="E31" i="8" s="1"/>
  <c r="F16" i="6"/>
  <c r="F16" i="8" s="1"/>
  <c r="F44" i="6"/>
  <c r="F44" i="8" s="1"/>
  <c r="G29" i="6"/>
  <c r="G29" i="8" s="1"/>
  <c r="H6" i="6"/>
  <c r="H6" i="8" s="1"/>
  <c r="H42" i="6"/>
  <c r="H42" i="8" s="1"/>
  <c r="I27" i="6"/>
  <c r="I27" i="8" s="1"/>
  <c r="C25" i="6"/>
  <c r="C25" i="8" s="1"/>
  <c r="C17" i="6"/>
  <c r="C17" i="8" s="1"/>
  <c r="G11" i="11" l="1"/>
  <c r="I12" i="11"/>
  <c r="G2" i="2"/>
  <c r="G2" i="17" s="1"/>
  <c r="F2" i="6"/>
  <c r="F2" i="8" s="1"/>
  <c r="F2" i="5"/>
  <c r="G12" i="11" l="1"/>
  <c r="I13" i="11"/>
  <c r="G2" i="6"/>
  <c r="G2" i="8" s="1"/>
  <c r="H2" i="2"/>
  <c r="H2" i="17" s="1"/>
  <c r="G2" i="5"/>
  <c r="I14" i="11" l="1"/>
  <c r="G13" i="11"/>
  <c r="I2" i="2"/>
  <c r="I2" i="17" s="1"/>
  <c r="H2" i="6"/>
  <c r="H2" i="8" s="1"/>
  <c r="H2" i="5"/>
  <c r="G14" i="11" l="1"/>
  <c r="I15" i="11"/>
  <c r="J2" i="2"/>
  <c r="J2" i="17" s="1"/>
  <c r="I2" i="5"/>
  <c r="I2" i="6"/>
  <c r="I2" i="8" s="1"/>
  <c r="G15" i="11" l="1"/>
  <c r="I16" i="11"/>
  <c r="J2" i="6"/>
  <c r="J2" i="8" s="1"/>
  <c r="J2" i="5"/>
  <c r="G16" i="11" l="1"/>
  <c r="I17" i="11"/>
  <c r="I18" i="11" l="1"/>
  <c r="G17" i="11"/>
  <c r="I19" i="11" l="1"/>
  <c r="G18" i="11"/>
  <c r="I20" i="11" l="1"/>
  <c r="G19" i="11"/>
  <c r="G20" i="11" l="1"/>
  <c r="G21" i="11" l="1"/>
  <c r="I21" i="11"/>
</calcChain>
</file>

<file path=xl/sharedStrings.xml><?xml version="1.0" encoding="utf-8"?>
<sst xmlns="http://schemas.openxmlformats.org/spreadsheetml/2006/main" count="106" uniqueCount="82">
  <si>
    <t>חומר</t>
  </si>
  <si>
    <t>שגיאה בציר הX</t>
  </si>
  <si>
    <t>שגיאה בהצגה</t>
  </si>
  <si>
    <t>מרחק בין נקודות</t>
  </si>
  <si>
    <t>חלק שבתוך התנור</t>
  </si>
  <si>
    <t>זמן</t>
  </si>
  <si>
    <t>מיקום</t>
  </si>
  <si>
    <t>צלזיוס</t>
  </si>
  <si>
    <t>אורך כולל</t>
  </si>
  <si>
    <t>כמות נקודות</t>
  </si>
  <si>
    <t>קוטר</t>
  </si>
  <si>
    <t>שגיאת כיול</t>
  </si>
  <si>
    <t>טמפ אוויר</t>
  </si>
  <si>
    <t>טמפ תנור</t>
  </si>
  <si>
    <t>אוטומטי</t>
  </si>
  <si>
    <t>מספר ניסוי</t>
  </si>
  <si>
    <t>מסה</t>
  </si>
  <si>
    <t>גרמים</t>
  </si>
  <si>
    <t>T1</t>
  </si>
  <si>
    <t>מטרים</t>
  </si>
  <si>
    <t xml:space="preserve">אורך </t>
  </si>
  <si>
    <t>דיוק</t>
  </si>
  <si>
    <t>SINH</t>
  </si>
  <si>
    <t>COSH</t>
  </si>
  <si>
    <t>קצה המוט שווה לטמפ אוויר</t>
  </si>
  <si>
    <t>קצה המוט לא שווה לטמפ האוויר</t>
  </si>
  <si>
    <t>x</t>
  </si>
  <si>
    <t>ניסוי</t>
  </si>
  <si>
    <t>חישוב טמפ הנוסחאות</t>
  </si>
  <si>
    <t>לינאריצזיה של הגרפים (יחס ישר)</t>
  </si>
  <si>
    <t>צורת מוט</t>
  </si>
  <si>
    <t>צילינדר</t>
  </si>
  <si>
    <t>שטח חתך</t>
  </si>
  <si>
    <t>היקף</t>
  </si>
  <si>
    <t>קיבול החום של המוט</t>
  </si>
  <si>
    <t>טמפ' המוט בזמנים השונים</t>
  </si>
  <si>
    <t>אותו זמן כמו שמאלה</t>
  </si>
  <si>
    <t>Sinh</t>
  </si>
  <si>
    <t>Cosh</t>
  </si>
  <si>
    <t>M</t>
  </si>
  <si>
    <t>Kr * Ra</t>
  </si>
  <si>
    <t>רדיוס חום האוויר</t>
  </si>
  <si>
    <t>סדר גודל</t>
  </si>
  <si>
    <t>הכנס M</t>
  </si>
  <si>
    <t>נתוני צד</t>
  </si>
  <si>
    <t>זמן מקסימלי</t>
  </si>
  <si>
    <t>1/M</t>
  </si>
  <si>
    <t>W/K</t>
  </si>
  <si>
    <t>W/(M*K)</t>
  </si>
  <si>
    <t>W/(M^2*K)</t>
  </si>
  <si>
    <t>מוליכות חום אוויר</t>
  </si>
  <si>
    <t>מקדם ניוטון</t>
  </si>
  <si>
    <t>נוסחאות תאורטיות</t>
  </si>
  <si>
    <t>M אופטימלי</t>
  </si>
  <si>
    <t>הכנס זמן</t>
  </si>
  <si>
    <t>מוליכות חום המוט</t>
  </si>
  <si>
    <t>J / (g*k)</t>
  </si>
  <si>
    <t>נתוני המוט והניסוי</t>
  </si>
  <si>
    <t>מיקום מקסימלי</t>
  </si>
  <si>
    <t>ירוק - ניתן להקליד, משנה גרפים ודברים כאלו</t>
  </si>
  <si>
    <t>מקרא של תאים</t>
  </si>
  <si>
    <t>מקרא של טאבים</t>
  </si>
  <si>
    <t>כחול - נתונים של המוט והטמפ'</t>
  </si>
  <si>
    <t>ירוק - גרפים ותוצאות (מה שבאמת מעניין)</t>
  </si>
  <si>
    <t>אפור - אוטומטי וקבועים, אין צורך לגעת</t>
  </si>
  <si>
    <t>שחור - לא גמור, אין צורך לראות</t>
  </si>
  <si>
    <t>שחור - להתעלם</t>
  </si>
  <si>
    <t>אפור - חישובים ודברים כאלו, אין צורך להסתכל ולא לגעת</t>
  </si>
  <si>
    <t>אלומיניום</t>
  </si>
  <si>
    <t>חישובי צד</t>
  </si>
  <si>
    <t>Tair = 22.5</t>
  </si>
  <si>
    <t>Toven = 47.6</t>
  </si>
  <si>
    <t>SpecificHeatCapacity = 0.9</t>
  </si>
  <si>
    <t>Mass = 171</t>
  </si>
  <si>
    <t>Diameter = 0.0125</t>
  </si>
  <si>
    <t>InOven = 0.08</t>
  </si>
  <si>
    <t>Length = 0.5</t>
  </si>
  <si>
    <t>הפרש טמפ' המוט בזמנים השונים</t>
  </si>
  <si>
    <t>טמפ' אוויר</t>
  </si>
  <si>
    <t>קפיצה באורך</t>
  </si>
  <si>
    <t>K = 116</t>
  </si>
  <si>
    <t>H = 7.340625000000001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</si>
</sst>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2" borderId="0" xfId="0" applyFill="1"/>
    <xf numFmtId="0" fontId="0" fillId="0" borderId="0" xfId="0" applyBorder="1"/>
    <xf numFmtId="0" fontId="0" fillId="4" borderId="0" xfId="0" applyFill="1"/>
    <xf numFmtId="0" fontId="3" fillId="0" borderId="0" xfId="0" applyFont="1" applyAlignment="1"/>
    <xf numFmtId="0" fontId="0" fillId="0" borderId="0" xfId="0" applyAlignment="1">
      <alignment readingOrder="2"/>
    </xf>
    <xf numFmtId="0" fontId="0" fillId="0" borderId="0" xfId="0" applyFill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4" borderId="7" xfId="0" applyFill="1" applyBorder="1"/>
    <xf numFmtId="0" fontId="0" fillId="4" borderId="8" xfId="0" applyFill="1" applyBorder="1"/>
    <xf numFmtId="11" fontId="0" fillId="4" borderId="0" xfId="0" applyNumberFormat="1" applyFill="1"/>
    <xf numFmtId="0" fontId="0" fillId="0" borderId="0" xfId="0" applyAlignment="1">
      <alignment vertical="center"/>
    </xf>
    <xf numFmtId="0" fontId="0" fillId="0" borderId="0" xfId="0" applyFill="1" applyBorder="1"/>
    <xf numFmtId="0" fontId="5" fillId="0" borderId="0" xfId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0" xfId="0" applyAlignment="1">
      <alignment horizontal="fill" vertical="center"/>
    </xf>
    <xf numFmtId="0" fontId="4" fillId="8" borderId="0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8" borderId="7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גרף</a:t>
            </a:r>
            <a:r>
              <a:rPr lang="he-IL" baseline="0"/>
              <a:t> טמפ' בזמנים שונים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טמפ'!$C$3:$J$3</c:f>
              <c:numCache>
                <c:formatCode>General</c:formatCode>
                <c:ptCount val="8"/>
                <c:pt idx="0">
                  <c:v>25.6</c:v>
                </c:pt>
                <c:pt idx="1">
                  <c:v>26.4</c:v>
                </c:pt>
                <c:pt idx="2">
                  <c:v>24.5</c:v>
                </c:pt>
                <c:pt idx="3">
                  <c:v>24.7</c:v>
                </c:pt>
                <c:pt idx="4">
                  <c:v>25</c:v>
                </c:pt>
                <c:pt idx="5">
                  <c:v>24.2</c:v>
                </c:pt>
                <c:pt idx="6">
                  <c:v>24.2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4-449F-80EF-2BF89BEC631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טמפ'!$C$4:$J$4</c:f>
              <c:numCache>
                <c:formatCode>General</c:formatCode>
                <c:ptCount val="8"/>
                <c:pt idx="0">
                  <c:v>29.7</c:v>
                </c:pt>
                <c:pt idx="1">
                  <c:v>26.3</c:v>
                </c:pt>
                <c:pt idx="2">
                  <c:v>23.6</c:v>
                </c:pt>
                <c:pt idx="3">
                  <c:v>23.7</c:v>
                </c:pt>
                <c:pt idx="4">
                  <c:v>24.1</c:v>
                </c:pt>
                <c:pt idx="5">
                  <c:v>23.8</c:v>
                </c:pt>
                <c:pt idx="6">
                  <c:v>23.6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B4-449F-80EF-2BF89BEC631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טמפ'!$C$5:$J$5</c:f>
              <c:numCache>
                <c:formatCode>General</c:formatCode>
                <c:ptCount val="8"/>
                <c:pt idx="0">
                  <c:v>32.6</c:v>
                </c:pt>
                <c:pt idx="1">
                  <c:v>27.9</c:v>
                </c:pt>
                <c:pt idx="2">
                  <c:v>24.3</c:v>
                </c:pt>
                <c:pt idx="3">
                  <c:v>24</c:v>
                </c:pt>
                <c:pt idx="4">
                  <c:v>24.1</c:v>
                </c:pt>
                <c:pt idx="5">
                  <c:v>23.4</c:v>
                </c:pt>
                <c:pt idx="6">
                  <c:v>23.5</c:v>
                </c:pt>
                <c:pt idx="7">
                  <c:v>23.5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B4-449F-80EF-2BF89BEC631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טמפ'!$C$6:$J$6</c:f>
              <c:numCache>
                <c:formatCode>General</c:formatCode>
                <c:ptCount val="8"/>
                <c:pt idx="0">
                  <c:v>34.4</c:v>
                </c:pt>
                <c:pt idx="1">
                  <c:v>29.6</c:v>
                </c:pt>
                <c:pt idx="2">
                  <c:v>25.4</c:v>
                </c:pt>
                <c:pt idx="3">
                  <c:v>24.4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B4-449F-80EF-2BF89BEC631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טמפ'!$C$7:$J$7</c:f>
              <c:numCache>
                <c:formatCode>General</c:formatCode>
                <c:ptCount val="8"/>
                <c:pt idx="0">
                  <c:v>36.299999999999997</c:v>
                </c:pt>
                <c:pt idx="1">
                  <c:v>31</c:v>
                </c:pt>
                <c:pt idx="2">
                  <c:v>26.4</c:v>
                </c:pt>
                <c:pt idx="3">
                  <c:v>25</c:v>
                </c:pt>
                <c:pt idx="4">
                  <c:v>24.6</c:v>
                </c:pt>
                <c:pt idx="5">
                  <c:v>23.5</c:v>
                </c:pt>
                <c:pt idx="6">
                  <c:v>23.5</c:v>
                </c:pt>
                <c:pt idx="7">
                  <c:v>23.4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3B4-449F-80EF-2BF89BEC6314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טמפ'!$C$8:$J$8</c:f>
              <c:numCache>
                <c:formatCode>General</c:formatCode>
                <c:ptCount val="8"/>
                <c:pt idx="0">
                  <c:v>37.299999999999997</c:v>
                </c:pt>
                <c:pt idx="1">
                  <c:v>32.200000000000003</c:v>
                </c:pt>
                <c:pt idx="2">
                  <c:v>27.4</c:v>
                </c:pt>
                <c:pt idx="3">
                  <c:v>25.7</c:v>
                </c:pt>
                <c:pt idx="4">
                  <c:v>25.1</c:v>
                </c:pt>
                <c:pt idx="5">
                  <c:v>23.7</c:v>
                </c:pt>
                <c:pt idx="6">
                  <c:v>22.6</c:v>
                </c:pt>
                <c:pt idx="7">
                  <c:v>23.4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3B4-449F-80EF-2BF89BEC6314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טמפ'!$C$9:$J$9</c:f>
              <c:numCache>
                <c:formatCode>General</c:formatCode>
                <c:ptCount val="8"/>
                <c:pt idx="0">
                  <c:v>38.799999999999997</c:v>
                </c:pt>
                <c:pt idx="1">
                  <c:v>33.5</c:v>
                </c:pt>
                <c:pt idx="2">
                  <c:v>28.4</c:v>
                </c:pt>
                <c:pt idx="3">
                  <c:v>26.4</c:v>
                </c:pt>
                <c:pt idx="4">
                  <c:v>25.6</c:v>
                </c:pt>
                <c:pt idx="5">
                  <c:v>24</c:v>
                </c:pt>
                <c:pt idx="6">
                  <c:v>22.6</c:v>
                </c:pt>
                <c:pt idx="7">
                  <c:v>23.4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3B4-449F-80EF-2BF89BEC6314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טמפ'!$C$10:$J$10</c:f>
              <c:numCache>
                <c:formatCode>General</c:formatCode>
                <c:ptCount val="8"/>
                <c:pt idx="0">
                  <c:v>39.4</c:v>
                </c:pt>
                <c:pt idx="1">
                  <c:v>34.200000000000003</c:v>
                </c:pt>
                <c:pt idx="2">
                  <c:v>28.9</c:v>
                </c:pt>
                <c:pt idx="3">
                  <c:v>26.8</c:v>
                </c:pt>
                <c:pt idx="4">
                  <c:v>26</c:v>
                </c:pt>
                <c:pt idx="5">
                  <c:v>24.3</c:v>
                </c:pt>
                <c:pt idx="6">
                  <c:v>22.6</c:v>
                </c:pt>
                <c:pt idx="7">
                  <c:v>23.6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3B4-449F-80EF-2BF89BEC6314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טמפ'!$C$11:$J$11</c:f>
              <c:numCache>
                <c:formatCode>General</c:formatCode>
                <c:ptCount val="8"/>
                <c:pt idx="0">
                  <c:v>40.5</c:v>
                </c:pt>
                <c:pt idx="1">
                  <c:v>35.1</c:v>
                </c:pt>
                <c:pt idx="2">
                  <c:v>29.6</c:v>
                </c:pt>
                <c:pt idx="3">
                  <c:v>27.4</c:v>
                </c:pt>
                <c:pt idx="4">
                  <c:v>26.5</c:v>
                </c:pt>
                <c:pt idx="5">
                  <c:v>24.7</c:v>
                </c:pt>
                <c:pt idx="6">
                  <c:v>22.7</c:v>
                </c:pt>
                <c:pt idx="7">
                  <c:v>23.9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3B4-449F-80EF-2BF89BEC6314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טמפ'!$C$12:$J$12</c:f>
              <c:numCache>
                <c:formatCode>General</c:formatCode>
                <c:ptCount val="8"/>
                <c:pt idx="0">
                  <c:v>41.1</c:v>
                </c:pt>
                <c:pt idx="1">
                  <c:v>35.700000000000003</c:v>
                </c:pt>
                <c:pt idx="2">
                  <c:v>30.2</c:v>
                </c:pt>
                <c:pt idx="3">
                  <c:v>28</c:v>
                </c:pt>
                <c:pt idx="4">
                  <c:v>27</c:v>
                </c:pt>
                <c:pt idx="5">
                  <c:v>25.1</c:v>
                </c:pt>
                <c:pt idx="6">
                  <c:v>22.7</c:v>
                </c:pt>
                <c:pt idx="7">
                  <c:v>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3B4-449F-80EF-2BF89BEC6314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טמפ'!$C$13:$J$13</c:f>
              <c:numCache>
                <c:formatCode>General</c:formatCode>
                <c:ptCount val="8"/>
                <c:pt idx="0">
                  <c:v>42.1</c:v>
                </c:pt>
                <c:pt idx="1">
                  <c:v>36.4</c:v>
                </c:pt>
                <c:pt idx="2">
                  <c:v>30.8</c:v>
                </c:pt>
                <c:pt idx="3">
                  <c:v>28.3</c:v>
                </c:pt>
                <c:pt idx="4">
                  <c:v>27.4</c:v>
                </c:pt>
                <c:pt idx="5">
                  <c:v>25.4</c:v>
                </c:pt>
                <c:pt idx="6">
                  <c:v>22.8</c:v>
                </c:pt>
                <c:pt idx="7">
                  <c:v>24.6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3B4-449F-80EF-2BF89BEC6314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טמפ'!$C$14:$J$14</c:f>
              <c:numCache>
                <c:formatCode>General</c:formatCode>
                <c:ptCount val="8"/>
                <c:pt idx="0">
                  <c:v>42.2</c:v>
                </c:pt>
                <c:pt idx="1">
                  <c:v>36.9</c:v>
                </c:pt>
                <c:pt idx="2">
                  <c:v>31.3</c:v>
                </c:pt>
                <c:pt idx="3">
                  <c:v>28.8</c:v>
                </c:pt>
                <c:pt idx="4">
                  <c:v>27.8</c:v>
                </c:pt>
                <c:pt idx="5">
                  <c:v>25.8</c:v>
                </c:pt>
                <c:pt idx="6">
                  <c:v>22.9</c:v>
                </c:pt>
                <c:pt idx="7">
                  <c:v>24.8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3B4-449F-80EF-2BF89BEC6314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טמפ'!$C$15:$J$15</c:f>
              <c:numCache>
                <c:formatCode>General</c:formatCode>
                <c:ptCount val="8"/>
                <c:pt idx="0">
                  <c:v>43</c:v>
                </c:pt>
                <c:pt idx="1">
                  <c:v>37.5</c:v>
                </c:pt>
                <c:pt idx="2">
                  <c:v>31.7</c:v>
                </c:pt>
                <c:pt idx="3">
                  <c:v>29.3</c:v>
                </c:pt>
                <c:pt idx="4">
                  <c:v>28.2</c:v>
                </c:pt>
                <c:pt idx="5">
                  <c:v>26.1</c:v>
                </c:pt>
                <c:pt idx="6">
                  <c:v>22.9</c:v>
                </c:pt>
                <c:pt idx="7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3B4-449F-80EF-2BF89BEC6314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טמפ'!$C$16:$J$16</c:f>
              <c:numCache>
                <c:formatCode>General</c:formatCode>
                <c:ptCount val="8"/>
                <c:pt idx="0">
                  <c:v>43.6</c:v>
                </c:pt>
                <c:pt idx="1">
                  <c:v>38</c:v>
                </c:pt>
                <c:pt idx="2">
                  <c:v>32.200000000000003</c:v>
                </c:pt>
                <c:pt idx="3">
                  <c:v>29.7</c:v>
                </c:pt>
                <c:pt idx="4">
                  <c:v>28.6</c:v>
                </c:pt>
                <c:pt idx="5">
                  <c:v>26.4</c:v>
                </c:pt>
                <c:pt idx="6">
                  <c:v>22.9</c:v>
                </c:pt>
                <c:pt idx="7">
                  <c:v>25.3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3B4-449F-80EF-2BF89BEC6314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טמפ'!$C$17:$J$17</c:f>
              <c:numCache>
                <c:formatCode>General</c:formatCode>
                <c:ptCount val="8"/>
                <c:pt idx="0">
                  <c:v>43.8</c:v>
                </c:pt>
                <c:pt idx="1">
                  <c:v>38.299999999999997</c:v>
                </c:pt>
                <c:pt idx="2">
                  <c:v>32.5</c:v>
                </c:pt>
                <c:pt idx="3">
                  <c:v>29.9</c:v>
                </c:pt>
                <c:pt idx="4">
                  <c:v>29</c:v>
                </c:pt>
                <c:pt idx="5">
                  <c:v>26.8</c:v>
                </c:pt>
                <c:pt idx="6">
                  <c:v>22.5</c:v>
                </c:pt>
                <c:pt idx="7">
                  <c:v>25.6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3B4-449F-80EF-2BF89BEC6314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טמפ'!$C$18:$J$18</c:f>
              <c:numCache>
                <c:formatCode>General</c:formatCode>
                <c:ptCount val="8"/>
                <c:pt idx="0">
                  <c:v>44.2</c:v>
                </c:pt>
                <c:pt idx="1">
                  <c:v>38.799999999999997</c:v>
                </c:pt>
                <c:pt idx="2">
                  <c:v>32.9</c:v>
                </c:pt>
                <c:pt idx="3">
                  <c:v>30.3</c:v>
                </c:pt>
                <c:pt idx="4">
                  <c:v>29.3</c:v>
                </c:pt>
                <c:pt idx="5">
                  <c:v>27.1</c:v>
                </c:pt>
                <c:pt idx="6">
                  <c:v>22.5</c:v>
                </c:pt>
                <c:pt idx="7">
                  <c:v>25.9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3B4-449F-80EF-2BF89BEC6314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טמפ'!$C$19:$J$19</c:f>
              <c:numCache>
                <c:formatCode>General</c:formatCode>
                <c:ptCount val="8"/>
                <c:pt idx="0">
                  <c:v>44.8</c:v>
                </c:pt>
                <c:pt idx="1">
                  <c:v>39.299999999999997</c:v>
                </c:pt>
                <c:pt idx="2">
                  <c:v>33.4</c:v>
                </c:pt>
                <c:pt idx="3">
                  <c:v>30.8</c:v>
                </c:pt>
                <c:pt idx="4">
                  <c:v>29.7</c:v>
                </c:pt>
                <c:pt idx="5">
                  <c:v>27.4</c:v>
                </c:pt>
                <c:pt idx="6">
                  <c:v>22.5</c:v>
                </c:pt>
                <c:pt idx="7">
                  <c:v>26.1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3B4-449F-80EF-2BF89BEC6314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טמפ'!$C$20:$J$20</c:f>
              <c:numCache>
                <c:formatCode>General</c:formatCode>
                <c:ptCount val="8"/>
                <c:pt idx="0">
                  <c:v>44.9</c:v>
                </c:pt>
                <c:pt idx="1">
                  <c:v>39.5</c:v>
                </c:pt>
                <c:pt idx="2">
                  <c:v>33.6</c:v>
                </c:pt>
                <c:pt idx="3">
                  <c:v>30.9</c:v>
                </c:pt>
                <c:pt idx="4">
                  <c:v>29.9</c:v>
                </c:pt>
                <c:pt idx="5">
                  <c:v>27.7</c:v>
                </c:pt>
                <c:pt idx="6">
                  <c:v>22.5</c:v>
                </c:pt>
                <c:pt idx="7">
                  <c:v>26.3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3B4-449F-80EF-2BF89BEC6314}"/>
            </c:ext>
          </c:extLst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טמפ'!$C$21:$J$21</c:f>
              <c:numCache>
                <c:formatCode>General</c:formatCode>
                <c:ptCount val="8"/>
                <c:pt idx="0">
                  <c:v>45.1</c:v>
                </c:pt>
                <c:pt idx="1">
                  <c:v>39.700000000000003</c:v>
                </c:pt>
                <c:pt idx="2">
                  <c:v>33.799999999999997</c:v>
                </c:pt>
                <c:pt idx="3">
                  <c:v>31.2</c:v>
                </c:pt>
                <c:pt idx="4">
                  <c:v>30.2</c:v>
                </c:pt>
                <c:pt idx="5">
                  <c:v>27.9</c:v>
                </c:pt>
                <c:pt idx="6">
                  <c:v>22.5</c:v>
                </c:pt>
                <c:pt idx="7">
                  <c:v>26.5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3B4-449F-80EF-2BF89BEC6314}"/>
            </c:ext>
          </c:extLst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טמפ'!$C$22:$J$22</c:f>
              <c:numCache>
                <c:formatCode>General</c:formatCode>
                <c:ptCount val="8"/>
                <c:pt idx="0">
                  <c:v>45</c:v>
                </c:pt>
                <c:pt idx="1">
                  <c:v>39.700000000000003</c:v>
                </c:pt>
                <c:pt idx="2">
                  <c:v>33.799999999999997</c:v>
                </c:pt>
                <c:pt idx="3">
                  <c:v>31.1</c:v>
                </c:pt>
                <c:pt idx="4">
                  <c:v>30.2</c:v>
                </c:pt>
                <c:pt idx="5">
                  <c:v>28.1</c:v>
                </c:pt>
                <c:pt idx="6">
                  <c:v>22.5</c:v>
                </c:pt>
                <c:pt idx="7">
                  <c:v>26.6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3B4-449F-80EF-2BF89BEC6314}"/>
            </c:ext>
          </c:extLst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טמפ'!$C$23:$J$23</c:f>
              <c:numCache>
                <c:formatCode>General</c:formatCode>
                <c:ptCount val="8"/>
                <c:pt idx="0">
                  <c:v>45.8</c:v>
                </c:pt>
                <c:pt idx="1">
                  <c:v>39.799999999999997</c:v>
                </c:pt>
                <c:pt idx="2">
                  <c:v>33.9</c:v>
                </c:pt>
                <c:pt idx="3">
                  <c:v>31.3</c:v>
                </c:pt>
                <c:pt idx="4">
                  <c:v>30.4</c:v>
                </c:pt>
                <c:pt idx="5">
                  <c:v>28.2</c:v>
                </c:pt>
                <c:pt idx="6">
                  <c:v>22.5</c:v>
                </c:pt>
                <c:pt idx="7">
                  <c:v>26.8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3B4-449F-80EF-2BF89BEC6314}"/>
            </c:ext>
          </c:extLst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טמפ'!$C$24:$J$24</c:f>
              <c:numCache>
                <c:formatCode>General</c:formatCode>
                <c:ptCount val="8"/>
                <c:pt idx="0">
                  <c:v>45.9</c:v>
                </c:pt>
                <c:pt idx="1">
                  <c:v>40.1</c:v>
                </c:pt>
                <c:pt idx="2">
                  <c:v>34.299999999999997</c:v>
                </c:pt>
                <c:pt idx="3">
                  <c:v>31.6</c:v>
                </c:pt>
                <c:pt idx="4">
                  <c:v>30.6</c:v>
                </c:pt>
                <c:pt idx="5">
                  <c:v>28.4</c:v>
                </c:pt>
                <c:pt idx="6">
                  <c:v>22.5</c:v>
                </c:pt>
                <c:pt idx="7">
                  <c:v>26.9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3B4-449F-80EF-2BF89BEC6314}"/>
            </c:ext>
          </c:extLst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טמפ'!$C$25:$J$25</c:f>
              <c:numCache>
                <c:formatCode>General</c:formatCode>
                <c:ptCount val="8"/>
                <c:pt idx="0">
                  <c:v>46</c:v>
                </c:pt>
                <c:pt idx="1">
                  <c:v>40.299999999999997</c:v>
                </c:pt>
                <c:pt idx="2">
                  <c:v>34.4</c:v>
                </c:pt>
                <c:pt idx="3">
                  <c:v>31.9</c:v>
                </c:pt>
                <c:pt idx="4">
                  <c:v>30.8</c:v>
                </c:pt>
                <c:pt idx="5">
                  <c:v>28.6</c:v>
                </c:pt>
                <c:pt idx="6">
                  <c:v>22.5</c:v>
                </c:pt>
                <c:pt idx="7">
                  <c:v>27.2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3B4-449F-80EF-2BF89BEC6314}"/>
            </c:ext>
          </c:extLst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טמפ'!$C$26:$J$26</c:f>
              <c:numCache>
                <c:formatCode>General</c:formatCode>
                <c:ptCount val="8"/>
                <c:pt idx="0">
                  <c:v>46.2</c:v>
                </c:pt>
                <c:pt idx="1">
                  <c:v>40.6</c:v>
                </c:pt>
                <c:pt idx="2">
                  <c:v>34.700000000000003</c:v>
                </c:pt>
                <c:pt idx="3">
                  <c:v>32.1</c:v>
                </c:pt>
                <c:pt idx="4">
                  <c:v>31</c:v>
                </c:pt>
                <c:pt idx="5">
                  <c:v>28.8</c:v>
                </c:pt>
                <c:pt idx="6">
                  <c:v>22.5</c:v>
                </c:pt>
                <c:pt idx="7">
                  <c:v>27.4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93B4-449F-80EF-2BF89BEC6314}"/>
            </c:ext>
          </c:extLst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טמפ'!$C$27:$J$27</c:f>
              <c:numCache>
                <c:formatCode>General</c:formatCode>
                <c:ptCount val="8"/>
                <c:pt idx="0">
                  <c:v>45.8</c:v>
                </c:pt>
                <c:pt idx="1">
                  <c:v>40.6</c:v>
                </c:pt>
                <c:pt idx="2">
                  <c:v>34.799999999999997</c:v>
                </c:pt>
                <c:pt idx="3">
                  <c:v>32.200000000000003</c:v>
                </c:pt>
                <c:pt idx="4">
                  <c:v>31.2</c:v>
                </c:pt>
                <c:pt idx="5">
                  <c:v>29</c:v>
                </c:pt>
                <c:pt idx="6">
                  <c:v>22.5</c:v>
                </c:pt>
                <c:pt idx="7">
                  <c:v>27.4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93B4-449F-80EF-2BF89BEC6314}"/>
            </c:ext>
          </c:extLst>
        </c:ser>
        <c:ser>
          <c:idx val="2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טמפ'!$C$28:$J$28</c:f>
              <c:numCache>
                <c:formatCode>General</c:formatCode>
                <c:ptCount val="8"/>
                <c:pt idx="0">
                  <c:v>46.3</c:v>
                </c:pt>
                <c:pt idx="1">
                  <c:v>40.799999999999997</c:v>
                </c:pt>
                <c:pt idx="2">
                  <c:v>35</c:v>
                </c:pt>
                <c:pt idx="3">
                  <c:v>32.200000000000003</c:v>
                </c:pt>
                <c:pt idx="4">
                  <c:v>31.3</c:v>
                </c:pt>
                <c:pt idx="5">
                  <c:v>29.1</c:v>
                </c:pt>
                <c:pt idx="6">
                  <c:v>22.5</c:v>
                </c:pt>
                <c:pt idx="7">
                  <c:v>27.6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93B4-449F-80EF-2BF89BEC6314}"/>
            </c:ext>
          </c:extLst>
        </c:ser>
        <c:ser>
          <c:idx val="2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טמפ'!$C$29:$J$29</c:f>
              <c:numCache>
                <c:formatCode>General</c:formatCode>
                <c:ptCount val="8"/>
                <c:pt idx="0">
                  <c:v>46.8</c:v>
                </c:pt>
                <c:pt idx="1">
                  <c:v>41.2</c:v>
                </c:pt>
                <c:pt idx="2">
                  <c:v>35.299999999999997</c:v>
                </c:pt>
                <c:pt idx="3">
                  <c:v>32.5</c:v>
                </c:pt>
                <c:pt idx="4">
                  <c:v>31.6</c:v>
                </c:pt>
                <c:pt idx="5">
                  <c:v>29.3</c:v>
                </c:pt>
                <c:pt idx="6">
                  <c:v>22.5</c:v>
                </c:pt>
                <c:pt idx="7">
                  <c:v>27.7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3B4-449F-80EF-2BF89BEC6314}"/>
            </c:ext>
          </c:extLst>
        </c:ser>
        <c:ser>
          <c:idx val="2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טמפ'!$C$30:$J$30</c:f>
              <c:numCache>
                <c:formatCode>General</c:formatCode>
                <c:ptCount val="8"/>
                <c:pt idx="0">
                  <c:v>46.6</c:v>
                </c:pt>
                <c:pt idx="1">
                  <c:v>41.3</c:v>
                </c:pt>
                <c:pt idx="2">
                  <c:v>35.4</c:v>
                </c:pt>
                <c:pt idx="3">
                  <c:v>32.6</c:v>
                </c:pt>
                <c:pt idx="4">
                  <c:v>31.7</c:v>
                </c:pt>
                <c:pt idx="5">
                  <c:v>29.5</c:v>
                </c:pt>
                <c:pt idx="6">
                  <c:v>22.5</c:v>
                </c:pt>
                <c:pt idx="7">
                  <c:v>27.8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93B4-449F-80EF-2BF89BEC6314}"/>
            </c:ext>
          </c:extLst>
        </c:ser>
        <c:ser>
          <c:idx val="2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טמפ'!$C$31:$J$31</c:f>
              <c:numCache>
                <c:formatCode>General</c:formatCode>
                <c:ptCount val="8"/>
                <c:pt idx="0">
                  <c:v>46.7</c:v>
                </c:pt>
                <c:pt idx="1">
                  <c:v>41.4</c:v>
                </c:pt>
                <c:pt idx="2">
                  <c:v>35.5</c:v>
                </c:pt>
                <c:pt idx="3">
                  <c:v>32.799999999999997</c:v>
                </c:pt>
                <c:pt idx="4">
                  <c:v>31.9</c:v>
                </c:pt>
                <c:pt idx="5">
                  <c:v>29.6</c:v>
                </c:pt>
                <c:pt idx="6">
                  <c:v>22.5</c:v>
                </c:pt>
                <c:pt idx="7">
                  <c:v>27.9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93B4-449F-80EF-2BF89BEC6314}"/>
            </c:ext>
          </c:extLst>
        </c:ser>
        <c:ser>
          <c:idx val="2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טמפ'!$C$32:$J$32</c:f>
              <c:numCache>
                <c:formatCode>General</c:formatCode>
                <c:ptCount val="8"/>
                <c:pt idx="0">
                  <c:v>47</c:v>
                </c:pt>
                <c:pt idx="1">
                  <c:v>41.6</c:v>
                </c:pt>
                <c:pt idx="2">
                  <c:v>35.700000000000003</c:v>
                </c:pt>
                <c:pt idx="3">
                  <c:v>33.1</c:v>
                </c:pt>
                <c:pt idx="4">
                  <c:v>32.1</c:v>
                </c:pt>
                <c:pt idx="5">
                  <c:v>29.8</c:v>
                </c:pt>
                <c:pt idx="6">
                  <c:v>22.5</c:v>
                </c:pt>
                <c:pt idx="7">
                  <c:v>28.1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93B4-449F-80EF-2BF89BEC6314}"/>
            </c:ext>
          </c:extLst>
        </c:ser>
        <c:ser>
          <c:idx val="3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טמפ'!$C$33:$J$33</c:f>
              <c:numCache>
                <c:formatCode>General</c:formatCode>
                <c:ptCount val="8"/>
                <c:pt idx="0">
                  <c:v>47.3</c:v>
                </c:pt>
                <c:pt idx="1">
                  <c:v>41.8</c:v>
                </c:pt>
                <c:pt idx="2">
                  <c:v>35.799999999999997</c:v>
                </c:pt>
                <c:pt idx="3">
                  <c:v>33.200000000000003</c:v>
                </c:pt>
                <c:pt idx="4">
                  <c:v>32.200000000000003</c:v>
                </c:pt>
                <c:pt idx="5">
                  <c:v>29.9</c:v>
                </c:pt>
                <c:pt idx="6">
                  <c:v>22.5</c:v>
                </c:pt>
                <c:pt idx="7">
                  <c:v>28.2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93B4-449F-80EF-2BF89BEC6314}"/>
            </c:ext>
          </c:extLst>
        </c:ser>
        <c:ser>
          <c:idx val="31"/>
          <c:order val="3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טמפ'!$C$34:$J$34</c:f>
              <c:numCache>
                <c:formatCode>General</c:formatCode>
                <c:ptCount val="8"/>
                <c:pt idx="0">
                  <c:v>47.2</c:v>
                </c:pt>
                <c:pt idx="1">
                  <c:v>41.8</c:v>
                </c:pt>
                <c:pt idx="2">
                  <c:v>35.799999999999997</c:v>
                </c:pt>
                <c:pt idx="3">
                  <c:v>33.1</c:v>
                </c:pt>
                <c:pt idx="4">
                  <c:v>32.200000000000003</c:v>
                </c:pt>
                <c:pt idx="5">
                  <c:v>30</c:v>
                </c:pt>
                <c:pt idx="6">
                  <c:v>22.5</c:v>
                </c:pt>
                <c:pt idx="7">
                  <c:v>28.4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93B4-449F-80EF-2BF89BEC6314}"/>
            </c:ext>
          </c:extLst>
        </c:ser>
        <c:ser>
          <c:idx val="32"/>
          <c:order val="3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טמפ'!$C$35:$J$35</c:f>
              <c:numCache>
                <c:formatCode>General</c:formatCode>
                <c:ptCount val="8"/>
                <c:pt idx="0">
                  <c:v>47.1</c:v>
                </c:pt>
                <c:pt idx="1">
                  <c:v>41.9</c:v>
                </c:pt>
                <c:pt idx="2">
                  <c:v>36</c:v>
                </c:pt>
                <c:pt idx="3">
                  <c:v>33.200000000000003</c:v>
                </c:pt>
                <c:pt idx="4">
                  <c:v>32.299999999999997</c:v>
                </c:pt>
                <c:pt idx="5">
                  <c:v>30</c:v>
                </c:pt>
                <c:pt idx="6">
                  <c:v>22.6</c:v>
                </c:pt>
                <c:pt idx="7">
                  <c:v>28.4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93B4-449F-80EF-2BF89BEC6314}"/>
            </c:ext>
          </c:extLst>
        </c:ser>
        <c:ser>
          <c:idx val="33"/>
          <c:order val="3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טמפ'!$C$36:$J$36</c:f>
              <c:numCache>
                <c:formatCode>General</c:formatCode>
                <c:ptCount val="8"/>
                <c:pt idx="0">
                  <c:v>46.9</c:v>
                </c:pt>
                <c:pt idx="1">
                  <c:v>41.7</c:v>
                </c:pt>
                <c:pt idx="2">
                  <c:v>35.9</c:v>
                </c:pt>
                <c:pt idx="3">
                  <c:v>33.200000000000003</c:v>
                </c:pt>
                <c:pt idx="4">
                  <c:v>32.299999999999997</c:v>
                </c:pt>
                <c:pt idx="5">
                  <c:v>30.1</c:v>
                </c:pt>
                <c:pt idx="6">
                  <c:v>22.6</c:v>
                </c:pt>
                <c:pt idx="7">
                  <c:v>28.4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93B4-449F-80EF-2BF89BEC6314}"/>
            </c:ext>
          </c:extLst>
        </c:ser>
        <c:ser>
          <c:idx val="34"/>
          <c:order val="3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טמפ'!$C$37:$J$37</c:f>
              <c:numCache>
                <c:formatCode>General</c:formatCode>
                <c:ptCount val="8"/>
                <c:pt idx="0">
                  <c:v>47.1</c:v>
                </c:pt>
                <c:pt idx="1">
                  <c:v>41.9</c:v>
                </c:pt>
                <c:pt idx="2">
                  <c:v>36</c:v>
                </c:pt>
                <c:pt idx="3">
                  <c:v>33.299999999999997</c:v>
                </c:pt>
                <c:pt idx="4">
                  <c:v>32.4</c:v>
                </c:pt>
                <c:pt idx="5">
                  <c:v>30.2</c:v>
                </c:pt>
                <c:pt idx="6">
                  <c:v>22.7</c:v>
                </c:pt>
                <c:pt idx="7">
                  <c:v>28.5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93B4-449F-80EF-2BF89BEC6314}"/>
            </c:ext>
          </c:extLst>
        </c:ser>
        <c:ser>
          <c:idx val="35"/>
          <c:order val="3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טמפ'!$C$38:$J$38</c:f>
              <c:numCache>
                <c:formatCode>General</c:formatCode>
                <c:ptCount val="8"/>
                <c:pt idx="0">
                  <c:v>47.3</c:v>
                </c:pt>
                <c:pt idx="1">
                  <c:v>42.1</c:v>
                </c:pt>
                <c:pt idx="2">
                  <c:v>36.1</c:v>
                </c:pt>
                <c:pt idx="3">
                  <c:v>33.4</c:v>
                </c:pt>
                <c:pt idx="4">
                  <c:v>32.5</c:v>
                </c:pt>
                <c:pt idx="5">
                  <c:v>30.2</c:v>
                </c:pt>
                <c:pt idx="6">
                  <c:v>22.6</c:v>
                </c:pt>
                <c:pt idx="7">
                  <c:v>28.6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93B4-449F-80EF-2BF89BEC6314}"/>
            </c:ext>
          </c:extLst>
        </c:ser>
        <c:ser>
          <c:idx val="36"/>
          <c:order val="3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טמפ'!$C$39:$J$39</c:f>
              <c:numCache>
                <c:formatCode>General</c:formatCode>
                <c:ptCount val="8"/>
                <c:pt idx="0">
                  <c:v>47.2</c:v>
                </c:pt>
                <c:pt idx="1">
                  <c:v>42</c:v>
                </c:pt>
                <c:pt idx="2">
                  <c:v>36.1</c:v>
                </c:pt>
                <c:pt idx="3">
                  <c:v>33.299999999999997</c:v>
                </c:pt>
                <c:pt idx="4">
                  <c:v>32.5</c:v>
                </c:pt>
                <c:pt idx="5">
                  <c:v>30.3</c:v>
                </c:pt>
                <c:pt idx="6">
                  <c:v>22.7</c:v>
                </c:pt>
                <c:pt idx="7">
                  <c:v>28.6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93B4-449F-80EF-2BF89BEC6314}"/>
            </c:ext>
          </c:extLst>
        </c:ser>
        <c:ser>
          <c:idx val="37"/>
          <c:order val="3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טמפ'!$C$40:$J$40</c:f>
              <c:numCache>
                <c:formatCode>General</c:formatCode>
                <c:ptCount val="8"/>
                <c:pt idx="0">
                  <c:v>46.9</c:v>
                </c:pt>
                <c:pt idx="1">
                  <c:v>41.8</c:v>
                </c:pt>
                <c:pt idx="2">
                  <c:v>36.1</c:v>
                </c:pt>
                <c:pt idx="3">
                  <c:v>33.299999999999997</c:v>
                </c:pt>
                <c:pt idx="4">
                  <c:v>32.5</c:v>
                </c:pt>
                <c:pt idx="5">
                  <c:v>30.3</c:v>
                </c:pt>
                <c:pt idx="6">
                  <c:v>22.7</c:v>
                </c:pt>
                <c:pt idx="7">
                  <c:v>28.6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93B4-449F-80EF-2BF89BEC6314}"/>
            </c:ext>
          </c:extLst>
        </c:ser>
        <c:ser>
          <c:idx val="38"/>
          <c:order val="3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טמפ'!$C$41:$J$41</c:f>
              <c:numCache>
                <c:formatCode>General</c:formatCode>
                <c:ptCount val="8"/>
                <c:pt idx="0">
                  <c:v>47.3</c:v>
                </c:pt>
                <c:pt idx="1">
                  <c:v>41.9</c:v>
                </c:pt>
                <c:pt idx="2">
                  <c:v>36</c:v>
                </c:pt>
                <c:pt idx="3">
                  <c:v>33.299999999999997</c:v>
                </c:pt>
                <c:pt idx="4">
                  <c:v>32.5</c:v>
                </c:pt>
                <c:pt idx="5">
                  <c:v>30.3</c:v>
                </c:pt>
                <c:pt idx="6">
                  <c:v>29.3</c:v>
                </c:pt>
                <c:pt idx="7">
                  <c:v>28.6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93B4-449F-80EF-2BF89BEC6314}"/>
            </c:ext>
          </c:extLst>
        </c:ser>
        <c:ser>
          <c:idx val="39"/>
          <c:order val="3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טמפ'!$C$42:$J$42</c:f>
              <c:numCache>
                <c:formatCode>General</c:formatCode>
                <c:ptCount val="8"/>
                <c:pt idx="0">
                  <c:v>47.5</c:v>
                </c:pt>
                <c:pt idx="1">
                  <c:v>42.1</c:v>
                </c:pt>
                <c:pt idx="2">
                  <c:v>36.200000000000003</c:v>
                </c:pt>
                <c:pt idx="3">
                  <c:v>33.5</c:v>
                </c:pt>
                <c:pt idx="4">
                  <c:v>32.6</c:v>
                </c:pt>
                <c:pt idx="5">
                  <c:v>30.4</c:v>
                </c:pt>
                <c:pt idx="6">
                  <c:v>29.4</c:v>
                </c:pt>
                <c:pt idx="7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93B4-449F-80EF-2BF89BEC6314}"/>
            </c:ext>
          </c:extLst>
        </c:ser>
        <c:ser>
          <c:idx val="40"/>
          <c:order val="4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טמפ'!$C$43:$J$43</c:f>
              <c:numCache>
                <c:formatCode>General</c:formatCode>
                <c:ptCount val="8"/>
                <c:pt idx="0">
                  <c:v>47.3</c:v>
                </c:pt>
                <c:pt idx="1">
                  <c:v>42.1</c:v>
                </c:pt>
                <c:pt idx="2">
                  <c:v>36.200000000000003</c:v>
                </c:pt>
                <c:pt idx="3">
                  <c:v>33.6</c:v>
                </c:pt>
                <c:pt idx="4">
                  <c:v>32.700000000000003</c:v>
                </c:pt>
                <c:pt idx="5">
                  <c:v>30.4</c:v>
                </c:pt>
                <c:pt idx="6">
                  <c:v>29.5</c:v>
                </c:pt>
                <c:pt idx="7">
                  <c:v>28.8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93B4-449F-80EF-2BF89BEC6314}"/>
            </c:ext>
          </c:extLst>
        </c:ser>
        <c:ser>
          <c:idx val="41"/>
          <c:order val="4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טמפ'!$C$44:$J$44</c:f>
              <c:numCache>
                <c:formatCode>General</c:formatCode>
                <c:ptCount val="8"/>
                <c:pt idx="0">
                  <c:v>47.5</c:v>
                </c:pt>
                <c:pt idx="1">
                  <c:v>42.1</c:v>
                </c:pt>
                <c:pt idx="2">
                  <c:v>36.299999999999997</c:v>
                </c:pt>
                <c:pt idx="3">
                  <c:v>33.6</c:v>
                </c:pt>
                <c:pt idx="4">
                  <c:v>32.700000000000003</c:v>
                </c:pt>
                <c:pt idx="5">
                  <c:v>30.4</c:v>
                </c:pt>
                <c:pt idx="6">
                  <c:v>29.5</c:v>
                </c:pt>
                <c:pt idx="7">
                  <c:v>28.7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93B4-449F-80EF-2BF89BEC6314}"/>
            </c:ext>
          </c:extLst>
        </c:ser>
        <c:ser>
          <c:idx val="42"/>
          <c:order val="4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טמפ'!$C$45:$J$45</c:f>
              <c:numCache>
                <c:formatCode>General</c:formatCode>
                <c:ptCount val="8"/>
                <c:pt idx="0">
                  <c:v>47.2</c:v>
                </c:pt>
                <c:pt idx="1">
                  <c:v>42.1</c:v>
                </c:pt>
                <c:pt idx="2">
                  <c:v>36.1</c:v>
                </c:pt>
                <c:pt idx="3">
                  <c:v>33.6</c:v>
                </c:pt>
                <c:pt idx="4">
                  <c:v>32.700000000000003</c:v>
                </c:pt>
                <c:pt idx="5">
                  <c:v>30.5</c:v>
                </c:pt>
                <c:pt idx="6">
                  <c:v>29.4</c:v>
                </c:pt>
                <c:pt idx="7">
                  <c:v>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93B4-449F-80EF-2BF89BEC6314}"/>
            </c:ext>
          </c:extLst>
        </c:ser>
        <c:ser>
          <c:idx val="43"/>
          <c:order val="4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טמפ'!$C$46:$J$46</c:f>
              <c:numCache>
                <c:formatCode>General</c:formatCode>
                <c:ptCount val="8"/>
                <c:pt idx="0">
                  <c:v>47.5</c:v>
                </c:pt>
                <c:pt idx="1">
                  <c:v>42</c:v>
                </c:pt>
                <c:pt idx="2">
                  <c:v>36.1</c:v>
                </c:pt>
                <c:pt idx="3">
                  <c:v>33.299999999999997</c:v>
                </c:pt>
                <c:pt idx="4">
                  <c:v>32.6</c:v>
                </c:pt>
                <c:pt idx="5">
                  <c:v>30.5</c:v>
                </c:pt>
                <c:pt idx="6">
                  <c:v>29.3</c:v>
                </c:pt>
                <c:pt idx="7">
                  <c:v>29.2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93B4-449F-80EF-2BF89BEC6314}"/>
            </c:ext>
          </c:extLst>
        </c:ser>
        <c:ser>
          <c:idx val="44"/>
          <c:order val="4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טמפ'!$C$47:$J$47</c:f>
              <c:numCache>
                <c:formatCode>General</c:formatCode>
                <c:ptCount val="8"/>
                <c:pt idx="0">
                  <c:v>47.5</c:v>
                </c:pt>
                <c:pt idx="1">
                  <c:v>42.2</c:v>
                </c:pt>
                <c:pt idx="2">
                  <c:v>36.299999999999997</c:v>
                </c:pt>
                <c:pt idx="3">
                  <c:v>33.4</c:v>
                </c:pt>
                <c:pt idx="4">
                  <c:v>32.6</c:v>
                </c:pt>
                <c:pt idx="5">
                  <c:v>30.5</c:v>
                </c:pt>
                <c:pt idx="6">
                  <c:v>29.4</c:v>
                </c:pt>
                <c:pt idx="7">
                  <c:v>29.2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93B4-449F-80EF-2BF89BEC6314}"/>
            </c:ext>
          </c:extLst>
        </c:ser>
        <c:ser>
          <c:idx val="45"/>
          <c:order val="4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טמפ'!$C$48:$J$48</c:f>
              <c:numCache>
                <c:formatCode>General</c:formatCode>
                <c:ptCount val="8"/>
                <c:pt idx="0">
                  <c:v>47.6</c:v>
                </c:pt>
                <c:pt idx="1">
                  <c:v>42.3</c:v>
                </c:pt>
                <c:pt idx="2">
                  <c:v>36.4</c:v>
                </c:pt>
                <c:pt idx="3">
                  <c:v>33.5</c:v>
                </c:pt>
                <c:pt idx="4">
                  <c:v>32.700000000000003</c:v>
                </c:pt>
                <c:pt idx="5">
                  <c:v>30.5</c:v>
                </c:pt>
                <c:pt idx="6">
                  <c:v>29.5</c:v>
                </c:pt>
                <c:pt idx="7">
                  <c:v>29.1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93B4-449F-80EF-2BF89BEC6314}"/>
            </c:ext>
          </c:extLst>
        </c:ser>
        <c:ser>
          <c:idx val="46"/>
          <c:order val="4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טמפ'!$C$49:$J$49</c:f>
              <c:numCache>
                <c:formatCode>General</c:formatCode>
                <c:ptCount val="8"/>
                <c:pt idx="0">
                  <c:v>47.6</c:v>
                </c:pt>
                <c:pt idx="1">
                  <c:v>42.3</c:v>
                </c:pt>
                <c:pt idx="2">
                  <c:v>36.4</c:v>
                </c:pt>
                <c:pt idx="3">
                  <c:v>33.5</c:v>
                </c:pt>
                <c:pt idx="4">
                  <c:v>32.700000000000003</c:v>
                </c:pt>
                <c:pt idx="5">
                  <c:v>30.5</c:v>
                </c:pt>
                <c:pt idx="6">
                  <c:v>29.5</c:v>
                </c:pt>
                <c:pt idx="7">
                  <c:v>29.1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93B4-449F-80EF-2BF89BEC6314}"/>
            </c:ext>
          </c:extLst>
        </c:ser>
        <c:ser>
          <c:idx val="47"/>
          <c:order val="4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טמפ'!$C$50:$J$50</c:f>
              <c:numCache>
                <c:formatCode>General</c:formatCode>
                <c:ptCount val="8"/>
                <c:pt idx="0">
                  <c:v>47.2</c:v>
                </c:pt>
                <c:pt idx="1">
                  <c:v>42</c:v>
                </c:pt>
                <c:pt idx="2">
                  <c:v>36.299999999999997</c:v>
                </c:pt>
                <c:pt idx="3">
                  <c:v>33.5</c:v>
                </c:pt>
                <c:pt idx="4">
                  <c:v>32.700000000000003</c:v>
                </c:pt>
                <c:pt idx="5">
                  <c:v>30.5</c:v>
                </c:pt>
                <c:pt idx="6">
                  <c:v>29.5</c:v>
                </c:pt>
                <c:pt idx="7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93B4-449F-80EF-2BF89BEC6314}"/>
            </c:ext>
          </c:extLst>
        </c:ser>
        <c:ser>
          <c:idx val="48"/>
          <c:order val="4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טמפ'!$C$51:$J$51</c:f>
              <c:numCache>
                <c:formatCode>General</c:formatCode>
                <c:ptCount val="8"/>
                <c:pt idx="0">
                  <c:v>47.1</c:v>
                </c:pt>
                <c:pt idx="1">
                  <c:v>42</c:v>
                </c:pt>
                <c:pt idx="2">
                  <c:v>36.4</c:v>
                </c:pt>
                <c:pt idx="3">
                  <c:v>33.5</c:v>
                </c:pt>
                <c:pt idx="4">
                  <c:v>32.700000000000003</c:v>
                </c:pt>
                <c:pt idx="5">
                  <c:v>30.5</c:v>
                </c:pt>
                <c:pt idx="6">
                  <c:v>29.5</c:v>
                </c:pt>
                <c:pt idx="7">
                  <c:v>29.1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93B4-449F-80EF-2BF89BEC6314}"/>
            </c:ext>
          </c:extLst>
        </c:ser>
        <c:ser>
          <c:idx val="49"/>
          <c:order val="4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טמפ'!$C$52:$J$52</c:f>
              <c:numCache>
                <c:formatCode>General</c:formatCode>
                <c:ptCount val="8"/>
                <c:pt idx="0">
                  <c:v>47.1</c:v>
                </c:pt>
                <c:pt idx="1">
                  <c:v>41.8</c:v>
                </c:pt>
                <c:pt idx="2">
                  <c:v>36</c:v>
                </c:pt>
                <c:pt idx="3">
                  <c:v>33.200000000000003</c:v>
                </c:pt>
                <c:pt idx="4">
                  <c:v>32.5</c:v>
                </c:pt>
                <c:pt idx="5">
                  <c:v>30.5</c:v>
                </c:pt>
                <c:pt idx="6">
                  <c:v>29.4</c:v>
                </c:pt>
                <c:pt idx="7">
                  <c:v>29.1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93B4-449F-80EF-2BF89BEC6314}"/>
            </c:ext>
          </c:extLst>
        </c:ser>
        <c:ser>
          <c:idx val="50"/>
          <c:order val="5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'נתוני טמפ'!$C$53:$J$53</c:f>
              <c:numCache>
                <c:formatCode>General</c:formatCode>
                <c:ptCount val="8"/>
                <c:pt idx="0">
                  <c:v>47</c:v>
                </c:pt>
                <c:pt idx="1">
                  <c:v>42</c:v>
                </c:pt>
                <c:pt idx="2">
                  <c:v>36.200000000000003</c:v>
                </c:pt>
                <c:pt idx="3">
                  <c:v>33.4</c:v>
                </c:pt>
                <c:pt idx="4">
                  <c:v>32.700000000000003</c:v>
                </c:pt>
                <c:pt idx="5">
                  <c:v>30.5</c:v>
                </c:pt>
                <c:pt idx="6">
                  <c:v>29.6</c:v>
                </c:pt>
                <c:pt idx="7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93B4-449F-80EF-2BF89BEC6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28088"/>
        <c:axId val="166228480"/>
      </c:scatterChart>
      <c:valAx>
        <c:axId val="166228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 מטר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8480"/>
        <c:crosses val="autoZero"/>
        <c:crossBetween val="midCat"/>
      </c:valAx>
      <c:valAx>
        <c:axId val="16622848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טמפ'</a:t>
                </a:r>
                <a:r>
                  <a:rPr lang="he-IL" baseline="0"/>
                  <a:t> צלזיוס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8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160"/>
      <c:depthPercent val="100"/>
      <c:rAngAx val="0"/>
      <c:perspective val="1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'נתוני טמפ'!$B$3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טמפ'!$C$3:$J$3</c:f>
              <c:numCache>
                <c:formatCode>General</c:formatCode>
                <c:ptCount val="8"/>
                <c:pt idx="0">
                  <c:v>25.6</c:v>
                </c:pt>
                <c:pt idx="1">
                  <c:v>26.4</c:v>
                </c:pt>
                <c:pt idx="2">
                  <c:v>24.5</c:v>
                </c:pt>
                <c:pt idx="3">
                  <c:v>24.7</c:v>
                </c:pt>
                <c:pt idx="4">
                  <c:v>25</c:v>
                </c:pt>
                <c:pt idx="5">
                  <c:v>24.2</c:v>
                </c:pt>
                <c:pt idx="6">
                  <c:v>24.2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1-4837-AC6A-974778412ED8}"/>
            </c:ext>
          </c:extLst>
        </c:ser>
        <c:ser>
          <c:idx val="1"/>
          <c:order val="1"/>
          <c:tx>
            <c:strRef>
              <c:f>'נתוני טמפ'!$B$4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טמפ'!$C$4:$J$4</c:f>
              <c:numCache>
                <c:formatCode>General</c:formatCode>
                <c:ptCount val="8"/>
                <c:pt idx="0">
                  <c:v>29.7</c:v>
                </c:pt>
                <c:pt idx="1">
                  <c:v>26.3</c:v>
                </c:pt>
                <c:pt idx="2">
                  <c:v>23.6</c:v>
                </c:pt>
                <c:pt idx="3">
                  <c:v>23.7</c:v>
                </c:pt>
                <c:pt idx="4">
                  <c:v>24.1</c:v>
                </c:pt>
                <c:pt idx="5">
                  <c:v>23.8</c:v>
                </c:pt>
                <c:pt idx="6">
                  <c:v>23.6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81-4837-AC6A-974778412ED8}"/>
            </c:ext>
          </c:extLst>
        </c:ser>
        <c:ser>
          <c:idx val="2"/>
          <c:order val="2"/>
          <c:tx>
            <c:strRef>
              <c:f>'נתוני טמפ'!$B$5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טמפ'!$C$5:$J$5</c:f>
              <c:numCache>
                <c:formatCode>General</c:formatCode>
                <c:ptCount val="8"/>
                <c:pt idx="0">
                  <c:v>32.6</c:v>
                </c:pt>
                <c:pt idx="1">
                  <c:v>27.9</c:v>
                </c:pt>
                <c:pt idx="2">
                  <c:v>24.3</c:v>
                </c:pt>
                <c:pt idx="3">
                  <c:v>24</c:v>
                </c:pt>
                <c:pt idx="4">
                  <c:v>24.1</c:v>
                </c:pt>
                <c:pt idx="5">
                  <c:v>23.4</c:v>
                </c:pt>
                <c:pt idx="6">
                  <c:v>23.5</c:v>
                </c:pt>
                <c:pt idx="7">
                  <c:v>23.5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81-4837-AC6A-974778412ED8}"/>
            </c:ext>
          </c:extLst>
        </c:ser>
        <c:ser>
          <c:idx val="3"/>
          <c:order val="3"/>
          <c:tx>
            <c:strRef>
              <c:f>'נתוני טמפ'!$B$6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טמפ'!$C$6:$J$6</c:f>
              <c:numCache>
                <c:formatCode>General</c:formatCode>
                <c:ptCount val="8"/>
                <c:pt idx="0">
                  <c:v>34.4</c:v>
                </c:pt>
                <c:pt idx="1">
                  <c:v>29.6</c:v>
                </c:pt>
                <c:pt idx="2">
                  <c:v>25.4</c:v>
                </c:pt>
                <c:pt idx="3">
                  <c:v>24.4</c:v>
                </c:pt>
                <c:pt idx="4">
                  <c:v>24.3</c:v>
                </c:pt>
                <c:pt idx="5">
                  <c:v>23.4</c:v>
                </c:pt>
                <c:pt idx="6">
                  <c:v>23.4</c:v>
                </c:pt>
                <c:pt idx="7">
                  <c:v>23.3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81-4837-AC6A-974778412ED8}"/>
            </c:ext>
          </c:extLst>
        </c:ser>
        <c:ser>
          <c:idx val="4"/>
          <c:order val="4"/>
          <c:tx>
            <c:strRef>
              <c:f>'נתוני טמפ'!$B$7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טמפ'!$C$7:$J$7</c:f>
              <c:numCache>
                <c:formatCode>General</c:formatCode>
                <c:ptCount val="8"/>
                <c:pt idx="0">
                  <c:v>36.299999999999997</c:v>
                </c:pt>
                <c:pt idx="1">
                  <c:v>31</c:v>
                </c:pt>
                <c:pt idx="2">
                  <c:v>26.4</c:v>
                </c:pt>
                <c:pt idx="3">
                  <c:v>25</c:v>
                </c:pt>
                <c:pt idx="4">
                  <c:v>24.6</c:v>
                </c:pt>
                <c:pt idx="5">
                  <c:v>23.5</c:v>
                </c:pt>
                <c:pt idx="6">
                  <c:v>23.5</c:v>
                </c:pt>
                <c:pt idx="7">
                  <c:v>23.4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81-4837-AC6A-974778412ED8}"/>
            </c:ext>
          </c:extLst>
        </c:ser>
        <c:ser>
          <c:idx val="5"/>
          <c:order val="5"/>
          <c:tx>
            <c:strRef>
              <c:f>'נתוני טמפ'!$B$8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טמפ'!$C$8:$J$8</c:f>
              <c:numCache>
                <c:formatCode>General</c:formatCode>
                <c:ptCount val="8"/>
                <c:pt idx="0">
                  <c:v>37.299999999999997</c:v>
                </c:pt>
                <c:pt idx="1">
                  <c:v>32.200000000000003</c:v>
                </c:pt>
                <c:pt idx="2">
                  <c:v>27.4</c:v>
                </c:pt>
                <c:pt idx="3">
                  <c:v>25.7</c:v>
                </c:pt>
                <c:pt idx="4">
                  <c:v>25.1</c:v>
                </c:pt>
                <c:pt idx="5">
                  <c:v>23.7</c:v>
                </c:pt>
                <c:pt idx="6">
                  <c:v>22.6</c:v>
                </c:pt>
                <c:pt idx="7">
                  <c:v>23.4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81-4837-AC6A-974778412ED8}"/>
            </c:ext>
          </c:extLst>
        </c:ser>
        <c:ser>
          <c:idx val="6"/>
          <c:order val="6"/>
          <c:tx>
            <c:strRef>
              <c:f>'נתוני טמפ'!$B$9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טמפ'!$C$9:$J$9</c:f>
              <c:numCache>
                <c:formatCode>General</c:formatCode>
                <c:ptCount val="8"/>
                <c:pt idx="0">
                  <c:v>38.799999999999997</c:v>
                </c:pt>
                <c:pt idx="1">
                  <c:v>33.5</c:v>
                </c:pt>
                <c:pt idx="2">
                  <c:v>28.4</c:v>
                </c:pt>
                <c:pt idx="3">
                  <c:v>26.4</c:v>
                </c:pt>
                <c:pt idx="4">
                  <c:v>25.6</c:v>
                </c:pt>
                <c:pt idx="5">
                  <c:v>24</c:v>
                </c:pt>
                <c:pt idx="6">
                  <c:v>22.6</c:v>
                </c:pt>
                <c:pt idx="7">
                  <c:v>23.4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81-4837-AC6A-974778412ED8}"/>
            </c:ext>
          </c:extLst>
        </c:ser>
        <c:ser>
          <c:idx val="7"/>
          <c:order val="7"/>
          <c:tx>
            <c:strRef>
              <c:f>'נתוני טמפ'!$B$10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טמפ'!$C$10:$J$10</c:f>
              <c:numCache>
                <c:formatCode>General</c:formatCode>
                <c:ptCount val="8"/>
                <c:pt idx="0">
                  <c:v>39.4</c:v>
                </c:pt>
                <c:pt idx="1">
                  <c:v>34.200000000000003</c:v>
                </c:pt>
                <c:pt idx="2">
                  <c:v>28.9</c:v>
                </c:pt>
                <c:pt idx="3">
                  <c:v>26.8</c:v>
                </c:pt>
                <c:pt idx="4">
                  <c:v>26</c:v>
                </c:pt>
                <c:pt idx="5">
                  <c:v>24.3</c:v>
                </c:pt>
                <c:pt idx="6">
                  <c:v>22.6</c:v>
                </c:pt>
                <c:pt idx="7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81-4837-AC6A-974778412ED8}"/>
            </c:ext>
          </c:extLst>
        </c:ser>
        <c:ser>
          <c:idx val="8"/>
          <c:order val="8"/>
          <c:tx>
            <c:strRef>
              <c:f>'נתוני טמפ'!$B$11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טמפ'!$C$11:$J$11</c:f>
              <c:numCache>
                <c:formatCode>General</c:formatCode>
                <c:ptCount val="8"/>
                <c:pt idx="0">
                  <c:v>40.5</c:v>
                </c:pt>
                <c:pt idx="1">
                  <c:v>35.1</c:v>
                </c:pt>
                <c:pt idx="2">
                  <c:v>29.6</c:v>
                </c:pt>
                <c:pt idx="3">
                  <c:v>27.4</c:v>
                </c:pt>
                <c:pt idx="4">
                  <c:v>26.5</c:v>
                </c:pt>
                <c:pt idx="5">
                  <c:v>24.7</c:v>
                </c:pt>
                <c:pt idx="6">
                  <c:v>22.7</c:v>
                </c:pt>
                <c:pt idx="7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881-4837-AC6A-974778412ED8}"/>
            </c:ext>
          </c:extLst>
        </c:ser>
        <c:ser>
          <c:idx val="9"/>
          <c:order val="9"/>
          <c:tx>
            <c:strRef>
              <c:f>'נתוני טמפ'!$B$12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טמפ'!$C$12:$J$12</c:f>
              <c:numCache>
                <c:formatCode>General</c:formatCode>
                <c:ptCount val="8"/>
                <c:pt idx="0">
                  <c:v>41.1</c:v>
                </c:pt>
                <c:pt idx="1">
                  <c:v>35.700000000000003</c:v>
                </c:pt>
                <c:pt idx="2">
                  <c:v>30.2</c:v>
                </c:pt>
                <c:pt idx="3">
                  <c:v>28</c:v>
                </c:pt>
                <c:pt idx="4">
                  <c:v>27</c:v>
                </c:pt>
                <c:pt idx="5">
                  <c:v>25.1</c:v>
                </c:pt>
                <c:pt idx="6">
                  <c:v>22.7</c:v>
                </c:pt>
                <c:pt idx="7">
                  <c:v>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81-4837-AC6A-974778412ED8}"/>
            </c:ext>
          </c:extLst>
        </c:ser>
        <c:ser>
          <c:idx val="10"/>
          <c:order val="10"/>
          <c:tx>
            <c:strRef>
              <c:f>'נתוני טמפ'!$B$13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טמפ'!$C$13:$J$13</c:f>
              <c:numCache>
                <c:formatCode>General</c:formatCode>
                <c:ptCount val="8"/>
                <c:pt idx="0">
                  <c:v>42.1</c:v>
                </c:pt>
                <c:pt idx="1">
                  <c:v>36.4</c:v>
                </c:pt>
                <c:pt idx="2">
                  <c:v>30.8</c:v>
                </c:pt>
                <c:pt idx="3">
                  <c:v>28.3</c:v>
                </c:pt>
                <c:pt idx="4">
                  <c:v>27.4</c:v>
                </c:pt>
                <c:pt idx="5">
                  <c:v>25.4</c:v>
                </c:pt>
                <c:pt idx="6">
                  <c:v>22.8</c:v>
                </c:pt>
                <c:pt idx="7">
                  <c:v>24.6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881-4837-AC6A-974778412ED8}"/>
            </c:ext>
          </c:extLst>
        </c:ser>
        <c:ser>
          <c:idx val="11"/>
          <c:order val="11"/>
          <c:tx>
            <c:strRef>
              <c:f>'נתוני טמפ'!$B$14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טמפ'!$C$14:$J$14</c:f>
              <c:numCache>
                <c:formatCode>General</c:formatCode>
                <c:ptCount val="8"/>
                <c:pt idx="0">
                  <c:v>42.2</c:v>
                </c:pt>
                <c:pt idx="1">
                  <c:v>36.9</c:v>
                </c:pt>
                <c:pt idx="2">
                  <c:v>31.3</c:v>
                </c:pt>
                <c:pt idx="3">
                  <c:v>28.8</c:v>
                </c:pt>
                <c:pt idx="4">
                  <c:v>27.8</c:v>
                </c:pt>
                <c:pt idx="5">
                  <c:v>25.8</c:v>
                </c:pt>
                <c:pt idx="6">
                  <c:v>22.9</c:v>
                </c:pt>
                <c:pt idx="7">
                  <c:v>24.8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881-4837-AC6A-974778412ED8}"/>
            </c:ext>
          </c:extLst>
        </c:ser>
        <c:ser>
          <c:idx val="12"/>
          <c:order val="12"/>
          <c:tx>
            <c:strRef>
              <c:f>'נתוני טמפ'!$B$15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טמפ'!$C$15:$J$15</c:f>
              <c:numCache>
                <c:formatCode>General</c:formatCode>
                <c:ptCount val="8"/>
                <c:pt idx="0">
                  <c:v>43</c:v>
                </c:pt>
                <c:pt idx="1">
                  <c:v>37.5</c:v>
                </c:pt>
                <c:pt idx="2">
                  <c:v>31.7</c:v>
                </c:pt>
                <c:pt idx="3">
                  <c:v>29.3</c:v>
                </c:pt>
                <c:pt idx="4">
                  <c:v>28.2</c:v>
                </c:pt>
                <c:pt idx="5">
                  <c:v>26.1</c:v>
                </c:pt>
                <c:pt idx="6">
                  <c:v>22.9</c:v>
                </c:pt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81-4837-AC6A-974778412ED8}"/>
            </c:ext>
          </c:extLst>
        </c:ser>
        <c:ser>
          <c:idx val="13"/>
          <c:order val="13"/>
          <c:tx>
            <c:strRef>
              <c:f>'נתוני טמפ'!$B$16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טמפ'!$C$16:$J$16</c:f>
              <c:numCache>
                <c:formatCode>General</c:formatCode>
                <c:ptCount val="8"/>
                <c:pt idx="0">
                  <c:v>43.6</c:v>
                </c:pt>
                <c:pt idx="1">
                  <c:v>38</c:v>
                </c:pt>
                <c:pt idx="2">
                  <c:v>32.200000000000003</c:v>
                </c:pt>
                <c:pt idx="3">
                  <c:v>29.7</c:v>
                </c:pt>
                <c:pt idx="4">
                  <c:v>28.6</c:v>
                </c:pt>
                <c:pt idx="5">
                  <c:v>26.4</c:v>
                </c:pt>
                <c:pt idx="6">
                  <c:v>22.9</c:v>
                </c:pt>
                <c:pt idx="7">
                  <c:v>25.3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881-4837-AC6A-974778412ED8}"/>
            </c:ext>
          </c:extLst>
        </c:ser>
        <c:ser>
          <c:idx val="14"/>
          <c:order val="14"/>
          <c:tx>
            <c:strRef>
              <c:f>'נתוני טמפ'!$B$17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טמפ'!$C$17:$J$17</c:f>
              <c:numCache>
                <c:formatCode>General</c:formatCode>
                <c:ptCount val="8"/>
                <c:pt idx="0">
                  <c:v>43.8</c:v>
                </c:pt>
                <c:pt idx="1">
                  <c:v>38.299999999999997</c:v>
                </c:pt>
                <c:pt idx="2">
                  <c:v>32.5</c:v>
                </c:pt>
                <c:pt idx="3">
                  <c:v>29.9</c:v>
                </c:pt>
                <c:pt idx="4">
                  <c:v>29</c:v>
                </c:pt>
                <c:pt idx="5">
                  <c:v>26.8</c:v>
                </c:pt>
                <c:pt idx="6">
                  <c:v>22.5</c:v>
                </c:pt>
                <c:pt idx="7">
                  <c:v>25.6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881-4837-AC6A-974778412ED8}"/>
            </c:ext>
          </c:extLst>
        </c:ser>
        <c:ser>
          <c:idx val="15"/>
          <c:order val="15"/>
          <c:tx>
            <c:strRef>
              <c:f>'נתוני טמפ'!$B$18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טמפ'!$C$18:$J$18</c:f>
              <c:numCache>
                <c:formatCode>General</c:formatCode>
                <c:ptCount val="8"/>
                <c:pt idx="0">
                  <c:v>44.2</c:v>
                </c:pt>
                <c:pt idx="1">
                  <c:v>38.799999999999997</c:v>
                </c:pt>
                <c:pt idx="2">
                  <c:v>32.9</c:v>
                </c:pt>
                <c:pt idx="3">
                  <c:v>30.3</c:v>
                </c:pt>
                <c:pt idx="4">
                  <c:v>29.3</c:v>
                </c:pt>
                <c:pt idx="5">
                  <c:v>27.1</c:v>
                </c:pt>
                <c:pt idx="6">
                  <c:v>22.5</c:v>
                </c:pt>
                <c:pt idx="7">
                  <c:v>25.9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881-4837-AC6A-974778412ED8}"/>
            </c:ext>
          </c:extLst>
        </c:ser>
        <c:ser>
          <c:idx val="16"/>
          <c:order val="16"/>
          <c:tx>
            <c:strRef>
              <c:f>'נתוני טמפ'!$B$19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טמפ'!$C$19:$J$19</c:f>
              <c:numCache>
                <c:formatCode>General</c:formatCode>
                <c:ptCount val="8"/>
                <c:pt idx="0">
                  <c:v>44.8</c:v>
                </c:pt>
                <c:pt idx="1">
                  <c:v>39.299999999999997</c:v>
                </c:pt>
                <c:pt idx="2">
                  <c:v>33.4</c:v>
                </c:pt>
                <c:pt idx="3">
                  <c:v>30.8</c:v>
                </c:pt>
                <c:pt idx="4">
                  <c:v>29.7</c:v>
                </c:pt>
                <c:pt idx="5">
                  <c:v>27.4</c:v>
                </c:pt>
                <c:pt idx="6">
                  <c:v>22.5</c:v>
                </c:pt>
                <c:pt idx="7">
                  <c:v>26.1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881-4837-AC6A-974778412ED8}"/>
            </c:ext>
          </c:extLst>
        </c:ser>
        <c:ser>
          <c:idx val="17"/>
          <c:order val="17"/>
          <c:tx>
            <c:strRef>
              <c:f>'נתוני טמפ'!$B$20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טמפ'!$C$20:$J$20</c:f>
              <c:numCache>
                <c:formatCode>General</c:formatCode>
                <c:ptCount val="8"/>
                <c:pt idx="0">
                  <c:v>44.9</c:v>
                </c:pt>
                <c:pt idx="1">
                  <c:v>39.5</c:v>
                </c:pt>
                <c:pt idx="2">
                  <c:v>33.6</c:v>
                </c:pt>
                <c:pt idx="3">
                  <c:v>30.9</c:v>
                </c:pt>
                <c:pt idx="4">
                  <c:v>29.9</c:v>
                </c:pt>
                <c:pt idx="5">
                  <c:v>27.7</c:v>
                </c:pt>
                <c:pt idx="6">
                  <c:v>22.5</c:v>
                </c:pt>
                <c:pt idx="7">
                  <c:v>26.3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881-4837-AC6A-974778412ED8}"/>
            </c:ext>
          </c:extLst>
        </c:ser>
        <c:ser>
          <c:idx val="18"/>
          <c:order val="18"/>
          <c:tx>
            <c:strRef>
              <c:f>'נתוני טמפ'!$B$21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טמפ'!$C$21:$J$21</c:f>
              <c:numCache>
                <c:formatCode>General</c:formatCode>
                <c:ptCount val="8"/>
                <c:pt idx="0">
                  <c:v>45.1</c:v>
                </c:pt>
                <c:pt idx="1">
                  <c:v>39.700000000000003</c:v>
                </c:pt>
                <c:pt idx="2">
                  <c:v>33.799999999999997</c:v>
                </c:pt>
                <c:pt idx="3">
                  <c:v>31.2</c:v>
                </c:pt>
                <c:pt idx="4">
                  <c:v>30.2</c:v>
                </c:pt>
                <c:pt idx="5">
                  <c:v>27.9</c:v>
                </c:pt>
                <c:pt idx="6">
                  <c:v>22.5</c:v>
                </c:pt>
                <c:pt idx="7">
                  <c:v>26.5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881-4837-AC6A-974778412ED8}"/>
            </c:ext>
          </c:extLst>
        </c:ser>
        <c:ser>
          <c:idx val="19"/>
          <c:order val="19"/>
          <c:tx>
            <c:strRef>
              <c:f>'נתוני טמפ'!$B$22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טמפ'!$C$22:$J$22</c:f>
              <c:numCache>
                <c:formatCode>General</c:formatCode>
                <c:ptCount val="8"/>
                <c:pt idx="0">
                  <c:v>45</c:v>
                </c:pt>
                <c:pt idx="1">
                  <c:v>39.700000000000003</c:v>
                </c:pt>
                <c:pt idx="2">
                  <c:v>33.799999999999997</c:v>
                </c:pt>
                <c:pt idx="3">
                  <c:v>31.1</c:v>
                </c:pt>
                <c:pt idx="4">
                  <c:v>30.2</c:v>
                </c:pt>
                <c:pt idx="5">
                  <c:v>28.1</c:v>
                </c:pt>
                <c:pt idx="6">
                  <c:v>22.5</c:v>
                </c:pt>
                <c:pt idx="7">
                  <c:v>26.6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881-4837-AC6A-974778412ED8}"/>
            </c:ext>
          </c:extLst>
        </c:ser>
        <c:ser>
          <c:idx val="20"/>
          <c:order val="20"/>
          <c:tx>
            <c:strRef>
              <c:f>'נתוני טמפ'!$B$23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טמפ'!$C$23:$J$23</c:f>
              <c:numCache>
                <c:formatCode>General</c:formatCode>
                <c:ptCount val="8"/>
                <c:pt idx="0">
                  <c:v>45.8</c:v>
                </c:pt>
                <c:pt idx="1">
                  <c:v>39.799999999999997</c:v>
                </c:pt>
                <c:pt idx="2">
                  <c:v>33.9</c:v>
                </c:pt>
                <c:pt idx="3">
                  <c:v>31.3</c:v>
                </c:pt>
                <c:pt idx="4">
                  <c:v>30.4</c:v>
                </c:pt>
                <c:pt idx="5">
                  <c:v>28.2</c:v>
                </c:pt>
                <c:pt idx="6">
                  <c:v>22.5</c:v>
                </c:pt>
                <c:pt idx="7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881-4837-AC6A-974778412ED8}"/>
            </c:ext>
          </c:extLst>
        </c:ser>
        <c:ser>
          <c:idx val="21"/>
          <c:order val="21"/>
          <c:tx>
            <c:strRef>
              <c:f>'נתוני טמפ'!$B$24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טמפ'!$C$24:$J$24</c:f>
              <c:numCache>
                <c:formatCode>General</c:formatCode>
                <c:ptCount val="8"/>
                <c:pt idx="0">
                  <c:v>45.9</c:v>
                </c:pt>
                <c:pt idx="1">
                  <c:v>40.1</c:v>
                </c:pt>
                <c:pt idx="2">
                  <c:v>34.299999999999997</c:v>
                </c:pt>
                <c:pt idx="3">
                  <c:v>31.6</c:v>
                </c:pt>
                <c:pt idx="4">
                  <c:v>30.6</c:v>
                </c:pt>
                <c:pt idx="5">
                  <c:v>28.4</c:v>
                </c:pt>
                <c:pt idx="6">
                  <c:v>22.5</c:v>
                </c:pt>
                <c:pt idx="7">
                  <c:v>26.9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881-4837-AC6A-974778412ED8}"/>
            </c:ext>
          </c:extLst>
        </c:ser>
        <c:ser>
          <c:idx val="22"/>
          <c:order val="22"/>
          <c:tx>
            <c:strRef>
              <c:f>'נתוני טמפ'!$B$25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טמפ'!$C$25:$J$25</c:f>
              <c:numCache>
                <c:formatCode>General</c:formatCode>
                <c:ptCount val="8"/>
                <c:pt idx="0">
                  <c:v>46</c:v>
                </c:pt>
                <c:pt idx="1">
                  <c:v>40.299999999999997</c:v>
                </c:pt>
                <c:pt idx="2">
                  <c:v>34.4</c:v>
                </c:pt>
                <c:pt idx="3">
                  <c:v>31.9</c:v>
                </c:pt>
                <c:pt idx="4">
                  <c:v>30.8</c:v>
                </c:pt>
                <c:pt idx="5">
                  <c:v>28.6</c:v>
                </c:pt>
                <c:pt idx="6">
                  <c:v>22.5</c:v>
                </c:pt>
                <c:pt idx="7">
                  <c:v>27.2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881-4837-AC6A-974778412ED8}"/>
            </c:ext>
          </c:extLst>
        </c:ser>
        <c:ser>
          <c:idx val="23"/>
          <c:order val="23"/>
          <c:tx>
            <c:strRef>
              <c:f>'נתוני טמפ'!$B$26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טמפ'!$C$26:$J$26</c:f>
              <c:numCache>
                <c:formatCode>General</c:formatCode>
                <c:ptCount val="8"/>
                <c:pt idx="0">
                  <c:v>46.2</c:v>
                </c:pt>
                <c:pt idx="1">
                  <c:v>40.6</c:v>
                </c:pt>
                <c:pt idx="2">
                  <c:v>34.700000000000003</c:v>
                </c:pt>
                <c:pt idx="3">
                  <c:v>32.1</c:v>
                </c:pt>
                <c:pt idx="4">
                  <c:v>31</c:v>
                </c:pt>
                <c:pt idx="5">
                  <c:v>28.8</c:v>
                </c:pt>
                <c:pt idx="6">
                  <c:v>22.5</c:v>
                </c:pt>
                <c:pt idx="7">
                  <c:v>27.4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881-4837-AC6A-974778412ED8}"/>
            </c:ext>
          </c:extLst>
        </c:ser>
        <c:ser>
          <c:idx val="24"/>
          <c:order val="24"/>
          <c:tx>
            <c:strRef>
              <c:f>'נתוני טמפ'!$B$27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טמפ'!$C$27:$J$27</c:f>
              <c:numCache>
                <c:formatCode>General</c:formatCode>
                <c:ptCount val="8"/>
                <c:pt idx="0">
                  <c:v>45.8</c:v>
                </c:pt>
                <c:pt idx="1">
                  <c:v>40.6</c:v>
                </c:pt>
                <c:pt idx="2">
                  <c:v>34.799999999999997</c:v>
                </c:pt>
                <c:pt idx="3">
                  <c:v>32.200000000000003</c:v>
                </c:pt>
                <c:pt idx="4">
                  <c:v>31.2</c:v>
                </c:pt>
                <c:pt idx="5">
                  <c:v>29</c:v>
                </c:pt>
                <c:pt idx="6">
                  <c:v>22.5</c:v>
                </c:pt>
                <c:pt idx="7">
                  <c:v>27.4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881-4837-AC6A-974778412ED8}"/>
            </c:ext>
          </c:extLst>
        </c:ser>
        <c:ser>
          <c:idx val="25"/>
          <c:order val="25"/>
          <c:tx>
            <c:strRef>
              <c:f>'נתוני טמפ'!$B$28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טמפ'!$C$28:$J$28</c:f>
              <c:numCache>
                <c:formatCode>General</c:formatCode>
                <c:ptCount val="8"/>
                <c:pt idx="0">
                  <c:v>46.3</c:v>
                </c:pt>
                <c:pt idx="1">
                  <c:v>40.799999999999997</c:v>
                </c:pt>
                <c:pt idx="2">
                  <c:v>35</c:v>
                </c:pt>
                <c:pt idx="3">
                  <c:v>32.200000000000003</c:v>
                </c:pt>
                <c:pt idx="4">
                  <c:v>31.3</c:v>
                </c:pt>
                <c:pt idx="5">
                  <c:v>29.1</c:v>
                </c:pt>
                <c:pt idx="6">
                  <c:v>22.5</c:v>
                </c:pt>
                <c:pt idx="7">
                  <c:v>27.6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881-4837-AC6A-974778412ED8}"/>
            </c:ext>
          </c:extLst>
        </c:ser>
        <c:ser>
          <c:idx val="26"/>
          <c:order val="26"/>
          <c:tx>
            <c:strRef>
              <c:f>'נתוני טמפ'!$B$29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טמפ'!$C$29:$J$29</c:f>
              <c:numCache>
                <c:formatCode>General</c:formatCode>
                <c:ptCount val="8"/>
                <c:pt idx="0">
                  <c:v>46.8</c:v>
                </c:pt>
                <c:pt idx="1">
                  <c:v>41.2</c:v>
                </c:pt>
                <c:pt idx="2">
                  <c:v>35.299999999999997</c:v>
                </c:pt>
                <c:pt idx="3">
                  <c:v>32.5</c:v>
                </c:pt>
                <c:pt idx="4">
                  <c:v>31.6</c:v>
                </c:pt>
                <c:pt idx="5">
                  <c:v>29.3</c:v>
                </c:pt>
                <c:pt idx="6">
                  <c:v>22.5</c:v>
                </c:pt>
                <c:pt idx="7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881-4837-AC6A-974778412ED8}"/>
            </c:ext>
          </c:extLst>
        </c:ser>
        <c:ser>
          <c:idx val="27"/>
          <c:order val="27"/>
          <c:tx>
            <c:strRef>
              <c:f>'נתוני טמפ'!$B$30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טמפ'!$C$30:$J$30</c:f>
              <c:numCache>
                <c:formatCode>General</c:formatCode>
                <c:ptCount val="8"/>
                <c:pt idx="0">
                  <c:v>46.6</c:v>
                </c:pt>
                <c:pt idx="1">
                  <c:v>41.3</c:v>
                </c:pt>
                <c:pt idx="2">
                  <c:v>35.4</c:v>
                </c:pt>
                <c:pt idx="3">
                  <c:v>32.6</c:v>
                </c:pt>
                <c:pt idx="4">
                  <c:v>31.7</c:v>
                </c:pt>
                <c:pt idx="5">
                  <c:v>29.5</c:v>
                </c:pt>
                <c:pt idx="6">
                  <c:v>22.5</c:v>
                </c:pt>
                <c:pt idx="7">
                  <c:v>27.8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F881-4837-AC6A-974778412ED8}"/>
            </c:ext>
          </c:extLst>
        </c:ser>
        <c:ser>
          <c:idx val="28"/>
          <c:order val="28"/>
          <c:tx>
            <c:strRef>
              <c:f>'נתוני טמפ'!$B$31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טמפ'!$C$31:$J$31</c:f>
              <c:numCache>
                <c:formatCode>General</c:formatCode>
                <c:ptCount val="8"/>
                <c:pt idx="0">
                  <c:v>46.7</c:v>
                </c:pt>
                <c:pt idx="1">
                  <c:v>41.4</c:v>
                </c:pt>
                <c:pt idx="2">
                  <c:v>35.5</c:v>
                </c:pt>
                <c:pt idx="3">
                  <c:v>32.799999999999997</c:v>
                </c:pt>
                <c:pt idx="4">
                  <c:v>31.9</c:v>
                </c:pt>
                <c:pt idx="5">
                  <c:v>29.6</c:v>
                </c:pt>
                <c:pt idx="6">
                  <c:v>22.5</c:v>
                </c:pt>
                <c:pt idx="7">
                  <c:v>27.9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881-4837-AC6A-974778412ED8}"/>
            </c:ext>
          </c:extLst>
        </c:ser>
        <c:ser>
          <c:idx val="29"/>
          <c:order val="29"/>
          <c:tx>
            <c:strRef>
              <c:f>'נתוני טמפ'!$B$32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טמפ'!$C$32:$J$32</c:f>
              <c:numCache>
                <c:formatCode>General</c:formatCode>
                <c:ptCount val="8"/>
                <c:pt idx="0">
                  <c:v>47</c:v>
                </c:pt>
                <c:pt idx="1">
                  <c:v>41.6</c:v>
                </c:pt>
                <c:pt idx="2">
                  <c:v>35.700000000000003</c:v>
                </c:pt>
                <c:pt idx="3">
                  <c:v>33.1</c:v>
                </c:pt>
                <c:pt idx="4">
                  <c:v>32.1</c:v>
                </c:pt>
                <c:pt idx="5">
                  <c:v>29.8</c:v>
                </c:pt>
                <c:pt idx="6">
                  <c:v>22.5</c:v>
                </c:pt>
                <c:pt idx="7">
                  <c:v>28.1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F881-4837-AC6A-974778412ED8}"/>
            </c:ext>
          </c:extLst>
        </c:ser>
        <c:ser>
          <c:idx val="30"/>
          <c:order val="30"/>
          <c:tx>
            <c:strRef>
              <c:f>'נתוני טמפ'!$B$33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טמפ'!$C$33:$J$33</c:f>
              <c:numCache>
                <c:formatCode>General</c:formatCode>
                <c:ptCount val="8"/>
                <c:pt idx="0">
                  <c:v>47.3</c:v>
                </c:pt>
                <c:pt idx="1">
                  <c:v>41.8</c:v>
                </c:pt>
                <c:pt idx="2">
                  <c:v>35.799999999999997</c:v>
                </c:pt>
                <c:pt idx="3">
                  <c:v>33.200000000000003</c:v>
                </c:pt>
                <c:pt idx="4">
                  <c:v>32.200000000000003</c:v>
                </c:pt>
                <c:pt idx="5">
                  <c:v>29.9</c:v>
                </c:pt>
                <c:pt idx="6">
                  <c:v>22.5</c:v>
                </c:pt>
                <c:pt idx="7">
                  <c:v>28.2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F881-4837-AC6A-974778412ED8}"/>
            </c:ext>
          </c:extLst>
        </c:ser>
        <c:ser>
          <c:idx val="31"/>
          <c:order val="31"/>
          <c:tx>
            <c:strRef>
              <c:f>'נתוני טמפ'!$B$34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טמפ'!$C$34:$J$34</c:f>
              <c:numCache>
                <c:formatCode>General</c:formatCode>
                <c:ptCount val="8"/>
                <c:pt idx="0">
                  <c:v>47.2</c:v>
                </c:pt>
                <c:pt idx="1">
                  <c:v>41.8</c:v>
                </c:pt>
                <c:pt idx="2">
                  <c:v>35.799999999999997</c:v>
                </c:pt>
                <c:pt idx="3">
                  <c:v>33.1</c:v>
                </c:pt>
                <c:pt idx="4">
                  <c:v>32.200000000000003</c:v>
                </c:pt>
                <c:pt idx="5">
                  <c:v>30</c:v>
                </c:pt>
                <c:pt idx="6">
                  <c:v>22.5</c:v>
                </c:pt>
                <c:pt idx="7">
                  <c:v>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F881-4837-AC6A-974778412ED8}"/>
            </c:ext>
          </c:extLst>
        </c:ser>
        <c:ser>
          <c:idx val="32"/>
          <c:order val="32"/>
          <c:tx>
            <c:strRef>
              <c:f>'נתוני טמפ'!$B$35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טמפ'!$C$35:$J$35</c:f>
              <c:numCache>
                <c:formatCode>General</c:formatCode>
                <c:ptCount val="8"/>
                <c:pt idx="0">
                  <c:v>47.1</c:v>
                </c:pt>
                <c:pt idx="1">
                  <c:v>41.9</c:v>
                </c:pt>
                <c:pt idx="2">
                  <c:v>36</c:v>
                </c:pt>
                <c:pt idx="3">
                  <c:v>33.200000000000003</c:v>
                </c:pt>
                <c:pt idx="4">
                  <c:v>32.299999999999997</c:v>
                </c:pt>
                <c:pt idx="5">
                  <c:v>30</c:v>
                </c:pt>
                <c:pt idx="6">
                  <c:v>22.6</c:v>
                </c:pt>
                <c:pt idx="7">
                  <c:v>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F881-4837-AC6A-974778412ED8}"/>
            </c:ext>
          </c:extLst>
        </c:ser>
        <c:ser>
          <c:idx val="33"/>
          <c:order val="33"/>
          <c:tx>
            <c:strRef>
              <c:f>'נתוני טמפ'!$B$36</c:f>
              <c:strCache>
                <c:ptCount val="1"/>
                <c:pt idx="0">
                  <c:v>33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טמפ'!$C$36:$J$36</c:f>
              <c:numCache>
                <c:formatCode>General</c:formatCode>
                <c:ptCount val="8"/>
                <c:pt idx="0">
                  <c:v>46.9</c:v>
                </c:pt>
                <c:pt idx="1">
                  <c:v>41.7</c:v>
                </c:pt>
                <c:pt idx="2">
                  <c:v>35.9</c:v>
                </c:pt>
                <c:pt idx="3">
                  <c:v>33.200000000000003</c:v>
                </c:pt>
                <c:pt idx="4">
                  <c:v>32.299999999999997</c:v>
                </c:pt>
                <c:pt idx="5">
                  <c:v>30.1</c:v>
                </c:pt>
                <c:pt idx="6">
                  <c:v>22.6</c:v>
                </c:pt>
                <c:pt idx="7">
                  <c:v>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F881-4837-AC6A-974778412ED8}"/>
            </c:ext>
          </c:extLst>
        </c:ser>
        <c:ser>
          <c:idx val="34"/>
          <c:order val="34"/>
          <c:tx>
            <c:strRef>
              <c:f>'נתוני טמפ'!$B$37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טמפ'!$C$37:$J$37</c:f>
              <c:numCache>
                <c:formatCode>General</c:formatCode>
                <c:ptCount val="8"/>
                <c:pt idx="0">
                  <c:v>47.1</c:v>
                </c:pt>
                <c:pt idx="1">
                  <c:v>41.9</c:v>
                </c:pt>
                <c:pt idx="2">
                  <c:v>36</c:v>
                </c:pt>
                <c:pt idx="3">
                  <c:v>33.299999999999997</c:v>
                </c:pt>
                <c:pt idx="4">
                  <c:v>32.4</c:v>
                </c:pt>
                <c:pt idx="5">
                  <c:v>30.2</c:v>
                </c:pt>
                <c:pt idx="6">
                  <c:v>22.7</c:v>
                </c:pt>
                <c:pt idx="7">
                  <c:v>28.5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F881-4837-AC6A-974778412ED8}"/>
            </c:ext>
          </c:extLst>
        </c:ser>
        <c:ser>
          <c:idx val="35"/>
          <c:order val="35"/>
          <c:tx>
            <c:strRef>
              <c:f>'נתוני טמפ'!$B$38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טמפ'!$C$38:$J$38</c:f>
              <c:numCache>
                <c:formatCode>General</c:formatCode>
                <c:ptCount val="8"/>
                <c:pt idx="0">
                  <c:v>47.3</c:v>
                </c:pt>
                <c:pt idx="1">
                  <c:v>42.1</c:v>
                </c:pt>
                <c:pt idx="2">
                  <c:v>36.1</c:v>
                </c:pt>
                <c:pt idx="3">
                  <c:v>33.4</c:v>
                </c:pt>
                <c:pt idx="4">
                  <c:v>32.5</c:v>
                </c:pt>
                <c:pt idx="5">
                  <c:v>30.2</c:v>
                </c:pt>
                <c:pt idx="6">
                  <c:v>22.6</c:v>
                </c:pt>
                <c:pt idx="7">
                  <c:v>28.6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F881-4837-AC6A-974778412ED8}"/>
            </c:ext>
          </c:extLst>
        </c:ser>
        <c:ser>
          <c:idx val="36"/>
          <c:order val="36"/>
          <c:tx>
            <c:strRef>
              <c:f>'נתוני טמפ'!$B$39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טמפ'!$C$39:$J$39</c:f>
              <c:numCache>
                <c:formatCode>General</c:formatCode>
                <c:ptCount val="8"/>
                <c:pt idx="0">
                  <c:v>47.2</c:v>
                </c:pt>
                <c:pt idx="1">
                  <c:v>42</c:v>
                </c:pt>
                <c:pt idx="2">
                  <c:v>36.1</c:v>
                </c:pt>
                <c:pt idx="3">
                  <c:v>33.299999999999997</c:v>
                </c:pt>
                <c:pt idx="4">
                  <c:v>32.5</c:v>
                </c:pt>
                <c:pt idx="5">
                  <c:v>30.3</c:v>
                </c:pt>
                <c:pt idx="6">
                  <c:v>22.7</c:v>
                </c:pt>
                <c:pt idx="7">
                  <c:v>28.6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F881-4837-AC6A-974778412ED8}"/>
            </c:ext>
          </c:extLst>
        </c:ser>
        <c:ser>
          <c:idx val="37"/>
          <c:order val="37"/>
          <c:tx>
            <c:strRef>
              <c:f>'נתוני טמפ'!$B$40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טמפ'!$C$40:$J$40</c:f>
              <c:numCache>
                <c:formatCode>General</c:formatCode>
                <c:ptCount val="8"/>
                <c:pt idx="0">
                  <c:v>46.9</c:v>
                </c:pt>
                <c:pt idx="1">
                  <c:v>41.8</c:v>
                </c:pt>
                <c:pt idx="2">
                  <c:v>36.1</c:v>
                </c:pt>
                <c:pt idx="3">
                  <c:v>33.299999999999997</c:v>
                </c:pt>
                <c:pt idx="4">
                  <c:v>32.5</c:v>
                </c:pt>
                <c:pt idx="5">
                  <c:v>30.3</c:v>
                </c:pt>
                <c:pt idx="6">
                  <c:v>22.7</c:v>
                </c:pt>
                <c:pt idx="7">
                  <c:v>28.6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F881-4837-AC6A-974778412ED8}"/>
            </c:ext>
          </c:extLst>
        </c:ser>
        <c:ser>
          <c:idx val="38"/>
          <c:order val="38"/>
          <c:tx>
            <c:strRef>
              <c:f>'נתוני טמפ'!$B$41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טמפ'!$C$41:$J$41</c:f>
              <c:numCache>
                <c:formatCode>General</c:formatCode>
                <c:ptCount val="8"/>
                <c:pt idx="0">
                  <c:v>47.3</c:v>
                </c:pt>
                <c:pt idx="1">
                  <c:v>41.9</c:v>
                </c:pt>
                <c:pt idx="2">
                  <c:v>36</c:v>
                </c:pt>
                <c:pt idx="3">
                  <c:v>33.299999999999997</c:v>
                </c:pt>
                <c:pt idx="4">
                  <c:v>32.5</c:v>
                </c:pt>
                <c:pt idx="5">
                  <c:v>30.3</c:v>
                </c:pt>
                <c:pt idx="6">
                  <c:v>29.3</c:v>
                </c:pt>
                <c:pt idx="7">
                  <c:v>28.6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F881-4837-AC6A-974778412ED8}"/>
            </c:ext>
          </c:extLst>
        </c:ser>
        <c:ser>
          <c:idx val="39"/>
          <c:order val="39"/>
          <c:tx>
            <c:strRef>
              <c:f>'נתוני טמפ'!$B$42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טמפ'!$C$42:$J$42</c:f>
              <c:numCache>
                <c:formatCode>General</c:formatCode>
                <c:ptCount val="8"/>
                <c:pt idx="0">
                  <c:v>47.5</c:v>
                </c:pt>
                <c:pt idx="1">
                  <c:v>42.1</c:v>
                </c:pt>
                <c:pt idx="2">
                  <c:v>36.200000000000003</c:v>
                </c:pt>
                <c:pt idx="3">
                  <c:v>33.5</c:v>
                </c:pt>
                <c:pt idx="4">
                  <c:v>32.6</c:v>
                </c:pt>
                <c:pt idx="5">
                  <c:v>30.4</c:v>
                </c:pt>
                <c:pt idx="6">
                  <c:v>29.4</c:v>
                </c:pt>
                <c:pt idx="7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F881-4837-AC6A-974778412ED8}"/>
            </c:ext>
          </c:extLst>
        </c:ser>
        <c:ser>
          <c:idx val="40"/>
          <c:order val="40"/>
          <c:tx>
            <c:strRef>
              <c:f>'נתוני טמפ'!$B$43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טמפ'!$C$43:$J$43</c:f>
              <c:numCache>
                <c:formatCode>General</c:formatCode>
                <c:ptCount val="8"/>
                <c:pt idx="0">
                  <c:v>47.3</c:v>
                </c:pt>
                <c:pt idx="1">
                  <c:v>42.1</c:v>
                </c:pt>
                <c:pt idx="2">
                  <c:v>36.200000000000003</c:v>
                </c:pt>
                <c:pt idx="3">
                  <c:v>33.6</c:v>
                </c:pt>
                <c:pt idx="4">
                  <c:v>32.700000000000003</c:v>
                </c:pt>
                <c:pt idx="5">
                  <c:v>30.4</c:v>
                </c:pt>
                <c:pt idx="6">
                  <c:v>29.5</c:v>
                </c:pt>
                <c:pt idx="7">
                  <c:v>28.8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F881-4837-AC6A-974778412ED8}"/>
            </c:ext>
          </c:extLst>
        </c:ser>
        <c:ser>
          <c:idx val="41"/>
          <c:order val="41"/>
          <c:tx>
            <c:strRef>
              <c:f>'נתוני טמפ'!$B$44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טמפ'!$C$44:$J$44</c:f>
              <c:numCache>
                <c:formatCode>General</c:formatCode>
                <c:ptCount val="8"/>
                <c:pt idx="0">
                  <c:v>47.5</c:v>
                </c:pt>
                <c:pt idx="1">
                  <c:v>42.1</c:v>
                </c:pt>
                <c:pt idx="2">
                  <c:v>36.299999999999997</c:v>
                </c:pt>
                <c:pt idx="3">
                  <c:v>33.6</c:v>
                </c:pt>
                <c:pt idx="4">
                  <c:v>32.700000000000003</c:v>
                </c:pt>
                <c:pt idx="5">
                  <c:v>30.4</c:v>
                </c:pt>
                <c:pt idx="6">
                  <c:v>29.5</c:v>
                </c:pt>
                <c:pt idx="7">
                  <c:v>28.7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F881-4837-AC6A-974778412ED8}"/>
            </c:ext>
          </c:extLst>
        </c:ser>
        <c:ser>
          <c:idx val="42"/>
          <c:order val="42"/>
          <c:tx>
            <c:strRef>
              <c:f>'נתוני טמפ'!$B$45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טמפ'!$C$45:$J$45</c:f>
              <c:numCache>
                <c:formatCode>General</c:formatCode>
                <c:ptCount val="8"/>
                <c:pt idx="0">
                  <c:v>47.2</c:v>
                </c:pt>
                <c:pt idx="1">
                  <c:v>42.1</c:v>
                </c:pt>
                <c:pt idx="2">
                  <c:v>36.1</c:v>
                </c:pt>
                <c:pt idx="3">
                  <c:v>33.6</c:v>
                </c:pt>
                <c:pt idx="4">
                  <c:v>32.700000000000003</c:v>
                </c:pt>
                <c:pt idx="5">
                  <c:v>30.5</c:v>
                </c:pt>
                <c:pt idx="6">
                  <c:v>29.4</c:v>
                </c:pt>
                <c:pt idx="7">
                  <c:v>28.9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F881-4837-AC6A-974778412ED8}"/>
            </c:ext>
          </c:extLst>
        </c:ser>
        <c:ser>
          <c:idx val="43"/>
          <c:order val="43"/>
          <c:tx>
            <c:strRef>
              <c:f>'נתוני טמפ'!$B$46</c:f>
              <c:strCache>
                <c:ptCount val="1"/>
                <c:pt idx="0">
                  <c:v>43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טמפ'!$C$46:$J$46</c:f>
              <c:numCache>
                <c:formatCode>General</c:formatCode>
                <c:ptCount val="8"/>
                <c:pt idx="0">
                  <c:v>47.5</c:v>
                </c:pt>
                <c:pt idx="1">
                  <c:v>42</c:v>
                </c:pt>
                <c:pt idx="2">
                  <c:v>36.1</c:v>
                </c:pt>
                <c:pt idx="3">
                  <c:v>33.299999999999997</c:v>
                </c:pt>
                <c:pt idx="4">
                  <c:v>32.6</c:v>
                </c:pt>
                <c:pt idx="5">
                  <c:v>30.5</c:v>
                </c:pt>
                <c:pt idx="6">
                  <c:v>29.3</c:v>
                </c:pt>
                <c:pt idx="7">
                  <c:v>29.2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F881-4837-AC6A-974778412ED8}"/>
            </c:ext>
          </c:extLst>
        </c:ser>
        <c:ser>
          <c:idx val="44"/>
          <c:order val="44"/>
          <c:tx>
            <c:strRef>
              <c:f>'נתוני טמפ'!$B$47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טמפ'!$C$47:$J$47</c:f>
              <c:numCache>
                <c:formatCode>General</c:formatCode>
                <c:ptCount val="8"/>
                <c:pt idx="0">
                  <c:v>47.5</c:v>
                </c:pt>
                <c:pt idx="1">
                  <c:v>42.2</c:v>
                </c:pt>
                <c:pt idx="2">
                  <c:v>36.299999999999997</c:v>
                </c:pt>
                <c:pt idx="3">
                  <c:v>33.4</c:v>
                </c:pt>
                <c:pt idx="4">
                  <c:v>32.6</c:v>
                </c:pt>
                <c:pt idx="5">
                  <c:v>30.5</c:v>
                </c:pt>
                <c:pt idx="6">
                  <c:v>29.4</c:v>
                </c:pt>
                <c:pt idx="7">
                  <c:v>29.2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F881-4837-AC6A-974778412ED8}"/>
            </c:ext>
          </c:extLst>
        </c:ser>
        <c:ser>
          <c:idx val="45"/>
          <c:order val="45"/>
          <c:tx>
            <c:strRef>
              <c:f>'נתוני טמפ'!$B$48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טמפ'!$C$48:$J$48</c:f>
              <c:numCache>
                <c:formatCode>General</c:formatCode>
                <c:ptCount val="8"/>
                <c:pt idx="0">
                  <c:v>47.6</c:v>
                </c:pt>
                <c:pt idx="1">
                  <c:v>42.3</c:v>
                </c:pt>
                <c:pt idx="2">
                  <c:v>36.4</c:v>
                </c:pt>
                <c:pt idx="3">
                  <c:v>33.5</c:v>
                </c:pt>
                <c:pt idx="4">
                  <c:v>32.700000000000003</c:v>
                </c:pt>
                <c:pt idx="5">
                  <c:v>30.5</c:v>
                </c:pt>
                <c:pt idx="6">
                  <c:v>29.5</c:v>
                </c:pt>
                <c:pt idx="7">
                  <c:v>29.1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F881-4837-AC6A-974778412ED8}"/>
            </c:ext>
          </c:extLst>
        </c:ser>
        <c:ser>
          <c:idx val="46"/>
          <c:order val="46"/>
          <c:tx>
            <c:strRef>
              <c:f>'נתוני טמפ'!$B$49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טמפ'!$C$49:$J$49</c:f>
              <c:numCache>
                <c:formatCode>General</c:formatCode>
                <c:ptCount val="8"/>
                <c:pt idx="0">
                  <c:v>47.6</c:v>
                </c:pt>
                <c:pt idx="1">
                  <c:v>42.3</c:v>
                </c:pt>
                <c:pt idx="2">
                  <c:v>36.4</c:v>
                </c:pt>
                <c:pt idx="3">
                  <c:v>33.5</c:v>
                </c:pt>
                <c:pt idx="4">
                  <c:v>32.700000000000003</c:v>
                </c:pt>
                <c:pt idx="5">
                  <c:v>30.5</c:v>
                </c:pt>
                <c:pt idx="6">
                  <c:v>29.5</c:v>
                </c:pt>
                <c:pt idx="7">
                  <c:v>29.1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F881-4837-AC6A-974778412ED8}"/>
            </c:ext>
          </c:extLst>
        </c:ser>
        <c:ser>
          <c:idx val="47"/>
          <c:order val="47"/>
          <c:tx>
            <c:strRef>
              <c:f>'נתוני טמפ'!$B$50</c:f>
              <c:strCache>
                <c:ptCount val="1"/>
                <c:pt idx="0">
                  <c:v>47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טמפ'!$C$50:$J$50</c:f>
              <c:numCache>
                <c:formatCode>General</c:formatCode>
                <c:ptCount val="8"/>
                <c:pt idx="0">
                  <c:v>47.2</c:v>
                </c:pt>
                <c:pt idx="1">
                  <c:v>42</c:v>
                </c:pt>
                <c:pt idx="2">
                  <c:v>36.299999999999997</c:v>
                </c:pt>
                <c:pt idx="3">
                  <c:v>33.5</c:v>
                </c:pt>
                <c:pt idx="4">
                  <c:v>32.700000000000003</c:v>
                </c:pt>
                <c:pt idx="5">
                  <c:v>30.5</c:v>
                </c:pt>
                <c:pt idx="6">
                  <c:v>29.5</c:v>
                </c:pt>
                <c:pt idx="7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F881-4837-AC6A-974778412ED8}"/>
            </c:ext>
          </c:extLst>
        </c:ser>
        <c:ser>
          <c:idx val="48"/>
          <c:order val="48"/>
          <c:tx>
            <c:strRef>
              <c:f>'נתוני טמפ'!$B$51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טמפ'!$C$51:$J$51</c:f>
              <c:numCache>
                <c:formatCode>General</c:formatCode>
                <c:ptCount val="8"/>
                <c:pt idx="0">
                  <c:v>47.1</c:v>
                </c:pt>
                <c:pt idx="1">
                  <c:v>42</c:v>
                </c:pt>
                <c:pt idx="2">
                  <c:v>36.4</c:v>
                </c:pt>
                <c:pt idx="3">
                  <c:v>33.5</c:v>
                </c:pt>
                <c:pt idx="4">
                  <c:v>32.700000000000003</c:v>
                </c:pt>
                <c:pt idx="5">
                  <c:v>30.5</c:v>
                </c:pt>
                <c:pt idx="6">
                  <c:v>29.5</c:v>
                </c:pt>
                <c:pt idx="7">
                  <c:v>29.1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F881-4837-AC6A-974778412ED8}"/>
            </c:ext>
          </c:extLst>
        </c:ser>
        <c:ser>
          <c:idx val="49"/>
          <c:order val="49"/>
          <c:tx>
            <c:strRef>
              <c:f>'נתוני טמפ'!$B$52</c:f>
              <c:strCache>
                <c:ptCount val="1"/>
                <c:pt idx="0">
                  <c:v>49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טמפ'!$C$52:$J$52</c:f>
              <c:numCache>
                <c:formatCode>General</c:formatCode>
                <c:ptCount val="8"/>
                <c:pt idx="0">
                  <c:v>47.1</c:v>
                </c:pt>
                <c:pt idx="1">
                  <c:v>41.8</c:v>
                </c:pt>
                <c:pt idx="2">
                  <c:v>36</c:v>
                </c:pt>
                <c:pt idx="3">
                  <c:v>33.200000000000003</c:v>
                </c:pt>
                <c:pt idx="4">
                  <c:v>32.5</c:v>
                </c:pt>
                <c:pt idx="5">
                  <c:v>30.5</c:v>
                </c:pt>
                <c:pt idx="6">
                  <c:v>29.4</c:v>
                </c:pt>
                <c:pt idx="7">
                  <c:v>29.1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F881-4837-AC6A-974778412ED8}"/>
            </c:ext>
          </c:extLst>
        </c:ser>
        <c:ser>
          <c:idx val="50"/>
          <c:order val="50"/>
          <c:tx>
            <c:strRef>
              <c:f>'נתוני טמפ'!$B$53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cat>
            <c:numRef>
              <c:f>'נתוני טמפ'!$C$2:$J$2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cat>
          <c:val>
            <c:numRef>
              <c:f>'נתוני טמפ'!$C$53:$J$53</c:f>
              <c:numCache>
                <c:formatCode>General</c:formatCode>
                <c:ptCount val="8"/>
                <c:pt idx="0">
                  <c:v>47</c:v>
                </c:pt>
                <c:pt idx="1">
                  <c:v>42</c:v>
                </c:pt>
                <c:pt idx="2">
                  <c:v>36.200000000000003</c:v>
                </c:pt>
                <c:pt idx="3">
                  <c:v>33.4</c:v>
                </c:pt>
                <c:pt idx="4">
                  <c:v>32.700000000000003</c:v>
                </c:pt>
                <c:pt idx="5">
                  <c:v>30.5</c:v>
                </c:pt>
                <c:pt idx="6">
                  <c:v>29.6</c:v>
                </c:pt>
                <c:pt idx="7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F881-4837-AC6A-974778412ED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66229264"/>
        <c:axId val="166229656"/>
        <c:axId val="223443536"/>
      </c:surface3DChart>
      <c:catAx>
        <c:axId val="16622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9656"/>
        <c:crosses val="autoZero"/>
        <c:auto val="1"/>
        <c:lblAlgn val="ctr"/>
        <c:lblOffset val="100"/>
        <c:noMultiLvlLbl val="0"/>
      </c:catAx>
      <c:valAx>
        <c:axId val="1662296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9264"/>
        <c:crosses val="autoZero"/>
        <c:crossBetween val="midCat"/>
      </c:valAx>
      <c:serAx>
        <c:axId val="223443536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9656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400" b="0" i="0" u="none" strike="noStrike" baseline="0">
                <a:effectLst/>
              </a:rPr>
              <a:t>טמפ' כתלות במיקום בדקה 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'גרף טמפ'!TimeErrorY</c:f>
                <c:numCache>
                  <c:formatCode>General</c:formatCode>
                  <c:ptCount val="8"/>
                  <c:pt idx="0">
                    <c:v>1.7749999999999986</c:v>
                  </c:pt>
                  <c:pt idx="1">
                    <c:v>1.7718749999999985</c:v>
                  </c:pt>
                  <c:pt idx="2">
                    <c:v>1.6656249999999986</c:v>
                  </c:pt>
                  <c:pt idx="3">
                    <c:v>1.5093749999999986</c:v>
                  </c:pt>
                  <c:pt idx="4">
                    <c:v>1.4968749999999986</c:v>
                  </c:pt>
                  <c:pt idx="5">
                    <c:v>1.6468749999999985</c:v>
                  </c:pt>
                  <c:pt idx="6">
                    <c:v>1.4437499999999985</c:v>
                  </c:pt>
                  <c:pt idx="7">
                    <c:v>1.6687499999999986</c:v>
                  </c:pt>
                </c:numCache>
              </c:numRef>
            </c:plus>
            <c:minus>
              <c:numRef>
                <c:f>'גרף טמפ'!TimeErrorY</c:f>
                <c:numCache>
                  <c:formatCode>General</c:formatCode>
                  <c:ptCount val="8"/>
                  <c:pt idx="0">
                    <c:v>1.7749999999999986</c:v>
                  </c:pt>
                  <c:pt idx="1">
                    <c:v>1.7718749999999985</c:v>
                  </c:pt>
                  <c:pt idx="2">
                    <c:v>1.6656249999999986</c:v>
                  </c:pt>
                  <c:pt idx="3">
                    <c:v>1.5093749999999986</c:v>
                  </c:pt>
                  <c:pt idx="4">
                    <c:v>1.4968749999999986</c:v>
                  </c:pt>
                  <c:pt idx="5">
                    <c:v>1.6468749999999985</c:v>
                  </c:pt>
                  <c:pt idx="6">
                    <c:v>1.4437499999999985</c:v>
                  </c:pt>
                  <c:pt idx="7">
                    <c:v>1.6687499999999986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'שגיאה סופית'!$M$3</c:f>
                <c:numCache>
                  <c:formatCode>General</c:formatCode>
                  <c:ptCount val="1"/>
                  <c:pt idx="0">
                    <c:v>5.0000000000000001E-3</c:v>
                  </c:pt>
                </c:numCache>
              </c:numRef>
            </c:plus>
            <c:minus>
              <c:numRef>
                <c:f>'שגיאה סופית'!$M$3</c:f>
                <c:numCache>
                  <c:formatCode>General</c:formatCode>
                  <c:ptCount val="1"/>
                  <c:pt idx="0">
                    <c:v>5.0000000000000001E-3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'גרף טמפ'!TimeX</c:f>
              <c:numCache>
                <c:formatCode>General</c:formatCode>
                <c:ptCount val="8"/>
                <c:pt idx="0">
                  <c:v>0.08</c:v>
                </c:pt>
                <c:pt idx="1">
                  <c:v>0.1389</c:v>
                </c:pt>
                <c:pt idx="2">
                  <c:v>0.1978</c:v>
                </c:pt>
                <c:pt idx="3">
                  <c:v>0.25669999999999998</c:v>
                </c:pt>
                <c:pt idx="4">
                  <c:v>0.31559999999999999</c:v>
                </c:pt>
                <c:pt idx="5">
                  <c:v>0.3745</c:v>
                </c:pt>
                <c:pt idx="6">
                  <c:v>0.43340000000000001</c:v>
                </c:pt>
                <c:pt idx="7">
                  <c:v>0.49230000000000002</c:v>
                </c:pt>
              </c:numCache>
            </c:numRef>
          </c:xVal>
          <c:yVal>
            <c:numRef>
              <c:f>'גרף טמפ'!TimeY</c:f>
              <c:numCache>
                <c:formatCode>General</c:formatCode>
                <c:ptCount val="8"/>
                <c:pt idx="0">
                  <c:v>45.8</c:v>
                </c:pt>
                <c:pt idx="1">
                  <c:v>39.799999999999997</c:v>
                </c:pt>
                <c:pt idx="2">
                  <c:v>33.9</c:v>
                </c:pt>
                <c:pt idx="3">
                  <c:v>31.3</c:v>
                </c:pt>
                <c:pt idx="4">
                  <c:v>30.4</c:v>
                </c:pt>
                <c:pt idx="5">
                  <c:v>28.2</c:v>
                </c:pt>
                <c:pt idx="6">
                  <c:v>22.5</c:v>
                </c:pt>
                <c:pt idx="7">
                  <c:v>26.8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32-47BE-9CA8-FC7DB9948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442208"/>
        <c:axId val="423447456"/>
      </c:scatterChart>
      <c:valAx>
        <c:axId val="4234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</a:t>
                </a:r>
                <a:r>
                  <a:rPr lang="he-IL" baseline="0"/>
                  <a:t> מטר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47456"/>
        <c:crosses val="autoZero"/>
        <c:crossBetween val="midCat"/>
      </c:valAx>
      <c:valAx>
        <c:axId val="423447456"/>
        <c:scaling>
          <c:orientation val="minMax"/>
          <c:max val="5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טמפ' צלזיוס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טמפ</a:t>
            </a:r>
            <a:r>
              <a:rPr lang="he-IL" baseline="0"/>
              <a:t>' בזמן יחיד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'גרף טמפ'!LocationErrorY</c:f>
                <c:numCache>
                  <c:formatCode>General</c:formatCode>
                  <c:ptCount val="53"/>
                  <c:pt idx="0">
                    <c:v>1.4499999999999984</c:v>
                  </c:pt>
                  <c:pt idx="1">
                    <c:v>1.6124999999999985</c:v>
                  </c:pt>
                  <c:pt idx="2">
                    <c:v>1.6937499999999988</c:v>
                  </c:pt>
                  <c:pt idx="3">
                    <c:v>1.6999999999999984</c:v>
                  </c:pt>
                  <c:pt idx="4">
                    <c:v>1.7312499999999984</c:v>
                  </c:pt>
                  <c:pt idx="5">
                    <c:v>1.7187499999999982</c:v>
                  </c:pt>
                  <c:pt idx="6">
                    <c:v>1.7312499999999984</c:v>
                  </c:pt>
                  <c:pt idx="7">
                    <c:v>1.7249999999999983</c:v>
                  </c:pt>
                  <c:pt idx="8">
                    <c:v>1.7374999999999985</c:v>
                  </c:pt>
                  <c:pt idx="9">
                    <c:v>1.7374999999999985</c:v>
                  </c:pt>
                  <c:pt idx="10">
                    <c:v>1.7562499999999988</c:v>
                  </c:pt>
                  <c:pt idx="11">
                    <c:v>1.7312499999999988</c:v>
                  </c:pt>
                  <c:pt idx="12">
                    <c:v>1.7437499999999986</c:v>
                  </c:pt>
                  <c:pt idx="13">
                    <c:v>1.7499999999999987</c:v>
                  </c:pt>
                  <c:pt idx="14">
                    <c:v>1.7437499999999986</c:v>
                  </c:pt>
                  <c:pt idx="15">
                    <c:v>1.7374999999999989</c:v>
                  </c:pt>
                  <c:pt idx="16">
                    <c:v>1.7437499999999986</c:v>
                  </c:pt>
                  <c:pt idx="17">
                    <c:v>1.7374999999999985</c:v>
                  </c:pt>
                  <c:pt idx="18">
                    <c:v>1.7374999999999985</c:v>
                  </c:pt>
                  <c:pt idx="19">
                    <c:v>1.7312499999999984</c:v>
                  </c:pt>
                  <c:pt idx="20">
                    <c:v>1.7749999999999986</c:v>
                  </c:pt>
                  <c:pt idx="21">
                    <c:v>1.7624999999999984</c:v>
                  </c:pt>
                  <c:pt idx="22">
                    <c:v>1.7562499999999988</c:v>
                  </c:pt>
                  <c:pt idx="23">
                    <c:v>1.7499999999999987</c:v>
                  </c:pt>
                  <c:pt idx="24">
                    <c:v>1.7249999999999983</c:v>
                  </c:pt>
                  <c:pt idx="25">
                    <c:v>1.7437499999999986</c:v>
                  </c:pt>
                  <c:pt idx="26">
                    <c:v>1.7499999999999982</c:v>
                  </c:pt>
                  <c:pt idx="27">
                    <c:v>1.7312499999999988</c:v>
                  </c:pt>
                  <c:pt idx="28">
                    <c:v>1.7312499999999988</c:v>
                  </c:pt>
                  <c:pt idx="29">
                    <c:v>1.7374999999999985</c:v>
                  </c:pt>
                  <c:pt idx="30">
                    <c:v>1.7437499999999986</c:v>
                  </c:pt>
                  <c:pt idx="31">
                    <c:v>1.7374999999999989</c:v>
                  </c:pt>
                  <c:pt idx="32">
                    <c:v>1.7249999999999988</c:v>
                  </c:pt>
                  <c:pt idx="33">
                    <c:v>1.7249999999999983</c:v>
                  </c:pt>
                  <c:pt idx="34">
                    <c:v>1.7249999999999988</c:v>
                  </c:pt>
                  <c:pt idx="35">
                    <c:v>1.7249999999999983</c:v>
                  </c:pt>
                  <c:pt idx="36">
                    <c:v>1.7249999999999988</c:v>
                  </c:pt>
                  <c:pt idx="37">
                    <c:v>1.7187499999999987</c:v>
                  </c:pt>
                  <c:pt idx="38">
                    <c:v>1.7374999999999985</c:v>
                  </c:pt>
                  <c:pt idx="39">
                    <c:v>1.7374999999999985</c:v>
                  </c:pt>
                  <c:pt idx="40">
                    <c:v>1.7249999999999983</c:v>
                  </c:pt>
                  <c:pt idx="41">
                    <c:v>1.7374999999999985</c:v>
                  </c:pt>
                  <c:pt idx="42">
                    <c:v>1.7187499999999987</c:v>
                  </c:pt>
                  <c:pt idx="43">
                    <c:v>1.7437499999999986</c:v>
                  </c:pt>
                  <c:pt idx="44">
                    <c:v>1.7312499999999984</c:v>
                  </c:pt>
                  <c:pt idx="45">
                    <c:v>1.7312499999999988</c:v>
                  </c:pt>
                  <c:pt idx="46">
                    <c:v>1.7312499999999988</c:v>
                  </c:pt>
                  <c:pt idx="47">
                    <c:v>1.7249999999999988</c:v>
                  </c:pt>
                  <c:pt idx="48">
                    <c:v>1.7187499999999987</c:v>
                  </c:pt>
                  <c:pt idx="49">
                    <c:v>1.7312499999999988</c:v>
                  </c:pt>
                  <c:pt idx="50">
                    <c:v>1.7124999999999986</c:v>
                  </c:pt>
                  <c:pt idx="51">
                    <c:v>1.7249999999999983</c:v>
                  </c:pt>
                  <c:pt idx="52">
                    <c:v>1.7062499999999985</c:v>
                  </c:pt>
                </c:numCache>
              </c:numRef>
            </c:plus>
            <c:minus>
              <c:numRef>
                <c:f>'גרף טמפ'!LocationErrorY</c:f>
                <c:numCache>
                  <c:formatCode>General</c:formatCode>
                  <c:ptCount val="53"/>
                  <c:pt idx="0">
                    <c:v>1.4499999999999984</c:v>
                  </c:pt>
                  <c:pt idx="1">
                    <c:v>1.6124999999999985</c:v>
                  </c:pt>
                  <c:pt idx="2">
                    <c:v>1.6937499999999988</c:v>
                  </c:pt>
                  <c:pt idx="3">
                    <c:v>1.6999999999999984</c:v>
                  </c:pt>
                  <c:pt idx="4">
                    <c:v>1.7312499999999984</c:v>
                  </c:pt>
                  <c:pt idx="5">
                    <c:v>1.7187499999999982</c:v>
                  </c:pt>
                  <c:pt idx="6">
                    <c:v>1.7312499999999984</c:v>
                  </c:pt>
                  <c:pt idx="7">
                    <c:v>1.7249999999999983</c:v>
                  </c:pt>
                  <c:pt idx="8">
                    <c:v>1.7374999999999985</c:v>
                  </c:pt>
                  <c:pt idx="9">
                    <c:v>1.7374999999999985</c:v>
                  </c:pt>
                  <c:pt idx="10">
                    <c:v>1.7562499999999988</c:v>
                  </c:pt>
                  <c:pt idx="11">
                    <c:v>1.7312499999999988</c:v>
                  </c:pt>
                  <c:pt idx="12">
                    <c:v>1.7437499999999986</c:v>
                  </c:pt>
                  <c:pt idx="13">
                    <c:v>1.7499999999999987</c:v>
                  </c:pt>
                  <c:pt idx="14">
                    <c:v>1.7437499999999986</c:v>
                  </c:pt>
                  <c:pt idx="15">
                    <c:v>1.7374999999999989</c:v>
                  </c:pt>
                  <c:pt idx="16">
                    <c:v>1.7437499999999986</c:v>
                  </c:pt>
                  <c:pt idx="17">
                    <c:v>1.7374999999999985</c:v>
                  </c:pt>
                  <c:pt idx="18">
                    <c:v>1.7374999999999985</c:v>
                  </c:pt>
                  <c:pt idx="19">
                    <c:v>1.7312499999999984</c:v>
                  </c:pt>
                  <c:pt idx="20">
                    <c:v>1.7749999999999986</c:v>
                  </c:pt>
                  <c:pt idx="21">
                    <c:v>1.7624999999999984</c:v>
                  </c:pt>
                  <c:pt idx="22">
                    <c:v>1.7562499999999988</c:v>
                  </c:pt>
                  <c:pt idx="23">
                    <c:v>1.7499999999999987</c:v>
                  </c:pt>
                  <c:pt idx="24">
                    <c:v>1.7249999999999983</c:v>
                  </c:pt>
                  <c:pt idx="25">
                    <c:v>1.7437499999999986</c:v>
                  </c:pt>
                  <c:pt idx="26">
                    <c:v>1.7499999999999982</c:v>
                  </c:pt>
                  <c:pt idx="27">
                    <c:v>1.7312499999999988</c:v>
                  </c:pt>
                  <c:pt idx="28">
                    <c:v>1.7312499999999988</c:v>
                  </c:pt>
                  <c:pt idx="29">
                    <c:v>1.7374999999999985</c:v>
                  </c:pt>
                  <c:pt idx="30">
                    <c:v>1.7437499999999986</c:v>
                  </c:pt>
                  <c:pt idx="31">
                    <c:v>1.7374999999999989</c:v>
                  </c:pt>
                  <c:pt idx="32">
                    <c:v>1.7249999999999988</c:v>
                  </c:pt>
                  <c:pt idx="33">
                    <c:v>1.7249999999999983</c:v>
                  </c:pt>
                  <c:pt idx="34">
                    <c:v>1.7249999999999988</c:v>
                  </c:pt>
                  <c:pt idx="35">
                    <c:v>1.7249999999999983</c:v>
                  </c:pt>
                  <c:pt idx="36">
                    <c:v>1.7249999999999988</c:v>
                  </c:pt>
                  <c:pt idx="37">
                    <c:v>1.7187499999999987</c:v>
                  </c:pt>
                  <c:pt idx="38">
                    <c:v>1.7374999999999985</c:v>
                  </c:pt>
                  <c:pt idx="39">
                    <c:v>1.7374999999999985</c:v>
                  </c:pt>
                  <c:pt idx="40">
                    <c:v>1.7249999999999983</c:v>
                  </c:pt>
                  <c:pt idx="41">
                    <c:v>1.7374999999999985</c:v>
                  </c:pt>
                  <c:pt idx="42">
                    <c:v>1.7187499999999987</c:v>
                  </c:pt>
                  <c:pt idx="43">
                    <c:v>1.7437499999999986</c:v>
                  </c:pt>
                  <c:pt idx="44">
                    <c:v>1.7312499999999984</c:v>
                  </c:pt>
                  <c:pt idx="45">
                    <c:v>1.7312499999999988</c:v>
                  </c:pt>
                  <c:pt idx="46">
                    <c:v>1.7312499999999988</c:v>
                  </c:pt>
                  <c:pt idx="47">
                    <c:v>1.7249999999999988</c:v>
                  </c:pt>
                  <c:pt idx="48">
                    <c:v>1.7187499999999987</c:v>
                  </c:pt>
                  <c:pt idx="49">
                    <c:v>1.7312499999999988</c:v>
                  </c:pt>
                  <c:pt idx="50">
                    <c:v>1.7124999999999986</c:v>
                  </c:pt>
                  <c:pt idx="51">
                    <c:v>1.7249999999999983</c:v>
                  </c:pt>
                  <c:pt idx="52">
                    <c:v>1.7062499999999985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'גרף טמפ'!LocationX</c:f>
              <c:numCache>
                <c:formatCode>General</c:formatCode>
                <c:ptCount val="5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</c:numCache>
            </c:numRef>
          </c:xVal>
          <c:yVal>
            <c:numRef>
              <c:f>'גרף טמפ'!LocationY</c:f>
              <c:numCache>
                <c:formatCode>General</c:formatCode>
                <c:ptCount val="53"/>
                <c:pt idx="0">
                  <c:v>25.6</c:v>
                </c:pt>
                <c:pt idx="1">
                  <c:v>29.7</c:v>
                </c:pt>
                <c:pt idx="2">
                  <c:v>32.6</c:v>
                </c:pt>
                <c:pt idx="3">
                  <c:v>34.4</c:v>
                </c:pt>
                <c:pt idx="4">
                  <c:v>36.299999999999997</c:v>
                </c:pt>
                <c:pt idx="5">
                  <c:v>37.299999999999997</c:v>
                </c:pt>
                <c:pt idx="6">
                  <c:v>38.799999999999997</c:v>
                </c:pt>
                <c:pt idx="7">
                  <c:v>39.4</c:v>
                </c:pt>
                <c:pt idx="8">
                  <c:v>40.5</c:v>
                </c:pt>
                <c:pt idx="9">
                  <c:v>41.1</c:v>
                </c:pt>
                <c:pt idx="10">
                  <c:v>42.1</c:v>
                </c:pt>
                <c:pt idx="11">
                  <c:v>42.2</c:v>
                </c:pt>
                <c:pt idx="12">
                  <c:v>43</c:v>
                </c:pt>
                <c:pt idx="13">
                  <c:v>43.6</c:v>
                </c:pt>
                <c:pt idx="14">
                  <c:v>43.8</c:v>
                </c:pt>
                <c:pt idx="15">
                  <c:v>44.2</c:v>
                </c:pt>
                <c:pt idx="16">
                  <c:v>44.8</c:v>
                </c:pt>
                <c:pt idx="17">
                  <c:v>44.9</c:v>
                </c:pt>
                <c:pt idx="18">
                  <c:v>45.1</c:v>
                </c:pt>
                <c:pt idx="19">
                  <c:v>45</c:v>
                </c:pt>
                <c:pt idx="20">
                  <c:v>45.8</c:v>
                </c:pt>
                <c:pt idx="21">
                  <c:v>45.9</c:v>
                </c:pt>
                <c:pt idx="22">
                  <c:v>46</c:v>
                </c:pt>
                <c:pt idx="23">
                  <c:v>46.2</c:v>
                </c:pt>
                <c:pt idx="24">
                  <c:v>45.8</c:v>
                </c:pt>
                <c:pt idx="25">
                  <c:v>46.3</c:v>
                </c:pt>
                <c:pt idx="26">
                  <c:v>46.8</c:v>
                </c:pt>
                <c:pt idx="27">
                  <c:v>46.6</c:v>
                </c:pt>
                <c:pt idx="28">
                  <c:v>46.7</c:v>
                </c:pt>
                <c:pt idx="29">
                  <c:v>47</c:v>
                </c:pt>
                <c:pt idx="30">
                  <c:v>47.3</c:v>
                </c:pt>
                <c:pt idx="31">
                  <c:v>47.2</c:v>
                </c:pt>
                <c:pt idx="32">
                  <c:v>47.1</c:v>
                </c:pt>
                <c:pt idx="33">
                  <c:v>46.9</c:v>
                </c:pt>
                <c:pt idx="34">
                  <c:v>47.1</c:v>
                </c:pt>
                <c:pt idx="35">
                  <c:v>47.3</c:v>
                </c:pt>
                <c:pt idx="36">
                  <c:v>47.2</c:v>
                </c:pt>
                <c:pt idx="37">
                  <c:v>46.9</c:v>
                </c:pt>
                <c:pt idx="38">
                  <c:v>47.3</c:v>
                </c:pt>
                <c:pt idx="39">
                  <c:v>47.5</c:v>
                </c:pt>
                <c:pt idx="40">
                  <c:v>47.3</c:v>
                </c:pt>
                <c:pt idx="41">
                  <c:v>47.5</c:v>
                </c:pt>
                <c:pt idx="42">
                  <c:v>47.2</c:v>
                </c:pt>
                <c:pt idx="43">
                  <c:v>47.5</c:v>
                </c:pt>
                <c:pt idx="44">
                  <c:v>47.5</c:v>
                </c:pt>
                <c:pt idx="45">
                  <c:v>47.6</c:v>
                </c:pt>
                <c:pt idx="46">
                  <c:v>47.6</c:v>
                </c:pt>
                <c:pt idx="47">
                  <c:v>47.2</c:v>
                </c:pt>
                <c:pt idx="48">
                  <c:v>47.1</c:v>
                </c:pt>
                <c:pt idx="49">
                  <c:v>47.1</c:v>
                </c:pt>
                <c:pt idx="50">
                  <c:v>47</c:v>
                </c:pt>
                <c:pt idx="51">
                  <c:v>47.3</c:v>
                </c:pt>
                <c:pt idx="52">
                  <c:v>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FC-4D93-B80E-7D46B1B11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442208"/>
        <c:axId val="423447456"/>
      </c:scatterChart>
      <c:valAx>
        <c:axId val="4234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baseline="0"/>
                  <a:t>זמן בדקות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47456"/>
        <c:crosses val="autoZero"/>
        <c:crossBetween val="midCat"/>
      </c:valAx>
      <c:valAx>
        <c:axId val="423447456"/>
        <c:scaling>
          <c:orientation val="minMax"/>
          <c:max val="5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טמפ' צלזיוס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baseline="0"/>
              <a:t>טמפ ביחס למיקום - נוסחה וניסוי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נוסחה SINH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תיאוריה!$E$1:$E$21</c:f>
              <c:numCache>
                <c:formatCode>General</c:formatCode>
                <c:ptCount val="21"/>
                <c:pt idx="0">
                  <c:v>0</c:v>
                </c:pt>
                <c:pt idx="1">
                  <c:v>2.1156249999999998E-2</c:v>
                </c:pt>
                <c:pt idx="2">
                  <c:v>4.2312499999999996E-2</c:v>
                </c:pt>
                <c:pt idx="3">
                  <c:v>6.346874999999999E-2</c:v>
                </c:pt>
                <c:pt idx="4">
                  <c:v>8.4624999999999992E-2</c:v>
                </c:pt>
                <c:pt idx="5">
                  <c:v>0.10578124999999999</c:v>
                </c:pt>
                <c:pt idx="6">
                  <c:v>0.12693749999999998</c:v>
                </c:pt>
                <c:pt idx="7">
                  <c:v>0.14809374999999997</c:v>
                </c:pt>
                <c:pt idx="8">
                  <c:v>0.16924999999999996</c:v>
                </c:pt>
                <c:pt idx="9">
                  <c:v>0.19040624999999994</c:v>
                </c:pt>
                <c:pt idx="10">
                  <c:v>0.21156249999999993</c:v>
                </c:pt>
                <c:pt idx="11">
                  <c:v>0.23271874999999992</c:v>
                </c:pt>
                <c:pt idx="12">
                  <c:v>0.25387499999999991</c:v>
                </c:pt>
                <c:pt idx="13">
                  <c:v>0.27503124999999989</c:v>
                </c:pt>
                <c:pt idx="14">
                  <c:v>0.29618749999999988</c:v>
                </c:pt>
                <c:pt idx="15">
                  <c:v>0.31734374999999987</c:v>
                </c:pt>
                <c:pt idx="16">
                  <c:v>0.33849999999999986</c:v>
                </c:pt>
                <c:pt idx="17">
                  <c:v>0.35965624999999984</c:v>
                </c:pt>
                <c:pt idx="18">
                  <c:v>0.38081249999999983</c:v>
                </c:pt>
                <c:pt idx="19">
                  <c:v>0.40196874999999982</c:v>
                </c:pt>
                <c:pt idx="20">
                  <c:v>0.42312499999999981</c:v>
                </c:pt>
              </c:numCache>
            </c:numRef>
          </c:xVal>
          <c:yVal>
            <c:numRef>
              <c:f>תיאוריה!$G$1:$G$21</c:f>
              <c:numCache>
                <c:formatCode>General</c:formatCode>
                <c:ptCount val="21"/>
                <c:pt idx="0">
                  <c:v>25.1</c:v>
                </c:pt>
                <c:pt idx="1">
                  <c:v>22.61623341186116</c:v>
                </c:pt>
                <c:pt idx="2">
                  <c:v>20.359130705326805</c:v>
                </c:pt>
                <c:pt idx="3">
                  <c:v>18.306070798834583</c:v>
                </c:pt>
                <c:pt idx="4">
                  <c:v>16.436477563764935</c:v>
                </c:pt>
                <c:pt idx="5">
                  <c:v>14.731613606849722</c:v>
                </c:pt>
                <c:pt idx="6">
                  <c:v>13.174392480710873</c:v>
                </c:pt>
                <c:pt idx="7">
                  <c:v>11.749207440470071</c:v>
                </c:pt>
                <c:pt idx="8">
                  <c:v>10.441775030197997</c:v>
                </c:pt>
                <c:pt idx="9">
                  <c:v>9.2389919315988536</c:v>
                </c:pt>
                <c:pt idx="10">
                  <c:v>8.1288036402424737</c:v>
                </c:pt>
                <c:pt idx="11">
                  <c:v>7.1000836531940843</c:v>
                </c:pt>
                <c:pt idx="12">
                  <c:v>6.1425219572387437</c:v>
                </c:pt>
                <c:pt idx="13">
                  <c:v>5.2465217001098319</c:v>
                </c:pt>
                <c:pt idx="14">
                  <c:v>4.4031030091423915</c:v>
                </c:pt>
                <c:pt idx="15">
                  <c:v>3.6038129934048952</c:v>
                </c:pt>
                <c:pt idx="16">
                  <c:v>2.8406410273349181</c:v>
                </c:pt>
                <c:pt idx="17">
                  <c:v>2.1059384668363843</c:v>
                </c:pt>
                <c:pt idx="18">
                  <c:v>1.3923419932189225</c:v>
                </c:pt>
                <c:pt idx="19">
                  <c:v>0.69269981671878744</c:v>
                </c:pt>
                <c:pt idx="20">
                  <c:v>5.4435634417603185E-15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EB-4DF0-BC56-9E3FE2CBF0BE}"/>
            </c:ext>
          </c:extLst>
        </c:ser>
        <c:ser>
          <c:idx val="1"/>
          <c:order val="1"/>
          <c:tx>
            <c:v>נוסחה COSH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תיאוריה!$E$1:$E$21</c:f>
              <c:numCache>
                <c:formatCode>General</c:formatCode>
                <c:ptCount val="21"/>
                <c:pt idx="0">
                  <c:v>0</c:v>
                </c:pt>
                <c:pt idx="1">
                  <c:v>2.1156249999999998E-2</c:v>
                </c:pt>
                <c:pt idx="2">
                  <c:v>4.2312499999999996E-2</c:v>
                </c:pt>
                <c:pt idx="3">
                  <c:v>6.346874999999999E-2</c:v>
                </c:pt>
                <c:pt idx="4">
                  <c:v>8.4624999999999992E-2</c:v>
                </c:pt>
                <c:pt idx="5">
                  <c:v>0.10578124999999999</c:v>
                </c:pt>
                <c:pt idx="6">
                  <c:v>0.12693749999999998</c:v>
                </c:pt>
                <c:pt idx="7">
                  <c:v>0.14809374999999997</c:v>
                </c:pt>
                <c:pt idx="8">
                  <c:v>0.16924999999999996</c:v>
                </c:pt>
                <c:pt idx="9">
                  <c:v>0.19040624999999994</c:v>
                </c:pt>
                <c:pt idx="10">
                  <c:v>0.21156249999999993</c:v>
                </c:pt>
                <c:pt idx="11">
                  <c:v>0.23271874999999992</c:v>
                </c:pt>
                <c:pt idx="12">
                  <c:v>0.25387499999999991</c:v>
                </c:pt>
                <c:pt idx="13">
                  <c:v>0.27503124999999989</c:v>
                </c:pt>
                <c:pt idx="14">
                  <c:v>0.29618749999999988</c:v>
                </c:pt>
                <c:pt idx="15">
                  <c:v>0.31734374999999987</c:v>
                </c:pt>
                <c:pt idx="16">
                  <c:v>0.33849999999999986</c:v>
                </c:pt>
                <c:pt idx="17">
                  <c:v>0.35965624999999984</c:v>
                </c:pt>
                <c:pt idx="18">
                  <c:v>0.38081249999999983</c:v>
                </c:pt>
                <c:pt idx="19">
                  <c:v>0.40196874999999982</c:v>
                </c:pt>
                <c:pt idx="20">
                  <c:v>0.42312499999999981</c:v>
                </c:pt>
              </c:numCache>
            </c:numRef>
          </c:xVal>
          <c:yVal>
            <c:numRef>
              <c:f>תיאוריה!$I$1:$I$21</c:f>
              <c:numCache>
                <c:formatCode>General</c:formatCode>
                <c:ptCount val="21"/>
                <c:pt idx="0">
                  <c:v>25.1</c:v>
                </c:pt>
                <c:pt idx="1">
                  <c:v>22.800109548897773</c:v>
                </c:pt>
                <c:pt idx="2">
                  <c:v>20.728725818488055</c:v>
                </c:pt>
                <c:pt idx="3">
                  <c:v>18.865089035554995</c:v>
                </c:pt>
                <c:pt idx="4">
                  <c:v>17.190521503444682</c:v>
                </c:pt>
                <c:pt idx="5">
                  <c:v>15.68824041089387</c:v>
                </c:pt>
                <c:pt idx="6">
                  <c:v>14.343189631734356</c:v>
                </c:pt>
                <c:pt idx="7">
                  <c:v>13.141888829740052</c:v>
                </c:pt>
                <c:pt idx="8">
                  <c:v>12.072298356318907</c:v>
                </c:pt>
                <c:pt idx="9">
                  <c:v>11.123698587030471</c:v>
                </c:pt>
                <c:pt idx="10">
                  <c:v>10.286582487618396</c:v>
                </c:pt>
                <c:pt idx="11">
                  <c:v>9.5525603328357356</c:v>
                </c:pt>
                <c:pt idx="12">
                  <c:v>8.9142756231382485</c:v>
                </c:pt>
                <c:pt idx="13">
                  <c:v>8.3653313565480207</c:v>
                </c:pt>
                <c:pt idx="14">
                  <c:v>7.9002259167709434</c:v>
                </c:pt>
                <c:pt idx="15">
                  <c:v>7.5142979350275541</c:v>
                </c:pt>
                <c:pt idx="16">
                  <c:v>7.2036795729926633</c:v>
                </c:pt>
                <c:pt idx="17">
                  <c:v>6.9652577586372448</c:v>
                </c:pt>
                <c:pt idx="18">
                  <c:v>6.7966429864712854</c:v>
                </c:pt>
                <c:pt idx="19">
                  <c:v>6.6961453694981765</c:v>
                </c:pt>
                <c:pt idx="20">
                  <c:v>6.6627577028690705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EB-4DF0-BC56-9E3FE2CBF0BE}"/>
            </c:ext>
          </c:extLst>
        </c:ser>
        <c:ser>
          <c:idx val="2"/>
          <c:order val="2"/>
          <c:tx>
            <c:v>ניסוי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תיאוריה!$M$2:$M$9</c:f>
              <c:numCache>
                <c:formatCode>General</c:formatCode>
                <c:ptCount val="8"/>
                <c:pt idx="0">
                  <c:v>0</c:v>
                </c:pt>
                <c:pt idx="1">
                  <c:v>5.8900000000000001E-2</c:v>
                </c:pt>
                <c:pt idx="2">
                  <c:v>0.1178</c:v>
                </c:pt>
                <c:pt idx="3">
                  <c:v>0.1767</c:v>
                </c:pt>
                <c:pt idx="4">
                  <c:v>0.2356</c:v>
                </c:pt>
                <c:pt idx="5">
                  <c:v>0.29449999999999998</c:v>
                </c:pt>
                <c:pt idx="6">
                  <c:v>0.35339999999999999</c:v>
                </c:pt>
                <c:pt idx="7">
                  <c:v>0.4123</c:v>
                </c:pt>
              </c:numCache>
            </c:numRef>
          </c:xVal>
          <c:yVal>
            <c:numRef>
              <c:f>תיאוריה!$N$2:$N$9</c:f>
              <c:numCache>
                <c:formatCode>General</c:formatCode>
                <c:ptCount val="8"/>
                <c:pt idx="0">
                  <c:v>24.799999999999997</c:v>
                </c:pt>
                <c:pt idx="1">
                  <c:v>19.600000000000001</c:v>
                </c:pt>
                <c:pt idx="2">
                  <c:v>13.700000000000003</c:v>
                </c:pt>
                <c:pt idx="3">
                  <c:v>11.100000000000001</c:v>
                </c:pt>
                <c:pt idx="4">
                  <c:v>10.200000000000003</c:v>
                </c:pt>
                <c:pt idx="5">
                  <c:v>7.8999999999999986</c:v>
                </c:pt>
                <c:pt idx="6">
                  <c:v>7</c:v>
                </c:pt>
                <c:pt idx="7">
                  <c:v>6.3000000000000007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EB-4DF0-BC56-9E3FE2CBF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31616"/>
        <c:axId val="165071992"/>
      </c:scatterChart>
      <c:valAx>
        <c:axId val="16623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 במטרים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1992"/>
        <c:crosses val="autoZero"/>
        <c:crossBetween val="midCat"/>
      </c:valAx>
      <c:valAx>
        <c:axId val="16507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rtl="1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הפרש טמפ בין </a:t>
                </a:r>
                <a:r>
                  <a:rPr lang="en-US"/>
                  <a:t>T</a:t>
                </a:r>
                <a:r>
                  <a:rPr lang="he-IL"/>
                  <a:t>(</a:t>
                </a:r>
                <a:r>
                  <a:rPr lang="en-US"/>
                  <a:t>X</a:t>
                </a:r>
                <a:r>
                  <a:rPr lang="he-IL"/>
                  <a:t>)</a:t>
                </a:r>
                <a:r>
                  <a:rPr lang="he-IL" baseline="0"/>
                  <a:t> לאוויר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rtl="1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טמפ</a:t>
            </a:r>
            <a:r>
              <a:rPr lang="he-IL" baseline="0"/>
              <a:t> ניסוי ביחס לנוסחה </a:t>
            </a:r>
            <a:r>
              <a:rPr lang="en-US" baseline="0"/>
              <a:t>COSH</a:t>
            </a:r>
            <a:endParaRPr lang="he-IL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523272090988627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תיאוריה!$N$2:$N$9</c:f>
              <c:numCache>
                <c:formatCode>General</c:formatCode>
                <c:ptCount val="8"/>
                <c:pt idx="0">
                  <c:v>24.799999999999997</c:v>
                </c:pt>
                <c:pt idx="1">
                  <c:v>19.600000000000001</c:v>
                </c:pt>
                <c:pt idx="2">
                  <c:v>13.700000000000003</c:v>
                </c:pt>
                <c:pt idx="3">
                  <c:v>11.100000000000001</c:v>
                </c:pt>
                <c:pt idx="4">
                  <c:v>10.200000000000003</c:v>
                </c:pt>
                <c:pt idx="5">
                  <c:v>7.8999999999999986</c:v>
                </c:pt>
                <c:pt idx="6">
                  <c:v>7</c:v>
                </c:pt>
                <c:pt idx="7">
                  <c:v>6.3000000000000007</c:v>
                </c:pt>
              </c:numCache>
            </c:numRef>
          </c:xVal>
          <c:yVal>
            <c:numRef>
              <c:f>תיאוריה!$P$2:$P$9</c:f>
              <c:numCache>
                <c:formatCode>General</c:formatCode>
                <c:ptCount val="8"/>
                <c:pt idx="0">
                  <c:v>25.1</c:v>
                </c:pt>
                <c:pt idx="1">
                  <c:v>19.250929466136942</c:v>
                </c:pt>
                <c:pt idx="2">
                  <c:v>14.905734093425385</c:v>
                </c:pt>
                <c:pt idx="3">
                  <c:v>11.724968900631255</c:v>
                </c:pt>
                <c:pt idx="4">
                  <c:v>9.4601537416238024</c:v>
                </c:pt>
                <c:pt idx="5">
                  <c:v>7.9343621325040585</c:v>
                </c:pt>
                <c:pt idx="6">
                  <c:v>7.0283998231406297</c:v>
                </c:pt>
                <c:pt idx="7">
                  <c:v>6.6714933884691483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0-43AC-B08C-C66EA2686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73168"/>
        <c:axId val="165073560"/>
      </c:scatterChart>
      <c:valAx>
        <c:axId val="16507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ניסוי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3560"/>
        <c:crosses val="autoZero"/>
        <c:crossBetween val="midCat"/>
      </c:valAx>
      <c:valAx>
        <c:axId val="16507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נוסחה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טמפ</a:t>
            </a:r>
            <a:r>
              <a:rPr lang="he-IL" baseline="0"/>
              <a:t> ניסוי ביחס לנוסחה </a:t>
            </a:r>
            <a:r>
              <a:rPr lang="en-US" baseline="0"/>
              <a:t>SINH</a:t>
            </a:r>
            <a:endParaRPr lang="he-IL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ניסוי - SINH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523272090988627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תיאוריה!$N$2:$N$9</c:f>
              <c:numCache>
                <c:formatCode>General</c:formatCode>
                <c:ptCount val="8"/>
                <c:pt idx="0">
                  <c:v>24.799999999999997</c:v>
                </c:pt>
                <c:pt idx="1">
                  <c:v>19.600000000000001</c:v>
                </c:pt>
                <c:pt idx="2">
                  <c:v>13.700000000000003</c:v>
                </c:pt>
                <c:pt idx="3">
                  <c:v>11.100000000000001</c:v>
                </c:pt>
                <c:pt idx="4">
                  <c:v>10.200000000000003</c:v>
                </c:pt>
                <c:pt idx="5">
                  <c:v>7.8999999999999986</c:v>
                </c:pt>
                <c:pt idx="6">
                  <c:v>7</c:v>
                </c:pt>
                <c:pt idx="7">
                  <c:v>6.3000000000000007</c:v>
                </c:pt>
              </c:numCache>
            </c:numRef>
          </c:xVal>
          <c:yVal>
            <c:numRef>
              <c:f>תיאוריה!$O$2:$O$9</c:f>
              <c:numCache>
                <c:formatCode>General</c:formatCode>
                <c:ptCount val="8"/>
                <c:pt idx="0">
                  <c:v>25.1</c:v>
                </c:pt>
                <c:pt idx="1">
                  <c:v>18.733226106119101</c:v>
                </c:pt>
                <c:pt idx="2">
                  <c:v>13.829884587219565</c:v>
                </c:pt>
                <c:pt idx="3">
                  <c:v>10.006928301090035</c:v>
                </c:pt>
                <c:pt idx="4">
                  <c:v>6.9657093818707772</c:v>
                </c:pt>
                <c:pt idx="5">
                  <c:v>4.4686489843282153</c:v>
                </c:pt>
                <c:pt idx="6">
                  <c:v>2.3206777163914358</c:v>
                </c:pt>
                <c:pt idx="7">
                  <c:v>0.35399689372161908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E3-4529-8A0F-EFE2CC401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74344"/>
        <c:axId val="165074736"/>
      </c:scatterChart>
      <c:valAx>
        <c:axId val="16507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ניסוי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4736"/>
        <c:crosses val="autoZero"/>
        <c:crossBetween val="midCat"/>
      </c:valAx>
      <c:valAx>
        <c:axId val="16507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טמפ נוסחה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4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baseline="0"/>
              <a:t>טמפ ביחס למיקום - נוסחה וניסוי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2"/>
          <c:tx>
            <c:v>מודל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'גרף תיאוריה'!ModelX</c:f>
              <c:numCache>
                <c:formatCode>General</c:formatCode>
                <c:ptCount val="99"/>
                <c:pt idx="0">
                  <c:v>2.0999999999999999E-3</c:v>
                </c:pt>
                <c:pt idx="1">
                  <c:v>6.3E-3</c:v>
                </c:pt>
                <c:pt idx="2">
                  <c:v>1.0500000000000001E-2</c:v>
                </c:pt>
                <c:pt idx="3">
                  <c:v>1.47E-2</c:v>
                </c:pt>
                <c:pt idx="4">
                  <c:v>1.89E-2</c:v>
                </c:pt>
                <c:pt idx="5">
                  <c:v>2.3099999999999999E-2</c:v>
                </c:pt>
                <c:pt idx="6">
                  <c:v>2.7300000000000001E-2</c:v>
                </c:pt>
                <c:pt idx="7">
                  <c:v>3.15E-2</c:v>
                </c:pt>
                <c:pt idx="8">
                  <c:v>3.5700000000000003E-2</c:v>
                </c:pt>
                <c:pt idx="9">
                  <c:v>3.9899999999999998E-2</c:v>
                </c:pt>
                <c:pt idx="10">
                  <c:v>4.41E-2</c:v>
                </c:pt>
                <c:pt idx="11">
                  <c:v>4.8300000000000003E-2</c:v>
                </c:pt>
                <c:pt idx="12">
                  <c:v>5.2499999999999998E-2</c:v>
                </c:pt>
                <c:pt idx="13">
                  <c:v>5.6699999999999993E-2</c:v>
                </c:pt>
                <c:pt idx="14">
                  <c:v>6.0900000000000003E-2</c:v>
                </c:pt>
                <c:pt idx="15">
                  <c:v>6.5099999999999991E-2</c:v>
                </c:pt>
                <c:pt idx="16">
                  <c:v>6.93E-2</c:v>
                </c:pt>
                <c:pt idx="17">
                  <c:v>7.3499999999999996E-2</c:v>
                </c:pt>
                <c:pt idx="18">
                  <c:v>7.7699999999999991E-2</c:v>
                </c:pt>
                <c:pt idx="19">
                  <c:v>8.1900000000000001E-2</c:v>
                </c:pt>
                <c:pt idx="20">
                  <c:v>8.6099999999999996E-2</c:v>
                </c:pt>
                <c:pt idx="21">
                  <c:v>9.0299999999999991E-2</c:v>
                </c:pt>
                <c:pt idx="22">
                  <c:v>9.4500000000000001E-2</c:v>
                </c:pt>
                <c:pt idx="23">
                  <c:v>9.8699999999999996E-2</c:v>
                </c:pt>
                <c:pt idx="24">
                  <c:v>0.10290000000000001</c:v>
                </c:pt>
                <c:pt idx="25">
                  <c:v>0.1071</c:v>
                </c:pt>
                <c:pt idx="26">
                  <c:v>0.1113</c:v>
                </c:pt>
                <c:pt idx="27">
                  <c:v>0.11550000000000001</c:v>
                </c:pt>
                <c:pt idx="28">
                  <c:v>0.1197</c:v>
                </c:pt>
                <c:pt idx="29">
                  <c:v>0.1239</c:v>
                </c:pt>
                <c:pt idx="30">
                  <c:v>0.12809999999999999</c:v>
                </c:pt>
                <c:pt idx="31">
                  <c:v>0.1323</c:v>
                </c:pt>
                <c:pt idx="32">
                  <c:v>0.13650000000000001</c:v>
                </c:pt>
                <c:pt idx="33">
                  <c:v>0.14069999999999999</c:v>
                </c:pt>
                <c:pt idx="34">
                  <c:v>0.1449</c:v>
                </c:pt>
                <c:pt idx="35">
                  <c:v>0.14910000000000001</c:v>
                </c:pt>
                <c:pt idx="36">
                  <c:v>0.15329999999999999</c:v>
                </c:pt>
                <c:pt idx="37">
                  <c:v>0.1575</c:v>
                </c:pt>
                <c:pt idx="38">
                  <c:v>0.16170000000000001</c:v>
                </c:pt>
                <c:pt idx="39">
                  <c:v>0.16589999999999999</c:v>
                </c:pt>
                <c:pt idx="40">
                  <c:v>0.1701</c:v>
                </c:pt>
                <c:pt idx="41">
                  <c:v>0.17430000000000001</c:v>
                </c:pt>
                <c:pt idx="42">
                  <c:v>0.17849999999999999</c:v>
                </c:pt>
                <c:pt idx="43">
                  <c:v>0.1827</c:v>
                </c:pt>
                <c:pt idx="44">
                  <c:v>0.18690000000000001</c:v>
                </c:pt>
                <c:pt idx="45">
                  <c:v>0.19109999999999999</c:v>
                </c:pt>
                <c:pt idx="46">
                  <c:v>0.1953</c:v>
                </c:pt>
                <c:pt idx="47">
                  <c:v>0.19950000000000001</c:v>
                </c:pt>
                <c:pt idx="48">
                  <c:v>0.20369999999999999</c:v>
                </c:pt>
                <c:pt idx="49">
                  <c:v>0.2079</c:v>
                </c:pt>
                <c:pt idx="50">
                  <c:v>0.21210000000000001</c:v>
                </c:pt>
                <c:pt idx="51">
                  <c:v>0.21629999999999999</c:v>
                </c:pt>
                <c:pt idx="52">
                  <c:v>0.2205</c:v>
                </c:pt>
                <c:pt idx="53">
                  <c:v>0.22470000000000001</c:v>
                </c:pt>
                <c:pt idx="54">
                  <c:v>0.22889999999999999</c:v>
                </c:pt>
                <c:pt idx="55">
                  <c:v>0.2331</c:v>
                </c:pt>
                <c:pt idx="56">
                  <c:v>0.23730000000000001</c:v>
                </c:pt>
                <c:pt idx="57">
                  <c:v>0.24149999999999999</c:v>
                </c:pt>
                <c:pt idx="58">
                  <c:v>0.2457</c:v>
                </c:pt>
                <c:pt idx="59">
                  <c:v>0.24990000000000001</c:v>
                </c:pt>
                <c:pt idx="60">
                  <c:v>0.25409999999999999</c:v>
                </c:pt>
                <c:pt idx="61">
                  <c:v>0.25829999999999997</c:v>
                </c:pt>
                <c:pt idx="62">
                  <c:v>0.26250000000000001</c:v>
                </c:pt>
                <c:pt idx="63">
                  <c:v>0.26669999999999999</c:v>
                </c:pt>
                <c:pt idx="64">
                  <c:v>0.27089999999999997</c:v>
                </c:pt>
                <c:pt idx="65">
                  <c:v>0.27510000000000001</c:v>
                </c:pt>
                <c:pt idx="66">
                  <c:v>0.27929999999999999</c:v>
                </c:pt>
                <c:pt idx="67">
                  <c:v>0.28349999999999997</c:v>
                </c:pt>
                <c:pt idx="68">
                  <c:v>0.28770000000000001</c:v>
                </c:pt>
                <c:pt idx="69">
                  <c:v>0.29189999999999999</c:v>
                </c:pt>
                <c:pt idx="70">
                  <c:v>0.29609999999999997</c:v>
                </c:pt>
                <c:pt idx="71">
                  <c:v>0.30030000000000001</c:v>
                </c:pt>
                <c:pt idx="72">
                  <c:v>0.30449999999999999</c:v>
                </c:pt>
                <c:pt idx="73">
                  <c:v>0.30869999999999997</c:v>
                </c:pt>
                <c:pt idx="74">
                  <c:v>0.31290000000000001</c:v>
                </c:pt>
                <c:pt idx="75">
                  <c:v>0.31709999999999999</c:v>
                </c:pt>
                <c:pt idx="76">
                  <c:v>0.32129999999999997</c:v>
                </c:pt>
                <c:pt idx="77">
                  <c:v>0.32550000000000001</c:v>
                </c:pt>
                <c:pt idx="78">
                  <c:v>0.32969999999999999</c:v>
                </c:pt>
                <c:pt idx="79">
                  <c:v>0.33389999999999997</c:v>
                </c:pt>
                <c:pt idx="80">
                  <c:v>0.33810000000000001</c:v>
                </c:pt>
                <c:pt idx="81">
                  <c:v>0.34229999999999999</c:v>
                </c:pt>
                <c:pt idx="82">
                  <c:v>0.34649999999999997</c:v>
                </c:pt>
                <c:pt idx="83">
                  <c:v>0.35070000000000001</c:v>
                </c:pt>
                <c:pt idx="84">
                  <c:v>0.35489999999999999</c:v>
                </c:pt>
                <c:pt idx="85">
                  <c:v>0.35909999999999997</c:v>
                </c:pt>
                <c:pt idx="86">
                  <c:v>0.36330000000000001</c:v>
                </c:pt>
                <c:pt idx="87">
                  <c:v>0.36749999999999999</c:v>
                </c:pt>
                <c:pt idx="88">
                  <c:v>0.37169999999999997</c:v>
                </c:pt>
                <c:pt idx="89">
                  <c:v>0.37590000000000001</c:v>
                </c:pt>
                <c:pt idx="90">
                  <c:v>0.38009999999999999</c:v>
                </c:pt>
                <c:pt idx="91">
                  <c:v>0.38429999999999997</c:v>
                </c:pt>
                <c:pt idx="92">
                  <c:v>0.38850000000000001</c:v>
                </c:pt>
                <c:pt idx="93">
                  <c:v>0.39269999999999999</c:v>
                </c:pt>
                <c:pt idx="94">
                  <c:v>0.39689999999999998</c:v>
                </c:pt>
                <c:pt idx="95">
                  <c:v>0.40110000000000001</c:v>
                </c:pt>
                <c:pt idx="96">
                  <c:v>0.40529999999999999</c:v>
                </c:pt>
                <c:pt idx="97">
                  <c:v>0.40949999999999998</c:v>
                </c:pt>
                <c:pt idx="98">
                  <c:v>0.41370000000000001</c:v>
                </c:pt>
              </c:numCache>
            </c:numRef>
          </c:xVal>
          <c:yVal>
            <c:numRef>
              <c:f>'גרף תיאוריה'!ModelY</c:f>
              <c:numCache>
                <c:formatCode>General</c:formatCode>
                <c:ptCount val="99"/>
                <c:pt idx="0">
                  <c:v>21.035111125198618</c:v>
                </c:pt>
                <c:pt idx="1">
                  <c:v>20.648980406175792</c:v>
                </c:pt>
                <c:pt idx="2">
                  <c:v>20.270289750389459</c:v>
                </c:pt>
                <c:pt idx="3">
                  <c:v>19.898909050861182</c:v>
                </c:pt>
                <c:pt idx="4">
                  <c:v>19.53471079729448</c:v>
                </c:pt>
                <c:pt idx="5">
                  <c:v>19.177570029454749</c:v>
                </c:pt>
                <c:pt idx="6">
                  <c:v>18.827364291463919</c:v>
                </c:pt>
                <c:pt idx="7">
                  <c:v>18.483973586993731</c:v>
                </c:pt>
                <c:pt idx="8">
                  <c:v>18.147280335341868</c:v>
                </c:pt>
                <c:pt idx="9">
                  <c:v>17.817169328375488</c:v>
                </c:pt>
                <c:pt idx="10">
                  <c:v>17.493527688327099</c:v>
                </c:pt>
                <c:pt idx="11">
                  <c:v>17.17624482642784</c:v>
                </c:pt>
                <c:pt idx="12">
                  <c:v>16.865212402363621</c:v>
                </c:pt>
                <c:pt idx="13">
                  <c:v>16.560324284540009</c:v>
                </c:pt>
                <c:pt idx="14">
                  <c:v>16.26147651114179</c:v>
                </c:pt>
                <c:pt idx="15">
                  <c:v>15.96856725197345</c:v>
                </c:pt>
                <c:pt idx="16">
                  <c:v>15.681496771067399</c:v>
                </c:pt>
                <c:pt idx="17">
                  <c:v>15.40016739004656</c:v>
                </c:pt>
                <c:pt idx="18">
                  <c:v>15.12448345222867</c:v>
                </c:pt>
                <c:pt idx="19">
                  <c:v>14.854351287459471</c:v>
                </c:pt>
                <c:pt idx="20">
                  <c:v>14.589679177662649</c:v>
                </c:pt>
                <c:pt idx="21">
                  <c:v>14.330377323094369</c:v>
                </c:pt>
                <c:pt idx="22">
                  <c:v>14.0763578092904</c:v>
                </c:pt>
                <c:pt idx="23">
                  <c:v>13.82753457469445</c:v>
                </c:pt>
                <c:pt idx="24">
                  <c:v>13.58382337895628</c:v>
                </c:pt>
                <c:pt idx="25">
                  <c:v>13.34514177188842</c:v>
                </c:pt>
                <c:pt idx="26">
                  <c:v>13.111409063070569</c:v>
                </c:pt>
                <c:pt idx="27">
                  <c:v>12.88254629209122</c:v>
                </c:pt>
                <c:pt idx="28">
                  <c:v>12.658476199415739</c:v>
                </c:pt>
                <c:pt idx="29">
                  <c:v>12.439123197871069</c:v>
                </c:pt>
                <c:pt idx="30">
                  <c:v>12.224413344736631</c:v>
                </c:pt>
                <c:pt idx="31">
                  <c:v>12.01427431443204</c:v>
                </c:pt>
                <c:pt idx="32">
                  <c:v>11.808635371791731</c:v>
                </c:pt>
                <c:pt idx="33">
                  <c:v>11.607427345917371</c:v>
                </c:pt>
                <c:pt idx="34">
                  <c:v>11.41058260459865</c:v>
                </c:pt>
                <c:pt idx="35">
                  <c:v>11.21803502929369</c:v>
                </c:pt>
                <c:pt idx="36">
                  <c:v>11.02971999066016</c:v>
                </c:pt>
                <c:pt idx="37">
                  <c:v>10.84557432462864</c:v>
                </c:pt>
                <c:pt idx="38">
                  <c:v>10.665536309009619</c:v>
                </c:pt>
                <c:pt idx="39">
                  <c:v>10.48954564062624</c:v>
                </c:pt>
                <c:pt idx="40">
                  <c:v>10.317543412964429</c:v>
                </c:pt>
                <c:pt idx="41">
                  <c:v>10.1494720943329</c:v>
                </c:pt>
                <c:pt idx="42">
                  <c:v>9.9852755065251042</c:v>
                </c:pt>
                <c:pt idx="43">
                  <c:v>9.8248988039757581</c:v>
                </c:pt>
                <c:pt idx="44">
                  <c:v>9.6682884534046867</c:v>
                </c:pt>
                <c:pt idx="45">
                  <c:v>9.5153922139407374</c:v>
                </c:pt>
                <c:pt idx="46">
                  <c:v>9.3661591177188388</c:v>
                </c:pt>
                <c:pt idx="47">
                  <c:v>9.2205394509434146</c:v>
                </c:pt>
                <c:pt idx="48">
                  <c:v>9.0784847354114611</c:v>
                </c:pt>
                <c:pt idx="49">
                  <c:v>8.9399477104888554</c:v>
                </c:pt>
                <c:pt idx="50">
                  <c:v>8.8048823155335345</c:v>
                </c:pt>
                <c:pt idx="51">
                  <c:v>8.67324367275938</c:v>
                </c:pt>
                <c:pt idx="52">
                  <c:v>8.5449880705348242</c:v>
                </c:pt>
                <c:pt idx="53">
                  <c:v>8.4200729471102562</c:v>
                </c:pt>
                <c:pt idx="54">
                  <c:v>8.2984568747685881</c:v>
                </c:pt>
                <c:pt idx="55">
                  <c:v>8.1800995443933555</c:v>
                </c:pt>
                <c:pt idx="56">
                  <c:v>8.0649617504489601</c:v>
                </c:pt>
                <c:pt idx="57">
                  <c:v>7.9530053763677664</c:v>
                </c:pt>
                <c:pt idx="58">
                  <c:v>7.8441933803389601</c:v>
                </c:pt>
                <c:pt idx="59">
                  <c:v>7.7384897814941116</c:v>
                </c:pt>
                <c:pt idx="60">
                  <c:v>7.635859646484656</c:v>
                </c:pt>
                <c:pt idx="61">
                  <c:v>7.536269076446513</c:v>
                </c:pt>
                <c:pt idx="62">
                  <c:v>7.4396851943473283</c:v>
                </c:pt>
                <c:pt idx="63">
                  <c:v>7.3460761327118176</c:v>
                </c:pt>
                <c:pt idx="64">
                  <c:v>7.2554110217209953</c:v>
                </c:pt>
                <c:pt idx="65">
                  <c:v>7.1676599776809811</c:v>
                </c:pt>
                <c:pt idx="66">
                  <c:v>7.0827940918574521</c:v>
                </c:pt>
                <c:pt idx="67">
                  <c:v>7.0007854196717316</c:v>
                </c:pt>
                <c:pt idx="68">
                  <c:v>6.9216069702547474</c:v>
                </c:pt>
                <c:pt idx="69">
                  <c:v>6.8452326963551799</c:v>
                </c:pt>
                <c:pt idx="70">
                  <c:v>6.7716374845982559</c:v>
                </c:pt>
                <c:pt idx="71">
                  <c:v>6.7007971460917419</c:v>
                </c:pt>
                <c:pt idx="72">
                  <c:v>6.632688407375861</c:v>
                </c:pt>
                <c:pt idx="73">
                  <c:v>6.5672889017139227</c:v>
                </c:pt>
                <c:pt idx="74">
                  <c:v>6.5045771607206024</c:v>
                </c:pt>
                <c:pt idx="75">
                  <c:v>6.44453260632495</c:v>
                </c:pt>
                <c:pt idx="76">
                  <c:v>6.3871355430652548</c:v>
                </c:pt>
                <c:pt idx="77">
                  <c:v>6.3323671507130994</c:v>
                </c:pt>
                <c:pt idx="78">
                  <c:v>6.2802094772239663</c:v>
                </c:pt>
                <c:pt idx="79">
                  <c:v>6.2306454320119329</c:v>
                </c:pt>
                <c:pt idx="80">
                  <c:v>6.1836587795460947</c:v>
                </c:pt>
                <c:pt idx="81">
                  <c:v>6.1392341332664371</c:v>
                </c:pt>
                <c:pt idx="82">
                  <c:v>6.0973569498170344</c:v>
                </c:pt>
                <c:pt idx="83">
                  <c:v>6.0580135235945276</c:v>
                </c:pt>
                <c:pt idx="84">
                  <c:v>6.02119098160997</c:v>
                </c:pt>
                <c:pt idx="85">
                  <c:v>5.9868772786622264</c:v>
                </c:pt>
                <c:pt idx="86">
                  <c:v>5.9550611928212192</c:v>
                </c:pt>
                <c:pt idx="87">
                  <c:v>5.9257323212194448</c:v>
                </c:pt>
                <c:pt idx="88">
                  <c:v>5.8988810761502588</c:v>
                </c:pt>
                <c:pt idx="89">
                  <c:v>5.8744986814715636</c:v>
                </c:pt>
                <c:pt idx="90">
                  <c:v>5.8525771693136246</c:v>
                </c:pt>
                <c:pt idx="91">
                  <c:v>5.833109377089869</c:v>
                </c:pt>
                <c:pt idx="92">
                  <c:v>5.816088944809584</c:v>
                </c:pt>
                <c:pt idx="93">
                  <c:v>5.801510312691609</c:v>
                </c:pt>
                <c:pt idx="94">
                  <c:v>5.7893687190781362</c:v>
                </c:pt>
                <c:pt idx="95">
                  <c:v>5.7796601986479059</c:v>
                </c:pt>
                <c:pt idx="96">
                  <c:v>5.772381580928176</c:v>
                </c:pt>
                <c:pt idx="97">
                  <c:v>5.7675304891049111</c:v>
                </c:pt>
                <c:pt idx="98">
                  <c:v>5.765105339130808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4C-4895-AEB5-22F86E62B438}"/>
            </c:ext>
          </c:extLst>
        </c:ser>
        <c:ser>
          <c:idx val="2"/>
          <c:order val="3"/>
          <c:tx>
            <c:v>ניסוי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תיאוריה!$M$2:$M$9</c:f>
              <c:numCache>
                <c:formatCode>General</c:formatCode>
                <c:ptCount val="8"/>
                <c:pt idx="0">
                  <c:v>0</c:v>
                </c:pt>
                <c:pt idx="1">
                  <c:v>5.8900000000000001E-2</c:v>
                </c:pt>
                <c:pt idx="2">
                  <c:v>0.1178</c:v>
                </c:pt>
                <c:pt idx="3">
                  <c:v>0.1767</c:v>
                </c:pt>
                <c:pt idx="4">
                  <c:v>0.2356</c:v>
                </c:pt>
                <c:pt idx="5">
                  <c:v>0.29449999999999998</c:v>
                </c:pt>
                <c:pt idx="6">
                  <c:v>0.35339999999999999</c:v>
                </c:pt>
                <c:pt idx="7">
                  <c:v>0.4123</c:v>
                </c:pt>
              </c:numCache>
            </c:numRef>
          </c:xVal>
          <c:yVal>
            <c:numRef>
              <c:f>תיאוריה!$N$2:$N$9</c:f>
              <c:numCache>
                <c:formatCode>General</c:formatCode>
                <c:ptCount val="8"/>
                <c:pt idx="0">
                  <c:v>24.799999999999997</c:v>
                </c:pt>
                <c:pt idx="1">
                  <c:v>19.600000000000001</c:v>
                </c:pt>
                <c:pt idx="2">
                  <c:v>13.700000000000003</c:v>
                </c:pt>
                <c:pt idx="3">
                  <c:v>11.100000000000001</c:v>
                </c:pt>
                <c:pt idx="4">
                  <c:v>10.200000000000003</c:v>
                </c:pt>
                <c:pt idx="5">
                  <c:v>7.8999999999999986</c:v>
                </c:pt>
                <c:pt idx="6">
                  <c:v>7</c:v>
                </c:pt>
                <c:pt idx="7">
                  <c:v>6.3000000000000007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4C-4895-AEB5-22F86E62B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31616"/>
        <c:axId val="16507199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נוסחה SINH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תיאוריה!$E$1:$E$21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2.1156249999999998E-2</c:v>
                      </c:pt>
                      <c:pt idx="2">
                        <c:v>4.2312499999999996E-2</c:v>
                      </c:pt>
                      <c:pt idx="3">
                        <c:v>6.346874999999999E-2</c:v>
                      </c:pt>
                      <c:pt idx="4">
                        <c:v>8.4624999999999992E-2</c:v>
                      </c:pt>
                      <c:pt idx="5">
                        <c:v>0.10578124999999999</c:v>
                      </c:pt>
                      <c:pt idx="6">
                        <c:v>0.12693749999999998</c:v>
                      </c:pt>
                      <c:pt idx="7">
                        <c:v>0.14809374999999997</c:v>
                      </c:pt>
                      <c:pt idx="8">
                        <c:v>0.16924999999999996</c:v>
                      </c:pt>
                      <c:pt idx="9">
                        <c:v>0.19040624999999994</c:v>
                      </c:pt>
                      <c:pt idx="10">
                        <c:v>0.21156249999999993</c:v>
                      </c:pt>
                      <c:pt idx="11">
                        <c:v>0.23271874999999992</c:v>
                      </c:pt>
                      <c:pt idx="12">
                        <c:v>0.25387499999999991</c:v>
                      </c:pt>
                      <c:pt idx="13">
                        <c:v>0.27503124999999989</c:v>
                      </c:pt>
                      <c:pt idx="14">
                        <c:v>0.29618749999999988</c:v>
                      </c:pt>
                      <c:pt idx="15">
                        <c:v>0.31734374999999987</c:v>
                      </c:pt>
                      <c:pt idx="16">
                        <c:v>0.33849999999999986</c:v>
                      </c:pt>
                      <c:pt idx="17">
                        <c:v>0.35965624999999984</c:v>
                      </c:pt>
                      <c:pt idx="18">
                        <c:v>0.38081249999999983</c:v>
                      </c:pt>
                      <c:pt idx="19">
                        <c:v>0.40196874999999982</c:v>
                      </c:pt>
                      <c:pt idx="20">
                        <c:v>0.42312499999999981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תיאוריה!$G$1:$G$21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25.1</c:v>
                      </c:pt>
                      <c:pt idx="1">
                        <c:v>22.61623341186116</c:v>
                      </c:pt>
                      <c:pt idx="2">
                        <c:v>20.359130705326805</c:v>
                      </c:pt>
                      <c:pt idx="3">
                        <c:v>18.306070798834583</c:v>
                      </c:pt>
                      <c:pt idx="4">
                        <c:v>16.436477563764935</c:v>
                      </c:pt>
                      <c:pt idx="5">
                        <c:v>14.731613606849722</c:v>
                      </c:pt>
                      <c:pt idx="6">
                        <c:v>13.174392480710873</c:v>
                      </c:pt>
                      <c:pt idx="7">
                        <c:v>11.749207440470071</c:v>
                      </c:pt>
                      <c:pt idx="8">
                        <c:v>10.441775030197997</c:v>
                      </c:pt>
                      <c:pt idx="9">
                        <c:v>9.2389919315988536</c:v>
                      </c:pt>
                      <c:pt idx="10">
                        <c:v>8.1288036402424737</c:v>
                      </c:pt>
                      <c:pt idx="11">
                        <c:v>7.1000836531940843</c:v>
                      </c:pt>
                      <c:pt idx="12">
                        <c:v>6.1425219572387437</c:v>
                      </c:pt>
                      <c:pt idx="13">
                        <c:v>5.2465217001098319</c:v>
                      </c:pt>
                      <c:pt idx="14">
                        <c:v>4.4031030091423915</c:v>
                      </c:pt>
                      <c:pt idx="15">
                        <c:v>3.6038129934048952</c:v>
                      </c:pt>
                      <c:pt idx="16">
                        <c:v>2.8406410273349181</c:v>
                      </c:pt>
                      <c:pt idx="17">
                        <c:v>2.1059384668363843</c:v>
                      </c:pt>
                      <c:pt idx="18">
                        <c:v>1.3923419932189225</c:v>
                      </c:pt>
                      <c:pt idx="19">
                        <c:v>0.69269981671878744</c:v>
                      </c:pt>
                      <c:pt idx="20">
                        <c:v>5.4435634417603185E-15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94C-4895-AEB5-22F86E62B43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נוסחה COSH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תיאוריה!$E$1:$E$21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2.1156249999999998E-2</c:v>
                      </c:pt>
                      <c:pt idx="2">
                        <c:v>4.2312499999999996E-2</c:v>
                      </c:pt>
                      <c:pt idx="3">
                        <c:v>6.346874999999999E-2</c:v>
                      </c:pt>
                      <c:pt idx="4">
                        <c:v>8.4624999999999992E-2</c:v>
                      </c:pt>
                      <c:pt idx="5">
                        <c:v>0.10578124999999999</c:v>
                      </c:pt>
                      <c:pt idx="6">
                        <c:v>0.12693749999999998</c:v>
                      </c:pt>
                      <c:pt idx="7">
                        <c:v>0.14809374999999997</c:v>
                      </c:pt>
                      <c:pt idx="8">
                        <c:v>0.16924999999999996</c:v>
                      </c:pt>
                      <c:pt idx="9">
                        <c:v>0.19040624999999994</c:v>
                      </c:pt>
                      <c:pt idx="10">
                        <c:v>0.21156249999999993</c:v>
                      </c:pt>
                      <c:pt idx="11">
                        <c:v>0.23271874999999992</c:v>
                      </c:pt>
                      <c:pt idx="12">
                        <c:v>0.25387499999999991</c:v>
                      </c:pt>
                      <c:pt idx="13">
                        <c:v>0.27503124999999989</c:v>
                      </c:pt>
                      <c:pt idx="14">
                        <c:v>0.29618749999999988</c:v>
                      </c:pt>
                      <c:pt idx="15">
                        <c:v>0.31734374999999987</c:v>
                      </c:pt>
                      <c:pt idx="16">
                        <c:v>0.33849999999999986</c:v>
                      </c:pt>
                      <c:pt idx="17">
                        <c:v>0.35965624999999984</c:v>
                      </c:pt>
                      <c:pt idx="18">
                        <c:v>0.38081249999999983</c:v>
                      </c:pt>
                      <c:pt idx="19">
                        <c:v>0.40196874999999982</c:v>
                      </c:pt>
                      <c:pt idx="20">
                        <c:v>0.42312499999999981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תיאוריה!$I$1:$I$21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25.1</c:v>
                      </c:pt>
                      <c:pt idx="1">
                        <c:v>22.800109548897773</c:v>
                      </c:pt>
                      <c:pt idx="2">
                        <c:v>20.728725818488055</c:v>
                      </c:pt>
                      <c:pt idx="3">
                        <c:v>18.865089035554995</c:v>
                      </c:pt>
                      <c:pt idx="4">
                        <c:v>17.190521503444682</c:v>
                      </c:pt>
                      <c:pt idx="5">
                        <c:v>15.68824041089387</c:v>
                      </c:pt>
                      <c:pt idx="6">
                        <c:v>14.343189631734356</c:v>
                      </c:pt>
                      <c:pt idx="7">
                        <c:v>13.141888829740052</c:v>
                      </c:pt>
                      <c:pt idx="8">
                        <c:v>12.072298356318907</c:v>
                      </c:pt>
                      <c:pt idx="9">
                        <c:v>11.123698587030471</c:v>
                      </c:pt>
                      <c:pt idx="10">
                        <c:v>10.286582487618396</c:v>
                      </c:pt>
                      <c:pt idx="11">
                        <c:v>9.5525603328357356</c:v>
                      </c:pt>
                      <c:pt idx="12">
                        <c:v>8.9142756231382485</c:v>
                      </c:pt>
                      <c:pt idx="13">
                        <c:v>8.3653313565480207</c:v>
                      </c:pt>
                      <c:pt idx="14">
                        <c:v>7.9002259167709434</c:v>
                      </c:pt>
                      <c:pt idx="15">
                        <c:v>7.5142979350275541</c:v>
                      </c:pt>
                      <c:pt idx="16">
                        <c:v>7.2036795729926633</c:v>
                      </c:pt>
                      <c:pt idx="17">
                        <c:v>6.9652577586372448</c:v>
                      </c:pt>
                      <c:pt idx="18">
                        <c:v>6.7966429864712854</c:v>
                      </c:pt>
                      <c:pt idx="19">
                        <c:v>6.6961453694981765</c:v>
                      </c:pt>
                      <c:pt idx="20">
                        <c:v>6.6627577028690705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94C-4895-AEB5-22F86E62B438}"/>
                  </c:ext>
                </c:extLst>
              </c15:ser>
            </c15:filteredScatterSeries>
          </c:ext>
        </c:extLst>
      </c:scatterChart>
      <c:valAx>
        <c:axId val="16623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מיקום במטרים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1992"/>
        <c:crosses val="autoZero"/>
        <c:crossBetween val="midCat"/>
      </c:valAx>
      <c:valAx>
        <c:axId val="16507199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rtl="1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baseline="0">
                    <a:effectLst/>
                  </a:rPr>
                  <a:t>הפרש הטמפרטורות ביחס לאוויר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rtl="1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9526</xdr:rowOff>
    </xdr:from>
    <xdr:to>
      <xdr:col>14</xdr:col>
      <xdr:colOff>66676</xdr:colOff>
      <xdr:row>29</xdr:row>
      <xdr:rowOff>152401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30</xdr:row>
      <xdr:rowOff>4762</xdr:rowOff>
    </xdr:from>
    <xdr:to>
      <xdr:col>15</xdr:col>
      <xdr:colOff>0</xdr:colOff>
      <xdr:row>50</xdr:row>
      <xdr:rowOff>161925</xdr:rowOff>
    </xdr:to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609599</xdr:colOff>
      <xdr:row>2</xdr:row>
      <xdr:rowOff>0</xdr:rowOff>
    </xdr:from>
    <xdr:to>
      <xdr:col>29</xdr:col>
      <xdr:colOff>9524</xdr:colOff>
      <xdr:row>21</xdr:row>
      <xdr:rowOff>9525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2</xdr:row>
      <xdr:rowOff>0</xdr:rowOff>
    </xdr:from>
    <xdr:to>
      <xdr:col>44</xdr:col>
      <xdr:colOff>9525</xdr:colOff>
      <xdr:row>21</xdr:row>
      <xdr:rowOff>9525</xdr:rowOff>
    </xdr:to>
    <xdr:graphicFrame macro="">
      <xdr:nvGraphicFramePr>
        <xdr:cNvPr id="5" name="תרשים 1">
          <a:extLst>
            <a:ext uri="{FF2B5EF4-FFF2-40B4-BE49-F238E27FC236}">
              <a16:creationId xmlns:a16="http://schemas.microsoft.com/office/drawing/2014/main" id="{251493A4-BFA7-4650-B131-2DCE7AA1CA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23811</xdr:rowOff>
    </xdr:from>
    <xdr:to>
      <xdr:col>9</xdr:col>
      <xdr:colOff>504825</xdr:colOff>
      <xdr:row>20</xdr:row>
      <xdr:rowOff>142874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14</xdr:row>
      <xdr:rowOff>133350</xdr:rowOff>
    </xdr:from>
    <xdr:to>
      <xdr:col>17</xdr:col>
      <xdr:colOff>304800</xdr:colOff>
      <xdr:row>29</xdr:row>
      <xdr:rowOff>9525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0</xdr:row>
      <xdr:rowOff>14287</xdr:rowOff>
    </xdr:from>
    <xdr:to>
      <xdr:col>17</xdr:col>
      <xdr:colOff>314325</xdr:colOff>
      <xdr:row>14</xdr:row>
      <xdr:rowOff>100012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38100</xdr:colOff>
      <xdr:row>0</xdr:row>
      <xdr:rowOff>104775</xdr:rowOff>
    </xdr:from>
    <xdr:to>
      <xdr:col>27</xdr:col>
      <xdr:colOff>342900</xdr:colOff>
      <xdr:row>21</xdr:row>
      <xdr:rowOff>33338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8DE4A33E-E3DE-4D58-A771-507F67E190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</sheetPr>
  <dimension ref="A1:R23"/>
  <sheetViews>
    <sheetView workbookViewId="0">
      <selection activeCell="B6" sqref="B6"/>
    </sheetView>
  </sheetViews>
  <sheetFormatPr defaultColWidth="9" defaultRowHeight="14.25" customHeight="1" x14ac:dyDescent="0.25"/>
  <cols>
    <col min="1" max="1" width="17.5703125" customWidth="1"/>
  </cols>
  <sheetData>
    <row r="1" spans="1:18" ht="27.75" customHeight="1" x14ac:dyDescent="0.25">
      <c r="A1" s="27" t="s">
        <v>57</v>
      </c>
      <c r="B1" s="27"/>
      <c r="C1" s="27"/>
      <c r="D1" s="27"/>
      <c r="E1" s="27"/>
      <c r="F1" s="27"/>
      <c r="G1" s="27"/>
      <c r="H1" s="27"/>
    </row>
    <row r="2" spans="1:18" ht="14.25" customHeight="1" thickBot="1" x14ac:dyDescent="0.3">
      <c r="A2" t="s">
        <v>0</v>
      </c>
      <c r="B2" t="s">
        <v>68</v>
      </c>
    </row>
    <row r="3" spans="1:18" ht="14.25" customHeight="1" x14ac:dyDescent="0.25">
      <c r="A3" t="s">
        <v>15</v>
      </c>
      <c r="B3">
        <v>2</v>
      </c>
      <c r="K3" s="30" t="s">
        <v>60</v>
      </c>
      <c r="L3" s="31"/>
      <c r="M3" s="31"/>
      <c r="N3" s="32"/>
      <c r="O3" s="31" t="s">
        <v>61</v>
      </c>
      <c r="P3" s="31"/>
      <c r="Q3" s="31"/>
      <c r="R3" s="32"/>
    </row>
    <row r="4" spans="1:18" ht="14.25" customHeight="1" x14ac:dyDescent="0.25">
      <c r="A4" t="s">
        <v>30</v>
      </c>
      <c r="B4" t="s">
        <v>31</v>
      </c>
      <c r="K4" s="33"/>
      <c r="L4" s="34"/>
      <c r="M4" s="34"/>
      <c r="N4" s="35"/>
      <c r="O4" s="34"/>
      <c r="P4" s="34"/>
      <c r="Q4" s="34"/>
      <c r="R4" s="35"/>
    </row>
    <row r="5" spans="1:18" ht="14.25" customHeight="1" x14ac:dyDescent="0.25">
      <c r="A5" t="s">
        <v>16</v>
      </c>
      <c r="B5">
        <v>171</v>
      </c>
      <c r="C5" t="s">
        <v>17</v>
      </c>
      <c r="F5" s="26" t="s">
        <v>69</v>
      </c>
      <c r="G5" s="26"/>
      <c r="H5" s="26"/>
      <c r="K5" s="36" t="s">
        <v>59</v>
      </c>
      <c r="L5" s="37"/>
      <c r="M5" s="37"/>
      <c r="N5" s="38"/>
      <c r="O5" s="42" t="s">
        <v>62</v>
      </c>
      <c r="P5" s="42"/>
      <c r="Q5" s="42"/>
      <c r="R5" s="43"/>
    </row>
    <row r="6" spans="1:18" ht="14.25" customHeight="1" x14ac:dyDescent="0.25">
      <c r="A6" t="s">
        <v>55</v>
      </c>
      <c r="B6" s="14">
        <v>116</v>
      </c>
      <c r="C6" t="s">
        <v>48</v>
      </c>
      <c r="D6" t="s">
        <v>42</v>
      </c>
      <c r="F6" s="8" t="s">
        <v>39</v>
      </c>
      <c r="G6" s="8">
        <f>תיאוריה!M</f>
        <v>4.7300000000000004</v>
      </c>
      <c r="H6" s="8" t="s">
        <v>46</v>
      </c>
      <c r="K6" s="36"/>
      <c r="L6" s="37"/>
      <c r="M6" s="37"/>
      <c r="N6" s="38"/>
      <c r="O6" s="42"/>
      <c r="P6" s="42"/>
      <c r="Q6" s="42"/>
      <c r="R6" s="43"/>
    </row>
    <row r="7" spans="1:18" ht="14.25" customHeight="1" x14ac:dyDescent="0.25">
      <c r="A7" t="s">
        <v>34</v>
      </c>
      <c r="B7" s="14">
        <v>0.9</v>
      </c>
      <c r="C7" t="s">
        <v>56</v>
      </c>
      <c r="D7" t="s">
        <v>42</v>
      </c>
      <c r="F7" s="8" t="s">
        <v>40</v>
      </c>
      <c r="G7" s="8">
        <f>('נתוני מוט'!$B$20*'נתוני מוט'!$B$8)/('נתוני מוט'!$B$19*POWER($G$6, 2))</f>
        <v>0.38618149636390448</v>
      </c>
      <c r="H7" s="8" t="s">
        <v>47</v>
      </c>
      <c r="K7" s="39" t="s">
        <v>64</v>
      </c>
      <c r="L7" s="40"/>
      <c r="M7" s="40"/>
      <c r="N7" s="41"/>
      <c r="O7" s="44" t="s">
        <v>63</v>
      </c>
      <c r="P7" s="44"/>
      <c r="Q7" s="44"/>
      <c r="R7" s="45"/>
    </row>
    <row r="8" spans="1:18" ht="14.25" customHeight="1" x14ac:dyDescent="0.25">
      <c r="A8" t="s">
        <v>50</v>
      </c>
      <c r="B8">
        <v>2.7E-2</v>
      </c>
      <c r="C8" t="s">
        <v>48</v>
      </c>
      <c r="F8" s="8"/>
      <c r="G8" s="8"/>
      <c r="H8" s="8"/>
      <c r="K8" s="39"/>
      <c r="L8" s="40"/>
      <c r="M8" s="40"/>
      <c r="N8" s="41"/>
      <c r="O8" s="44"/>
      <c r="P8" s="44"/>
      <c r="Q8" s="44"/>
      <c r="R8" s="45"/>
    </row>
    <row r="9" spans="1:18" ht="14.25" customHeight="1" x14ac:dyDescent="0.25">
      <c r="A9" t="s">
        <v>41</v>
      </c>
      <c r="B9" s="13">
        <f>$G$7 / 'נתוני מוט'!$B$6</f>
        <v>3.3291508307233143E-3</v>
      </c>
      <c r="C9" t="s">
        <v>39</v>
      </c>
      <c r="D9" t="s">
        <v>14</v>
      </c>
      <c r="F9" s="8"/>
      <c r="G9" s="8"/>
      <c r="H9" s="8"/>
      <c r="K9" s="28" t="s">
        <v>66</v>
      </c>
      <c r="L9" s="22"/>
      <c r="M9" s="22"/>
      <c r="N9" s="23"/>
      <c r="O9" s="40" t="s">
        <v>67</v>
      </c>
      <c r="P9" s="40"/>
      <c r="Q9" s="40"/>
      <c r="R9" s="41"/>
    </row>
    <row r="10" spans="1:18" ht="14.25" customHeight="1" thickBot="1" x14ac:dyDescent="0.3">
      <c r="A10" t="s">
        <v>51</v>
      </c>
      <c r="B10">
        <f>$B$8 / $B$9</f>
        <v>8.1101762500000021</v>
      </c>
      <c r="C10" s="6" t="s">
        <v>49</v>
      </c>
      <c r="K10" s="29"/>
      <c r="L10" s="24"/>
      <c r="M10" s="24"/>
      <c r="N10" s="25"/>
      <c r="O10" s="40"/>
      <c r="P10" s="40"/>
      <c r="Q10" s="40"/>
      <c r="R10" s="41"/>
    </row>
    <row r="11" spans="1:18" ht="14.25" customHeight="1" x14ac:dyDescent="0.25">
      <c r="K11" s="2"/>
      <c r="L11" s="2"/>
      <c r="M11" s="2"/>
      <c r="N11" s="2"/>
      <c r="O11" s="22" t="s">
        <v>65</v>
      </c>
      <c r="P11" s="22"/>
      <c r="Q11" s="22"/>
      <c r="R11" s="23"/>
    </row>
    <row r="12" spans="1:18" ht="14.25" customHeight="1" thickBot="1" x14ac:dyDescent="0.3">
      <c r="A12" t="s">
        <v>12</v>
      </c>
      <c r="B12" s="5">
        <f>MIN('נתוני טמפ'!C3:J56)</f>
        <v>22.5</v>
      </c>
      <c r="C12" t="s">
        <v>7</v>
      </c>
      <c r="D12" t="s">
        <v>14</v>
      </c>
      <c r="K12" s="2"/>
      <c r="L12" s="2"/>
      <c r="M12" s="2"/>
      <c r="N12" s="2"/>
      <c r="O12" s="24"/>
      <c r="P12" s="24"/>
      <c r="Q12" s="24"/>
      <c r="R12" s="25"/>
    </row>
    <row r="13" spans="1:18" ht="14.25" customHeight="1" x14ac:dyDescent="0.25">
      <c r="A13" t="s">
        <v>13</v>
      </c>
      <c r="B13" s="5">
        <f>MAX('נתוני טמפ'!C3:J53)</f>
        <v>47.6</v>
      </c>
      <c r="C13" t="s">
        <v>7</v>
      </c>
      <c r="D13" t="s">
        <v>14</v>
      </c>
    </row>
    <row r="15" spans="1:18" ht="14.25" customHeight="1" x14ac:dyDescent="0.25">
      <c r="A15" t="s">
        <v>8</v>
      </c>
      <c r="B15">
        <v>0.5</v>
      </c>
      <c r="C15" t="s">
        <v>19</v>
      </c>
      <c r="F15" s="26" t="s">
        <v>44</v>
      </c>
      <c r="G15" s="26"/>
      <c r="H15" s="26"/>
    </row>
    <row r="16" spans="1:18" ht="14.25" customHeight="1" x14ac:dyDescent="0.25">
      <c r="A16" t="s">
        <v>4</v>
      </c>
      <c r="B16">
        <v>0.08</v>
      </c>
      <c r="C16" t="s">
        <v>19</v>
      </c>
      <c r="F16" t="s">
        <v>10</v>
      </c>
      <c r="G16">
        <v>1.2500000000000001E-2</v>
      </c>
      <c r="H16" t="s">
        <v>19</v>
      </c>
    </row>
    <row r="17" spans="1:4" ht="14.25" customHeight="1" x14ac:dyDescent="0.25">
      <c r="A17" t="s">
        <v>3</v>
      </c>
      <c r="B17">
        <v>5.8900000000000001E-2</v>
      </c>
      <c r="C17" t="s">
        <v>19</v>
      </c>
    </row>
    <row r="18" spans="1:4" ht="14.25" customHeight="1" x14ac:dyDescent="0.25">
      <c r="A18" t="s">
        <v>9</v>
      </c>
      <c r="B18">
        <v>8</v>
      </c>
    </row>
    <row r="19" spans="1:4" ht="14.25" customHeight="1" x14ac:dyDescent="0.25">
      <c r="A19" t="s">
        <v>32</v>
      </c>
      <c r="B19" s="5">
        <f>POWER($G$16 / 2, 2) * PI()</f>
        <v>1.227184630308513E-4</v>
      </c>
      <c r="C19" t="s">
        <v>19</v>
      </c>
      <c r="D19" t="s">
        <v>14</v>
      </c>
    </row>
    <row r="20" spans="1:4" ht="14.25" customHeight="1" x14ac:dyDescent="0.25">
      <c r="A20" t="s">
        <v>33</v>
      </c>
      <c r="B20" s="5">
        <f>$G$16 * PI()</f>
        <v>3.9269908169872414E-2</v>
      </c>
      <c r="C20" t="s">
        <v>19</v>
      </c>
      <c r="D20" t="s">
        <v>14</v>
      </c>
    </row>
    <row r="22" spans="1:4" ht="14.25" customHeight="1" x14ac:dyDescent="0.25">
      <c r="A22" t="s">
        <v>1</v>
      </c>
      <c r="B22">
        <v>0.01</v>
      </c>
      <c r="C22" t="s">
        <v>19</v>
      </c>
    </row>
    <row r="23" spans="1:4" ht="14.25" customHeight="1" x14ac:dyDescent="0.25">
      <c r="A23" t="s">
        <v>2</v>
      </c>
      <c r="B23">
        <v>0.1</v>
      </c>
      <c r="C23" t="s">
        <v>7</v>
      </c>
    </row>
  </sheetData>
  <mergeCells count="12">
    <mergeCell ref="O11:R12"/>
    <mergeCell ref="F15:H15"/>
    <mergeCell ref="A1:H1"/>
    <mergeCell ref="K9:N10"/>
    <mergeCell ref="K3:N4"/>
    <mergeCell ref="K5:N6"/>
    <mergeCell ref="K7:N8"/>
    <mergeCell ref="O3:R4"/>
    <mergeCell ref="O9:R10"/>
    <mergeCell ref="O5:R6"/>
    <mergeCell ref="O7:R8"/>
    <mergeCell ref="F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</sheetPr>
  <dimension ref="B1:J56"/>
  <sheetViews>
    <sheetView workbookViewId="0">
      <selection activeCell="J10" sqref="J10"/>
    </sheetView>
  </sheetViews>
  <sheetFormatPr defaultRowHeight="15" x14ac:dyDescent="0.25"/>
  <sheetData>
    <row r="1" spans="2:10" ht="21" x14ac:dyDescent="0.35">
      <c r="B1" s="46" t="s">
        <v>35</v>
      </c>
      <c r="C1" s="46"/>
      <c r="D1" s="46"/>
      <c r="E1" s="46"/>
      <c r="F1" s="46"/>
      <c r="G1" s="46"/>
      <c r="H1" s="46"/>
      <c r="I1" s="46"/>
      <c r="J1" s="46"/>
    </row>
    <row r="2" spans="2:10" x14ac:dyDescent="0.25">
      <c r="B2" s="2"/>
      <c r="C2">
        <f>'נתוני מוט'!$B$16</f>
        <v>0.08</v>
      </c>
      <c r="D2">
        <f>C2+'נתוני מוט'!$B$17</f>
        <v>0.1389</v>
      </c>
      <c r="E2">
        <f>D2+'נתוני מוט'!$B$17</f>
        <v>0.1978</v>
      </c>
      <c r="F2">
        <f>E2+'נתוני מוט'!$B$17</f>
        <v>0.25669999999999998</v>
      </c>
      <c r="G2">
        <f>F2+'נתוני מוט'!$B$17</f>
        <v>0.31559999999999999</v>
      </c>
      <c r="H2">
        <f>G2+'נתוני מוט'!$B$17</f>
        <v>0.3745</v>
      </c>
      <c r="I2">
        <f>H2+'נתוני מוט'!$B$17</f>
        <v>0.43340000000000001</v>
      </c>
      <c r="J2">
        <f>I2+'נתוני מוט'!$B$17</f>
        <v>0.49230000000000002</v>
      </c>
    </row>
    <row r="3" spans="2:10" x14ac:dyDescent="0.25">
      <c r="B3">
        <v>0</v>
      </c>
      <c r="C3">
        <v>25.6</v>
      </c>
      <c r="D3">
        <v>26.4</v>
      </c>
      <c r="E3">
        <v>24.5</v>
      </c>
      <c r="F3">
        <v>24.7</v>
      </c>
      <c r="G3">
        <v>25</v>
      </c>
      <c r="H3">
        <v>24.2</v>
      </c>
      <c r="I3">
        <v>24.2</v>
      </c>
      <c r="J3">
        <v>23.6</v>
      </c>
    </row>
    <row r="4" spans="2:10" x14ac:dyDescent="0.25">
      <c r="B4">
        <v>1</v>
      </c>
      <c r="C4">
        <v>29.7</v>
      </c>
      <c r="D4">
        <v>26.3</v>
      </c>
      <c r="E4">
        <v>23.6</v>
      </c>
      <c r="F4">
        <v>23.7</v>
      </c>
      <c r="G4">
        <v>24.1</v>
      </c>
      <c r="H4">
        <v>23.8</v>
      </c>
      <c r="I4">
        <v>23.6</v>
      </c>
      <c r="J4">
        <v>23.6</v>
      </c>
    </row>
    <row r="5" spans="2:10" x14ac:dyDescent="0.25">
      <c r="B5">
        <v>2</v>
      </c>
      <c r="C5">
        <v>32.6</v>
      </c>
      <c r="D5">
        <v>27.9</v>
      </c>
      <c r="E5">
        <v>24.3</v>
      </c>
      <c r="F5">
        <v>24</v>
      </c>
      <c r="G5">
        <v>24.1</v>
      </c>
      <c r="H5">
        <v>23.4</v>
      </c>
      <c r="I5">
        <v>23.5</v>
      </c>
      <c r="J5">
        <v>23.5</v>
      </c>
    </row>
    <row r="6" spans="2:10" x14ac:dyDescent="0.25">
      <c r="B6">
        <v>3</v>
      </c>
      <c r="C6">
        <v>34.4</v>
      </c>
      <c r="D6">
        <v>29.6</v>
      </c>
      <c r="E6">
        <v>25.4</v>
      </c>
      <c r="F6">
        <v>24.4</v>
      </c>
      <c r="G6">
        <v>24.3</v>
      </c>
      <c r="H6">
        <v>23.4</v>
      </c>
      <c r="I6">
        <v>23.4</v>
      </c>
      <c r="J6">
        <v>23.3</v>
      </c>
    </row>
    <row r="7" spans="2:10" x14ac:dyDescent="0.25">
      <c r="B7">
        <v>4</v>
      </c>
      <c r="C7">
        <v>36.299999999999997</v>
      </c>
      <c r="D7">
        <v>31</v>
      </c>
      <c r="E7">
        <v>26.4</v>
      </c>
      <c r="F7">
        <v>25</v>
      </c>
      <c r="G7">
        <v>24.6</v>
      </c>
      <c r="H7">
        <v>23.5</v>
      </c>
      <c r="I7">
        <v>23.5</v>
      </c>
      <c r="J7">
        <v>23.4</v>
      </c>
    </row>
    <row r="8" spans="2:10" x14ac:dyDescent="0.25">
      <c r="B8">
        <v>5</v>
      </c>
      <c r="C8">
        <v>37.299999999999997</v>
      </c>
      <c r="D8">
        <v>32.200000000000003</v>
      </c>
      <c r="E8">
        <v>27.4</v>
      </c>
      <c r="F8">
        <v>25.7</v>
      </c>
      <c r="G8">
        <v>25.1</v>
      </c>
      <c r="H8">
        <v>23.7</v>
      </c>
      <c r="I8">
        <v>22.6</v>
      </c>
      <c r="J8">
        <v>23.4</v>
      </c>
    </row>
    <row r="9" spans="2:10" x14ac:dyDescent="0.25">
      <c r="B9">
        <v>6</v>
      </c>
      <c r="C9">
        <v>38.799999999999997</v>
      </c>
      <c r="D9">
        <v>33.5</v>
      </c>
      <c r="E9">
        <v>28.4</v>
      </c>
      <c r="F9">
        <v>26.4</v>
      </c>
      <c r="G9">
        <v>25.6</v>
      </c>
      <c r="H9">
        <v>24</v>
      </c>
      <c r="I9">
        <v>22.6</v>
      </c>
      <c r="J9">
        <v>23.4</v>
      </c>
    </row>
    <row r="10" spans="2:10" x14ac:dyDescent="0.25">
      <c r="B10">
        <v>7</v>
      </c>
      <c r="C10">
        <v>39.4</v>
      </c>
      <c r="D10">
        <v>34.200000000000003</v>
      </c>
      <c r="E10">
        <v>28.9</v>
      </c>
      <c r="F10">
        <v>26.8</v>
      </c>
      <c r="G10">
        <v>26</v>
      </c>
      <c r="H10">
        <v>24.3</v>
      </c>
      <c r="I10">
        <v>22.6</v>
      </c>
      <c r="J10">
        <v>23.6</v>
      </c>
    </row>
    <row r="11" spans="2:10" x14ac:dyDescent="0.25">
      <c r="B11">
        <v>8</v>
      </c>
      <c r="C11">
        <v>40.5</v>
      </c>
      <c r="D11">
        <v>35.1</v>
      </c>
      <c r="E11">
        <v>29.6</v>
      </c>
      <c r="F11">
        <v>27.4</v>
      </c>
      <c r="G11">
        <v>26.5</v>
      </c>
      <c r="H11">
        <v>24.7</v>
      </c>
      <c r="I11">
        <v>22.7</v>
      </c>
      <c r="J11">
        <v>23.9</v>
      </c>
    </row>
    <row r="12" spans="2:10" x14ac:dyDescent="0.25">
      <c r="B12">
        <v>9</v>
      </c>
      <c r="C12">
        <v>41.1</v>
      </c>
      <c r="D12">
        <v>35.700000000000003</v>
      </c>
      <c r="E12">
        <v>30.2</v>
      </c>
      <c r="F12">
        <v>28</v>
      </c>
      <c r="G12">
        <v>27</v>
      </c>
      <c r="H12">
        <v>25.1</v>
      </c>
      <c r="I12">
        <v>22.7</v>
      </c>
      <c r="J12">
        <v>24.2</v>
      </c>
    </row>
    <row r="13" spans="2:10" x14ac:dyDescent="0.25">
      <c r="B13">
        <v>10</v>
      </c>
      <c r="C13">
        <v>42.1</v>
      </c>
      <c r="D13">
        <v>36.4</v>
      </c>
      <c r="E13">
        <v>30.8</v>
      </c>
      <c r="F13">
        <v>28.3</v>
      </c>
      <c r="G13">
        <v>27.4</v>
      </c>
      <c r="H13">
        <v>25.4</v>
      </c>
      <c r="I13">
        <v>22.8</v>
      </c>
      <c r="J13">
        <v>24.6</v>
      </c>
    </row>
    <row r="14" spans="2:10" x14ac:dyDescent="0.25">
      <c r="B14">
        <v>11</v>
      </c>
      <c r="C14">
        <v>42.2</v>
      </c>
      <c r="D14">
        <v>36.9</v>
      </c>
      <c r="E14">
        <v>31.3</v>
      </c>
      <c r="F14">
        <v>28.8</v>
      </c>
      <c r="G14">
        <v>27.8</v>
      </c>
      <c r="H14">
        <v>25.8</v>
      </c>
      <c r="I14">
        <v>22.9</v>
      </c>
      <c r="J14">
        <v>24.8</v>
      </c>
    </row>
    <row r="15" spans="2:10" x14ac:dyDescent="0.25">
      <c r="B15">
        <v>12</v>
      </c>
      <c r="C15">
        <v>43</v>
      </c>
      <c r="D15">
        <v>37.5</v>
      </c>
      <c r="E15">
        <v>31.7</v>
      </c>
      <c r="F15">
        <v>29.3</v>
      </c>
      <c r="G15">
        <v>28.2</v>
      </c>
      <c r="H15">
        <v>26.1</v>
      </c>
      <c r="I15">
        <v>22.9</v>
      </c>
      <c r="J15">
        <v>25</v>
      </c>
    </row>
    <row r="16" spans="2:10" x14ac:dyDescent="0.25">
      <c r="B16">
        <v>13</v>
      </c>
      <c r="C16">
        <v>43.6</v>
      </c>
      <c r="D16">
        <v>38</v>
      </c>
      <c r="E16">
        <v>32.200000000000003</v>
      </c>
      <c r="F16">
        <v>29.7</v>
      </c>
      <c r="G16">
        <v>28.6</v>
      </c>
      <c r="H16">
        <v>26.4</v>
      </c>
      <c r="I16">
        <v>22.9</v>
      </c>
      <c r="J16">
        <v>25.3</v>
      </c>
    </row>
    <row r="17" spans="2:10" x14ac:dyDescent="0.25">
      <c r="B17">
        <v>14</v>
      </c>
      <c r="C17">
        <v>43.8</v>
      </c>
      <c r="D17">
        <v>38.299999999999997</v>
      </c>
      <c r="E17">
        <v>32.5</v>
      </c>
      <c r="F17">
        <v>29.9</v>
      </c>
      <c r="G17">
        <v>29</v>
      </c>
      <c r="H17">
        <v>26.8</v>
      </c>
      <c r="I17">
        <v>22.5</v>
      </c>
      <c r="J17">
        <v>25.6</v>
      </c>
    </row>
    <row r="18" spans="2:10" x14ac:dyDescent="0.25">
      <c r="B18">
        <v>15</v>
      </c>
      <c r="C18">
        <v>44.2</v>
      </c>
      <c r="D18">
        <v>38.799999999999997</v>
      </c>
      <c r="E18">
        <v>32.9</v>
      </c>
      <c r="F18">
        <v>30.3</v>
      </c>
      <c r="G18">
        <v>29.3</v>
      </c>
      <c r="H18">
        <v>27.1</v>
      </c>
      <c r="I18">
        <v>22.5</v>
      </c>
      <c r="J18">
        <v>25.9</v>
      </c>
    </row>
    <row r="19" spans="2:10" x14ac:dyDescent="0.25">
      <c r="B19">
        <v>16</v>
      </c>
      <c r="C19">
        <v>44.8</v>
      </c>
      <c r="D19">
        <v>39.299999999999997</v>
      </c>
      <c r="E19">
        <v>33.4</v>
      </c>
      <c r="F19">
        <v>30.8</v>
      </c>
      <c r="G19">
        <v>29.7</v>
      </c>
      <c r="H19">
        <v>27.4</v>
      </c>
      <c r="I19">
        <v>22.5</v>
      </c>
      <c r="J19">
        <v>26.1</v>
      </c>
    </row>
    <row r="20" spans="2:10" x14ac:dyDescent="0.25">
      <c r="B20">
        <v>17</v>
      </c>
      <c r="C20">
        <v>44.9</v>
      </c>
      <c r="D20">
        <v>39.5</v>
      </c>
      <c r="E20">
        <v>33.6</v>
      </c>
      <c r="F20">
        <v>30.9</v>
      </c>
      <c r="G20">
        <v>29.9</v>
      </c>
      <c r="H20">
        <v>27.7</v>
      </c>
      <c r="I20">
        <v>22.5</v>
      </c>
      <c r="J20">
        <v>26.3</v>
      </c>
    </row>
    <row r="21" spans="2:10" x14ac:dyDescent="0.25">
      <c r="B21">
        <v>18</v>
      </c>
      <c r="C21">
        <v>45.1</v>
      </c>
      <c r="D21">
        <v>39.700000000000003</v>
      </c>
      <c r="E21">
        <v>33.799999999999997</v>
      </c>
      <c r="F21">
        <v>31.2</v>
      </c>
      <c r="G21">
        <v>30.2</v>
      </c>
      <c r="H21">
        <v>27.9</v>
      </c>
      <c r="I21">
        <v>22.5</v>
      </c>
      <c r="J21">
        <v>26.5</v>
      </c>
    </row>
    <row r="22" spans="2:10" x14ac:dyDescent="0.25">
      <c r="B22">
        <v>19</v>
      </c>
      <c r="C22">
        <v>45</v>
      </c>
      <c r="D22">
        <v>39.700000000000003</v>
      </c>
      <c r="E22">
        <v>33.799999999999997</v>
      </c>
      <c r="F22">
        <v>31.1</v>
      </c>
      <c r="G22">
        <v>30.2</v>
      </c>
      <c r="H22">
        <v>28.1</v>
      </c>
      <c r="I22">
        <v>22.5</v>
      </c>
      <c r="J22">
        <v>26.6</v>
      </c>
    </row>
    <row r="23" spans="2:10" x14ac:dyDescent="0.25">
      <c r="B23">
        <v>20</v>
      </c>
      <c r="C23">
        <v>45.8</v>
      </c>
      <c r="D23">
        <v>39.799999999999997</v>
      </c>
      <c r="E23">
        <v>33.9</v>
      </c>
      <c r="F23">
        <v>31.3</v>
      </c>
      <c r="G23">
        <v>30.4</v>
      </c>
      <c r="H23">
        <v>28.2</v>
      </c>
      <c r="I23">
        <v>22.5</v>
      </c>
      <c r="J23">
        <v>26.8</v>
      </c>
    </row>
    <row r="24" spans="2:10" x14ac:dyDescent="0.25">
      <c r="B24">
        <v>21</v>
      </c>
      <c r="C24">
        <v>45.9</v>
      </c>
      <c r="D24">
        <v>40.1</v>
      </c>
      <c r="E24">
        <v>34.299999999999997</v>
      </c>
      <c r="F24">
        <v>31.6</v>
      </c>
      <c r="G24">
        <v>30.6</v>
      </c>
      <c r="H24">
        <v>28.4</v>
      </c>
      <c r="I24">
        <v>22.5</v>
      </c>
      <c r="J24">
        <v>26.9</v>
      </c>
    </row>
    <row r="25" spans="2:10" x14ac:dyDescent="0.25">
      <c r="B25">
        <v>22</v>
      </c>
      <c r="C25">
        <v>46</v>
      </c>
      <c r="D25">
        <v>40.299999999999997</v>
      </c>
      <c r="E25">
        <v>34.4</v>
      </c>
      <c r="F25">
        <v>31.9</v>
      </c>
      <c r="G25">
        <v>30.8</v>
      </c>
      <c r="H25">
        <v>28.6</v>
      </c>
      <c r="I25">
        <v>22.5</v>
      </c>
      <c r="J25">
        <v>27.2</v>
      </c>
    </row>
    <row r="26" spans="2:10" x14ac:dyDescent="0.25">
      <c r="B26">
        <v>23</v>
      </c>
      <c r="C26">
        <v>46.2</v>
      </c>
      <c r="D26">
        <v>40.6</v>
      </c>
      <c r="E26">
        <v>34.700000000000003</v>
      </c>
      <c r="F26">
        <v>32.1</v>
      </c>
      <c r="G26">
        <v>31</v>
      </c>
      <c r="H26">
        <v>28.8</v>
      </c>
      <c r="I26">
        <v>22.5</v>
      </c>
      <c r="J26">
        <v>27.4</v>
      </c>
    </row>
    <row r="27" spans="2:10" x14ac:dyDescent="0.25">
      <c r="B27">
        <v>24</v>
      </c>
      <c r="C27">
        <v>45.8</v>
      </c>
      <c r="D27">
        <v>40.6</v>
      </c>
      <c r="E27">
        <v>34.799999999999997</v>
      </c>
      <c r="F27">
        <v>32.200000000000003</v>
      </c>
      <c r="G27">
        <v>31.2</v>
      </c>
      <c r="H27">
        <v>29</v>
      </c>
      <c r="I27">
        <v>22.5</v>
      </c>
      <c r="J27">
        <v>27.4</v>
      </c>
    </row>
    <row r="28" spans="2:10" x14ac:dyDescent="0.25">
      <c r="B28">
        <v>25</v>
      </c>
      <c r="C28">
        <v>46.3</v>
      </c>
      <c r="D28">
        <v>40.799999999999997</v>
      </c>
      <c r="E28">
        <v>35</v>
      </c>
      <c r="F28">
        <v>32.200000000000003</v>
      </c>
      <c r="G28">
        <v>31.3</v>
      </c>
      <c r="H28">
        <v>29.1</v>
      </c>
      <c r="I28">
        <v>22.5</v>
      </c>
      <c r="J28">
        <v>27.6</v>
      </c>
    </row>
    <row r="29" spans="2:10" x14ac:dyDescent="0.25">
      <c r="B29">
        <v>26</v>
      </c>
      <c r="C29">
        <v>46.8</v>
      </c>
      <c r="D29">
        <v>41.2</v>
      </c>
      <c r="E29">
        <v>35.299999999999997</v>
      </c>
      <c r="F29">
        <v>32.5</v>
      </c>
      <c r="G29">
        <v>31.6</v>
      </c>
      <c r="H29">
        <v>29.3</v>
      </c>
      <c r="I29">
        <v>22.5</v>
      </c>
      <c r="J29">
        <v>27.7</v>
      </c>
    </row>
    <row r="30" spans="2:10" x14ac:dyDescent="0.25">
      <c r="B30">
        <v>27</v>
      </c>
      <c r="C30">
        <v>46.6</v>
      </c>
      <c r="D30">
        <v>41.3</v>
      </c>
      <c r="E30">
        <v>35.4</v>
      </c>
      <c r="F30">
        <v>32.6</v>
      </c>
      <c r="G30">
        <v>31.7</v>
      </c>
      <c r="H30">
        <v>29.5</v>
      </c>
      <c r="I30">
        <v>22.5</v>
      </c>
      <c r="J30">
        <v>27.8</v>
      </c>
    </row>
    <row r="31" spans="2:10" x14ac:dyDescent="0.25">
      <c r="B31">
        <v>28</v>
      </c>
      <c r="C31">
        <v>46.7</v>
      </c>
      <c r="D31">
        <v>41.4</v>
      </c>
      <c r="E31">
        <v>35.5</v>
      </c>
      <c r="F31">
        <v>32.799999999999997</v>
      </c>
      <c r="G31">
        <v>31.9</v>
      </c>
      <c r="H31">
        <v>29.6</v>
      </c>
      <c r="I31">
        <v>22.5</v>
      </c>
      <c r="J31">
        <v>27.9</v>
      </c>
    </row>
    <row r="32" spans="2:10" x14ac:dyDescent="0.25">
      <c r="B32">
        <v>29</v>
      </c>
      <c r="C32">
        <v>47</v>
      </c>
      <c r="D32">
        <v>41.6</v>
      </c>
      <c r="E32">
        <v>35.700000000000003</v>
      </c>
      <c r="F32">
        <v>33.1</v>
      </c>
      <c r="G32">
        <v>32.1</v>
      </c>
      <c r="H32">
        <v>29.8</v>
      </c>
      <c r="I32">
        <v>22.5</v>
      </c>
      <c r="J32">
        <v>28.1</v>
      </c>
    </row>
    <row r="33" spans="2:10" x14ac:dyDescent="0.25">
      <c r="B33">
        <v>30</v>
      </c>
      <c r="C33">
        <v>47.3</v>
      </c>
      <c r="D33">
        <v>41.8</v>
      </c>
      <c r="E33">
        <v>35.799999999999997</v>
      </c>
      <c r="F33">
        <v>33.200000000000003</v>
      </c>
      <c r="G33">
        <v>32.200000000000003</v>
      </c>
      <c r="H33">
        <v>29.9</v>
      </c>
      <c r="I33">
        <v>22.5</v>
      </c>
      <c r="J33">
        <v>28.2</v>
      </c>
    </row>
    <row r="34" spans="2:10" x14ac:dyDescent="0.25">
      <c r="B34">
        <v>31</v>
      </c>
      <c r="C34">
        <v>47.2</v>
      </c>
      <c r="D34">
        <v>41.8</v>
      </c>
      <c r="E34">
        <v>35.799999999999997</v>
      </c>
      <c r="F34">
        <v>33.1</v>
      </c>
      <c r="G34">
        <v>32.200000000000003</v>
      </c>
      <c r="H34">
        <v>30</v>
      </c>
      <c r="I34">
        <v>22.5</v>
      </c>
      <c r="J34">
        <v>28.4</v>
      </c>
    </row>
    <row r="35" spans="2:10" x14ac:dyDescent="0.25">
      <c r="B35">
        <v>32</v>
      </c>
      <c r="C35">
        <v>47.1</v>
      </c>
      <c r="D35">
        <v>41.9</v>
      </c>
      <c r="E35">
        <v>36</v>
      </c>
      <c r="F35">
        <v>33.200000000000003</v>
      </c>
      <c r="G35">
        <v>32.299999999999997</v>
      </c>
      <c r="H35">
        <v>30</v>
      </c>
      <c r="I35">
        <v>22.6</v>
      </c>
      <c r="J35">
        <v>28.4</v>
      </c>
    </row>
    <row r="36" spans="2:10" x14ac:dyDescent="0.25">
      <c r="B36">
        <v>33</v>
      </c>
      <c r="C36">
        <v>46.9</v>
      </c>
      <c r="D36">
        <v>41.7</v>
      </c>
      <c r="E36">
        <v>35.9</v>
      </c>
      <c r="F36">
        <v>33.200000000000003</v>
      </c>
      <c r="G36">
        <v>32.299999999999997</v>
      </c>
      <c r="H36">
        <v>30.1</v>
      </c>
      <c r="I36">
        <v>22.6</v>
      </c>
      <c r="J36">
        <v>28.4</v>
      </c>
    </row>
    <row r="37" spans="2:10" x14ac:dyDescent="0.25">
      <c r="B37">
        <v>34</v>
      </c>
      <c r="C37">
        <v>47.1</v>
      </c>
      <c r="D37">
        <v>41.9</v>
      </c>
      <c r="E37">
        <v>36</v>
      </c>
      <c r="F37">
        <v>33.299999999999997</v>
      </c>
      <c r="G37">
        <v>32.4</v>
      </c>
      <c r="H37">
        <v>30.2</v>
      </c>
      <c r="I37">
        <v>22.7</v>
      </c>
      <c r="J37">
        <v>28.5</v>
      </c>
    </row>
    <row r="38" spans="2:10" x14ac:dyDescent="0.25">
      <c r="B38">
        <v>35</v>
      </c>
      <c r="C38">
        <v>47.3</v>
      </c>
      <c r="D38">
        <v>42.1</v>
      </c>
      <c r="E38">
        <v>36.1</v>
      </c>
      <c r="F38">
        <v>33.4</v>
      </c>
      <c r="G38">
        <v>32.5</v>
      </c>
      <c r="H38">
        <v>30.2</v>
      </c>
      <c r="I38">
        <v>22.6</v>
      </c>
      <c r="J38">
        <v>28.6</v>
      </c>
    </row>
    <row r="39" spans="2:10" x14ac:dyDescent="0.25">
      <c r="B39">
        <v>36</v>
      </c>
      <c r="C39">
        <v>47.2</v>
      </c>
      <c r="D39">
        <v>42</v>
      </c>
      <c r="E39">
        <v>36.1</v>
      </c>
      <c r="F39">
        <v>33.299999999999997</v>
      </c>
      <c r="G39">
        <v>32.5</v>
      </c>
      <c r="H39">
        <v>30.3</v>
      </c>
      <c r="I39">
        <v>22.7</v>
      </c>
      <c r="J39">
        <v>28.6</v>
      </c>
    </row>
    <row r="40" spans="2:10" x14ac:dyDescent="0.25">
      <c r="B40">
        <v>37</v>
      </c>
      <c r="C40">
        <v>46.9</v>
      </c>
      <c r="D40">
        <v>41.8</v>
      </c>
      <c r="E40">
        <v>36.1</v>
      </c>
      <c r="F40">
        <v>33.299999999999997</v>
      </c>
      <c r="G40">
        <v>32.5</v>
      </c>
      <c r="H40">
        <v>30.3</v>
      </c>
      <c r="I40">
        <v>22.7</v>
      </c>
      <c r="J40">
        <v>28.6</v>
      </c>
    </row>
    <row r="41" spans="2:10" x14ac:dyDescent="0.25">
      <c r="B41">
        <v>38</v>
      </c>
      <c r="C41">
        <v>47.3</v>
      </c>
      <c r="D41">
        <v>41.9</v>
      </c>
      <c r="E41">
        <v>36</v>
      </c>
      <c r="F41">
        <v>33.299999999999997</v>
      </c>
      <c r="G41">
        <v>32.5</v>
      </c>
      <c r="H41">
        <v>30.3</v>
      </c>
      <c r="I41">
        <v>29.3</v>
      </c>
      <c r="J41">
        <v>28.6</v>
      </c>
    </row>
    <row r="42" spans="2:10" x14ac:dyDescent="0.25">
      <c r="B42">
        <v>39</v>
      </c>
      <c r="C42">
        <v>47.5</v>
      </c>
      <c r="D42">
        <v>42.1</v>
      </c>
      <c r="E42">
        <v>36.200000000000003</v>
      </c>
      <c r="F42">
        <v>33.5</v>
      </c>
      <c r="G42">
        <v>32.6</v>
      </c>
      <c r="H42">
        <v>30.4</v>
      </c>
      <c r="I42">
        <v>29.4</v>
      </c>
      <c r="J42">
        <v>29</v>
      </c>
    </row>
    <row r="43" spans="2:10" x14ac:dyDescent="0.25">
      <c r="B43">
        <v>40</v>
      </c>
      <c r="C43">
        <v>47.3</v>
      </c>
      <c r="D43">
        <v>42.1</v>
      </c>
      <c r="E43">
        <v>36.200000000000003</v>
      </c>
      <c r="F43">
        <v>33.6</v>
      </c>
      <c r="G43">
        <v>32.700000000000003</v>
      </c>
      <c r="H43">
        <v>30.4</v>
      </c>
      <c r="I43">
        <v>29.5</v>
      </c>
      <c r="J43">
        <v>28.8</v>
      </c>
    </row>
    <row r="44" spans="2:10" x14ac:dyDescent="0.25">
      <c r="B44">
        <v>41</v>
      </c>
      <c r="C44">
        <v>47.5</v>
      </c>
      <c r="D44">
        <v>42.1</v>
      </c>
      <c r="E44">
        <v>36.299999999999997</v>
      </c>
      <c r="F44">
        <v>33.6</v>
      </c>
      <c r="G44">
        <v>32.700000000000003</v>
      </c>
      <c r="H44">
        <v>30.4</v>
      </c>
      <c r="I44">
        <v>29.5</v>
      </c>
      <c r="J44">
        <v>28.7</v>
      </c>
    </row>
    <row r="45" spans="2:10" x14ac:dyDescent="0.25">
      <c r="B45">
        <v>42</v>
      </c>
      <c r="C45">
        <v>47.2</v>
      </c>
      <c r="D45">
        <v>42.1</v>
      </c>
      <c r="E45">
        <v>36.1</v>
      </c>
      <c r="F45">
        <v>33.6</v>
      </c>
      <c r="G45">
        <v>32.700000000000003</v>
      </c>
      <c r="H45">
        <v>30.5</v>
      </c>
      <c r="I45">
        <v>29.4</v>
      </c>
      <c r="J45">
        <v>28.9</v>
      </c>
    </row>
    <row r="46" spans="2:10" x14ac:dyDescent="0.25">
      <c r="B46">
        <v>43</v>
      </c>
      <c r="C46">
        <v>47.5</v>
      </c>
      <c r="D46">
        <v>42</v>
      </c>
      <c r="E46">
        <v>36.1</v>
      </c>
      <c r="F46">
        <v>33.299999999999997</v>
      </c>
      <c r="G46">
        <v>32.6</v>
      </c>
      <c r="H46">
        <v>30.5</v>
      </c>
      <c r="I46">
        <v>29.3</v>
      </c>
      <c r="J46">
        <v>29.2</v>
      </c>
    </row>
    <row r="47" spans="2:10" x14ac:dyDescent="0.25">
      <c r="B47">
        <v>44</v>
      </c>
      <c r="C47">
        <v>47.5</v>
      </c>
      <c r="D47">
        <v>42.2</v>
      </c>
      <c r="E47">
        <v>36.299999999999997</v>
      </c>
      <c r="F47">
        <v>33.4</v>
      </c>
      <c r="G47">
        <v>32.6</v>
      </c>
      <c r="H47">
        <v>30.5</v>
      </c>
      <c r="I47">
        <v>29.4</v>
      </c>
      <c r="J47">
        <v>29.2</v>
      </c>
    </row>
    <row r="48" spans="2:10" x14ac:dyDescent="0.25">
      <c r="B48">
        <v>45</v>
      </c>
      <c r="C48">
        <v>47.6</v>
      </c>
      <c r="D48">
        <v>42.3</v>
      </c>
      <c r="E48">
        <v>36.4</v>
      </c>
      <c r="F48">
        <v>33.5</v>
      </c>
      <c r="G48">
        <v>32.700000000000003</v>
      </c>
      <c r="H48">
        <v>30.5</v>
      </c>
      <c r="I48">
        <v>29.5</v>
      </c>
      <c r="J48">
        <v>29.1</v>
      </c>
    </row>
    <row r="49" spans="2:10" x14ac:dyDescent="0.25">
      <c r="B49">
        <v>46</v>
      </c>
      <c r="C49">
        <v>47.6</v>
      </c>
      <c r="D49">
        <v>42.3</v>
      </c>
      <c r="E49">
        <v>36.4</v>
      </c>
      <c r="F49">
        <v>33.5</v>
      </c>
      <c r="G49">
        <v>32.700000000000003</v>
      </c>
      <c r="H49">
        <v>30.5</v>
      </c>
      <c r="I49">
        <v>29.5</v>
      </c>
      <c r="J49">
        <v>29.1</v>
      </c>
    </row>
    <row r="50" spans="2:10" x14ac:dyDescent="0.25">
      <c r="B50">
        <v>47</v>
      </c>
      <c r="C50">
        <v>47.2</v>
      </c>
      <c r="D50">
        <v>42</v>
      </c>
      <c r="E50">
        <v>36.299999999999997</v>
      </c>
      <c r="F50">
        <v>33.5</v>
      </c>
      <c r="G50">
        <v>32.700000000000003</v>
      </c>
      <c r="H50">
        <v>30.5</v>
      </c>
      <c r="I50">
        <v>29.5</v>
      </c>
      <c r="J50">
        <v>29</v>
      </c>
    </row>
    <row r="51" spans="2:10" x14ac:dyDescent="0.25">
      <c r="B51">
        <v>48</v>
      </c>
      <c r="C51">
        <v>47.1</v>
      </c>
      <c r="D51">
        <v>42</v>
      </c>
      <c r="E51">
        <v>36.4</v>
      </c>
      <c r="F51">
        <v>33.5</v>
      </c>
      <c r="G51">
        <v>32.700000000000003</v>
      </c>
      <c r="H51">
        <v>30.5</v>
      </c>
      <c r="I51">
        <v>29.5</v>
      </c>
      <c r="J51">
        <v>29.1</v>
      </c>
    </row>
    <row r="52" spans="2:10" x14ac:dyDescent="0.25">
      <c r="B52">
        <v>49</v>
      </c>
      <c r="C52">
        <v>47.1</v>
      </c>
      <c r="D52">
        <v>41.8</v>
      </c>
      <c r="E52">
        <v>36</v>
      </c>
      <c r="F52">
        <v>33.200000000000003</v>
      </c>
      <c r="G52">
        <v>32.5</v>
      </c>
      <c r="H52">
        <v>30.5</v>
      </c>
      <c r="I52">
        <v>29.4</v>
      </c>
      <c r="J52">
        <v>29.1</v>
      </c>
    </row>
    <row r="53" spans="2:10" x14ac:dyDescent="0.25">
      <c r="B53">
        <v>50</v>
      </c>
      <c r="C53">
        <v>47</v>
      </c>
      <c r="D53">
        <v>42</v>
      </c>
      <c r="E53">
        <v>36.200000000000003</v>
      </c>
      <c r="F53">
        <v>33.4</v>
      </c>
      <c r="G53">
        <v>32.700000000000003</v>
      </c>
      <c r="H53">
        <v>30.5</v>
      </c>
      <c r="I53">
        <v>29.6</v>
      </c>
      <c r="J53">
        <v>29</v>
      </c>
    </row>
    <row r="54" spans="2:10" x14ac:dyDescent="0.25">
      <c r="B54">
        <v>51</v>
      </c>
      <c r="C54">
        <v>47.3</v>
      </c>
      <c r="D54">
        <v>42.1</v>
      </c>
      <c r="E54">
        <v>36.5</v>
      </c>
      <c r="F54">
        <v>33.4</v>
      </c>
      <c r="G54">
        <v>32.700000000000003</v>
      </c>
      <c r="H54">
        <v>30.5</v>
      </c>
      <c r="I54">
        <v>29.5</v>
      </c>
      <c r="J54">
        <v>28.9</v>
      </c>
    </row>
    <row r="55" spans="2:10" x14ac:dyDescent="0.25">
      <c r="B55">
        <v>52</v>
      </c>
      <c r="C55">
        <v>47</v>
      </c>
      <c r="D55">
        <v>42.1</v>
      </c>
      <c r="E55">
        <v>36.4</v>
      </c>
      <c r="F55">
        <v>33.4</v>
      </c>
      <c r="G55">
        <v>32.6</v>
      </c>
      <c r="H55">
        <v>30.6</v>
      </c>
      <c r="I55">
        <v>29.8</v>
      </c>
      <c r="J55">
        <v>28.9</v>
      </c>
    </row>
    <row r="56" spans="2:10" x14ac:dyDescent="0.25">
      <c r="B56">
        <v>53</v>
      </c>
      <c r="C56">
        <v>47.1</v>
      </c>
      <c r="D56">
        <v>42.2</v>
      </c>
      <c r="E56">
        <v>36.6</v>
      </c>
      <c r="F56">
        <v>33.4</v>
      </c>
      <c r="G56">
        <v>32.6</v>
      </c>
      <c r="H56">
        <v>30.6</v>
      </c>
      <c r="I56">
        <v>29.6</v>
      </c>
      <c r="J56">
        <v>28.8</v>
      </c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 tint="-0.249977111117893"/>
  </sheetPr>
  <dimension ref="A1:J56"/>
  <sheetViews>
    <sheetView workbookViewId="0">
      <selection activeCell="K44" sqref="K44"/>
    </sheetView>
  </sheetViews>
  <sheetFormatPr defaultRowHeight="15" x14ac:dyDescent="0.25"/>
  <sheetData>
    <row r="1" spans="1:10" x14ac:dyDescent="0.25">
      <c r="B1" t="s">
        <v>6</v>
      </c>
    </row>
    <row r="2" spans="1:10" x14ac:dyDescent="0.25">
      <c r="A2" t="s">
        <v>5</v>
      </c>
      <c r="C2">
        <f>'נתוני טמפ'!C2</f>
        <v>0.08</v>
      </c>
      <c r="D2">
        <f>'נתוני טמפ'!D2</f>
        <v>0.1389</v>
      </c>
      <c r="E2">
        <f>'נתוני טמפ'!E2</f>
        <v>0.1978</v>
      </c>
      <c r="F2">
        <f>'נתוני טמפ'!F2</f>
        <v>0.25669999999999998</v>
      </c>
      <c r="G2">
        <f>'נתוני טמפ'!G2</f>
        <v>0.31559999999999999</v>
      </c>
      <c r="H2">
        <f>'נתוני טמפ'!H2</f>
        <v>0.3745</v>
      </c>
      <c r="I2">
        <f>'נתוני טמפ'!I2</f>
        <v>0.43340000000000001</v>
      </c>
      <c r="J2">
        <f>'נתוני טמפ'!J2</f>
        <v>0.49230000000000002</v>
      </c>
    </row>
    <row r="3" spans="1:10" x14ac:dyDescent="0.25">
      <c r="B3">
        <v>0</v>
      </c>
      <c r="C3">
        <f>('נתוני טמפ'!D3-'נתוני טמפ'!C3)/'נתוני מוט'!$B$16</f>
        <v>9.9999999999999645</v>
      </c>
      <c r="D3">
        <f>('נתוני טמפ'!E3-'נתוני טמפ'!D3)/'נתוני מוט'!$B$16</f>
        <v>-23.749999999999982</v>
      </c>
      <c r="E3">
        <f>('נתוני טמפ'!F3-'נתוני טמפ'!E3)/'נתוני מוט'!$B$16</f>
        <v>2.4999999999999911</v>
      </c>
      <c r="F3">
        <f>('נתוני טמפ'!G3-'נתוני טמפ'!F3)/'נתוני מוט'!$B$16</f>
        <v>3.7500000000000089</v>
      </c>
      <c r="G3">
        <f>('נתוני טמפ'!H3-'נתוני טמפ'!G3)/'נתוני מוט'!$B$16</f>
        <v>-10.000000000000009</v>
      </c>
      <c r="H3">
        <f>('נתוני טמפ'!I3-'נתוני טמפ'!H3)/'נתוני מוט'!$B$16</f>
        <v>0</v>
      </c>
      <c r="I3">
        <f>('נתוני טמפ'!J3-'נתוני טמפ'!I3)/'נתוני מוט'!$B$16</f>
        <v>-7.4999999999999734</v>
      </c>
    </row>
    <row r="4" spans="1:10" x14ac:dyDescent="0.25">
      <c r="B4">
        <v>1</v>
      </c>
      <c r="C4">
        <f>('נתוני טמפ'!D4-'נתוני טמפ'!C4)/'נתוני מוט'!$B$16</f>
        <v>-42.499999999999979</v>
      </c>
      <c r="D4">
        <f>('נתוני טמפ'!E4-'נתוני טמפ'!D4)/'נתוני מוט'!$B$16</f>
        <v>-33.749999999999993</v>
      </c>
      <c r="E4">
        <f>('נתוני טמפ'!F4-'נתוני טמפ'!E4)/'נתוני מוט'!$B$16</f>
        <v>1.2499999999999734</v>
      </c>
      <c r="F4">
        <f>('נתוני טמפ'!G4-'נתוני טמפ'!F4)/'נתוני מוט'!$B$16</f>
        <v>5.0000000000000266</v>
      </c>
      <c r="G4">
        <f>('נתוני טמפ'!H4-'נתוני טמפ'!G4)/'נתוני מוט'!$B$16</f>
        <v>-3.7500000000000089</v>
      </c>
      <c r="H4">
        <f>('נתוני טמפ'!I4-'נתוני טמפ'!H4)/'נתוני מוט'!$B$16</f>
        <v>-2.4999999999999911</v>
      </c>
      <c r="I4">
        <f>('נתוני טמפ'!J4-'נתוני טמפ'!I4)/'נתוני מוט'!$B$16</f>
        <v>0</v>
      </c>
    </row>
    <row r="5" spans="1:10" x14ac:dyDescent="0.25">
      <c r="B5">
        <v>2</v>
      </c>
      <c r="C5">
        <f>('נתוני טמפ'!D5-'נתוני טמפ'!C5)/'נתוני מוט'!$B$16</f>
        <v>-58.750000000000036</v>
      </c>
      <c r="D5">
        <f>('נתוני טמפ'!E5-'נתוני טמפ'!D5)/'נתוני מוט'!$B$16</f>
        <v>-44.999999999999972</v>
      </c>
      <c r="E5">
        <f>('נתוני טמפ'!F5-'נתוני טמפ'!E5)/'נתוני מוט'!$B$16</f>
        <v>-3.7500000000000089</v>
      </c>
      <c r="F5">
        <f>('נתוני טמפ'!G5-'נתוני טמפ'!F5)/'נתוני מוט'!$B$16</f>
        <v>1.2500000000000178</v>
      </c>
      <c r="G5">
        <f>('נתוני טמפ'!H5-'נתוני טמפ'!G5)/'נתוני מוט'!$B$16</f>
        <v>-8.7500000000000355</v>
      </c>
      <c r="H5">
        <f>('נתוני טמפ'!I5-'נתוני טמפ'!H5)/'נתוני מוט'!$B$16</f>
        <v>1.2500000000000178</v>
      </c>
      <c r="I5">
        <f>('נתוני טמפ'!J5-'נתוני טמפ'!I5)/'נתוני מוט'!$B$16</f>
        <v>0</v>
      </c>
    </row>
    <row r="6" spans="1:10" x14ac:dyDescent="0.25">
      <c r="B6">
        <v>3</v>
      </c>
      <c r="C6">
        <f>('נתוני טמפ'!D6-'נתוני טמפ'!C6)/'נתוני מוט'!$B$16</f>
        <v>-59.999999999999964</v>
      </c>
      <c r="D6">
        <f>('נתוני טמפ'!E6-'נתוני טמפ'!D6)/'נתוני מוט'!$B$16</f>
        <v>-52.500000000000036</v>
      </c>
      <c r="E6">
        <f>('נתוני טמפ'!F6-'נתוני טמפ'!E6)/'נתוני מוט'!$B$16</f>
        <v>-12.5</v>
      </c>
      <c r="F6">
        <f>('נתוני טמפ'!G6-'נתוני טמפ'!F6)/'נתוני מוט'!$B$16</f>
        <v>-1.2499999999999734</v>
      </c>
      <c r="G6">
        <f>('נתוני טמפ'!H6-'נתוני טמפ'!G6)/'נתוני מוט'!$B$16</f>
        <v>-11.250000000000027</v>
      </c>
      <c r="H6">
        <f>('נתוני טמפ'!I6-'נתוני טמפ'!H6)/'נתוני מוט'!$B$16</f>
        <v>0</v>
      </c>
      <c r="I6">
        <f>('נתוני טמפ'!J6-'נתוני טמפ'!I6)/'נתוני מוט'!$B$16</f>
        <v>-1.2499999999999734</v>
      </c>
    </row>
    <row r="7" spans="1:10" x14ac:dyDescent="0.25">
      <c r="B7">
        <v>4</v>
      </c>
      <c r="C7">
        <f>('נתוני טמפ'!D7-'נתוני טמפ'!C7)/'נתוני מוט'!$B$16</f>
        <v>-66.249999999999957</v>
      </c>
      <c r="D7">
        <f>('נתוני טמפ'!E7-'נתוני טמפ'!D7)/'נתוני מוט'!$B$16</f>
        <v>-57.500000000000014</v>
      </c>
      <c r="E7">
        <f>('נתוני טמפ'!F7-'נתוני טמפ'!E7)/'נתוני מוט'!$B$16</f>
        <v>-17.499999999999982</v>
      </c>
      <c r="F7">
        <f>('נתוני טמפ'!G7-'נתוני טמפ'!F7)/'נתוני מוט'!$B$16</f>
        <v>-4.9999999999999822</v>
      </c>
      <c r="G7">
        <f>('נתוני טמפ'!H7-'נתוני טמפ'!G7)/'נתוני מוט'!$B$16</f>
        <v>-13.750000000000018</v>
      </c>
      <c r="H7">
        <f>('נתוני טמפ'!I7-'נתוני טמפ'!H7)/'נתוני מוט'!$B$16</f>
        <v>0</v>
      </c>
      <c r="I7">
        <f>('נתוני טמפ'!J7-'נתוני טמפ'!I7)/'נתוני מוט'!$B$16</f>
        <v>-1.2500000000000178</v>
      </c>
    </row>
    <row r="8" spans="1:10" x14ac:dyDescent="0.25">
      <c r="B8">
        <v>5</v>
      </c>
      <c r="C8">
        <f>('נתוני טמפ'!D8-'נתוני טמפ'!C8)/'נתוני מוט'!$B$16</f>
        <v>-63.749999999999929</v>
      </c>
      <c r="D8">
        <f>('נתוני טמפ'!E8-'נתוני טמפ'!D8)/'נתוני מוט'!$B$16</f>
        <v>-60.00000000000005</v>
      </c>
      <c r="E8">
        <f>('נתוני טמפ'!F8-'נתוני טמפ'!E8)/'נתוני מוט'!$B$16</f>
        <v>-21.249999999999989</v>
      </c>
      <c r="F8">
        <f>('נתוני טמפ'!G8-'נתוני טמפ'!F8)/'נתוני מוט'!$B$16</f>
        <v>-7.4999999999999734</v>
      </c>
      <c r="G8">
        <f>('נתוני טמפ'!H8-'נתוני טמפ'!G8)/'נתוני מוט'!$B$16</f>
        <v>-17.500000000000025</v>
      </c>
      <c r="H8">
        <f>('נתוני טמפ'!I8-'נתוני טמפ'!H8)/'נתוני מוט'!$B$16</f>
        <v>-13.749999999999973</v>
      </c>
      <c r="I8">
        <f>('נתוני טמפ'!J8-'נתוני טמפ'!I8)/'נתוני מוט'!$B$16</f>
        <v>9.9999999999999645</v>
      </c>
    </row>
    <row r="9" spans="1:10" x14ac:dyDescent="0.25">
      <c r="B9">
        <v>6</v>
      </c>
      <c r="C9">
        <f>('נתוני טמפ'!D9-'נתוני טמפ'!C9)/'נתוני מוט'!$B$16</f>
        <v>-66.249999999999957</v>
      </c>
      <c r="D9">
        <f>('נתוני טמפ'!E9-'נתוני טמפ'!D9)/'נתוני מוט'!$B$16</f>
        <v>-63.750000000000014</v>
      </c>
      <c r="E9">
        <f>('נתוני טמפ'!F9-'נתוני טמפ'!E9)/'נתוני מוט'!$B$16</f>
        <v>-25</v>
      </c>
      <c r="F9">
        <f>('נתוני טמפ'!G9-'נתוני טמפ'!F9)/'נתוני מוט'!$B$16</f>
        <v>-9.9999999999999645</v>
      </c>
      <c r="G9">
        <f>('נתוני טמפ'!H9-'נתוני טמפ'!G9)/'נתוני מוט'!$B$16</f>
        <v>-20.000000000000018</v>
      </c>
      <c r="H9">
        <f>('נתוני טמפ'!I9-'נתוני טמפ'!H9)/'נתוני מוט'!$B$16</f>
        <v>-17.499999999999982</v>
      </c>
      <c r="I9">
        <f>('נתוני טמפ'!J9-'נתוני טמפ'!I9)/'נתוני מוט'!$B$16</f>
        <v>9.9999999999999645</v>
      </c>
    </row>
    <row r="10" spans="1:10" x14ac:dyDescent="0.25">
      <c r="B10">
        <v>7</v>
      </c>
      <c r="C10">
        <f>('נתוני טמפ'!D10-'נתוני טמפ'!C10)/'נתוני מוט'!$B$16</f>
        <v>-64.999999999999943</v>
      </c>
      <c r="D10">
        <f>('נתוני טמפ'!E10-'נתוני טמפ'!D10)/'נתוני מוט'!$B$16</f>
        <v>-66.250000000000057</v>
      </c>
      <c r="E10">
        <f>('נתוני טמפ'!F10-'נתוני טמפ'!E10)/'נתוני מוט'!$B$16</f>
        <v>-26.249999999999972</v>
      </c>
      <c r="F10">
        <f>('נתוני טמפ'!G10-'נתוני טמפ'!F10)/'נתוני מוט'!$B$16</f>
        <v>-10.000000000000009</v>
      </c>
      <c r="G10">
        <f>('נתוני טמפ'!H10-'נתוני טמפ'!G10)/'נתוני מוט'!$B$16</f>
        <v>-21.249999999999989</v>
      </c>
      <c r="H10">
        <f>('נתוני טמפ'!I10-'נתוני טמפ'!H10)/'נתוני מוט'!$B$16</f>
        <v>-21.249999999999989</v>
      </c>
      <c r="I10">
        <f>('נתוני טמפ'!J10-'נתוני טמפ'!I10)/'נתוני מוט'!$B$16</f>
        <v>12.5</v>
      </c>
    </row>
    <row r="11" spans="1:10" x14ac:dyDescent="0.25">
      <c r="B11">
        <v>8</v>
      </c>
      <c r="C11">
        <f>('נתוני טמפ'!D11-'נתוני טמפ'!C11)/'נתוני מוט'!$B$16</f>
        <v>-67.499999999999986</v>
      </c>
      <c r="D11">
        <f>('נתוני טמפ'!E11-'נתוני טמפ'!D11)/'נתוני מוט'!$B$16</f>
        <v>-68.75</v>
      </c>
      <c r="E11">
        <f>('נתוני טמפ'!F11-'נתוני טמפ'!E11)/'נתוני מוט'!$B$16</f>
        <v>-27.500000000000036</v>
      </c>
      <c r="F11">
        <f>('נתוני טמפ'!G11-'נתוני טמפ'!F11)/'נתוני מוט'!$B$16</f>
        <v>-11.249999999999982</v>
      </c>
      <c r="G11">
        <f>('נתוני טמפ'!H11-'נתוני טמפ'!G11)/'נתוני מוט'!$B$16</f>
        <v>-22.500000000000007</v>
      </c>
      <c r="H11">
        <f>('נתוני טמפ'!I11-'נתוני טמפ'!H11)/'נתוני מוט'!$B$16</f>
        <v>-25</v>
      </c>
      <c r="I11">
        <f>('נתוני טמפ'!J11-'נתוני טמפ'!I11)/'נתוני מוט'!$B$16</f>
        <v>14.999999999999991</v>
      </c>
    </row>
    <row r="12" spans="1:10" x14ac:dyDescent="0.25">
      <c r="B12">
        <v>9</v>
      </c>
      <c r="C12">
        <f>('נתוני טמפ'!D12-'נתוני טמפ'!C12)/'נתוני מוט'!$B$16</f>
        <v>-67.499999999999986</v>
      </c>
      <c r="D12">
        <f>('נתוני טמפ'!E12-'נתוני טמפ'!D12)/'נתוני מוט'!$B$16</f>
        <v>-68.750000000000043</v>
      </c>
      <c r="E12">
        <f>('נתוני טמפ'!F12-'נתוני טמפ'!E12)/'נתוני מוט'!$B$16</f>
        <v>-27.499999999999989</v>
      </c>
      <c r="F12">
        <f>('נתוני טמפ'!G12-'נתוני טמפ'!F12)/'נתוני מוט'!$B$16</f>
        <v>-12.5</v>
      </c>
      <c r="G12">
        <f>('נתוני טמפ'!H12-'נתוני טמפ'!G12)/'נתוני מוט'!$B$16</f>
        <v>-23.749999999999982</v>
      </c>
      <c r="H12">
        <f>('נתוני טמפ'!I12-'נתוני טמפ'!H12)/'נתוני מוט'!$B$16</f>
        <v>-30.000000000000025</v>
      </c>
      <c r="I12">
        <f>('נתוני טמפ'!J12-'נתוני טמפ'!I12)/'נתוני מוט'!$B$16</f>
        <v>18.75</v>
      </c>
    </row>
    <row r="13" spans="1:10" x14ac:dyDescent="0.25">
      <c r="B13">
        <v>10</v>
      </c>
      <c r="C13">
        <f>('נתוני טמפ'!D13-'נתוני טמפ'!C13)/'נתוני מוט'!$B$16</f>
        <v>-71.250000000000028</v>
      </c>
      <c r="D13">
        <f>('נתוני טמפ'!E13-'נתוני טמפ'!D13)/'נתוני מוט'!$B$16</f>
        <v>-69.999999999999972</v>
      </c>
      <c r="E13">
        <f>('נתוני טמפ'!F13-'נתוני טמפ'!E13)/'נתוני מוט'!$B$16</f>
        <v>-31.25</v>
      </c>
      <c r="F13">
        <f>('נתוני טמפ'!G13-'נתוני טמפ'!F13)/'נתוני מוט'!$B$16</f>
        <v>-11.250000000000027</v>
      </c>
      <c r="G13">
        <f>('נתוני טמפ'!H13-'נתוני טמפ'!G13)/'נתוני מוט'!$B$16</f>
        <v>-25</v>
      </c>
      <c r="H13">
        <f>('נתוני טמפ'!I13-'נתוני טמפ'!H13)/'נתוני מוט'!$B$16</f>
        <v>-32.499999999999972</v>
      </c>
      <c r="I13">
        <f>('נתוני טמפ'!J13-'נתוני טמפ'!I13)/'נתוני מוט'!$B$16</f>
        <v>22.500000000000007</v>
      </c>
    </row>
    <row r="14" spans="1:10" x14ac:dyDescent="0.25">
      <c r="B14">
        <v>11</v>
      </c>
      <c r="C14">
        <f>('נתוני טמפ'!D14-'נתוני טמפ'!C14)/'נתוני מוט'!$B$16</f>
        <v>-66.250000000000057</v>
      </c>
      <c r="D14">
        <f>('נתוני טמפ'!E14-'נתוני טמפ'!D14)/'נתוני מוט'!$B$16</f>
        <v>-69.999999999999972</v>
      </c>
      <c r="E14">
        <f>('נתוני טמפ'!F14-'נתוני טמפ'!E14)/'נתוני מוט'!$B$16</f>
        <v>-31.25</v>
      </c>
      <c r="F14">
        <f>('נתוני טמפ'!G14-'נתוני טמפ'!F14)/'נתוני מוט'!$B$16</f>
        <v>-12.5</v>
      </c>
      <c r="G14">
        <f>('נתוני טמפ'!H14-'נתוני טמפ'!G14)/'נתוני מוט'!$B$16</f>
        <v>-25</v>
      </c>
      <c r="H14">
        <f>('נתוני טמפ'!I14-'נתוני טמפ'!H14)/'נתוני מוט'!$B$16</f>
        <v>-36.250000000000028</v>
      </c>
      <c r="I14">
        <f>('נתוני טמפ'!J14-'נתוני טמפ'!I14)/'נתוני מוט'!$B$16</f>
        <v>23.750000000000025</v>
      </c>
    </row>
    <row r="15" spans="1:10" x14ac:dyDescent="0.25">
      <c r="B15">
        <v>12</v>
      </c>
      <c r="C15">
        <f>('נתוני טמפ'!D15-'נתוני טמפ'!C15)/'נתוני מוט'!$B$16</f>
        <v>-68.75</v>
      </c>
      <c r="D15">
        <f>('נתוני טמפ'!E15-'נתוני טמפ'!D15)/'נתוני מוט'!$B$16</f>
        <v>-72.500000000000014</v>
      </c>
      <c r="E15">
        <f>('נתוני טמפ'!F15-'נתוני טמפ'!E15)/'נתוני מוט'!$B$16</f>
        <v>-29.999999999999982</v>
      </c>
      <c r="F15">
        <f>('נתוני טמפ'!G15-'נתוני טמפ'!F15)/'נתוני מוט'!$B$16</f>
        <v>-13.750000000000018</v>
      </c>
      <c r="G15">
        <f>('נתוני טמפ'!H15-'נתוני טמפ'!G15)/'נתוני מוט'!$B$16</f>
        <v>-26.249999999999972</v>
      </c>
      <c r="H15">
        <f>('נתוני טמפ'!I15-'נתוני טמפ'!H15)/'נתוני מוט'!$B$16</f>
        <v>-40.000000000000036</v>
      </c>
      <c r="I15">
        <f>('נתוני טמפ'!J15-'נתוני טמפ'!I15)/'נתוני מוט'!$B$16</f>
        <v>26.250000000000018</v>
      </c>
    </row>
    <row r="16" spans="1:10" x14ac:dyDescent="0.25">
      <c r="B16">
        <v>13</v>
      </c>
      <c r="C16">
        <f>('נתוני טמפ'!D16-'נתוני טמפ'!C16)/'נתוני מוט'!$B$16</f>
        <v>-70.000000000000014</v>
      </c>
      <c r="D16">
        <f>('נתוני טמפ'!E16-'נתוני טמפ'!D16)/'נתוני מוט'!$B$16</f>
        <v>-72.499999999999957</v>
      </c>
      <c r="E16">
        <f>('נתוני טמפ'!F16-'נתוני טמפ'!E16)/'נתוני מוט'!$B$16</f>
        <v>-31.250000000000043</v>
      </c>
      <c r="F16">
        <f>('נתוני טמפ'!G16-'נתוני טמפ'!F16)/'נתוני מוט'!$B$16</f>
        <v>-13.749999999999973</v>
      </c>
      <c r="G16">
        <f>('נתוני טמפ'!H16-'נתוני טמפ'!G16)/'נתוני מוט'!$B$16</f>
        <v>-27.500000000000036</v>
      </c>
      <c r="H16">
        <f>('נתוני טמפ'!I16-'נתוני טמפ'!H16)/'נתוני מוט'!$B$16</f>
        <v>-43.75</v>
      </c>
      <c r="I16">
        <f>('נתוני טמפ'!J16-'נתוני טמפ'!I16)/'נתוני מוט'!$B$16</f>
        <v>30.000000000000025</v>
      </c>
    </row>
    <row r="17" spans="2:9" x14ac:dyDescent="0.25">
      <c r="B17">
        <v>14</v>
      </c>
      <c r="C17">
        <f>('נתוני טמפ'!D17-'נתוני טמפ'!C17)/'נתוני מוט'!$B$16</f>
        <v>-68.75</v>
      </c>
      <c r="D17">
        <f>('נתוני טמפ'!E17-'נתוני טמפ'!D17)/'נתוני מוט'!$B$16</f>
        <v>-72.499999999999957</v>
      </c>
      <c r="E17">
        <f>('נתוני טמפ'!F17-'נתוני טמפ'!E17)/'נתוני מוט'!$B$16</f>
        <v>-32.500000000000014</v>
      </c>
      <c r="F17">
        <f>('נתוני טמפ'!G17-'נתוני טמפ'!F17)/'נתוני מוט'!$B$16</f>
        <v>-11.249999999999982</v>
      </c>
      <c r="G17">
        <f>('נתוני טמפ'!H17-'נתוני טמפ'!G17)/'נתוני מוט'!$B$16</f>
        <v>-27.499999999999989</v>
      </c>
      <c r="H17">
        <f>('נתוני טמפ'!I17-'נתוני טמפ'!H17)/'נתוני מוט'!$B$16</f>
        <v>-53.750000000000007</v>
      </c>
      <c r="I17">
        <f>('נתוני טמפ'!J17-'נתוני טמפ'!I17)/'נתוני מוט'!$B$16</f>
        <v>38.750000000000014</v>
      </c>
    </row>
    <row r="18" spans="2:9" x14ac:dyDescent="0.25">
      <c r="B18">
        <v>15</v>
      </c>
      <c r="C18">
        <f>('נתוני טמפ'!D18-'נתוני טמפ'!C18)/'נתוני מוט'!$B$16</f>
        <v>-67.500000000000071</v>
      </c>
      <c r="D18">
        <f>('נתוני טמפ'!E18-'נתוני טמפ'!D18)/'נתוני מוט'!$B$16</f>
        <v>-73.749999999999986</v>
      </c>
      <c r="E18">
        <f>('נתוני טמפ'!F18-'נתוני טמפ'!E18)/'נתוני מוט'!$B$16</f>
        <v>-32.499999999999972</v>
      </c>
      <c r="F18">
        <f>('נתוני טמפ'!G18-'נתוני טמפ'!F18)/'נתוני מוט'!$B$16</f>
        <v>-12.5</v>
      </c>
      <c r="G18">
        <f>('נתוני טמפ'!H18-'נתוני טמפ'!G18)/'נתוני מוט'!$B$16</f>
        <v>-27.499999999999989</v>
      </c>
      <c r="H18">
        <f>('נתוני טמפ'!I18-'נתוני טמפ'!H18)/'נתוני מוט'!$B$16</f>
        <v>-57.500000000000014</v>
      </c>
      <c r="I18">
        <f>('נתוני טמפ'!J18-'נתוני טמפ'!I18)/'נתוני מוט'!$B$16</f>
        <v>42.499999999999979</v>
      </c>
    </row>
    <row r="19" spans="2:9" x14ac:dyDescent="0.25">
      <c r="B19">
        <v>16</v>
      </c>
      <c r="C19">
        <f>('נתוני טמפ'!D19-'נתוני טמפ'!C19)/'נתוני מוט'!$B$16</f>
        <v>-68.75</v>
      </c>
      <c r="D19">
        <f>('נתוני טמפ'!E19-'נתוני טמפ'!D19)/'נתוני מוט'!$B$16</f>
        <v>-73.749999999999986</v>
      </c>
      <c r="E19">
        <f>('נתוני טמפ'!F19-'נתוני טמפ'!E19)/'נתוני מוט'!$B$16</f>
        <v>-32.499999999999972</v>
      </c>
      <c r="F19">
        <f>('נתוני טמפ'!G19-'נתוני טמפ'!F19)/'נתוני מוט'!$B$16</f>
        <v>-13.750000000000018</v>
      </c>
      <c r="G19">
        <f>('נתוני טמפ'!H19-'נתוני טמפ'!G19)/'נתוני מוט'!$B$16</f>
        <v>-28.750000000000007</v>
      </c>
      <c r="H19">
        <f>('נתוני טמפ'!I19-'נתוני טמפ'!H19)/'נתוני מוט'!$B$16</f>
        <v>-61.249999999999979</v>
      </c>
      <c r="I19">
        <f>('נתוני טמפ'!J19-'נתוני טמפ'!I19)/'נתוני מוט'!$B$16</f>
        <v>45.000000000000014</v>
      </c>
    </row>
    <row r="20" spans="2:9" x14ac:dyDescent="0.25">
      <c r="B20">
        <v>17</v>
      </c>
      <c r="C20">
        <f>('נתוני טמפ'!D20-'נתוני טמפ'!C20)/'נתוני מוט'!$B$16</f>
        <v>-67.499999999999986</v>
      </c>
      <c r="D20">
        <f>('נתוני טמפ'!E20-'נתוני טמפ'!D20)/'נתוני מוט'!$B$16</f>
        <v>-73.749999999999986</v>
      </c>
      <c r="E20">
        <f>('נתוני טמפ'!F20-'נתוני טמפ'!E20)/'נתוני מוט'!$B$16</f>
        <v>-33.750000000000036</v>
      </c>
      <c r="F20">
        <f>('נתוני טמפ'!G20-'נתוני טמפ'!F20)/'נתוני מוט'!$B$16</f>
        <v>-12.5</v>
      </c>
      <c r="G20">
        <f>('נתוני טמפ'!H20-'נתוני טמפ'!G20)/'נתוני מוט'!$B$16</f>
        <v>-27.499999999999989</v>
      </c>
      <c r="H20">
        <f>('נתוני טמפ'!I20-'נתוני טמפ'!H20)/'נתוני מוט'!$B$16</f>
        <v>-64.999999999999986</v>
      </c>
      <c r="I20">
        <f>('נתוני טמפ'!J20-'נתוני טמפ'!I20)/'נתוני מוט'!$B$16</f>
        <v>47.500000000000007</v>
      </c>
    </row>
    <row r="21" spans="2:9" x14ac:dyDescent="0.25">
      <c r="B21">
        <v>18</v>
      </c>
      <c r="C21">
        <f>('נתוני טמפ'!D21-'נתוני טמפ'!C21)/'נתוני מוט'!$B$16</f>
        <v>-67.499999999999986</v>
      </c>
      <c r="D21">
        <f>('נתוני טמפ'!E21-'נתוני טמפ'!D21)/'נתוני מוט'!$B$16</f>
        <v>-73.750000000000071</v>
      </c>
      <c r="E21">
        <f>('נתוני טמפ'!F21-'נתוני טמפ'!E21)/'נתוני מוט'!$B$16</f>
        <v>-32.499999999999972</v>
      </c>
      <c r="F21">
        <f>('נתוני טמפ'!G21-'נתוני טמפ'!F21)/'נתוני מוט'!$B$16</f>
        <v>-12.5</v>
      </c>
      <c r="G21">
        <f>('נתוני טמפ'!H21-'נתוני טמפ'!G21)/'נתוני מוט'!$B$16</f>
        <v>-28.750000000000007</v>
      </c>
      <c r="H21">
        <f>('נתוני טמפ'!I21-'נתוני טמפ'!H21)/'נתוני מוט'!$B$16</f>
        <v>-67.499999999999986</v>
      </c>
      <c r="I21">
        <f>('נתוני טמפ'!J21-'נתוני טמפ'!I21)/'נתוני מוט'!$B$16</f>
        <v>50</v>
      </c>
    </row>
    <row r="22" spans="2:9" x14ac:dyDescent="0.25">
      <c r="B22">
        <v>19</v>
      </c>
      <c r="C22">
        <f>('נתוני טמפ'!D22-'נתוני טמפ'!C22)/'נתוני מוט'!$B$16</f>
        <v>-66.249999999999957</v>
      </c>
      <c r="D22">
        <f>('נתוני טמפ'!E22-'נתוני טמפ'!D22)/'נתוני מוט'!$B$16</f>
        <v>-73.750000000000071</v>
      </c>
      <c r="E22">
        <f>('נתוני טמפ'!F22-'נתוני טמפ'!E22)/'נתוני מוט'!$B$16</f>
        <v>-33.749999999999943</v>
      </c>
      <c r="F22">
        <f>('נתוני טמפ'!G22-'נתוני טמפ'!F22)/'נתוני מוט'!$B$16</f>
        <v>-11.250000000000027</v>
      </c>
      <c r="G22">
        <f>('נתוני טמפ'!H22-'נתוני טמפ'!G22)/'נתוני מוט'!$B$16</f>
        <v>-26.249999999999972</v>
      </c>
      <c r="H22">
        <f>('נתוני טמפ'!I22-'נתוני טמפ'!H22)/'נתוני מוט'!$B$16</f>
        <v>-70.000000000000014</v>
      </c>
      <c r="I22">
        <f>('נתוני טמפ'!J22-'נתוני טמפ'!I22)/'נתוני מוט'!$B$16</f>
        <v>51.250000000000014</v>
      </c>
    </row>
    <row r="23" spans="2:9" x14ac:dyDescent="0.25">
      <c r="B23">
        <v>20</v>
      </c>
      <c r="C23">
        <f>('נתוני טמפ'!D23-'נתוני טמפ'!C23)/'נתוני מוט'!$B$16</f>
        <v>-75</v>
      </c>
      <c r="D23">
        <f>('נתוני טמפ'!E23-'נתוני טמפ'!D23)/'נתוני מוט'!$B$16</f>
        <v>-73.749999999999986</v>
      </c>
      <c r="E23">
        <f>('נתוני טמפ'!F23-'נתוני טמפ'!E23)/'נתוני מוט'!$B$16</f>
        <v>-32.499999999999972</v>
      </c>
      <c r="F23">
        <f>('נתוני טמפ'!G23-'נתוני טמפ'!F23)/'נתוני מוט'!$B$16</f>
        <v>-11.250000000000027</v>
      </c>
      <c r="G23">
        <f>('נתוני טמפ'!H23-'נתוני טמפ'!G23)/'נתוני מוט'!$B$16</f>
        <v>-27.499999999999989</v>
      </c>
      <c r="H23">
        <f>('נתוני טמפ'!I23-'נתוני טמפ'!H23)/'נתוני מוט'!$B$16</f>
        <v>-71.249999999999986</v>
      </c>
      <c r="I23">
        <f>('נתוני טמפ'!J23-'נתוני טמפ'!I23)/'נתוני מוט'!$B$16</f>
        <v>53.750000000000007</v>
      </c>
    </row>
    <row r="24" spans="2:9" x14ac:dyDescent="0.25">
      <c r="B24">
        <v>21</v>
      </c>
      <c r="C24">
        <f>('נתוני טמפ'!D24-'נתוני טמפ'!C24)/'נתוני מוט'!$B$16</f>
        <v>-72.499999999999957</v>
      </c>
      <c r="D24">
        <f>('נתוני טמפ'!E24-'נתוני טמפ'!D24)/'נתוני מוט'!$B$16</f>
        <v>-72.500000000000057</v>
      </c>
      <c r="E24">
        <f>('נתוני טמפ'!F24-'נתוני טמפ'!E24)/'נתוני מוט'!$B$16</f>
        <v>-33.749999999999943</v>
      </c>
      <c r="F24">
        <f>('נתוני טמפ'!G24-'נתוני טמפ'!F24)/'נתוני מוט'!$B$16</f>
        <v>-12.5</v>
      </c>
      <c r="G24">
        <f>('נתוני טמפ'!H24-'נתוני טמפ'!G24)/'נתוני מוט'!$B$16</f>
        <v>-27.500000000000036</v>
      </c>
      <c r="H24">
        <f>('נתוני טמפ'!I24-'נתוני טמפ'!H24)/'נתוני מוט'!$B$16</f>
        <v>-73.749999999999986</v>
      </c>
      <c r="I24">
        <f>('נתוני טמפ'!J24-'נתוני טמפ'!I24)/'נתוני מוט'!$B$16</f>
        <v>54.999999999999979</v>
      </c>
    </row>
    <row r="25" spans="2:9" x14ac:dyDescent="0.25">
      <c r="B25">
        <v>22</v>
      </c>
      <c r="C25">
        <f>('נתוני טמפ'!D25-'נתוני טמפ'!C25)/'נתוני מוט'!$B$16</f>
        <v>-71.250000000000028</v>
      </c>
      <c r="D25">
        <f>('נתוני טמפ'!E25-'נתוני טמפ'!D25)/'נתוני מוט'!$B$16</f>
        <v>-73.749999999999986</v>
      </c>
      <c r="E25">
        <f>('נתוני טמפ'!F25-'נתוני טמפ'!E25)/'נתוני מוט'!$B$16</f>
        <v>-31.25</v>
      </c>
      <c r="F25">
        <f>('נתוני טמפ'!G25-'נתוני טמפ'!F25)/'נתוני מוט'!$B$16</f>
        <v>-13.749999999999973</v>
      </c>
      <c r="G25">
        <f>('נתוני טמפ'!H25-'נתוני טמפ'!G25)/'נתוני מוט'!$B$16</f>
        <v>-27.499999999999989</v>
      </c>
      <c r="H25">
        <f>('נתוני טמפ'!I25-'נתוני טמפ'!H25)/'נתוני מוט'!$B$16</f>
        <v>-76.250000000000014</v>
      </c>
      <c r="I25">
        <f>('נתוני טמפ'!J25-'נתוני טמפ'!I25)/'נתוני מוט'!$B$16</f>
        <v>58.749999999999993</v>
      </c>
    </row>
    <row r="26" spans="2:9" x14ac:dyDescent="0.25">
      <c r="B26">
        <v>23</v>
      </c>
      <c r="C26">
        <f>('נתוני טמפ'!D26-'נתוני טמפ'!C26)/'נתוני מוט'!$B$16</f>
        <v>-70.000000000000014</v>
      </c>
      <c r="D26">
        <f>('נתוני טמפ'!E26-'נתוני טמפ'!D26)/'נתוני מוט'!$B$16</f>
        <v>-73.749999999999986</v>
      </c>
      <c r="E26">
        <f>('נתוני טמפ'!F26-'נתוני טמפ'!E26)/'נתוני מוט'!$B$16</f>
        <v>-32.500000000000014</v>
      </c>
      <c r="F26">
        <f>('נתוני טמפ'!G26-'נתוני טמפ'!F26)/'נתוני מוט'!$B$16</f>
        <v>-13.750000000000018</v>
      </c>
      <c r="G26">
        <f>('נתוני טמפ'!H26-'נתוני טמפ'!G26)/'נתוני מוט'!$B$16</f>
        <v>-27.499999999999989</v>
      </c>
      <c r="H26">
        <f>('נתוני טמפ'!I26-'נתוני טמפ'!H26)/'נתוני מוט'!$B$16</f>
        <v>-78.750000000000014</v>
      </c>
      <c r="I26">
        <f>('נתוני טמפ'!J26-'נתוני טמפ'!I26)/'נתוני מוט'!$B$16</f>
        <v>61.249999999999979</v>
      </c>
    </row>
    <row r="27" spans="2:9" x14ac:dyDescent="0.25">
      <c r="B27">
        <v>24</v>
      </c>
      <c r="C27">
        <f>('נתוני טמפ'!D27-'נתוני טמפ'!C27)/'נתוני מוט'!$B$16</f>
        <v>-64.999999999999943</v>
      </c>
      <c r="D27">
        <f>('נתוני טמפ'!E27-'נתוני טמפ'!D27)/'נתוני מוט'!$B$16</f>
        <v>-72.500000000000057</v>
      </c>
      <c r="E27">
        <f>('נתוני טמפ'!F27-'נתוני טמפ'!E27)/'נתוני מוט'!$B$16</f>
        <v>-32.499999999999929</v>
      </c>
      <c r="F27">
        <f>('נתוני טמפ'!G27-'נתוני טמפ'!F27)/'נתוני מוט'!$B$16</f>
        <v>-12.500000000000044</v>
      </c>
      <c r="G27">
        <f>('נתוני טמפ'!H27-'נתוני טמפ'!G27)/'נתוני מוט'!$B$16</f>
        <v>-27.499999999999989</v>
      </c>
      <c r="H27">
        <f>('נתוני טמפ'!I27-'נתוני טמפ'!H27)/'נתוני מוט'!$B$16</f>
        <v>-81.25</v>
      </c>
      <c r="I27">
        <f>('נתוני טמפ'!J27-'נתוני טמפ'!I27)/'נתוני מוט'!$B$16</f>
        <v>61.249999999999979</v>
      </c>
    </row>
    <row r="28" spans="2:9" x14ac:dyDescent="0.25">
      <c r="B28">
        <v>25</v>
      </c>
      <c r="C28">
        <f>('נתוני טמפ'!D28-'נתוני טמפ'!C28)/'נתוני מוט'!$B$16</f>
        <v>-68.75</v>
      </c>
      <c r="D28">
        <f>('נתוני טמפ'!E28-'נתוני טמפ'!D28)/'נתוני מוט'!$B$16</f>
        <v>-72.499999999999957</v>
      </c>
      <c r="E28">
        <f>('נתוני טמפ'!F28-'נתוני טמפ'!E28)/'נתוני מוט'!$B$16</f>
        <v>-34.999999999999964</v>
      </c>
      <c r="F28">
        <f>('נתוני טמפ'!G28-'נתוני טמפ'!F28)/'נתוני מוט'!$B$16</f>
        <v>-11.250000000000027</v>
      </c>
      <c r="G28">
        <f>('נתוני טמפ'!H28-'נתוני טמפ'!G28)/'נתוני מוט'!$B$16</f>
        <v>-27.499999999999989</v>
      </c>
      <c r="H28">
        <f>('נתוני טמפ'!I28-'נתוני טמפ'!H28)/'נתוני מוט'!$B$16</f>
        <v>-82.500000000000014</v>
      </c>
      <c r="I28">
        <f>('נתוני טמפ'!J28-'נתוני טמפ'!I28)/'נתוני מוט'!$B$16</f>
        <v>63.750000000000014</v>
      </c>
    </row>
    <row r="29" spans="2:9" x14ac:dyDescent="0.25">
      <c r="B29">
        <v>26</v>
      </c>
      <c r="C29">
        <f>('נתוני טמפ'!D29-'נתוני טמפ'!C29)/'נתוני מוט'!$B$16</f>
        <v>-69.999999999999929</v>
      </c>
      <c r="D29">
        <f>('נתוני טמפ'!E29-'נתוני טמפ'!D29)/'נתוני מוט'!$B$16</f>
        <v>-73.750000000000071</v>
      </c>
      <c r="E29">
        <f>('נתוני טמפ'!F29-'נתוני טמפ'!E29)/'נתוני מוט'!$B$16</f>
        <v>-34.999999999999964</v>
      </c>
      <c r="F29">
        <f>('נתוני טמפ'!G29-'נתוני טמפ'!F29)/'נתוני מוט'!$B$16</f>
        <v>-11.249999999999982</v>
      </c>
      <c r="G29">
        <f>('נתוני טמפ'!H29-'נתוני טמפ'!G29)/'נתוני מוט'!$B$16</f>
        <v>-28.750000000000007</v>
      </c>
      <c r="H29">
        <f>('נתוני טמפ'!I29-'נתוני טמפ'!H29)/'נתוני מוט'!$B$16</f>
        <v>-85.000000000000014</v>
      </c>
      <c r="I29">
        <f>('נתוני טמפ'!J29-'נתוני טמפ'!I29)/'נתוני מוט'!$B$16</f>
        <v>64.999999999999986</v>
      </c>
    </row>
    <row r="30" spans="2:9" x14ac:dyDescent="0.25">
      <c r="B30">
        <v>27</v>
      </c>
      <c r="C30">
        <f>('נתוני טמפ'!D30-'נתוני טמפ'!C30)/'נתוני מוט'!$B$16</f>
        <v>-66.250000000000057</v>
      </c>
      <c r="D30">
        <f>('נתוני טמפ'!E30-'נתוני טמפ'!D30)/'נתוני מוט'!$B$16</f>
        <v>-73.749999999999986</v>
      </c>
      <c r="E30">
        <f>('נתוני טמפ'!F30-'נתוני טמפ'!E30)/'נתוני מוט'!$B$16</f>
        <v>-34.999999999999964</v>
      </c>
      <c r="F30">
        <f>('נתוני טמפ'!G30-'נתוני טמפ'!F30)/'נתוני מוט'!$B$16</f>
        <v>-11.250000000000027</v>
      </c>
      <c r="G30">
        <f>('נתוני טמפ'!H30-'נתוני טמפ'!G30)/'נתוני מוט'!$B$16</f>
        <v>-27.499999999999989</v>
      </c>
      <c r="H30">
        <f>('נתוני טמפ'!I30-'נתוני טמפ'!H30)/'נתוני מוט'!$B$16</f>
        <v>-87.5</v>
      </c>
      <c r="I30">
        <f>('נתוני טמפ'!J30-'נתוני טמפ'!I30)/'נתוני מוט'!$B$16</f>
        <v>66.250000000000014</v>
      </c>
    </row>
    <row r="31" spans="2:9" x14ac:dyDescent="0.25">
      <c r="B31">
        <v>28</v>
      </c>
      <c r="C31">
        <f>('נתוני טמפ'!D31-'נתוני טמפ'!C31)/'נתוני מוט'!$B$16</f>
        <v>-66.250000000000057</v>
      </c>
      <c r="D31">
        <f>('נתוני טמפ'!E31-'נתוני טמפ'!D31)/'נתוני מוט'!$B$16</f>
        <v>-73.749999999999986</v>
      </c>
      <c r="E31">
        <f>('נתוני טמפ'!F31-'נתוני טמפ'!E31)/'נתוני מוט'!$B$16</f>
        <v>-33.750000000000036</v>
      </c>
      <c r="F31">
        <f>('נתוני טמפ'!G31-'נתוני טמפ'!F31)/'נתוני מוט'!$B$16</f>
        <v>-11.249999999999982</v>
      </c>
      <c r="G31">
        <f>('נתוני טמפ'!H31-'נתוני טמפ'!G31)/'נתוני מוט'!$B$16</f>
        <v>-28.749999999999964</v>
      </c>
      <c r="H31">
        <f>('נתוני טמפ'!I31-'נתוני טמפ'!H31)/'נתוני מוט'!$B$16</f>
        <v>-88.750000000000014</v>
      </c>
      <c r="I31">
        <f>('נתוני טמפ'!J31-'נתוני טמפ'!I31)/'נתוני מוט'!$B$16</f>
        <v>67.499999999999986</v>
      </c>
    </row>
    <row r="32" spans="2:9" x14ac:dyDescent="0.25">
      <c r="B32">
        <v>29</v>
      </c>
      <c r="C32">
        <f>('נתוני טמפ'!D32-'נתוני טמפ'!C32)/'נתוני מוט'!$B$16</f>
        <v>-67.499999999999986</v>
      </c>
      <c r="D32">
        <f>('נתוני טמפ'!E32-'נתוני טמפ'!D32)/'נתוני מוט'!$B$16</f>
        <v>-73.749999999999986</v>
      </c>
      <c r="E32">
        <f>('נתוני טמפ'!F32-'נתוני טמפ'!E32)/'נתוני מוט'!$B$16</f>
        <v>-32.500000000000014</v>
      </c>
      <c r="F32">
        <f>('נתוני טמפ'!G32-'נתוני טמפ'!F32)/'נתוני מוט'!$B$16</f>
        <v>-12.5</v>
      </c>
      <c r="G32">
        <f>('נתוני טמפ'!H32-'נתוני טמפ'!G32)/'נתוני מוט'!$B$16</f>
        <v>-28.750000000000007</v>
      </c>
      <c r="H32">
        <f>('נתוני טמפ'!I32-'נתוני טמפ'!H32)/'נתוני מוט'!$B$16</f>
        <v>-91.25</v>
      </c>
      <c r="I32">
        <f>('נתוני טמפ'!J32-'נתוני טמפ'!I32)/'נתוני מוט'!$B$16</f>
        <v>70.000000000000014</v>
      </c>
    </row>
    <row r="33" spans="2:9" x14ac:dyDescent="0.25">
      <c r="B33">
        <v>30</v>
      </c>
      <c r="C33">
        <f>('נתוני טמפ'!D33-'נתוני טמפ'!C33)/'נתוני מוט'!$B$16</f>
        <v>-68.75</v>
      </c>
      <c r="D33">
        <f>('נתוני טמפ'!E33-'נתוני טמפ'!D33)/'נתוני מוט'!$B$16</f>
        <v>-75</v>
      </c>
      <c r="E33">
        <f>('נתוני טמפ'!F33-'נתוני טמפ'!E33)/'נתוני מוט'!$B$16</f>
        <v>-32.499999999999929</v>
      </c>
      <c r="F33">
        <f>('נתוני טמפ'!G33-'נתוני טמפ'!F33)/'נתוני מוט'!$B$16</f>
        <v>-12.5</v>
      </c>
      <c r="G33">
        <f>('נתוני טמפ'!H33-'נתוני טמפ'!G33)/'נתוני מוט'!$B$16</f>
        <v>-28.750000000000053</v>
      </c>
      <c r="H33">
        <f>('נתוני טמפ'!I33-'נתוני טמפ'!H33)/'נתוני מוט'!$B$16</f>
        <v>-92.499999999999986</v>
      </c>
      <c r="I33">
        <f>('נתוני טמפ'!J33-'נתוני טמפ'!I33)/'נתוני מוט'!$B$16</f>
        <v>71.249999999999986</v>
      </c>
    </row>
    <row r="34" spans="2:9" x14ac:dyDescent="0.25">
      <c r="B34">
        <v>31</v>
      </c>
      <c r="C34">
        <f>('נתוני טמפ'!D34-'נתוני טמפ'!C34)/'נתוני מוט'!$B$16</f>
        <v>-67.500000000000071</v>
      </c>
      <c r="D34">
        <f>('נתוני טמפ'!E34-'נתוני טמפ'!D34)/'נתוני מוט'!$B$16</f>
        <v>-75</v>
      </c>
      <c r="E34">
        <f>('נתוני טמפ'!F34-'נתוני טמפ'!E34)/'נתוני מוט'!$B$16</f>
        <v>-33.749999999999943</v>
      </c>
      <c r="F34">
        <f>('נתוני טמפ'!G34-'נתוני טמפ'!F34)/'נתוני מוט'!$B$16</f>
        <v>-11.249999999999982</v>
      </c>
      <c r="G34">
        <f>('נתוני טמפ'!H34-'נתוני טמפ'!G34)/'נתוני מוט'!$B$16</f>
        <v>-27.500000000000036</v>
      </c>
      <c r="H34">
        <f>('נתוני טמפ'!I34-'נתוני טמפ'!H34)/'נתוני מוט'!$B$16</f>
        <v>-93.75</v>
      </c>
      <c r="I34">
        <f>('נתוני טמפ'!J34-'נתוני טמפ'!I34)/'נתוני מוט'!$B$16</f>
        <v>73.749999999999986</v>
      </c>
    </row>
    <row r="35" spans="2:9" x14ac:dyDescent="0.25">
      <c r="B35">
        <v>32</v>
      </c>
      <c r="C35">
        <f>('נתוני טמפ'!D35-'נתוני טמפ'!C35)/'נתוני מוט'!$B$16</f>
        <v>-65.000000000000028</v>
      </c>
      <c r="D35">
        <f>('נתוני טמפ'!E35-'נתוני טמפ'!D35)/'נתוני מוט'!$B$16</f>
        <v>-73.749999999999986</v>
      </c>
      <c r="E35">
        <f>('נתוני טמפ'!F35-'נתוני טמפ'!E35)/'נתוני מוט'!$B$16</f>
        <v>-34.999999999999964</v>
      </c>
      <c r="F35">
        <f>('נתוני טמפ'!G35-'נתוני טמפ'!F35)/'נתוני מוט'!$B$16</f>
        <v>-11.250000000000071</v>
      </c>
      <c r="G35">
        <f>('נתוני טמפ'!H35-'נתוני טמפ'!G35)/'נתוני מוט'!$B$16</f>
        <v>-28.749999999999964</v>
      </c>
      <c r="H35">
        <f>('נתוני טמפ'!I35-'נתוני טמפ'!H35)/'נתוני מוט'!$B$16</f>
        <v>-92.499999999999986</v>
      </c>
      <c r="I35">
        <f>('נתוני טמפ'!J35-'נתוני טמפ'!I35)/'נתוני מוט'!$B$16</f>
        <v>72.499999999999957</v>
      </c>
    </row>
    <row r="36" spans="2:9" x14ac:dyDescent="0.25">
      <c r="B36">
        <v>33</v>
      </c>
      <c r="C36">
        <f>('נתוני טמפ'!D36-'נתוני טמפ'!C36)/'נתוני מוט'!$B$16</f>
        <v>-64.999999999999943</v>
      </c>
      <c r="D36">
        <f>('נתוני טמפ'!E36-'נתוני טמפ'!D36)/'נתוני מוט'!$B$16</f>
        <v>-72.500000000000057</v>
      </c>
      <c r="E36">
        <f>('נתוני טמפ'!F36-'נתוני טמפ'!E36)/'נתוני מוט'!$B$16</f>
        <v>-33.749999999999943</v>
      </c>
      <c r="F36">
        <f>('נתוני טמפ'!G36-'נתוני טמפ'!F36)/'נתוני מוט'!$B$16</f>
        <v>-11.250000000000071</v>
      </c>
      <c r="G36">
        <f>('נתוני טמפ'!H36-'נתוני טמפ'!G36)/'נתוני מוט'!$B$16</f>
        <v>-27.499999999999947</v>
      </c>
      <c r="H36">
        <f>('נתוני טמפ'!I36-'נתוני טמפ'!H36)/'נתוני מוט'!$B$16</f>
        <v>-93.75</v>
      </c>
      <c r="I36">
        <f>('נתוני טמפ'!J36-'נתוני טמפ'!I36)/'נתוני מוט'!$B$16</f>
        <v>72.499999999999957</v>
      </c>
    </row>
    <row r="37" spans="2:9" x14ac:dyDescent="0.25">
      <c r="B37">
        <v>34</v>
      </c>
      <c r="C37">
        <f>('נתוני טמפ'!D37-'נתוני טמפ'!C37)/'נתוני מוט'!$B$16</f>
        <v>-65.000000000000028</v>
      </c>
      <c r="D37">
        <f>('נתוני טמפ'!E37-'נתוני טמפ'!D37)/'נתוני מוט'!$B$16</f>
        <v>-73.749999999999986</v>
      </c>
      <c r="E37">
        <f>('נתוני טמפ'!F37-'נתוני טמפ'!E37)/'נתוני מוט'!$B$16</f>
        <v>-33.750000000000036</v>
      </c>
      <c r="F37">
        <f>('נתוני טמפ'!G37-'נתוני טמפ'!F37)/'נתוני מוט'!$B$16</f>
        <v>-11.249999999999982</v>
      </c>
      <c r="G37">
        <f>('נתוני טמפ'!H37-'נתוני טמפ'!G37)/'נתוני מוט'!$B$16</f>
        <v>-27.499999999999989</v>
      </c>
      <c r="H37">
        <f>('נתוני טמפ'!I37-'נתוני טמפ'!H37)/'נתוני מוט'!$B$16</f>
        <v>-93.75</v>
      </c>
      <c r="I37">
        <f>('נתוני טמפ'!J37-'נתוני טמפ'!I37)/'נתוני מוט'!$B$16</f>
        <v>72.500000000000014</v>
      </c>
    </row>
    <row r="38" spans="2:9" x14ac:dyDescent="0.25">
      <c r="B38">
        <v>35</v>
      </c>
      <c r="C38">
        <f>('נתוני טמפ'!D38-'נתוני טמפ'!C38)/'נתוני מוט'!$B$16</f>
        <v>-64.999999999999943</v>
      </c>
      <c r="D38">
        <f>('נתוני טמפ'!E38-'נתוני טמפ'!D38)/'נתוני מוט'!$B$16</f>
        <v>-75</v>
      </c>
      <c r="E38">
        <f>('נתוני טמפ'!F38-'נתוני טמפ'!E38)/'נתוני מוט'!$B$16</f>
        <v>-33.750000000000036</v>
      </c>
      <c r="F38">
        <f>('נתוני טמפ'!G38-'נתוני טמפ'!F38)/'נתוני מוט'!$B$16</f>
        <v>-11.249999999999982</v>
      </c>
      <c r="G38">
        <f>('נתוני טמפ'!H38-'נתוני טמפ'!G38)/'נתוני מוט'!$B$16</f>
        <v>-28.750000000000007</v>
      </c>
      <c r="H38">
        <f>('נתוני טמפ'!I38-'נתוני טמפ'!H38)/'נתוני מוט'!$B$16</f>
        <v>-94.999999999999972</v>
      </c>
      <c r="I38">
        <f>('נתוני טמפ'!J38-'נתוני טמפ'!I38)/'נתוני מוט'!$B$16</f>
        <v>75</v>
      </c>
    </row>
    <row r="39" spans="2:9" x14ac:dyDescent="0.25">
      <c r="B39">
        <v>36</v>
      </c>
      <c r="C39">
        <f>('נתוני טמפ'!D39-'נתוני טמפ'!C39)/'נתוני מוט'!$B$16</f>
        <v>-65.000000000000028</v>
      </c>
      <c r="D39">
        <f>('נתוני טמפ'!E39-'נתוני טמפ'!D39)/'נתוני מוט'!$B$16</f>
        <v>-73.749999999999986</v>
      </c>
      <c r="E39">
        <f>('נתוני טמפ'!F39-'נתוני טמפ'!E39)/'נתוני מוט'!$B$16</f>
        <v>-35.00000000000005</v>
      </c>
      <c r="F39">
        <f>('נתוני טמפ'!G39-'נתוני טמפ'!F39)/'נתוני מוט'!$B$16</f>
        <v>-9.9999999999999645</v>
      </c>
      <c r="G39">
        <f>('נתוני טמפ'!H39-'נתוני טמפ'!G39)/'נתוני מוט'!$B$16</f>
        <v>-27.499999999999989</v>
      </c>
      <c r="H39">
        <f>('נתוני טמפ'!I39-'נתוני טמפ'!H39)/'נתוני מוט'!$B$16</f>
        <v>-95.000000000000014</v>
      </c>
      <c r="I39">
        <f>('נתוני טמפ'!J39-'נתוני טמפ'!I39)/'נתוני מוט'!$B$16</f>
        <v>73.750000000000028</v>
      </c>
    </row>
    <row r="40" spans="2:9" x14ac:dyDescent="0.25">
      <c r="B40">
        <v>37</v>
      </c>
      <c r="C40">
        <f>('נתוני טמפ'!D40-'נתוני טמפ'!C40)/'נתוני מוט'!$B$16</f>
        <v>-63.750000000000014</v>
      </c>
      <c r="D40">
        <f>('נתוני טמפ'!E40-'נתוני טמפ'!D40)/'נתוני מוט'!$B$16</f>
        <v>-71.249999999999943</v>
      </c>
      <c r="E40">
        <f>('נתוני טמפ'!F40-'נתוני טמפ'!E40)/'נתוני מוט'!$B$16</f>
        <v>-35.00000000000005</v>
      </c>
      <c r="F40">
        <f>('נתוני טמפ'!G40-'נתוני טמפ'!F40)/'נתוני מוט'!$B$16</f>
        <v>-9.9999999999999645</v>
      </c>
      <c r="G40">
        <f>('נתוני טמפ'!H40-'נתוני טמפ'!G40)/'נתוני מוט'!$B$16</f>
        <v>-27.499999999999989</v>
      </c>
      <c r="H40">
        <f>('נתוני טמפ'!I40-'נתוני טמפ'!H40)/'נתוני מוט'!$B$16</f>
        <v>-95.000000000000014</v>
      </c>
      <c r="I40">
        <f>('נתוני טמפ'!J40-'נתוני טמפ'!I40)/'נתוני מוט'!$B$16</f>
        <v>73.750000000000028</v>
      </c>
    </row>
    <row r="41" spans="2:9" x14ac:dyDescent="0.25">
      <c r="B41">
        <v>38</v>
      </c>
      <c r="C41">
        <f>('נתוני טמפ'!D41-'נתוני טמפ'!C41)/'נתוני מוט'!$B$16</f>
        <v>-67.499999999999986</v>
      </c>
      <c r="D41">
        <f>('נתוני טמפ'!E41-'נתוני טמפ'!D41)/'נתוני מוט'!$B$16</f>
        <v>-73.749999999999986</v>
      </c>
      <c r="E41">
        <f>('נתוני טמפ'!F41-'נתוני טמפ'!E41)/'נתוני מוט'!$B$16</f>
        <v>-33.750000000000036</v>
      </c>
      <c r="F41">
        <f>('נתוני טמפ'!G41-'נתוני טמפ'!F41)/'נתוני מוט'!$B$16</f>
        <v>-9.9999999999999645</v>
      </c>
      <c r="G41">
        <f>('נתוני טמפ'!H41-'נתוני טמפ'!G41)/'נתוני מוט'!$B$16</f>
        <v>-27.499999999999989</v>
      </c>
      <c r="H41">
        <f>('נתוני טמפ'!I41-'נתוני טמפ'!H41)/'נתוני מוט'!$B$16</f>
        <v>-12.5</v>
      </c>
      <c r="I41">
        <f>('נתוני טמפ'!J41-'נתוני טמפ'!I41)/'נתוני מוט'!$B$16</f>
        <v>-8.7499999999999911</v>
      </c>
    </row>
    <row r="42" spans="2:9" x14ac:dyDescent="0.25">
      <c r="B42">
        <v>39</v>
      </c>
      <c r="C42">
        <f>('נתוני טמפ'!D42-'נתוני טמפ'!C42)/'נתוני מוט'!$B$16</f>
        <v>-67.499999999999986</v>
      </c>
      <c r="D42">
        <f>('נתוני טמפ'!E42-'נתוני טמפ'!D42)/'נתוני מוט'!$B$16</f>
        <v>-73.749999999999986</v>
      </c>
      <c r="E42">
        <f>('נתוני טמפ'!F42-'נתוני טמפ'!E42)/'נתוני מוט'!$B$16</f>
        <v>-33.750000000000036</v>
      </c>
      <c r="F42">
        <f>('נתוני טמפ'!G42-'נתוני טמפ'!F42)/'נתוני מוט'!$B$16</f>
        <v>-11.249999999999982</v>
      </c>
      <c r="G42">
        <f>('נתוני טמפ'!H42-'נתוני טמפ'!G42)/'נתוני מוט'!$B$16</f>
        <v>-27.500000000000036</v>
      </c>
      <c r="H42">
        <f>('נתוני טמפ'!I42-'נתוני טמפ'!H42)/'נתוני מוט'!$B$16</f>
        <v>-12.5</v>
      </c>
      <c r="I42">
        <f>('נתוני טמפ'!J42-'נתוני טמפ'!I42)/'נתוני מוט'!$B$16</f>
        <v>-4.9999999999999822</v>
      </c>
    </row>
    <row r="43" spans="2:9" x14ac:dyDescent="0.25">
      <c r="B43">
        <v>40</v>
      </c>
      <c r="C43">
        <f>('נתוני טמפ'!D43-'נתוני טמפ'!C43)/'נתוני מוט'!$B$16</f>
        <v>-64.999999999999943</v>
      </c>
      <c r="D43">
        <f>('נתוני טמפ'!E43-'נתוני טמפ'!D43)/'נתוני מוט'!$B$16</f>
        <v>-73.749999999999986</v>
      </c>
      <c r="E43">
        <f>('נתוני טמפ'!F43-'נתוני טמפ'!E43)/'נתוני מוט'!$B$16</f>
        <v>-32.500000000000014</v>
      </c>
      <c r="F43">
        <f>('נתוני טמפ'!G43-'נתוני טמפ'!F43)/'נתוני מוט'!$B$16</f>
        <v>-11.249999999999982</v>
      </c>
      <c r="G43">
        <f>('נתוני טמפ'!H43-'נתוני טמפ'!G43)/'נתוני מוט'!$B$16</f>
        <v>-28.750000000000053</v>
      </c>
      <c r="H43">
        <f>('נתוני טמפ'!I43-'נתוני טמפ'!H43)/'נתוני מוט'!$B$16</f>
        <v>-11.249999999999982</v>
      </c>
      <c r="I43">
        <f>('נתוני טמפ'!J43-'נתוני טמפ'!I43)/'נתוני מוט'!$B$16</f>
        <v>-8.7499999999999911</v>
      </c>
    </row>
    <row r="44" spans="2:9" x14ac:dyDescent="0.25">
      <c r="B44">
        <v>41</v>
      </c>
      <c r="C44">
        <f>('נתוני טמפ'!D44-'נתוני טמפ'!C44)/'נתוני מוט'!$B$16</f>
        <v>-67.499999999999986</v>
      </c>
      <c r="D44">
        <f>('נתוני טמפ'!E44-'נתוני טמפ'!D44)/'נתוני מוט'!$B$16</f>
        <v>-72.500000000000057</v>
      </c>
      <c r="E44">
        <f>('נתוני טמפ'!F44-'נתוני טמפ'!E44)/'נתוני מוט'!$B$16</f>
        <v>-33.749999999999943</v>
      </c>
      <c r="F44">
        <f>('נתוני טמפ'!G44-'נתוני טמפ'!F44)/'נתוני מוט'!$B$16</f>
        <v>-11.249999999999982</v>
      </c>
      <c r="G44">
        <f>('נתוני טמפ'!H44-'נתוני טמפ'!G44)/'נתוני מוט'!$B$16</f>
        <v>-28.750000000000053</v>
      </c>
      <c r="H44">
        <f>('נתוני טמפ'!I44-'נתוני טמפ'!H44)/'נתוני מוט'!$B$16</f>
        <v>-11.249999999999982</v>
      </c>
      <c r="I44">
        <f>('נתוני טמפ'!J44-'נתוני טמפ'!I44)/'נתוני מוט'!$B$16</f>
        <v>-10.000000000000009</v>
      </c>
    </row>
    <row r="45" spans="2:9" x14ac:dyDescent="0.25">
      <c r="B45">
        <v>42</v>
      </c>
      <c r="C45">
        <f>('נתוני טמפ'!D45-'נתוני טמפ'!C45)/'נתוני מוט'!$B$16</f>
        <v>-63.750000000000014</v>
      </c>
      <c r="D45">
        <f>('נתוני טמפ'!E45-'נתוני טמפ'!D45)/'נתוני מוט'!$B$16</f>
        <v>-75</v>
      </c>
      <c r="E45">
        <f>('נתוני טמפ'!F45-'נתוני טמפ'!E45)/'נתוני מוט'!$B$16</f>
        <v>-31.25</v>
      </c>
      <c r="F45">
        <f>('נתוני טמפ'!G45-'נתוני טמפ'!F45)/'נתוני מוט'!$B$16</f>
        <v>-11.249999999999982</v>
      </c>
      <c r="G45">
        <f>('נתוני טמפ'!H45-'נתוני טמפ'!G45)/'נתוני מוט'!$B$16</f>
        <v>-27.500000000000036</v>
      </c>
      <c r="H45">
        <f>('נתוני טמפ'!I45-'נתוני טמפ'!H45)/'נתוני מוט'!$B$16</f>
        <v>-13.750000000000018</v>
      </c>
      <c r="I45">
        <f>('נתוני טמפ'!J45-'נתוני טמפ'!I45)/'נתוני מוט'!$B$16</f>
        <v>-6.25</v>
      </c>
    </row>
    <row r="46" spans="2:9" x14ac:dyDescent="0.25">
      <c r="B46">
        <v>43</v>
      </c>
      <c r="C46">
        <f>('נתוני טמפ'!D46-'נתוני טמפ'!C46)/'נתוני מוט'!$B$16</f>
        <v>-68.75</v>
      </c>
      <c r="D46">
        <f>('נתוני טמפ'!E46-'נתוני טמפ'!D46)/'נתוני מוט'!$B$16</f>
        <v>-73.749999999999986</v>
      </c>
      <c r="E46">
        <f>('נתוני טמפ'!F46-'נתוני טמפ'!E46)/'נתוני מוט'!$B$16</f>
        <v>-35.00000000000005</v>
      </c>
      <c r="F46">
        <f>('נתוני טמפ'!G46-'נתוני טמפ'!F46)/'נתוני מוט'!$B$16</f>
        <v>-8.7499999999999467</v>
      </c>
      <c r="G46">
        <f>('נתוני טמפ'!H46-'נתוני טמפ'!G46)/'נתוני מוט'!$B$16</f>
        <v>-26.250000000000018</v>
      </c>
      <c r="H46">
        <f>('נתוני טמפ'!I46-'נתוני טמפ'!H46)/'נתוני מוט'!$B$16</f>
        <v>-14.999999999999991</v>
      </c>
      <c r="I46">
        <f>('נתוני טמפ'!J46-'נתוני טמפ'!I46)/'נתוני מוט'!$B$16</f>
        <v>-1.2500000000000178</v>
      </c>
    </row>
    <row r="47" spans="2:9" x14ac:dyDescent="0.25">
      <c r="B47">
        <v>44</v>
      </c>
      <c r="C47">
        <f>('נתוני טמפ'!D47-'נתוני טמפ'!C47)/'נתוני מוט'!$B$16</f>
        <v>-66.249999999999957</v>
      </c>
      <c r="D47">
        <f>('נתוני טמפ'!E47-'נתוני טמפ'!D47)/'נתוני מוט'!$B$16</f>
        <v>-73.750000000000071</v>
      </c>
      <c r="E47">
        <f>('נתוני טמפ'!F47-'נתוני טמפ'!E47)/'נתוני מוט'!$B$16</f>
        <v>-36.249999999999979</v>
      </c>
      <c r="F47">
        <f>('נתוני טמפ'!G47-'נתוני טמפ'!F47)/'נתוני מוט'!$B$16</f>
        <v>-9.9999999999999645</v>
      </c>
      <c r="G47">
        <f>('נתוני טמפ'!H47-'נתוני טמפ'!G47)/'נתוני מוט'!$B$16</f>
        <v>-26.250000000000018</v>
      </c>
      <c r="H47">
        <f>('נתוני טמפ'!I47-'נתוני טמפ'!H47)/'נתוני מוט'!$B$16</f>
        <v>-13.750000000000018</v>
      </c>
      <c r="I47">
        <f>('נתוני טמפ'!J47-'נתוני טמפ'!I47)/'נתוני מוט'!$B$16</f>
        <v>-2.4999999999999911</v>
      </c>
    </row>
    <row r="48" spans="2:9" x14ac:dyDescent="0.25">
      <c r="B48">
        <v>45</v>
      </c>
      <c r="C48">
        <f>('נתוני טמפ'!D48-'נתוני טמפ'!C48)/'נתוני מוט'!$B$16</f>
        <v>-66.250000000000057</v>
      </c>
      <c r="D48">
        <f>('נתוני טמפ'!E48-'נתוני טמפ'!D48)/'נתוני מוט'!$B$16</f>
        <v>-73.749999999999986</v>
      </c>
      <c r="E48">
        <f>('נתוני טמפ'!F48-'נתוני טמפ'!E48)/'נתוני מוט'!$B$16</f>
        <v>-36.249999999999979</v>
      </c>
      <c r="F48">
        <f>('נתוני טמפ'!G48-'נתוני טמפ'!F48)/'נתוני מוט'!$B$16</f>
        <v>-9.9999999999999645</v>
      </c>
      <c r="G48">
        <f>('נתוני טמפ'!H48-'נתוני טמפ'!G48)/'נתוני מוט'!$B$16</f>
        <v>-27.500000000000036</v>
      </c>
      <c r="H48">
        <f>('נתוני טמפ'!I48-'נתוני טמפ'!H48)/'נתוני מוט'!$B$16</f>
        <v>-12.5</v>
      </c>
      <c r="I48">
        <f>('נתוני טמפ'!J48-'נתוני טמפ'!I48)/'נתוני מוט'!$B$16</f>
        <v>-4.9999999999999822</v>
      </c>
    </row>
    <row r="49" spans="2:9" x14ac:dyDescent="0.25">
      <c r="B49">
        <v>46</v>
      </c>
      <c r="C49">
        <f>('נתוני טמפ'!D49-'נתוני טמפ'!C49)/'נתוני מוט'!$B$16</f>
        <v>-66.250000000000057</v>
      </c>
      <c r="D49">
        <f>('נתוני טמפ'!E49-'נתוני טמפ'!D49)/'נתוני מוט'!$B$16</f>
        <v>-73.749999999999986</v>
      </c>
      <c r="E49">
        <f>('נתוני טמפ'!F49-'נתוני טמפ'!E49)/'נתוני מוט'!$B$16</f>
        <v>-36.249999999999979</v>
      </c>
      <c r="F49">
        <f>('נתוני טמפ'!G49-'נתוני טמפ'!F49)/'נתוני מוט'!$B$16</f>
        <v>-9.9999999999999645</v>
      </c>
      <c r="G49">
        <f>('נתוני טמפ'!H49-'נתוני טמפ'!G49)/'נתוני מוט'!$B$16</f>
        <v>-27.500000000000036</v>
      </c>
      <c r="H49">
        <f>('נתוני טמפ'!I49-'נתוני טמפ'!H49)/'נתוני מוט'!$B$16</f>
        <v>-12.5</v>
      </c>
      <c r="I49">
        <f>('נתוני טמפ'!J49-'נתוני טמפ'!I49)/'נתוני מוט'!$B$16</f>
        <v>-4.9999999999999822</v>
      </c>
    </row>
    <row r="50" spans="2:9" x14ac:dyDescent="0.25">
      <c r="B50">
        <v>47</v>
      </c>
      <c r="C50">
        <f>('נתוני טמפ'!D50-'נתוני טמפ'!C50)/'נתוני מוט'!$B$16</f>
        <v>-65.000000000000028</v>
      </c>
      <c r="D50">
        <f>('נתוני טמפ'!E50-'נתוני טמפ'!D50)/'נתוני מוט'!$B$16</f>
        <v>-71.250000000000028</v>
      </c>
      <c r="E50">
        <f>('נתוני טמפ'!F50-'נתוני טמפ'!E50)/'נתוני מוט'!$B$16</f>
        <v>-34.999999999999964</v>
      </c>
      <c r="F50">
        <f>('נתוני טמפ'!G50-'נתוני טמפ'!F50)/'נתוני מוט'!$B$16</f>
        <v>-9.9999999999999645</v>
      </c>
      <c r="G50">
        <f>('נתוני טמפ'!H50-'נתוני טמפ'!G50)/'נתוני מוט'!$B$16</f>
        <v>-27.500000000000036</v>
      </c>
      <c r="H50">
        <f>('נתוני טמפ'!I50-'נתוני טמפ'!H50)/'נתוני מוט'!$B$16</f>
        <v>-12.5</v>
      </c>
      <c r="I50">
        <f>('נתוני טמפ'!J50-'נתוני טמפ'!I50)/'נתוני מוט'!$B$16</f>
        <v>-6.25</v>
      </c>
    </row>
    <row r="51" spans="2:9" x14ac:dyDescent="0.25">
      <c r="B51">
        <v>48</v>
      </c>
      <c r="C51">
        <f>('נתוני טמפ'!D51-'נתוני טמפ'!C51)/'נתוני מוט'!$B$16</f>
        <v>-63.750000000000014</v>
      </c>
      <c r="D51">
        <f>('נתוני טמפ'!E51-'נתוני טמפ'!D51)/'נתוני מוט'!$B$16</f>
        <v>-70.000000000000014</v>
      </c>
      <c r="E51">
        <f>('נתוני טמפ'!F51-'נתוני טמפ'!E51)/'נתוני מוט'!$B$16</f>
        <v>-36.249999999999979</v>
      </c>
      <c r="F51">
        <f>('נתוני טמפ'!G51-'נתוני טמפ'!F51)/'נתוני מוט'!$B$16</f>
        <v>-9.9999999999999645</v>
      </c>
      <c r="G51">
        <f>('נתוני טמפ'!H51-'נתוני טמפ'!G51)/'נתוני מוט'!$B$16</f>
        <v>-27.500000000000036</v>
      </c>
      <c r="H51">
        <f>('נתוני טמפ'!I51-'נתוני טמפ'!H51)/'נתוני מוט'!$B$16</f>
        <v>-12.5</v>
      </c>
      <c r="I51">
        <f>('נתוני טמפ'!J51-'נתוני טמפ'!I51)/'נתוני מוט'!$B$16</f>
        <v>-4.9999999999999822</v>
      </c>
    </row>
    <row r="52" spans="2:9" x14ac:dyDescent="0.25">
      <c r="B52">
        <v>49</v>
      </c>
      <c r="C52">
        <f>('נתוני טמפ'!D52-'נתוני טמפ'!C52)/'נתוני מוט'!$B$16</f>
        <v>-66.250000000000057</v>
      </c>
      <c r="D52">
        <f>('נתוני טמפ'!E52-'נתוני טמפ'!D52)/'נתוני מוט'!$B$16</f>
        <v>-72.499999999999957</v>
      </c>
      <c r="E52">
        <f>('נתוני טמפ'!F52-'נתוני טמפ'!E52)/'נתוני מוט'!$B$16</f>
        <v>-34.999999999999964</v>
      </c>
      <c r="F52">
        <f>('נתוני טמפ'!G52-'נתוני טמפ'!F52)/'נתוני מוט'!$B$16</f>
        <v>-8.7500000000000355</v>
      </c>
      <c r="G52">
        <f>('נתוני טמפ'!H52-'נתוני טמפ'!G52)/'נתוני מוט'!$B$16</f>
        <v>-25</v>
      </c>
      <c r="H52">
        <f>('נתוני טמפ'!I52-'נתוני טמפ'!H52)/'נתוני מוט'!$B$16</f>
        <v>-13.750000000000018</v>
      </c>
      <c r="I52">
        <f>('נתוני טמפ'!J52-'נתוני טמפ'!I52)/'נתוני מוט'!$B$16</f>
        <v>-3.7499999999999645</v>
      </c>
    </row>
    <row r="53" spans="2:9" x14ac:dyDescent="0.25">
      <c r="B53">
        <v>50</v>
      </c>
      <c r="C53">
        <f>('נתוני טמפ'!D53-'נתוני טמפ'!C53)/'נתוני מוט'!$B$16</f>
        <v>-62.5</v>
      </c>
      <c r="D53">
        <f>('נתוני טמפ'!E53-'נתוני טמפ'!D53)/'נתוני מוט'!$B$16</f>
        <v>-72.499999999999957</v>
      </c>
      <c r="E53">
        <f>('נתוני טמפ'!F53-'נתוני טמפ'!E53)/'נתוני מוט'!$B$16</f>
        <v>-35.00000000000005</v>
      </c>
      <c r="F53">
        <f>('נתוני טמפ'!G53-'נתוני טמפ'!F53)/'נתוני מוט'!$B$16</f>
        <v>-8.7499999999999467</v>
      </c>
      <c r="G53">
        <f>('נתוני טמפ'!H53-'נתוני טמפ'!G53)/'נתוני מוט'!$B$16</f>
        <v>-27.500000000000036</v>
      </c>
      <c r="H53">
        <f>('נתוני טמפ'!I53-'נתוני טמפ'!H53)/'נתוני מוט'!$B$16</f>
        <v>-11.249999999999982</v>
      </c>
      <c r="I53">
        <f>('נתוני טמפ'!J53-'נתוני טמפ'!I53)/'נתוני מוט'!$B$16</f>
        <v>-7.5000000000000178</v>
      </c>
    </row>
    <row r="54" spans="2:9" x14ac:dyDescent="0.25">
      <c r="B54">
        <v>51</v>
      </c>
      <c r="C54">
        <f>('נתוני טמפ'!D54-'נתוני טמפ'!C54)/'נתוני מוט'!$B$16</f>
        <v>-64.999999999999943</v>
      </c>
      <c r="D54">
        <f>('נתוני טמפ'!E54-'נתוני טמפ'!D54)/'נתוני מוט'!$B$16</f>
        <v>-70.000000000000014</v>
      </c>
      <c r="E54">
        <f>('נתוני טמפ'!F54-'נתוני טמפ'!E54)/'נתוני מוט'!$B$16</f>
        <v>-38.750000000000014</v>
      </c>
      <c r="F54">
        <f>('נתוני טמפ'!G54-'נתוני טמפ'!F54)/'נתוני מוט'!$B$16</f>
        <v>-8.7499999999999467</v>
      </c>
      <c r="G54">
        <f>('נתוני טמפ'!H54-'נתוני טמפ'!G54)/'נתוני מוט'!$B$16</f>
        <v>-27.500000000000036</v>
      </c>
      <c r="H54">
        <f>('נתוני טמפ'!I54-'נתוני טמפ'!H54)/'נתוני מוט'!$B$16</f>
        <v>-12.5</v>
      </c>
      <c r="I54">
        <f>('נתוני טמפ'!J54-'נתוני טמפ'!I54)/'נתוני מוט'!$B$16</f>
        <v>-7.5000000000000178</v>
      </c>
    </row>
    <row r="55" spans="2:9" x14ac:dyDescent="0.25">
      <c r="B55">
        <v>52</v>
      </c>
      <c r="C55">
        <f>('נתוני טמפ'!D55-'נתוני טמפ'!C55)/'נתוני מוט'!$B$16</f>
        <v>-61.249999999999979</v>
      </c>
      <c r="D55">
        <f>('נתוני טמפ'!E55-'נתוני טמפ'!D55)/'נתוני מוט'!$B$16</f>
        <v>-71.250000000000028</v>
      </c>
      <c r="E55">
        <f>('נתוני טמפ'!F55-'נתוני טמפ'!E55)/'נתוני מוט'!$B$16</f>
        <v>-37.5</v>
      </c>
      <c r="F55">
        <f>('נתוני טמפ'!G55-'נתוני טמפ'!F55)/'נתוני מוט'!$B$16</f>
        <v>-9.9999999999999645</v>
      </c>
      <c r="G55">
        <f>('נתוני טמפ'!H55-'נתוני טמפ'!G55)/'נתוני מוט'!$B$16</f>
        <v>-25</v>
      </c>
      <c r="H55">
        <f>('נתוני טמפ'!I55-'נתוני טמפ'!H55)/'נתוני מוט'!$B$16</f>
        <v>-10.000000000000009</v>
      </c>
      <c r="I55">
        <f>('נתוני טמפ'!J55-'נתוני טמפ'!I55)/'נתוני מוט'!$B$16</f>
        <v>-11.250000000000027</v>
      </c>
    </row>
    <row r="56" spans="2:9" x14ac:dyDescent="0.25">
      <c r="B56">
        <v>53</v>
      </c>
      <c r="C56">
        <f>('נתוני טמפ'!D56-'נתוני טמפ'!C56)/'נתוני מוט'!$B$16</f>
        <v>-61.249999999999979</v>
      </c>
      <c r="D56">
        <f>('נתוני טמפ'!E56-'נתוני טמפ'!D56)/'נתוני מוט'!$B$16</f>
        <v>-70.000000000000014</v>
      </c>
      <c r="E56">
        <f>('נתוני טמפ'!F56-'נתוני טמפ'!E56)/'נתוני מוט'!$B$16</f>
        <v>-40.000000000000036</v>
      </c>
      <c r="F56">
        <f>('נתוני טמפ'!G56-'נתוני טמפ'!F56)/'נתוני מוט'!$B$16</f>
        <v>-9.9999999999999645</v>
      </c>
      <c r="G56">
        <f>('נתוני טמפ'!H56-'נתוני טמפ'!G56)/'נתוני מוט'!$B$16</f>
        <v>-25</v>
      </c>
      <c r="H56">
        <f>('נתוני טמפ'!I56-'נתוני טמפ'!H56)/'נתוני מוט'!$B$16</f>
        <v>-12.5</v>
      </c>
      <c r="I56">
        <f>('נתוני טמפ'!J56-'נתוני טמפ'!I56)/'נתוני מוט'!$B$16</f>
        <v>-10.000000000000009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2" tint="-0.249977111117893"/>
  </sheetPr>
  <dimension ref="A1:J56"/>
  <sheetViews>
    <sheetView workbookViewId="0">
      <selection activeCell="E54" sqref="E54"/>
    </sheetView>
  </sheetViews>
  <sheetFormatPr defaultRowHeight="15" x14ac:dyDescent="0.25"/>
  <sheetData>
    <row r="1" spans="1:10" x14ac:dyDescent="0.25">
      <c r="B1" t="s">
        <v>6</v>
      </c>
    </row>
    <row r="2" spans="1:10" x14ac:dyDescent="0.25">
      <c r="A2" t="s">
        <v>5</v>
      </c>
      <c r="C2">
        <f>'נתוני טמפ'!C2</f>
        <v>0.08</v>
      </c>
      <c r="D2">
        <f>'נתוני טמפ'!D2</f>
        <v>0.1389</v>
      </c>
      <c r="E2">
        <f>'נתוני טמפ'!E2</f>
        <v>0.1978</v>
      </c>
      <c r="F2">
        <f>'נתוני טמפ'!F2</f>
        <v>0.25669999999999998</v>
      </c>
      <c r="G2">
        <f>'נתוני טמפ'!G2</f>
        <v>0.31559999999999999</v>
      </c>
      <c r="H2">
        <f>'נתוני טמפ'!H2</f>
        <v>0.3745</v>
      </c>
      <c r="I2">
        <f>'נתוני טמפ'!I2</f>
        <v>0.43340000000000001</v>
      </c>
      <c r="J2">
        <f>'נתוני טמפ'!J2</f>
        <v>0.49230000000000002</v>
      </c>
    </row>
    <row r="3" spans="1:10" x14ac:dyDescent="0.25">
      <c r="B3">
        <v>0</v>
      </c>
      <c r="C3">
        <f>ABS(שיפועים!C3/2*'נתוני מוט'!$B$22)</f>
        <v>4.9999999999999822E-2</v>
      </c>
      <c r="D3">
        <f>ABS((שיפועים!C3+שיפועים!D3)/4*'נתוני מוט'!$B$22)</f>
        <v>3.4375000000000044E-2</v>
      </c>
      <c r="E3">
        <f>ABS((שיפועים!D3+שיפועים!E3)/4*'נתוני מוט'!$B$22)</f>
        <v>5.3124999999999985E-2</v>
      </c>
      <c r="F3">
        <f>ABS((שיפועים!E3+שיפועים!F3)/4*'נתוני מוט'!$B$22)</f>
        <v>1.5625E-2</v>
      </c>
      <c r="G3">
        <f>ABS((שיפועים!F3+שיפועים!G3)/4*'נתוני מוט'!$B$22)</f>
        <v>1.5625E-2</v>
      </c>
      <c r="H3">
        <f>ABS((שיפועים!G3+שיפועים!H3)/4*'נתוני מוט'!$B$22)</f>
        <v>2.5000000000000022E-2</v>
      </c>
      <c r="I3">
        <f>ABS((שיפועים!H3+שיפועים!I3)/4*'נתוני מוט'!$B$22)</f>
        <v>1.8749999999999933E-2</v>
      </c>
      <c r="J3">
        <f>ABS(שיפועים!I3/2*'נתוני מוט'!$B$22)</f>
        <v>3.7499999999999867E-2</v>
      </c>
    </row>
    <row r="4" spans="1:10" x14ac:dyDescent="0.25">
      <c r="B4">
        <v>1</v>
      </c>
      <c r="C4">
        <f>ABS(שיפועים!C4/2*'נתוני מוט'!$B$22)</f>
        <v>0.21249999999999991</v>
      </c>
      <c r="D4">
        <f>ABS((שיפועים!C4+שיפועים!D4)/4*'נתוני מוט'!$B$22)</f>
        <v>0.19062499999999993</v>
      </c>
      <c r="E4">
        <f>ABS((שיפועים!D4+שיפועים!E4)/4*'נתוני מוט'!$B$22)</f>
        <v>8.1250000000000058E-2</v>
      </c>
      <c r="F4">
        <f>ABS((שיפועים!E4+שיפועים!F4)/4*'נתוני מוט'!$B$22)</f>
        <v>1.5625E-2</v>
      </c>
      <c r="G4">
        <f>ABS((שיפועים!F4+שיפועים!G4)/4*'נתוני מוט'!$B$22)</f>
        <v>3.1250000000000444E-3</v>
      </c>
      <c r="H4">
        <f>ABS((שיפועים!G4+שיפועים!H4)/4*'נתוני מוט'!$B$22)</f>
        <v>1.5625E-2</v>
      </c>
      <c r="I4">
        <f>ABS((שיפועים!H4+שיפועים!I4)/4*'נתוני מוט'!$B$22)</f>
        <v>6.2499999999999778E-3</v>
      </c>
      <c r="J4">
        <f>ABS(שיפועים!I4/2*'נתוני מוט'!$B$22)</f>
        <v>0</v>
      </c>
    </row>
    <row r="5" spans="1:10" x14ac:dyDescent="0.25">
      <c r="B5">
        <v>2</v>
      </c>
      <c r="C5">
        <f>ABS(שיפועים!C5/2*'נתוני מוט'!$B$22)</f>
        <v>0.29375000000000018</v>
      </c>
      <c r="D5">
        <f>ABS((שיפועים!C5+שיפועים!D5)/4*'נתוני מוט'!$B$22)</f>
        <v>0.25937500000000002</v>
      </c>
      <c r="E5">
        <f>ABS((שיפועים!D5+שיפועים!E5)/4*'נתוני מוט'!$B$22)</f>
        <v>0.12187499999999996</v>
      </c>
      <c r="F5">
        <f>ABS((שיפועים!E5+שיפועים!F5)/4*'נתוני מוט'!$B$22)</f>
        <v>6.2499999999999778E-3</v>
      </c>
      <c r="G5">
        <f>ABS((שיפועים!F5+שיפועים!G5)/4*'נתוני מוט'!$B$22)</f>
        <v>1.8750000000000044E-2</v>
      </c>
      <c r="H5">
        <f>ABS((שיפועים!G5+שיפועים!H5)/4*'נתוני מוט'!$B$22)</f>
        <v>1.8750000000000044E-2</v>
      </c>
      <c r="I5">
        <f>ABS((שיפועים!H5+שיפועים!I5)/4*'נתוני מוט'!$B$22)</f>
        <v>3.1250000000000444E-3</v>
      </c>
      <c r="J5">
        <f>ABS(שיפועים!I5/2*'נתוני מוט'!$B$22)</f>
        <v>0</v>
      </c>
    </row>
    <row r="6" spans="1:10" x14ac:dyDescent="0.25">
      <c r="B6">
        <v>3</v>
      </c>
      <c r="C6">
        <f>ABS(שיפועים!C6/2*'נתוני מוט'!$B$22)</f>
        <v>0.29999999999999982</v>
      </c>
      <c r="D6">
        <f>ABS((שיפועים!C6+שיפועים!D6)/4*'נתוני מוט'!$B$22)</f>
        <v>0.28125</v>
      </c>
      <c r="E6">
        <f>ABS((שיפועים!D6+שיפועים!E6)/4*'נתוני מוט'!$B$22)</f>
        <v>0.16250000000000006</v>
      </c>
      <c r="F6">
        <f>ABS((שיפועים!E6+שיפועים!F6)/4*'נתוני מוט'!$B$22)</f>
        <v>3.4374999999999933E-2</v>
      </c>
      <c r="G6">
        <f>ABS((שיפועים!F6+שיפועים!G6)/4*'נתוני מוט'!$B$22)</f>
        <v>3.125E-2</v>
      </c>
      <c r="H6">
        <f>ABS((שיפועים!G6+שיפועים!H6)/4*'נתוני מוט'!$B$22)</f>
        <v>2.8125000000000067E-2</v>
      </c>
      <c r="I6">
        <f>ABS((שיפועים!H6+שיפועים!I6)/4*'נתוני מוט'!$B$22)</f>
        <v>3.1249999999999334E-3</v>
      </c>
      <c r="J6">
        <f>ABS(שיפועים!I6/2*'נתוני מוט'!$B$22)</f>
        <v>6.2499999999998668E-3</v>
      </c>
    </row>
    <row r="7" spans="1:10" x14ac:dyDescent="0.25">
      <c r="B7">
        <v>4</v>
      </c>
      <c r="C7">
        <f>ABS(שיפועים!C7/2*'נתוני מוט'!$B$22)</f>
        <v>0.33124999999999977</v>
      </c>
      <c r="D7">
        <f>ABS((שיפועים!C7+שיפועים!D7)/4*'נתוני מוט'!$B$22)</f>
        <v>0.30937499999999996</v>
      </c>
      <c r="E7">
        <f>ABS((שיפועים!D7+שיפועים!E7)/4*'נתוני מוט'!$B$22)</f>
        <v>0.1875</v>
      </c>
      <c r="F7">
        <f>ABS((שיפועים!E7+שיפועים!F7)/4*'נתוני מוט'!$B$22)</f>
        <v>5.6249999999999911E-2</v>
      </c>
      <c r="G7">
        <f>ABS((שיפועים!F7+שיפועים!G7)/4*'נתוני מוט'!$B$22)</f>
        <v>4.6875E-2</v>
      </c>
      <c r="H7">
        <f>ABS((שיפועים!G7+שיפועים!H7)/4*'נתוני מוט'!$B$22)</f>
        <v>3.4375000000000044E-2</v>
      </c>
      <c r="I7">
        <f>ABS((שיפועים!H7+שיפועים!I7)/4*'נתוני מוט'!$B$22)</f>
        <v>3.1250000000000444E-3</v>
      </c>
      <c r="J7">
        <f>ABS(שיפועים!I7/2*'נתוני מוט'!$B$22)</f>
        <v>6.2500000000000888E-3</v>
      </c>
    </row>
    <row r="8" spans="1:10" x14ac:dyDescent="0.25">
      <c r="B8">
        <v>5</v>
      </c>
      <c r="C8">
        <f>ABS(שיפועים!C8/2*'נתוני מוט'!$B$22)</f>
        <v>0.31874999999999964</v>
      </c>
      <c r="D8">
        <f>ABS((שיפועים!C8+שיפועים!D8)/4*'נתוני מוט'!$B$22)</f>
        <v>0.30937499999999996</v>
      </c>
      <c r="E8">
        <f>ABS((שיפועים!D8+שיפועים!E8)/4*'נתוני מוט'!$B$22)</f>
        <v>0.20312500000000011</v>
      </c>
      <c r="F8">
        <f>ABS((שיפועים!E8+שיפועים!F8)/4*'נתוני מוט'!$B$22)</f>
        <v>7.1874999999999911E-2</v>
      </c>
      <c r="G8">
        <f>ABS((שיפועים!F8+שיפועים!G8)/4*'נתוני מוט'!$B$22)</f>
        <v>6.25E-2</v>
      </c>
      <c r="H8">
        <f>ABS((שיפועים!G8+שיפועים!H8)/4*'נתוני מוט'!$B$22)</f>
        <v>7.8125E-2</v>
      </c>
      <c r="I8">
        <f>ABS((שיפועים!H8+שיפועים!I8)/4*'נתוני מוט'!$B$22)</f>
        <v>9.3750000000000222E-3</v>
      </c>
      <c r="J8">
        <f>ABS(שיפועים!I8/2*'נתוני מוט'!$B$22)</f>
        <v>4.9999999999999822E-2</v>
      </c>
    </row>
    <row r="9" spans="1:10" x14ac:dyDescent="0.25">
      <c r="B9">
        <v>6</v>
      </c>
      <c r="C9">
        <f>ABS(שיפועים!C9/2*'נתוני מוט'!$B$22)</f>
        <v>0.33124999999999977</v>
      </c>
      <c r="D9">
        <f>ABS((שיפועים!C9+שיפועים!D9)/4*'נתוני מוט'!$B$22)</f>
        <v>0.32499999999999996</v>
      </c>
      <c r="E9">
        <f>ABS((שיפועים!D9+שיפועים!E9)/4*'נתוני מוט'!$B$22)</f>
        <v>0.22187500000000004</v>
      </c>
      <c r="F9">
        <f>ABS((שיפועים!E9+שיפועים!F9)/4*'נתוני מוט'!$B$22)</f>
        <v>8.7499999999999911E-2</v>
      </c>
      <c r="G9">
        <f>ABS((שיפועים!F9+שיפועים!G9)/4*'נתוני מוט'!$B$22)</f>
        <v>7.4999999999999956E-2</v>
      </c>
      <c r="H9">
        <f>ABS((שיפועים!G9+שיפועים!H9)/4*'נתוני מוט'!$B$22)</f>
        <v>9.375E-2</v>
      </c>
      <c r="I9">
        <f>ABS((שיפועים!H9+שיפועים!I9)/4*'נתוני מוט'!$B$22)</f>
        <v>1.8750000000000044E-2</v>
      </c>
      <c r="J9">
        <f>ABS(שיפועים!I9/2*'נתוני מוט'!$B$22)</f>
        <v>4.9999999999999822E-2</v>
      </c>
    </row>
    <row r="10" spans="1:10" x14ac:dyDescent="0.25">
      <c r="B10">
        <v>7</v>
      </c>
      <c r="C10">
        <f>ABS(שיפועים!C10/2*'נתוני מוט'!$B$22)</f>
        <v>0.32499999999999973</v>
      </c>
      <c r="D10">
        <f>ABS((שיפועים!C10+שיפועים!D10)/4*'נתוני מוט'!$B$22)</f>
        <v>0.328125</v>
      </c>
      <c r="E10">
        <f>ABS((שיפועים!D10+שיפועים!E10)/4*'נתוני מוט'!$B$22)</f>
        <v>0.23125000000000007</v>
      </c>
      <c r="F10">
        <f>ABS((שיפועים!E10+שיפועים!F10)/4*'נתוני מוט'!$B$22)</f>
        <v>9.0624999999999942E-2</v>
      </c>
      <c r="G10">
        <f>ABS((שיפועים!F10+שיפועים!G10)/4*'נתוני מוט'!$B$22)</f>
        <v>7.8125E-2</v>
      </c>
      <c r="H10">
        <f>ABS((שיפועים!G10+שיפועים!H10)/4*'נתוני מוט'!$B$22)</f>
        <v>0.10624999999999996</v>
      </c>
      <c r="I10">
        <f>ABS((שיפועים!H10+שיפועים!I10)/4*'נתוני מוט'!$B$22)</f>
        <v>2.1874999999999974E-2</v>
      </c>
      <c r="J10">
        <f>ABS(שיפועים!I10/2*'נתוני מוט'!$B$22)</f>
        <v>6.25E-2</v>
      </c>
    </row>
    <row r="11" spans="1:10" x14ac:dyDescent="0.25">
      <c r="B11">
        <v>8</v>
      </c>
      <c r="C11">
        <f>ABS(שיפועים!C11/2*'נתוני מוט'!$B$22)</f>
        <v>0.33749999999999991</v>
      </c>
      <c r="D11">
        <f>ABS((שיפועים!C11+שיפועים!D11)/4*'נתוני מוט'!$B$22)</f>
        <v>0.34062500000000001</v>
      </c>
      <c r="E11">
        <f>ABS((שיפועים!D11+שיפועים!E11)/4*'נתוני מוט'!$B$22)</f>
        <v>0.24062500000000009</v>
      </c>
      <c r="F11">
        <f>ABS((שיפועים!E11+שיפועים!F11)/4*'נתוני מוט'!$B$22)</f>
        <v>9.6875000000000044E-2</v>
      </c>
      <c r="G11">
        <f>ABS((שיפועים!F11+שיפועים!G11)/4*'נתוני מוט'!$B$22)</f>
        <v>8.4374999999999964E-2</v>
      </c>
      <c r="H11">
        <f>ABS((שיפועים!G11+שיפועים!H11)/4*'נתוני מוט'!$B$22)</f>
        <v>0.11875000000000002</v>
      </c>
      <c r="I11">
        <f>ABS((שיפועים!H11+שיפועים!I11)/4*'נתוני מוט'!$B$22)</f>
        <v>2.5000000000000022E-2</v>
      </c>
      <c r="J11">
        <f>ABS(שיפועים!I11/2*'נתוני מוט'!$B$22)</f>
        <v>7.4999999999999956E-2</v>
      </c>
    </row>
    <row r="12" spans="1:10" x14ac:dyDescent="0.25">
      <c r="B12">
        <v>9</v>
      </c>
      <c r="C12">
        <f>ABS(שיפועים!C12/2*'נתוני מוט'!$B$22)</f>
        <v>0.33749999999999991</v>
      </c>
      <c r="D12">
        <f>ABS((שיפועים!C12+שיפועים!D12)/4*'נתוני מוט'!$B$22)</f>
        <v>0.34062500000000007</v>
      </c>
      <c r="E12">
        <f>ABS((שיפועים!D12+שיפועים!E12)/4*'נתוני מוט'!$B$22)</f>
        <v>0.24062500000000009</v>
      </c>
      <c r="F12">
        <f>ABS((שיפועים!E12+שיפועים!F12)/4*'נתוני מוט'!$B$22)</f>
        <v>9.9999999999999964E-2</v>
      </c>
      <c r="G12">
        <f>ABS((שיפועים!F12+שיפועים!G12)/4*'נתוני מוט'!$B$22)</f>
        <v>9.0624999999999969E-2</v>
      </c>
      <c r="H12">
        <f>ABS((שיפועים!G12+שיפועים!H12)/4*'נתוני מוט'!$B$22)</f>
        <v>0.13437500000000002</v>
      </c>
      <c r="I12">
        <f>ABS((שיפועים!H12+שיפועים!I12)/4*'נתוני מוט'!$B$22)</f>
        <v>2.8125000000000063E-2</v>
      </c>
      <c r="J12">
        <f>ABS(שיפועים!I12/2*'נתוני מוט'!$B$22)</f>
        <v>9.375E-2</v>
      </c>
    </row>
    <row r="13" spans="1:10" x14ac:dyDescent="0.25">
      <c r="B13">
        <v>10</v>
      </c>
      <c r="C13">
        <f>ABS(שיפועים!C13/2*'נתוני מוט'!$B$22)</f>
        <v>0.35625000000000012</v>
      </c>
      <c r="D13">
        <f>ABS((שיפועים!C13+שיפועים!D13)/4*'נתוני מוט'!$B$22)</f>
        <v>0.35312500000000002</v>
      </c>
      <c r="E13">
        <f>ABS((שיפועים!D13+שיפועים!E13)/4*'נתוני מוט'!$B$22)</f>
        <v>0.25312499999999993</v>
      </c>
      <c r="F13">
        <f>ABS((שיפועים!E13+שיפועים!F13)/4*'נתוני מוט'!$B$22)</f>
        <v>0.10625000000000007</v>
      </c>
      <c r="G13">
        <f>ABS((שיפועים!F13+שיפועים!G13)/4*'נתוני מוט'!$B$22)</f>
        <v>9.0625000000000067E-2</v>
      </c>
      <c r="H13">
        <f>ABS((שיפועים!G13+שיפועים!H13)/4*'נתוני מוט'!$B$22)</f>
        <v>0.14374999999999993</v>
      </c>
      <c r="I13">
        <f>ABS((שיפועים!H13+שיפועים!I13)/4*'נתוני מוט'!$B$22)</f>
        <v>2.4999999999999911E-2</v>
      </c>
      <c r="J13">
        <f>ABS(שיפועים!I13/2*'נתוני מוט'!$B$22)</f>
        <v>0.11250000000000004</v>
      </c>
    </row>
    <row r="14" spans="1:10" x14ac:dyDescent="0.25">
      <c r="B14">
        <v>11</v>
      </c>
      <c r="C14">
        <f>ABS(שיפועים!C14/2*'נתוני מוט'!$B$22)</f>
        <v>0.33125000000000027</v>
      </c>
      <c r="D14">
        <f>ABS((שיפועים!C14+שיפועים!D14)/4*'נתוני מוט'!$B$22)</f>
        <v>0.34062500000000007</v>
      </c>
      <c r="E14">
        <f>ABS((שיפועים!D14+שיפועים!E14)/4*'נתוני מוט'!$B$22)</f>
        <v>0.25312499999999993</v>
      </c>
      <c r="F14">
        <f>ABS((שיפועים!E14+שיפועים!F14)/4*'נתוני מוט'!$B$22)</f>
        <v>0.109375</v>
      </c>
      <c r="G14">
        <f>ABS((שיפועים!F14+שיפועים!G14)/4*'נתוני מוט'!$B$22)</f>
        <v>9.375E-2</v>
      </c>
      <c r="H14">
        <f>ABS((שיפועים!G14+שיפועים!H14)/4*'נתוני מוט'!$B$22)</f>
        <v>0.15312500000000007</v>
      </c>
      <c r="I14">
        <f>ABS((שיפועים!H14+שיפועים!I14)/4*'נתוני מוט'!$B$22)</f>
        <v>3.1250000000000007E-2</v>
      </c>
      <c r="J14">
        <f>ABS(שיפועים!I14/2*'נתוני מוט'!$B$22)</f>
        <v>0.11875000000000013</v>
      </c>
    </row>
    <row r="15" spans="1:10" x14ac:dyDescent="0.25">
      <c r="B15">
        <v>12</v>
      </c>
      <c r="C15">
        <f>ABS(שיפועים!C15/2*'נתוני מוט'!$B$22)</f>
        <v>0.34375</v>
      </c>
      <c r="D15">
        <f>ABS((שיפועים!C15+שיפועים!D15)/4*'נתוני מוט'!$B$22)</f>
        <v>0.35312500000000002</v>
      </c>
      <c r="E15">
        <f>ABS((שיפועים!D15+שיפועים!E15)/4*'נתוני מוט'!$B$22)</f>
        <v>0.25624999999999998</v>
      </c>
      <c r="F15">
        <f>ABS((שיפועים!E15+שיפועים!F15)/4*'נתוני מוט'!$B$22)</f>
        <v>0.109375</v>
      </c>
      <c r="G15">
        <f>ABS((שיפועים!F15+שיפועים!G15)/4*'נתוני מוט'!$B$22)</f>
        <v>9.9999999999999964E-2</v>
      </c>
      <c r="H15">
        <f>ABS((שיפועים!G15+שיפועים!H15)/4*'נתוני מוט'!$B$22)</f>
        <v>0.16562499999999999</v>
      </c>
      <c r="I15">
        <f>ABS((שיפועים!H15+שיפועים!I15)/4*'נתוני מוט'!$B$22)</f>
        <v>3.4375000000000044E-2</v>
      </c>
      <c r="J15">
        <f>ABS(שיפועים!I15/2*'נתוני מוט'!$B$22)</f>
        <v>0.13125000000000009</v>
      </c>
    </row>
    <row r="16" spans="1:10" x14ac:dyDescent="0.25">
      <c r="B16">
        <v>13</v>
      </c>
      <c r="C16">
        <f>ABS(שיפועים!C16/2*'נתוני מוט'!$B$22)</f>
        <v>0.35000000000000009</v>
      </c>
      <c r="D16">
        <f>ABS((שיפועים!C16+שיפועים!D16)/4*'נתוני מוט'!$B$22)</f>
        <v>0.35624999999999996</v>
      </c>
      <c r="E16">
        <f>ABS((שיפועים!D16+שיפועים!E16)/4*'נתוני מוט'!$B$22)</f>
        <v>0.25937500000000002</v>
      </c>
      <c r="F16">
        <f>ABS((שיפועים!E16+שיפועים!F16)/4*'נתוני מוט'!$B$22)</f>
        <v>0.11250000000000004</v>
      </c>
      <c r="G16">
        <f>ABS((שיפועים!F16+שיפועים!G16)/4*'נתוני מוט'!$B$22)</f>
        <v>0.10312500000000002</v>
      </c>
      <c r="H16">
        <f>ABS((שיפועים!G16+שיפועים!H16)/4*'נתוני מוט'!$B$22)</f>
        <v>0.17812500000000006</v>
      </c>
      <c r="I16">
        <f>ABS((שיפועים!H16+שיפועים!I16)/4*'נתוני מוט'!$B$22)</f>
        <v>3.437499999999994E-2</v>
      </c>
      <c r="J16">
        <f>ABS(שיפועים!I16/2*'נתוני מוט'!$B$22)</f>
        <v>0.15000000000000013</v>
      </c>
    </row>
    <row r="17" spans="2:10" x14ac:dyDescent="0.25">
      <c r="B17">
        <v>14</v>
      </c>
      <c r="C17">
        <f>ABS(שיפועים!C17/2*'נתוני מוט'!$B$22)</f>
        <v>0.34375</v>
      </c>
      <c r="D17">
        <f>ABS((שיפועים!C17+שיפועים!D17)/4*'נתוני מוט'!$B$22)</f>
        <v>0.35312499999999986</v>
      </c>
      <c r="E17">
        <f>ABS((שיפועים!D17+שיפועים!E17)/4*'נתוני מוט'!$B$22)</f>
        <v>0.26249999999999996</v>
      </c>
      <c r="F17">
        <f>ABS((שיפועים!E17+שיפועים!F17)/4*'נתוני מוט'!$B$22)</f>
        <v>0.109375</v>
      </c>
      <c r="G17">
        <f>ABS((שיפועים!F17+שיפועים!G17)/4*'נתוני מוט'!$B$22)</f>
        <v>9.6874999999999933E-2</v>
      </c>
      <c r="H17">
        <f>ABS((שיפועים!G17+שיפועים!H17)/4*'נתוני מוט'!$B$22)</f>
        <v>0.203125</v>
      </c>
      <c r="I17">
        <f>ABS((שיפועים!H17+שיפועים!I17)/4*'נתוני מוט'!$B$22)</f>
        <v>3.7499999999999985E-2</v>
      </c>
      <c r="J17">
        <f>ABS(שיפועים!I17/2*'נתוני מוט'!$B$22)</f>
        <v>0.19375000000000009</v>
      </c>
    </row>
    <row r="18" spans="2:10" x14ac:dyDescent="0.25">
      <c r="B18">
        <v>15</v>
      </c>
      <c r="C18">
        <f>ABS(שיפועים!C18/2*'נתוני מוט'!$B$22)</f>
        <v>0.33750000000000036</v>
      </c>
      <c r="D18">
        <f>ABS((שיפועים!C18+שיפועים!D18)/4*'נתוני מוט'!$B$22)</f>
        <v>0.35312500000000013</v>
      </c>
      <c r="E18">
        <f>ABS((שיפועים!D18+שיפועים!E18)/4*'נתוני מוט'!$B$22)</f>
        <v>0.26562499999999989</v>
      </c>
      <c r="F18">
        <f>ABS((שיפועים!E18+שיפועים!F18)/4*'נתוני מוט'!$B$22)</f>
        <v>0.11249999999999993</v>
      </c>
      <c r="G18">
        <f>ABS((שיפועים!F18+שיפועים!G18)/4*'נתוני מוט'!$B$22)</f>
        <v>9.9999999999999964E-2</v>
      </c>
      <c r="H18">
        <f>ABS((שיפועים!G18+שיפועים!H18)/4*'נתוני מוט'!$B$22)</f>
        <v>0.21249999999999999</v>
      </c>
      <c r="I18">
        <f>ABS((שיפועים!H18+שיפועים!I18)/4*'נתוני מוט'!$B$22)</f>
        <v>3.7500000000000089E-2</v>
      </c>
      <c r="J18">
        <f>ABS(שיפועים!I18/2*'נתוני מוט'!$B$22)</f>
        <v>0.21249999999999991</v>
      </c>
    </row>
    <row r="19" spans="2:10" x14ac:dyDescent="0.25">
      <c r="B19">
        <v>16</v>
      </c>
      <c r="C19">
        <f>ABS(שיפועים!C19/2*'נתוני מוט'!$B$22)</f>
        <v>0.34375</v>
      </c>
      <c r="D19">
        <f>ABS((שיפועים!C19+שיפועים!D19)/4*'נתוני מוט'!$B$22)</f>
        <v>0.35625000000000001</v>
      </c>
      <c r="E19">
        <f>ABS((שיפועים!D19+שיפועים!E19)/4*'נתוני מוט'!$B$22)</f>
        <v>0.26562499999999989</v>
      </c>
      <c r="F19">
        <f>ABS((שיפועים!E19+שיפועים!F19)/4*'נתוני מוט'!$B$22)</f>
        <v>0.11562499999999996</v>
      </c>
      <c r="G19">
        <f>ABS((שיפועים!F19+שיפועים!G19)/4*'נתוני מוט'!$B$22)</f>
        <v>0.10625000000000007</v>
      </c>
      <c r="H19">
        <f>ABS((שיפועים!G19+שיפועים!H19)/4*'נתוני מוט'!$B$22)</f>
        <v>0.22499999999999998</v>
      </c>
      <c r="I19">
        <f>ABS((שיפועים!H19+שיפועים!I19)/4*'נתוני מוט'!$B$22)</f>
        <v>4.0624999999999911E-2</v>
      </c>
      <c r="J19">
        <f>ABS(שיפועים!I19/2*'נתוני מוט'!$B$22)</f>
        <v>0.22500000000000009</v>
      </c>
    </row>
    <row r="20" spans="2:10" x14ac:dyDescent="0.25">
      <c r="B20">
        <v>17</v>
      </c>
      <c r="C20">
        <f>ABS(שיפועים!C20/2*'נתוני מוט'!$B$22)</f>
        <v>0.33749999999999991</v>
      </c>
      <c r="D20">
        <f>ABS((שיפועים!C20+שיפועים!D20)/4*'נתוני מוט'!$B$22)</f>
        <v>0.35312499999999991</v>
      </c>
      <c r="E20">
        <f>ABS((שיפועים!D20+שיפועים!E20)/4*'נתוני מוט'!$B$22)</f>
        <v>0.2687500000000001</v>
      </c>
      <c r="F20">
        <f>ABS((שיפועים!E20+שיפועים!F20)/4*'נתוני מוט'!$B$22)</f>
        <v>0.11562500000000009</v>
      </c>
      <c r="G20">
        <f>ABS((שיפועים!F20+שיפועים!G20)/4*'נתוני מוט'!$B$22)</f>
        <v>9.9999999999999964E-2</v>
      </c>
      <c r="H20">
        <f>ABS((שיפועים!G20+שיפועים!H20)/4*'נתוני מוט'!$B$22)</f>
        <v>0.23124999999999993</v>
      </c>
      <c r="I20">
        <f>ABS((שיפועים!H20+שיפועים!I20)/4*'נתוני מוט'!$B$22)</f>
        <v>4.3749999999999949E-2</v>
      </c>
      <c r="J20">
        <f>ABS(שיפועים!I20/2*'נתוני מוט'!$B$22)</f>
        <v>0.23750000000000004</v>
      </c>
    </row>
    <row r="21" spans="2:10" x14ac:dyDescent="0.25">
      <c r="B21">
        <v>18</v>
      </c>
      <c r="C21">
        <f>ABS(שיפועים!C21/2*'נתוני מוט'!$B$22)</f>
        <v>0.33749999999999991</v>
      </c>
      <c r="D21">
        <f>ABS((שיפועים!C21+שיפועים!D21)/4*'נתוני מוט'!$B$22)</f>
        <v>0.35312500000000013</v>
      </c>
      <c r="E21">
        <f>ABS((שיפועים!D21+שיפועים!E21)/4*'נתוני מוט'!$B$22)</f>
        <v>0.26562500000000011</v>
      </c>
      <c r="F21">
        <f>ABS((שיפועים!E21+שיפועים!F21)/4*'נתוני מוט'!$B$22)</f>
        <v>0.11249999999999993</v>
      </c>
      <c r="G21">
        <f>ABS((שיפועים!F21+שיפועים!G21)/4*'נתוני מוט'!$B$22)</f>
        <v>0.10312500000000002</v>
      </c>
      <c r="H21">
        <f>ABS((שיפועים!G21+שיפועים!H21)/4*'נתוני מוט'!$B$22)</f>
        <v>0.24062500000000001</v>
      </c>
      <c r="I21">
        <f>ABS((שיפועים!H21+שיפועים!I21)/4*'נתוני מוט'!$B$22)</f>
        <v>4.3749999999999963E-2</v>
      </c>
      <c r="J21">
        <f>ABS(שיפועים!I21/2*'נתוני מוט'!$B$22)</f>
        <v>0.25</v>
      </c>
    </row>
    <row r="22" spans="2:10" x14ac:dyDescent="0.25">
      <c r="B22">
        <v>19</v>
      </c>
      <c r="C22">
        <f>ABS(שיפועים!C22/2*'נתוני מוט'!$B$22)</f>
        <v>0.33124999999999977</v>
      </c>
      <c r="D22">
        <f>ABS((שיפועים!C22+שיפועים!D22)/4*'נתוני מוט'!$B$22)</f>
        <v>0.35000000000000009</v>
      </c>
      <c r="E22">
        <f>ABS((שיפועים!D22+שיפועים!E22)/4*'נתוני מוט'!$B$22)</f>
        <v>0.26875000000000004</v>
      </c>
      <c r="F22">
        <f>ABS((שיפועים!E22+שיפועים!F22)/4*'נתוני מוט'!$B$22)</f>
        <v>0.11249999999999993</v>
      </c>
      <c r="G22">
        <f>ABS((שיפועים!F22+שיפועים!G22)/4*'נתוני מוט'!$B$22)</f>
        <v>9.375E-2</v>
      </c>
      <c r="H22">
        <f>ABS((שיפועים!G22+שיפועים!H22)/4*'נתוני מוט'!$B$22)</f>
        <v>0.24062499999999998</v>
      </c>
      <c r="I22">
        <f>ABS((שיפועים!H22+שיפועים!I22)/4*'נתוני מוט'!$B$22)</f>
        <v>4.6875E-2</v>
      </c>
      <c r="J22">
        <f>ABS(שיפועים!I22/2*'נתוני מוט'!$B$22)</f>
        <v>0.25625000000000009</v>
      </c>
    </row>
    <row r="23" spans="2:10" x14ac:dyDescent="0.25">
      <c r="B23">
        <v>20</v>
      </c>
      <c r="C23">
        <f>ABS(שיפועים!C23/2*'נתוני מוט'!$B$22)</f>
        <v>0.375</v>
      </c>
      <c r="D23">
        <f>ABS((שיפועים!C23+שיפועים!D23)/4*'נתוני מוט'!$B$22)</f>
        <v>0.37187500000000001</v>
      </c>
      <c r="E23">
        <f>ABS((שיפועים!D23+שיפועים!E23)/4*'נתוני מוט'!$B$22)</f>
        <v>0.26562499999999989</v>
      </c>
      <c r="F23">
        <f>ABS((שיפועים!E23+שיפועים!F23)/4*'נתוני מוט'!$B$22)</f>
        <v>0.109375</v>
      </c>
      <c r="G23">
        <f>ABS((שיפועים!F23+שיפועים!G23)/4*'נתוני מוט'!$B$22)</f>
        <v>9.6875000000000044E-2</v>
      </c>
      <c r="H23">
        <f>ABS((שיפועים!G23+שיפועים!H23)/4*'נתוני מוט'!$B$22)</f>
        <v>0.24687499999999993</v>
      </c>
      <c r="I23">
        <f>ABS((שיפועים!H23+שיפועים!I23)/4*'נתוני מוט'!$B$22)</f>
        <v>4.3749999999999949E-2</v>
      </c>
      <c r="J23">
        <f>ABS(שיפועים!I23/2*'נתוני מוט'!$B$22)</f>
        <v>0.26875000000000004</v>
      </c>
    </row>
    <row r="24" spans="2:10" x14ac:dyDescent="0.25">
      <c r="B24">
        <v>21</v>
      </c>
      <c r="C24">
        <f>ABS(שיפועים!C24/2*'נתוני מוט'!$B$22)</f>
        <v>0.36249999999999977</v>
      </c>
      <c r="D24">
        <f>ABS((שיפועים!C24+שיפועים!D24)/4*'נתוני מוט'!$B$22)</f>
        <v>0.36249999999999999</v>
      </c>
      <c r="E24">
        <f>ABS((שיפועים!D24+שיפועים!E24)/4*'נתוני מוט'!$B$22)</f>
        <v>0.265625</v>
      </c>
      <c r="F24">
        <f>ABS((שיפועים!E24+שיפועים!F24)/4*'נתוני מוט'!$B$22)</f>
        <v>0.11562499999999987</v>
      </c>
      <c r="G24">
        <f>ABS((שיפועים!F24+שיפועים!G24)/4*'נתוני מוט'!$B$22)</f>
        <v>0.10000000000000009</v>
      </c>
      <c r="H24">
        <f>ABS((שיפועים!G24+שיפועים!H24)/4*'נתוני מוט'!$B$22)</f>
        <v>0.2531250000000001</v>
      </c>
      <c r="I24">
        <f>ABS((שיפועים!H24+שיפועים!I24)/4*'נתוני מוט'!$B$22)</f>
        <v>4.6875000000000021E-2</v>
      </c>
      <c r="J24">
        <f>ABS(שיפועים!I24/2*'נתוני מוט'!$B$22)</f>
        <v>0.27499999999999991</v>
      </c>
    </row>
    <row r="25" spans="2:10" x14ac:dyDescent="0.25">
      <c r="B25">
        <v>22</v>
      </c>
      <c r="C25">
        <f>ABS(שיפועים!C25/2*'נתוני מוט'!$B$22)</f>
        <v>0.35625000000000012</v>
      </c>
      <c r="D25">
        <f>ABS((שיפועים!C25+שיפועים!D25)/4*'נתוני מוט'!$B$22)</f>
        <v>0.36249999999999999</v>
      </c>
      <c r="E25">
        <f>ABS((שיפועים!D25+שיפועים!E25)/4*'נתוני מוט'!$B$22)</f>
        <v>0.26249999999999996</v>
      </c>
      <c r="F25">
        <f>ABS((שיפועים!E25+שיפועים!F25)/4*'נתוני מוט'!$B$22)</f>
        <v>0.11249999999999993</v>
      </c>
      <c r="G25">
        <f>ABS((שיפועים!F25+שיפועים!G25)/4*'נתוני מוט'!$B$22)</f>
        <v>0.10312499999999991</v>
      </c>
      <c r="H25">
        <f>ABS((שיפועים!G25+שיפועים!H25)/4*'נתוני מוט'!$B$22)</f>
        <v>0.25937500000000002</v>
      </c>
      <c r="I25">
        <f>ABS((שיפועים!H25+שיפועים!I25)/4*'נתוני מוט'!$B$22)</f>
        <v>4.3750000000000053E-2</v>
      </c>
      <c r="J25">
        <f>ABS(שיפועים!I25/2*'נתוני מוט'!$B$22)</f>
        <v>0.29374999999999996</v>
      </c>
    </row>
    <row r="26" spans="2:10" x14ac:dyDescent="0.25">
      <c r="B26">
        <v>23</v>
      </c>
      <c r="C26">
        <f>ABS(שיפועים!C26/2*'נתוני מוט'!$B$22)</f>
        <v>0.35000000000000009</v>
      </c>
      <c r="D26">
        <f>ABS((שיפועים!C26+שיפועים!D26)/4*'נתוני מוט'!$B$22)</f>
        <v>0.359375</v>
      </c>
      <c r="E26">
        <f>ABS((שיפועים!D26+שיפועים!E26)/4*'נתוני מוט'!$B$22)</f>
        <v>0.265625</v>
      </c>
      <c r="F26">
        <f>ABS((שיפועים!E26+שיפועים!F26)/4*'נתוני מוט'!$B$22)</f>
        <v>0.11562500000000007</v>
      </c>
      <c r="G26">
        <f>ABS((שיפועים!F26+שיפועים!G26)/4*'נתוני מוט'!$B$22)</f>
        <v>0.10312500000000002</v>
      </c>
      <c r="H26">
        <f>ABS((שיפועים!G26+שיפועים!H26)/4*'נתוני מוט'!$B$22)</f>
        <v>0.265625</v>
      </c>
      <c r="I26">
        <f>ABS((שיפועים!H26+שיפועים!I26)/4*'נתוני מוט'!$B$22)</f>
        <v>4.3750000000000087E-2</v>
      </c>
      <c r="J26">
        <f>ABS(שיפועים!I26/2*'נתוני מוט'!$B$22)</f>
        <v>0.30624999999999991</v>
      </c>
    </row>
    <row r="27" spans="2:10" x14ac:dyDescent="0.25">
      <c r="B27">
        <v>24</v>
      </c>
      <c r="C27">
        <f>ABS(שיפועים!C27/2*'נתוני מוט'!$B$22)</f>
        <v>0.32499999999999973</v>
      </c>
      <c r="D27">
        <f>ABS((שיפועים!C27+שיפועים!D27)/4*'נתוני מוט'!$B$22)</f>
        <v>0.34375</v>
      </c>
      <c r="E27">
        <f>ABS((שיפועים!D27+שיפועים!E27)/4*'נתוני מוט'!$B$22)</f>
        <v>0.26249999999999996</v>
      </c>
      <c r="F27">
        <f>ABS((שיפועים!E27+שיפועים!F27)/4*'נתוני מוט'!$B$22)</f>
        <v>0.11249999999999993</v>
      </c>
      <c r="G27">
        <f>ABS((שיפועים!F27+שיפועים!G27)/4*'נתוני מוט'!$B$22)</f>
        <v>0.10000000000000009</v>
      </c>
      <c r="H27">
        <f>ABS((שיפועים!G27+שיפועים!H27)/4*'נתוני מוט'!$B$22)</f>
        <v>0.27187499999999998</v>
      </c>
      <c r="I27">
        <f>ABS((שיפועים!H27+שיפועים!I27)/4*'נתוני מוט'!$B$22)</f>
        <v>5.0000000000000051E-2</v>
      </c>
      <c r="J27">
        <f>ABS(שיפועים!I27/2*'נתוני מוט'!$B$22)</f>
        <v>0.30624999999999991</v>
      </c>
    </row>
    <row r="28" spans="2:10" x14ac:dyDescent="0.25">
      <c r="B28">
        <v>25</v>
      </c>
      <c r="C28">
        <f>ABS(שיפועים!C28/2*'נתוני מוט'!$B$22)</f>
        <v>0.34375</v>
      </c>
      <c r="D28">
        <f>ABS((שיפועים!C28+שיפועים!D28)/4*'נתוני מוט'!$B$22)</f>
        <v>0.35312499999999986</v>
      </c>
      <c r="E28">
        <f>ABS((שיפועים!D28+שיפועים!E28)/4*'נתוני מוט'!$B$22)</f>
        <v>0.26874999999999977</v>
      </c>
      <c r="F28">
        <f>ABS((שיפועים!E28+שיפועים!F28)/4*'נתוני מוט'!$B$22)</f>
        <v>0.11562499999999998</v>
      </c>
      <c r="G28">
        <f>ABS((שיפועים!F28+שיפועים!G28)/4*'נתוני מוט'!$B$22)</f>
        <v>9.6875000000000044E-2</v>
      </c>
      <c r="H28">
        <f>ABS((שיפועים!G28+שיפועים!H28)/4*'נתוני מוט'!$B$22)</f>
        <v>0.27500000000000002</v>
      </c>
      <c r="I28">
        <f>ABS((שיפועים!H28+שיפועים!I28)/4*'נתוני מוט'!$B$22)</f>
        <v>4.6875E-2</v>
      </c>
      <c r="J28">
        <f>ABS(שיפועים!I28/2*'נתוני מוט'!$B$22)</f>
        <v>0.31875000000000009</v>
      </c>
    </row>
    <row r="29" spans="2:10" x14ac:dyDescent="0.25">
      <c r="B29">
        <v>26</v>
      </c>
      <c r="C29">
        <f>ABS(שיפועים!C29/2*'נתוני מוט'!$B$22)</f>
        <v>0.34999999999999964</v>
      </c>
      <c r="D29">
        <f>ABS((שיפועים!C29+שיפועים!D29)/4*'נתוני מוט'!$B$22)</f>
        <v>0.359375</v>
      </c>
      <c r="E29">
        <f>ABS((שיפועים!D29+שיפועים!E29)/4*'נתוני מוט'!$B$22)</f>
        <v>0.27187500000000009</v>
      </c>
      <c r="F29">
        <f>ABS((שיפועים!E29+שיפועים!F29)/4*'נתוני מוט'!$B$22)</f>
        <v>0.11562499999999987</v>
      </c>
      <c r="G29">
        <f>ABS((שיפועים!F29+שיפועים!G29)/4*'נתוני מוט'!$B$22)</f>
        <v>9.9999999999999964E-2</v>
      </c>
      <c r="H29">
        <f>ABS((שיפועים!G29+שיפועים!H29)/4*'נתוני מוט'!$B$22)</f>
        <v>0.2843750000000001</v>
      </c>
      <c r="I29">
        <f>ABS((שיפועים!H29+שיפועים!I29)/4*'נתוני מוט'!$B$22)</f>
        <v>5.0000000000000072E-2</v>
      </c>
      <c r="J29">
        <f>ABS(שיפועים!I29/2*'נתוני מוט'!$B$22)</f>
        <v>0.32499999999999996</v>
      </c>
    </row>
    <row r="30" spans="2:10" x14ac:dyDescent="0.25">
      <c r="B30">
        <v>27</v>
      </c>
      <c r="C30">
        <f>ABS(שיפועים!C30/2*'נתוני מוט'!$B$22)</f>
        <v>0.33125000000000027</v>
      </c>
      <c r="D30">
        <f>ABS((שיפועים!C30+שיפועים!D30)/4*'נתוני מוט'!$B$22)</f>
        <v>0.35000000000000014</v>
      </c>
      <c r="E30">
        <f>ABS((שיפועים!D30+שיפועים!E30)/4*'נתוני מוט'!$B$22)</f>
        <v>0.27187499999999987</v>
      </c>
      <c r="F30">
        <f>ABS((שיפועים!E30+שיפועים!F30)/4*'נתוני מוט'!$B$22)</f>
        <v>0.11562499999999998</v>
      </c>
      <c r="G30">
        <f>ABS((שיפועים!F30+שיפועים!G30)/4*'נתוני מוט'!$B$22)</f>
        <v>9.6875000000000044E-2</v>
      </c>
      <c r="H30">
        <f>ABS((שיפועים!G30+שיפועים!H30)/4*'נתוני מוט'!$B$22)</f>
        <v>0.28749999999999998</v>
      </c>
      <c r="I30">
        <f>ABS((שיפועים!H30+שיפועים!I30)/4*'נתוני מוט'!$B$22)</f>
        <v>5.3124999999999964E-2</v>
      </c>
      <c r="J30">
        <f>ABS(שיפועים!I30/2*'נתוני מוט'!$B$22)</f>
        <v>0.3312500000000001</v>
      </c>
    </row>
    <row r="31" spans="2:10" x14ac:dyDescent="0.25">
      <c r="B31">
        <v>28</v>
      </c>
      <c r="C31">
        <f>ABS(שיפועים!C31/2*'נתוני מוט'!$B$22)</f>
        <v>0.33125000000000027</v>
      </c>
      <c r="D31">
        <f>ABS((שיפועים!C31+שיפועים!D31)/4*'נתוני מוט'!$B$22)</f>
        <v>0.35000000000000014</v>
      </c>
      <c r="E31">
        <f>ABS((שיפועים!D31+שיפועים!E31)/4*'נתוני מוט'!$B$22)</f>
        <v>0.2687500000000001</v>
      </c>
      <c r="F31">
        <f>ABS((שיפועים!E31+שיפועים!F31)/4*'נתוני מוט'!$B$22)</f>
        <v>0.11250000000000004</v>
      </c>
      <c r="G31">
        <f>ABS((שיפועים!F31+שיפועים!G31)/4*'נתוני מוט'!$B$22)</f>
        <v>9.9999999999999867E-2</v>
      </c>
      <c r="H31">
        <f>ABS((שיפועים!G31+שיפועים!H31)/4*'נתוני מוט'!$B$22)</f>
        <v>0.29374999999999996</v>
      </c>
      <c r="I31">
        <f>ABS((שיפועים!H31+שיפועים!I31)/4*'נתוני מוט'!$B$22)</f>
        <v>5.3125000000000075E-2</v>
      </c>
      <c r="J31">
        <f>ABS(שיפועים!I31/2*'נתוני מוט'!$B$22)</f>
        <v>0.33749999999999991</v>
      </c>
    </row>
    <row r="32" spans="2:10" x14ac:dyDescent="0.25">
      <c r="B32">
        <v>29</v>
      </c>
      <c r="C32">
        <f>ABS(שיפועים!C32/2*'נתוני מוט'!$B$22)</f>
        <v>0.33749999999999991</v>
      </c>
      <c r="D32">
        <f>ABS((שיפועים!C32+שיפועים!D32)/4*'נתוני מוט'!$B$22)</f>
        <v>0.35312499999999991</v>
      </c>
      <c r="E32">
        <f>ABS((שיפועים!D32+שיפועים!E32)/4*'נתוני מוט'!$B$22)</f>
        <v>0.265625</v>
      </c>
      <c r="F32">
        <f>ABS((שיפועים!E32+שיפועים!F32)/4*'נתוני מוט'!$B$22)</f>
        <v>0.11250000000000004</v>
      </c>
      <c r="G32">
        <f>ABS((שיפועים!F32+שיפועים!G32)/4*'נתוני מוט'!$B$22)</f>
        <v>0.10312500000000002</v>
      </c>
      <c r="H32">
        <f>ABS((שיפועים!G32+שיפועים!H32)/4*'נתוני מוט'!$B$22)</f>
        <v>0.3</v>
      </c>
      <c r="I32">
        <f>ABS((שיפועים!H32+שיפועים!I32)/4*'נתוני מוט'!$B$22)</f>
        <v>5.3124999999999964E-2</v>
      </c>
      <c r="J32">
        <f>ABS(שיפועים!I32/2*'נתוני מוט'!$B$22)</f>
        <v>0.35000000000000009</v>
      </c>
    </row>
    <row r="33" spans="2:10" x14ac:dyDescent="0.25">
      <c r="B33">
        <v>30</v>
      </c>
      <c r="C33">
        <f>ABS(שיפועים!C33/2*'נתוני מוט'!$B$22)</f>
        <v>0.34375</v>
      </c>
      <c r="D33">
        <f>ABS((שיפועים!C33+שיפועים!D33)/4*'נתוני מוט'!$B$22)</f>
        <v>0.359375</v>
      </c>
      <c r="E33">
        <f>ABS((שיפועים!D33+שיפועים!E33)/4*'נתוני מוט'!$B$22)</f>
        <v>0.26874999999999982</v>
      </c>
      <c r="F33">
        <f>ABS((שיפועים!E33+שיפועים!F33)/4*'נתוני מוט'!$B$22)</f>
        <v>0.11249999999999982</v>
      </c>
      <c r="G33">
        <f>ABS((שיפועים!F33+שיפועים!G33)/4*'נתוני מוט'!$B$22)</f>
        <v>0.10312500000000015</v>
      </c>
      <c r="H33">
        <f>ABS((שיפועים!G33+שיפועים!H33)/4*'נתוני מוט'!$B$22)</f>
        <v>0.30312500000000009</v>
      </c>
      <c r="I33">
        <f>ABS((שיפועים!H33+שיפועים!I33)/4*'נתוני מוט'!$B$22)</f>
        <v>5.3124999999999999E-2</v>
      </c>
      <c r="J33">
        <f>ABS(שיפועים!I33/2*'נתוני מוט'!$B$22)</f>
        <v>0.35624999999999996</v>
      </c>
    </row>
    <row r="34" spans="2:10" x14ac:dyDescent="0.25">
      <c r="B34">
        <v>31</v>
      </c>
      <c r="C34">
        <f>ABS(שיפועים!C34/2*'נתוני מוט'!$B$22)</f>
        <v>0.33750000000000036</v>
      </c>
      <c r="D34">
        <f>ABS((שיפועים!C34+שיפועים!D34)/4*'נתוני מוט'!$B$22)</f>
        <v>0.35625000000000012</v>
      </c>
      <c r="E34">
        <f>ABS((שיפועים!D34+שיפועים!E34)/4*'נתוני מוט'!$B$22)</f>
        <v>0.27187499999999987</v>
      </c>
      <c r="F34">
        <f>ABS((שיפועים!E34+שיפועים!F34)/4*'נתוני מוט'!$B$22)</f>
        <v>0.11249999999999982</v>
      </c>
      <c r="G34">
        <f>ABS((שיפועים!F34+שיפועים!G34)/4*'נתוני מוט'!$B$22)</f>
        <v>9.6875000000000044E-2</v>
      </c>
      <c r="H34">
        <f>ABS((שיפועים!G34+שיפועים!H34)/4*'נתוני מוט'!$B$22)</f>
        <v>0.30312500000000009</v>
      </c>
      <c r="I34">
        <f>ABS((שיפועים!H34+שיפועים!I34)/4*'נתוני מוט'!$B$22)</f>
        <v>5.0000000000000037E-2</v>
      </c>
      <c r="J34">
        <f>ABS(שיפועים!I34/2*'נתוני מוט'!$B$22)</f>
        <v>0.36874999999999991</v>
      </c>
    </row>
    <row r="35" spans="2:10" x14ac:dyDescent="0.25">
      <c r="B35">
        <v>32</v>
      </c>
      <c r="C35">
        <f>ABS(שיפועים!C35/2*'נתוני מוט'!$B$22)</f>
        <v>0.32500000000000012</v>
      </c>
      <c r="D35">
        <f>ABS((שיפועים!C35+שיפועים!D35)/4*'נתוני מוט'!$B$22)</f>
        <v>0.34687499999999999</v>
      </c>
      <c r="E35">
        <f>ABS((שיפועים!D35+שיפועים!E35)/4*'נתוני מוט'!$B$22)</f>
        <v>0.27187499999999987</v>
      </c>
      <c r="F35">
        <f>ABS((שיפועים!E35+שיפועים!F35)/4*'נתוני מוט'!$B$22)</f>
        <v>0.11562500000000009</v>
      </c>
      <c r="G35">
        <f>ABS((שיפועים!F35+שיפועים!G35)/4*'נתוני מוט'!$B$22)</f>
        <v>0.10000000000000009</v>
      </c>
      <c r="H35">
        <f>ABS((שיפועים!G35+שיפועים!H35)/4*'נתוני מוט'!$B$22)</f>
        <v>0.30312499999999987</v>
      </c>
      <c r="I35">
        <f>ABS((שיפועים!H35+שיפועים!I35)/4*'נתוני מוט'!$B$22)</f>
        <v>5.0000000000000072E-2</v>
      </c>
      <c r="J35">
        <f>ABS(שיפועים!I35/2*'נתוני מוט'!$B$22)</f>
        <v>0.36249999999999977</v>
      </c>
    </row>
    <row r="36" spans="2:10" x14ac:dyDescent="0.25">
      <c r="B36">
        <v>33</v>
      </c>
      <c r="C36">
        <f>ABS(שיפועים!C36/2*'נתוני מוט'!$B$22)</f>
        <v>0.32499999999999973</v>
      </c>
      <c r="D36">
        <f>ABS((שיפועים!C36+שיפועים!D36)/4*'נתוני מוט'!$B$22)</f>
        <v>0.34375</v>
      </c>
      <c r="E36">
        <f>ABS((שיפועים!D36+שיפועים!E36)/4*'נתוני מוט'!$B$22)</f>
        <v>0.265625</v>
      </c>
      <c r="F36">
        <f>ABS((שיפועים!E36+שיפועים!F36)/4*'נתוני מוט'!$B$22)</f>
        <v>0.11250000000000004</v>
      </c>
      <c r="G36">
        <f>ABS((שיפועים!F36+שיפועים!G36)/4*'נתוני מוט'!$B$22)</f>
        <v>9.6875000000000044E-2</v>
      </c>
      <c r="H36">
        <f>ABS((שיפועים!G36+שיפועים!H36)/4*'נתוני מוט'!$B$22)</f>
        <v>0.30312499999999987</v>
      </c>
      <c r="I36">
        <f>ABS((שיפועים!H36+שיפועים!I36)/4*'נתוני מוט'!$B$22)</f>
        <v>5.312500000000011E-2</v>
      </c>
      <c r="J36">
        <f>ABS(שיפועים!I36/2*'נתוני מוט'!$B$22)</f>
        <v>0.36249999999999977</v>
      </c>
    </row>
    <row r="37" spans="2:10" x14ac:dyDescent="0.25">
      <c r="B37">
        <v>34</v>
      </c>
      <c r="C37">
        <f>ABS(שיפועים!C37/2*'נתוני מוט'!$B$22)</f>
        <v>0.32500000000000012</v>
      </c>
      <c r="D37">
        <f>ABS((שיפועים!C37+שיפועים!D37)/4*'נתוני מוט'!$B$22)</f>
        <v>0.34687499999999999</v>
      </c>
      <c r="E37">
        <f>ABS((שיפועים!D37+שיפועים!E37)/4*'נתוני מוט'!$B$22)</f>
        <v>0.2687500000000001</v>
      </c>
      <c r="F37">
        <f>ABS((שיפועים!E37+שיפועים!F37)/4*'נתוני מוט'!$B$22)</f>
        <v>0.11250000000000004</v>
      </c>
      <c r="G37">
        <f>ABS((שיפועים!F37+שיפועים!G37)/4*'נתוני מוט'!$B$22)</f>
        <v>9.6874999999999933E-2</v>
      </c>
      <c r="H37">
        <f>ABS((שיפועים!G37+שיפועים!H37)/4*'נתוני מוט'!$B$22)</f>
        <v>0.30312499999999998</v>
      </c>
      <c r="I37">
        <f>ABS((שיפועים!H37+שיפועים!I37)/4*'נתוני מוט'!$B$22)</f>
        <v>5.3124999999999964E-2</v>
      </c>
      <c r="J37">
        <f>ABS(שיפועים!I37/2*'נתוני מוט'!$B$22)</f>
        <v>0.3625000000000001</v>
      </c>
    </row>
    <row r="38" spans="2:10" x14ac:dyDescent="0.25">
      <c r="B38">
        <v>35</v>
      </c>
      <c r="C38">
        <f>ABS(שיפועים!C38/2*'נתוני מוט'!$B$22)</f>
        <v>0.32499999999999973</v>
      </c>
      <c r="D38">
        <f>ABS((שיפועים!C38+שיפועים!D38)/4*'נתוני מוט'!$B$22)</f>
        <v>0.34999999999999987</v>
      </c>
      <c r="E38">
        <f>ABS((שיפועים!D38+שיפועים!E38)/4*'נתוני מוט'!$B$22)</f>
        <v>0.27187500000000009</v>
      </c>
      <c r="F38">
        <f>ABS((שיפועים!E38+שיפועים!F38)/4*'נתוני מוט'!$B$22)</f>
        <v>0.11250000000000004</v>
      </c>
      <c r="G38">
        <f>ABS((שיפועים!F38+שיפועים!G38)/4*'נתוני מוט'!$B$22)</f>
        <v>9.9999999999999964E-2</v>
      </c>
      <c r="H38">
        <f>ABS((שיפועים!G38+שיפועים!H38)/4*'נתוני מוט'!$B$22)</f>
        <v>0.30937499999999996</v>
      </c>
      <c r="I38">
        <f>ABS((שיפועים!H38+שיפועים!I38)/4*'נתוני מוט'!$B$22)</f>
        <v>4.9999999999999933E-2</v>
      </c>
      <c r="J38">
        <f>ABS(שיפועים!I38/2*'נתוני מוט'!$B$22)</f>
        <v>0.375</v>
      </c>
    </row>
    <row r="39" spans="2:10" x14ac:dyDescent="0.25">
      <c r="B39">
        <v>36</v>
      </c>
      <c r="C39">
        <f>ABS(שיפועים!C39/2*'נתוני מוט'!$B$22)</f>
        <v>0.32500000000000012</v>
      </c>
      <c r="D39">
        <f>ABS((שיפועים!C39+שיפועים!D39)/4*'נתוני מוט'!$B$22)</f>
        <v>0.34687499999999999</v>
      </c>
      <c r="E39">
        <f>ABS((שיפועים!D39+שיפועים!E39)/4*'נתוני מוט'!$B$22)</f>
        <v>0.27187500000000009</v>
      </c>
      <c r="F39">
        <f>ABS((שיפועים!E39+שיפועים!F39)/4*'נתוני מוט'!$B$22)</f>
        <v>0.11250000000000004</v>
      </c>
      <c r="G39">
        <f>ABS((שיפועים!F39+שיפועים!G39)/4*'נתוני מוט'!$B$22)</f>
        <v>9.3749999999999889E-2</v>
      </c>
      <c r="H39">
        <f>ABS((שיפועים!G39+שיפועים!H39)/4*'נתוני מוט'!$B$22)</f>
        <v>0.30625000000000002</v>
      </c>
      <c r="I39">
        <f>ABS((שיפועים!H39+שיפועים!I39)/4*'נתוני מוט'!$B$22)</f>
        <v>5.3124999999999964E-2</v>
      </c>
      <c r="J39">
        <f>ABS(שיפועים!I39/2*'נתוני מוט'!$B$22)</f>
        <v>0.36875000000000013</v>
      </c>
    </row>
    <row r="40" spans="2:10" x14ac:dyDescent="0.25">
      <c r="B40">
        <v>37</v>
      </c>
      <c r="C40">
        <f>ABS(שיפועים!C40/2*'נתוני מוט'!$B$22)</f>
        <v>0.31875000000000009</v>
      </c>
      <c r="D40">
        <f>ABS((שיפועים!C40+שיפועים!D40)/4*'נתוני מוט'!$B$22)</f>
        <v>0.33749999999999986</v>
      </c>
      <c r="E40">
        <f>ABS((שיפועים!D40+שיפועים!E40)/4*'נתוני מוט'!$B$22)</f>
        <v>0.265625</v>
      </c>
      <c r="F40">
        <f>ABS((שיפועים!E40+שיפועים!F40)/4*'נתוני מוט'!$B$22)</f>
        <v>0.11250000000000004</v>
      </c>
      <c r="G40">
        <f>ABS((שיפועים!F40+שיפועים!G40)/4*'נתוני מוט'!$B$22)</f>
        <v>9.3749999999999889E-2</v>
      </c>
      <c r="H40">
        <f>ABS((שיפועים!G40+שיפועים!H40)/4*'נתוני מוט'!$B$22)</f>
        <v>0.30625000000000002</v>
      </c>
      <c r="I40">
        <f>ABS((שיפועים!H40+שיפועים!I40)/4*'נתוני מוט'!$B$22)</f>
        <v>5.3124999999999964E-2</v>
      </c>
      <c r="J40">
        <f>ABS(שיפועים!I40/2*'נתוני מוט'!$B$22)</f>
        <v>0.36875000000000013</v>
      </c>
    </row>
    <row r="41" spans="2:10" x14ac:dyDescent="0.25">
      <c r="B41">
        <v>38</v>
      </c>
      <c r="C41">
        <f>ABS(שיפועים!C41/2*'נתוני מוט'!$B$22)</f>
        <v>0.33749999999999991</v>
      </c>
      <c r="D41">
        <f>ABS((שיפועים!C41+שיפועים!D41)/4*'נתוני מוט'!$B$22)</f>
        <v>0.35312499999999991</v>
      </c>
      <c r="E41">
        <f>ABS((שיפועים!D41+שיפועים!E41)/4*'נתוני מוט'!$B$22)</f>
        <v>0.2687500000000001</v>
      </c>
      <c r="F41">
        <f>ABS((שיפועים!E41+שיפועים!F41)/4*'נתוני מוט'!$B$22)</f>
        <v>0.109375</v>
      </c>
      <c r="G41">
        <f>ABS((שיפועים!F41+שיפועים!G41)/4*'נתוני מוט'!$B$22)</f>
        <v>9.3749999999999889E-2</v>
      </c>
      <c r="H41">
        <f>ABS((שיפועים!G41+שיפועים!H41)/4*'נתוני מוט'!$B$22)</f>
        <v>9.9999999999999964E-2</v>
      </c>
      <c r="I41">
        <f>ABS((שיפועים!H41+שיפועים!I41)/4*'נתוני מוט'!$B$22)</f>
        <v>5.3124999999999985E-2</v>
      </c>
      <c r="J41">
        <f>ABS(שיפועים!I41/2*'נתוני מוט'!$B$22)</f>
        <v>4.3749999999999956E-2</v>
      </c>
    </row>
    <row r="42" spans="2:10" x14ac:dyDescent="0.25">
      <c r="B42">
        <v>39</v>
      </c>
      <c r="C42">
        <f>ABS(שיפועים!C42/2*'נתוני מוט'!$B$22)</f>
        <v>0.33749999999999991</v>
      </c>
      <c r="D42">
        <f>ABS((שיפועים!C42+שיפועים!D42)/4*'נתוני מוט'!$B$22)</f>
        <v>0.35312499999999991</v>
      </c>
      <c r="E42">
        <f>ABS((שיפועים!D42+שיפועים!E42)/4*'נתוני מוט'!$B$22)</f>
        <v>0.2687500000000001</v>
      </c>
      <c r="F42">
        <f>ABS((שיפועים!E42+שיפועים!F42)/4*'נתוני מוט'!$B$22)</f>
        <v>0.11250000000000004</v>
      </c>
      <c r="G42">
        <f>ABS((שיפועים!F42+שיפועים!G42)/4*'נתוני מוט'!$B$22)</f>
        <v>9.6875000000000044E-2</v>
      </c>
      <c r="H42">
        <f>ABS((שיפועים!G42+שיפועים!H42)/4*'נתוני מוט'!$B$22)</f>
        <v>0.10000000000000009</v>
      </c>
      <c r="I42">
        <f>ABS((שיפועים!H42+שיפועים!I42)/4*'נתוני מוט'!$B$22)</f>
        <v>4.3749999999999956E-2</v>
      </c>
      <c r="J42">
        <f>ABS(שיפועים!I42/2*'נתוני מוט'!$B$22)</f>
        <v>2.4999999999999911E-2</v>
      </c>
    </row>
    <row r="43" spans="2:10" x14ac:dyDescent="0.25">
      <c r="B43">
        <v>40</v>
      </c>
      <c r="C43">
        <f>ABS(שיפועים!C43/2*'נתוני מוט'!$B$22)</f>
        <v>0.32499999999999973</v>
      </c>
      <c r="D43">
        <f>ABS((שיפועים!C43+שיפועים!D43)/4*'נתוני מוט'!$B$22)</f>
        <v>0.34687499999999988</v>
      </c>
      <c r="E43">
        <f>ABS((שיפועים!D43+שיפועים!E43)/4*'נתוני מוט'!$B$22)</f>
        <v>0.265625</v>
      </c>
      <c r="F43">
        <f>ABS((שיפועים!E43+שיפועים!F43)/4*'נתוני מוט'!$B$22)</f>
        <v>0.109375</v>
      </c>
      <c r="G43">
        <f>ABS((שיפועים!F43+שיפועים!G43)/4*'נתוני מוט'!$B$22)</f>
        <v>0.10000000000000009</v>
      </c>
      <c r="H43">
        <f>ABS((שיפועים!G43+שיפועים!H43)/4*'נתוני מוט'!$B$22)</f>
        <v>0.10000000000000009</v>
      </c>
      <c r="I43">
        <f>ABS((שיפועים!H43+שיפועים!I43)/4*'נתוני מוט'!$B$22)</f>
        <v>4.9999999999999933E-2</v>
      </c>
      <c r="J43">
        <f>ABS(שיפועים!I43/2*'נתוני מוט'!$B$22)</f>
        <v>4.3749999999999956E-2</v>
      </c>
    </row>
    <row r="44" spans="2:10" x14ac:dyDescent="0.25">
      <c r="B44">
        <v>41</v>
      </c>
      <c r="C44">
        <f>ABS(שיפועים!C44/2*'נתוני מוט'!$B$22)</f>
        <v>0.33749999999999991</v>
      </c>
      <c r="D44">
        <f>ABS((שיפועים!C44+שיפועים!D44)/4*'נתוני מוט'!$B$22)</f>
        <v>0.35000000000000014</v>
      </c>
      <c r="E44">
        <f>ABS((שיפועים!D44+שיפועים!E44)/4*'נתוני מוט'!$B$22)</f>
        <v>0.265625</v>
      </c>
      <c r="F44">
        <f>ABS((שיפועים!E44+שיפועים!F44)/4*'נתוני מוט'!$B$22)</f>
        <v>0.11249999999999982</v>
      </c>
      <c r="G44">
        <f>ABS((שיפועים!F44+שיפועים!G44)/4*'נתוני מוט'!$B$22)</f>
        <v>0.10000000000000009</v>
      </c>
      <c r="H44">
        <f>ABS((שיפועים!G44+שיפועים!H44)/4*'נתוני מוט'!$B$22)</f>
        <v>0.10000000000000009</v>
      </c>
      <c r="I44">
        <f>ABS((שיפועים!H44+שיפועים!I44)/4*'נתוני מוט'!$B$22)</f>
        <v>5.3124999999999985E-2</v>
      </c>
      <c r="J44">
        <f>ABS(שיפועים!I44/2*'נתוני מוט'!$B$22)</f>
        <v>5.0000000000000044E-2</v>
      </c>
    </row>
    <row r="45" spans="2:10" x14ac:dyDescent="0.25">
      <c r="B45">
        <v>42</v>
      </c>
      <c r="C45">
        <f>ABS(שיפועים!C45/2*'נתוני מוט'!$B$22)</f>
        <v>0.31875000000000009</v>
      </c>
      <c r="D45">
        <f>ABS((שיפועים!C45+שיפועים!D45)/4*'נתוני מוט'!$B$22)</f>
        <v>0.34687499999999999</v>
      </c>
      <c r="E45">
        <f>ABS((שיפועים!D45+שיפועים!E45)/4*'נתוני מוט'!$B$22)</f>
        <v>0.265625</v>
      </c>
      <c r="F45">
        <f>ABS((שיפועים!E45+שיפועים!F45)/4*'נתוני מוט'!$B$22)</f>
        <v>0.10624999999999997</v>
      </c>
      <c r="G45">
        <f>ABS((שיפועים!F45+שיפועים!G45)/4*'נתוני מוט'!$B$22)</f>
        <v>9.6875000000000044E-2</v>
      </c>
      <c r="H45">
        <f>ABS((שיפועים!G45+שיפועים!H45)/4*'נתוני מוט'!$B$22)</f>
        <v>0.10312500000000015</v>
      </c>
      <c r="I45">
        <f>ABS((שיפועים!H45+שיפועים!I45)/4*'נתוני מוט'!$B$22)</f>
        <v>5.0000000000000044E-2</v>
      </c>
      <c r="J45">
        <f>ABS(שיפועים!I45/2*'נתוני מוט'!$B$22)</f>
        <v>3.125E-2</v>
      </c>
    </row>
    <row r="46" spans="2:10" x14ac:dyDescent="0.25">
      <c r="B46">
        <v>43</v>
      </c>
      <c r="C46">
        <f>ABS(שיפועים!C46/2*'נתוני מוט'!$B$22)</f>
        <v>0.34375</v>
      </c>
      <c r="D46">
        <f>ABS((שיפועים!C46+שיפועים!D46)/4*'נתוני מוט'!$B$22)</f>
        <v>0.35625000000000001</v>
      </c>
      <c r="E46">
        <f>ABS((שיפועים!D46+שיפועים!E46)/4*'נתוני מוט'!$B$22)</f>
        <v>0.27187500000000009</v>
      </c>
      <c r="F46">
        <f>ABS((שיפועים!E46+שיפועים!F46)/4*'נתוני מוט'!$B$22)</f>
        <v>0.109375</v>
      </c>
      <c r="G46">
        <f>ABS((שיפועים!F46+שיפועים!G46)/4*'נתוני מוט'!$B$22)</f>
        <v>8.7499999999999911E-2</v>
      </c>
      <c r="H46">
        <f>ABS((שיפועים!G46+שיפועים!H46)/4*'נתוני מוט'!$B$22)</f>
        <v>0.10312500000000002</v>
      </c>
      <c r="I46">
        <f>ABS((שיפועים!H46+שיפועים!I46)/4*'נתוני מוט'!$B$22)</f>
        <v>4.0625000000000015E-2</v>
      </c>
      <c r="J46">
        <f>ABS(שיפועים!I46/2*'נתוני מוט'!$B$22)</f>
        <v>6.2500000000000888E-3</v>
      </c>
    </row>
    <row r="47" spans="2:10" x14ac:dyDescent="0.25">
      <c r="B47">
        <v>44</v>
      </c>
      <c r="C47">
        <f>ABS(שיפועים!C47/2*'נתוני מוט'!$B$22)</f>
        <v>0.33124999999999977</v>
      </c>
      <c r="D47">
        <f>ABS((שיפועים!C47+שיפועים!D47)/4*'נתוני מוט'!$B$22)</f>
        <v>0.35000000000000009</v>
      </c>
      <c r="E47">
        <f>ABS((שיפועים!D47+שיפועים!E47)/4*'נתוני מוט'!$B$22)</f>
        <v>0.27500000000000013</v>
      </c>
      <c r="F47">
        <f>ABS((שיפועים!E47+שיפועים!F47)/4*'נתוני מוט'!$B$22)</f>
        <v>0.11562499999999987</v>
      </c>
      <c r="G47">
        <f>ABS((שיפועים!F47+שיפועים!G47)/4*'נתוני מוט'!$B$22)</f>
        <v>9.0624999999999969E-2</v>
      </c>
      <c r="H47">
        <f>ABS((שיפועים!G47+שיפועים!H47)/4*'נתוני מוט'!$B$22)</f>
        <v>0.10000000000000009</v>
      </c>
      <c r="I47">
        <f>ABS((שיפועים!H47+שיפועים!I47)/4*'נתוני מוט'!$B$22)</f>
        <v>4.0625000000000015E-2</v>
      </c>
      <c r="J47">
        <f>ABS(שיפועים!I47/2*'נתוני מוט'!$B$22)</f>
        <v>1.2499999999999956E-2</v>
      </c>
    </row>
    <row r="48" spans="2:10" x14ac:dyDescent="0.25">
      <c r="B48">
        <v>45</v>
      </c>
      <c r="C48">
        <f>ABS(שיפועים!C48/2*'נתוני מוט'!$B$22)</f>
        <v>0.33125000000000027</v>
      </c>
      <c r="D48">
        <f>ABS((שיפועים!C48+שיפועים!D48)/4*'נתוני מוט'!$B$22)</f>
        <v>0.35000000000000014</v>
      </c>
      <c r="E48">
        <f>ABS((שיפועים!D48+שיפועים!E48)/4*'נתוני מוט'!$B$22)</f>
        <v>0.27499999999999991</v>
      </c>
      <c r="F48">
        <f>ABS((שיפועים!E48+שיפועים!F48)/4*'נתוני מוט'!$B$22)</f>
        <v>0.11562499999999987</v>
      </c>
      <c r="G48">
        <f>ABS((שיפועים!F48+שיפועים!G48)/4*'נתוני מוט'!$B$22)</f>
        <v>9.375E-2</v>
      </c>
      <c r="H48">
        <f>ABS((שיפועים!G48+שיפועים!H48)/4*'נתוני מוט'!$B$22)</f>
        <v>0.10000000000000009</v>
      </c>
      <c r="I48">
        <f>ABS((שיפועים!H48+שיפועים!I48)/4*'נתוני מוט'!$B$22)</f>
        <v>4.3749999999999956E-2</v>
      </c>
      <c r="J48">
        <f>ABS(שיפועים!I48/2*'נתוני מוט'!$B$22)</f>
        <v>2.4999999999999911E-2</v>
      </c>
    </row>
    <row r="49" spans="2:10" x14ac:dyDescent="0.25">
      <c r="B49">
        <v>46</v>
      </c>
      <c r="C49">
        <f>ABS(שיפועים!C49/2*'נתוני מוט'!$B$22)</f>
        <v>0.33125000000000027</v>
      </c>
      <c r="D49">
        <f>ABS((שיפועים!C49+שיפועים!D49)/4*'נתוני מוט'!$B$22)</f>
        <v>0.35000000000000014</v>
      </c>
      <c r="E49">
        <f>ABS((שיפועים!D49+שיפועים!E49)/4*'נתוני מוט'!$B$22)</f>
        <v>0.27499999999999991</v>
      </c>
      <c r="F49">
        <f>ABS((שיפועים!E49+שיפועים!F49)/4*'נתוני מוט'!$B$22)</f>
        <v>0.11562499999999987</v>
      </c>
      <c r="G49">
        <f>ABS((שיפועים!F49+שיפועים!G49)/4*'נתוני מוט'!$B$22)</f>
        <v>9.375E-2</v>
      </c>
      <c r="H49">
        <f>ABS((שיפועים!G49+שיפועים!H49)/4*'נתוני מוט'!$B$22)</f>
        <v>0.10000000000000009</v>
      </c>
      <c r="I49">
        <f>ABS((שיפועים!H49+שיפועים!I49)/4*'נתוני מוט'!$B$22)</f>
        <v>4.3749999999999956E-2</v>
      </c>
      <c r="J49">
        <f>ABS(שיפועים!I49/2*'נתוני מוט'!$B$22)</f>
        <v>2.4999999999999911E-2</v>
      </c>
    </row>
    <row r="50" spans="2:10" x14ac:dyDescent="0.25">
      <c r="B50">
        <v>47</v>
      </c>
      <c r="C50">
        <f>ABS(שיפועים!C50/2*'נתוני מוט'!$B$22)</f>
        <v>0.32500000000000012</v>
      </c>
      <c r="D50">
        <f>ABS((שיפועים!C50+שיפועים!D50)/4*'נתוני מוט'!$B$22)</f>
        <v>0.34062500000000012</v>
      </c>
      <c r="E50">
        <f>ABS((שיפועים!D50+שיפועים!E50)/4*'נתוני מוט'!$B$22)</f>
        <v>0.265625</v>
      </c>
      <c r="F50">
        <f>ABS((שיפועים!E50+שיפועים!F50)/4*'נתוני מוט'!$B$22)</f>
        <v>0.11249999999999982</v>
      </c>
      <c r="G50">
        <f>ABS((שיפועים!F50+שיפועים!G50)/4*'נתוני מוט'!$B$22)</f>
        <v>9.375E-2</v>
      </c>
      <c r="H50">
        <f>ABS((שיפועים!G50+שיפועים!H50)/4*'נתוני מוט'!$B$22)</f>
        <v>0.10000000000000009</v>
      </c>
      <c r="I50">
        <f>ABS((שיפועים!H50+שיפועים!I50)/4*'נתוני מוט'!$B$22)</f>
        <v>4.6875E-2</v>
      </c>
      <c r="J50">
        <f>ABS(שיפועים!I50/2*'נתוני מוט'!$B$22)</f>
        <v>3.125E-2</v>
      </c>
    </row>
    <row r="51" spans="2:10" x14ac:dyDescent="0.25">
      <c r="B51">
        <v>48</v>
      </c>
      <c r="C51">
        <f>ABS(שיפועים!C51/2*'נתוני מוט'!$B$22)</f>
        <v>0.31875000000000009</v>
      </c>
      <c r="D51">
        <f>ABS((שיפועים!C51+שיפועים!D51)/4*'נתוני מוט'!$B$22)</f>
        <v>0.33437500000000009</v>
      </c>
      <c r="E51">
        <f>ABS((שיפועים!D51+שיפועים!E51)/4*'נתוני מוט'!$B$22)</f>
        <v>0.265625</v>
      </c>
      <c r="F51">
        <f>ABS((שיפועים!E51+שיפועים!F51)/4*'נתוני מוט'!$B$22)</f>
        <v>0.11562499999999987</v>
      </c>
      <c r="G51">
        <f>ABS((שיפועים!F51+שיפועים!G51)/4*'נתוני מוט'!$B$22)</f>
        <v>9.375E-2</v>
      </c>
      <c r="H51">
        <f>ABS((שיפועים!G51+שיפועים!H51)/4*'נתוני מוט'!$B$22)</f>
        <v>0.10000000000000009</v>
      </c>
      <c r="I51">
        <f>ABS((שיפועים!H51+שיפועים!I51)/4*'נתוני מוט'!$B$22)</f>
        <v>4.3749999999999956E-2</v>
      </c>
      <c r="J51">
        <f>ABS(שיפועים!I51/2*'נתוני מוט'!$B$22)</f>
        <v>2.4999999999999911E-2</v>
      </c>
    </row>
    <row r="52" spans="2:10" x14ac:dyDescent="0.25">
      <c r="B52">
        <v>49</v>
      </c>
      <c r="C52">
        <f>ABS(שיפועים!C52/2*'נתוני מוט'!$B$22)</f>
        <v>0.33125000000000027</v>
      </c>
      <c r="D52">
        <f>ABS((שיפועים!C52+שיפועים!D52)/4*'נתוני מוט'!$B$22)</f>
        <v>0.34687499999999999</v>
      </c>
      <c r="E52">
        <f>ABS((שיפועים!D52+שיפועים!E52)/4*'נתוני מוט'!$B$22)</f>
        <v>0.26874999999999977</v>
      </c>
      <c r="F52">
        <f>ABS((שיפועים!E52+שיפועים!F52)/4*'נתוני מוט'!$B$22)</f>
        <v>0.109375</v>
      </c>
      <c r="G52">
        <f>ABS((שיפועים!F52+שיפועים!G52)/4*'נתוני מוט'!$B$22)</f>
        <v>8.4375000000000089E-2</v>
      </c>
      <c r="H52">
        <f>ABS((שיפועים!G52+שיפועים!H52)/4*'נתוני מוט'!$B$22)</f>
        <v>9.6875000000000044E-2</v>
      </c>
      <c r="I52">
        <f>ABS((שיפועים!H52+שיפועים!I52)/4*'נתוני מוט'!$B$22)</f>
        <v>4.3749999999999956E-2</v>
      </c>
      <c r="J52">
        <f>ABS(שיפועים!I52/2*'נתוני מוט'!$B$22)</f>
        <v>1.8749999999999822E-2</v>
      </c>
    </row>
    <row r="53" spans="2:10" x14ac:dyDescent="0.25">
      <c r="B53">
        <v>50</v>
      </c>
      <c r="C53">
        <f>ABS(שיפועים!C53/2*'נתוני מוט'!$B$22)</f>
        <v>0.3125</v>
      </c>
      <c r="D53">
        <f>ABS((שיפועים!C53+שיפועים!D53)/4*'נתוני מוט'!$B$22)</f>
        <v>0.33749999999999986</v>
      </c>
      <c r="E53">
        <f>ABS((שיפועים!D53+שיפועים!E53)/4*'נתוני מוט'!$B$22)</f>
        <v>0.26874999999999999</v>
      </c>
      <c r="F53">
        <f>ABS((שיפועים!E53+שיפועים!F53)/4*'נתוני מוט'!$B$22)</f>
        <v>0.109375</v>
      </c>
      <c r="G53">
        <f>ABS((שיפועים!F53+שיפועים!G53)/4*'נתוני מוט'!$B$22)</f>
        <v>9.0624999999999969E-2</v>
      </c>
      <c r="H53">
        <f>ABS((שיפועים!G53+שיפועים!H53)/4*'נתוני מוט'!$B$22)</f>
        <v>9.6875000000000044E-2</v>
      </c>
      <c r="I53">
        <f>ABS((שיפועים!H53+שיפועים!I53)/4*'נתוני מוט'!$B$22)</f>
        <v>4.6875E-2</v>
      </c>
      <c r="J53">
        <f>ABS(שיפועים!I53/2*'נתוני מוט'!$B$22)</f>
        <v>3.7500000000000089E-2</v>
      </c>
    </row>
    <row r="54" spans="2:10" x14ac:dyDescent="0.25">
      <c r="B54">
        <v>51</v>
      </c>
      <c r="C54">
        <f>ABS(שיפועים!C54/2*'נתוני מוט'!$B$22)</f>
        <v>0.32499999999999973</v>
      </c>
      <c r="D54">
        <f>ABS((שיפועים!C54+שיפועים!D54)/4*'נתוני מוט'!$B$22)</f>
        <v>0.33749999999999986</v>
      </c>
      <c r="E54">
        <f>ABS((שיפועים!D54+שיפועים!E54)/4*'נתוני מוט'!$B$22)</f>
        <v>0.27187500000000009</v>
      </c>
      <c r="F54">
        <f>ABS((שיפועים!E54+שיפועים!F54)/4*'נתוני מוט'!$B$22)</f>
        <v>0.1187499999999999</v>
      </c>
      <c r="G54">
        <f>ABS((שיפועים!F54+שיפועים!G54)/4*'נתוני מוט'!$B$22)</f>
        <v>9.0624999999999969E-2</v>
      </c>
      <c r="H54">
        <f>ABS((שיפועים!G54+שיפועים!H54)/4*'נתוני מוט'!$B$22)</f>
        <v>0.10000000000000009</v>
      </c>
      <c r="I54">
        <f>ABS((שיפועים!H54+שיפועים!I54)/4*'נתוני מוט'!$B$22)</f>
        <v>5.0000000000000044E-2</v>
      </c>
      <c r="J54">
        <f>ABS(שיפועים!I54/2*'נתוני מוט'!$B$22)</f>
        <v>3.7500000000000089E-2</v>
      </c>
    </row>
    <row r="55" spans="2:10" x14ac:dyDescent="0.25">
      <c r="B55">
        <v>52</v>
      </c>
      <c r="C55">
        <f>ABS(שיפועים!C55/2*'נתוני מוט'!$B$22)</f>
        <v>0.30624999999999991</v>
      </c>
      <c r="D55">
        <f>ABS((שיפועים!C55+שיפועים!D55)/4*'נתוני מוט'!$B$22)</f>
        <v>0.33124999999999999</v>
      </c>
      <c r="E55">
        <f>ABS((שיפועים!D55+שיפועים!E55)/4*'נתוני מוט'!$B$22)</f>
        <v>0.27187500000000009</v>
      </c>
      <c r="F55">
        <f>ABS((שיפועים!E55+שיפועים!F55)/4*'נתוני מוט'!$B$22)</f>
        <v>0.11874999999999991</v>
      </c>
      <c r="G55">
        <f>ABS((שיפועים!F55+שיפועים!G55)/4*'נתוני מוט'!$B$22)</f>
        <v>8.7499999999999911E-2</v>
      </c>
      <c r="H55">
        <f>ABS((שיפועים!G55+שיפועים!H55)/4*'נתוני מוט'!$B$22)</f>
        <v>8.7500000000000022E-2</v>
      </c>
      <c r="I55">
        <f>ABS((שיפועים!H55+שיפועים!I55)/4*'נתוני מוט'!$B$22)</f>
        <v>5.3125000000000089E-2</v>
      </c>
      <c r="J55">
        <f>ABS(שיפועים!I55/2*'נתוני מוט'!$B$22)</f>
        <v>5.6250000000000133E-2</v>
      </c>
    </row>
    <row r="56" spans="2:10" x14ac:dyDescent="0.25">
      <c r="B56">
        <v>53</v>
      </c>
      <c r="C56">
        <f>ABS(שיפועים!C56/2*'נתוני מוט'!$B$22)</f>
        <v>0.30624999999999991</v>
      </c>
      <c r="D56">
        <f>ABS((שיפועים!C56+שיפועים!D56)/4*'נתוני מוט'!$B$22)</f>
        <v>0.328125</v>
      </c>
      <c r="E56">
        <f>ABS((שיפועים!D56+שיפועים!E56)/4*'נתוני מוט'!$B$22)</f>
        <v>0.27500000000000013</v>
      </c>
      <c r="F56">
        <f>ABS((שיפועים!E56+שיפועים!F56)/4*'נתוני מוט'!$B$22)</f>
        <v>0.125</v>
      </c>
      <c r="G56">
        <f>ABS((שיפועים!F56+שיפועים!G56)/4*'נתוני מוט'!$B$22)</f>
        <v>8.7499999999999911E-2</v>
      </c>
      <c r="H56">
        <f>ABS((שיפועים!G56+שיפועים!H56)/4*'נתוני מוט'!$B$22)</f>
        <v>9.375E-2</v>
      </c>
      <c r="I56">
        <f>ABS((שיפועים!H56+שיפועים!I56)/4*'נתוני מוט'!$B$22)</f>
        <v>5.6250000000000022E-2</v>
      </c>
      <c r="J56">
        <f>ABS(שיפועים!I56/2*'נתוני מוט'!$B$22)</f>
        <v>5.0000000000000044E-2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2" tint="-0.249977111117893"/>
  </sheetPr>
  <dimension ref="A1:M56"/>
  <sheetViews>
    <sheetView workbookViewId="0">
      <selection activeCell="H61" sqref="H61"/>
    </sheetView>
  </sheetViews>
  <sheetFormatPr defaultRowHeight="15" x14ac:dyDescent="0.25"/>
  <sheetData>
    <row r="1" spans="1:13" x14ac:dyDescent="0.25">
      <c r="B1" t="str">
        <f>'שגיאת שיפוע'!B1</f>
        <v>מיקום</v>
      </c>
    </row>
    <row r="2" spans="1:13" x14ac:dyDescent="0.25">
      <c r="A2" t="str">
        <f>'שגיאת שיפוע'!A2</f>
        <v>זמן</v>
      </c>
      <c r="C2">
        <f>'שגיאת שיפוע'!C2</f>
        <v>0.08</v>
      </c>
      <c r="D2">
        <f>'שגיאת שיפוע'!D2</f>
        <v>0.1389</v>
      </c>
      <c r="E2">
        <f>'שגיאת שיפוע'!E2</f>
        <v>0.1978</v>
      </c>
      <c r="F2">
        <f>'שגיאת שיפוע'!F2</f>
        <v>0.25669999999999998</v>
      </c>
      <c r="G2">
        <f>'שגיאת שיפוע'!G2</f>
        <v>0.31559999999999999</v>
      </c>
      <c r="H2">
        <f>'שגיאת שיפוע'!H2</f>
        <v>0.3745</v>
      </c>
      <c r="I2">
        <f>'שגיאת שיפוע'!I2</f>
        <v>0.43340000000000001</v>
      </c>
      <c r="J2">
        <f>'שגיאת שיפוע'!J2</f>
        <v>0.49230000000000002</v>
      </c>
      <c r="L2" t="s">
        <v>11</v>
      </c>
      <c r="M2">
        <f>(MAX('נתוני טמפ'!C3:J3)-MIN('נתוני טמפ'!C3:J3))/2</f>
        <v>1.3999999999999986</v>
      </c>
    </row>
    <row r="3" spans="1:13" x14ac:dyDescent="0.25">
      <c r="B3">
        <f>'שגיאת שיפוע'!B3</f>
        <v>0</v>
      </c>
      <c r="C3">
        <f>'שגיאת שיפוע'!C3+$M$2</f>
        <v>1.4499999999999984</v>
      </c>
      <c r="D3">
        <f>'שגיאת שיפוע'!D3+$M$2</f>
        <v>1.4343749999999986</v>
      </c>
      <c r="E3">
        <f>'שגיאת שיפוע'!E3+$M$2</f>
        <v>1.4531249999999987</v>
      </c>
      <c r="F3">
        <f>'שגיאת שיפוע'!F3+$M$2</f>
        <v>1.4156249999999986</v>
      </c>
      <c r="G3">
        <f>'שגיאת שיפוע'!G3+$M$2</f>
        <v>1.4156249999999986</v>
      </c>
      <c r="H3">
        <f>'שגיאת שיפוע'!H3+$M$2</f>
        <v>1.4249999999999985</v>
      </c>
      <c r="I3">
        <f>'שגיאת שיפוע'!I3+$M$2</f>
        <v>1.4187499999999984</v>
      </c>
      <c r="J3">
        <f>'שגיאת שיפוע'!J3+$M$2</f>
        <v>1.4374999999999984</v>
      </c>
      <c r="L3" t="s">
        <v>1</v>
      </c>
      <c r="M3">
        <f>('נתוני מוט'!B22)/2</f>
        <v>5.0000000000000001E-3</v>
      </c>
    </row>
    <row r="4" spans="1:13" x14ac:dyDescent="0.25">
      <c r="B4">
        <f>'שגיאת שיפוע'!B4</f>
        <v>1</v>
      </c>
      <c r="C4">
        <f>'שגיאת שיפוע'!C4+$M$2</f>
        <v>1.6124999999999985</v>
      </c>
      <c r="D4">
        <f>'שגיאת שיפוע'!D4+$M$2</f>
        <v>1.5906249999999984</v>
      </c>
      <c r="E4">
        <f>'שגיאת שיפוע'!E4+$M$2</f>
        <v>1.4812499999999986</v>
      </c>
      <c r="F4">
        <f>'שגיאת שיפוע'!F4+$M$2</f>
        <v>1.4156249999999986</v>
      </c>
      <c r="G4">
        <f>'שגיאת שיפוע'!G4+$M$2</f>
        <v>1.4031249999999986</v>
      </c>
      <c r="H4">
        <f>'שגיאת שיפוע'!H4+$M$2</f>
        <v>1.4156249999999986</v>
      </c>
      <c r="I4">
        <f>'שגיאת שיפוע'!I4+$M$2</f>
        <v>1.4062499999999987</v>
      </c>
      <c r="J4">
        <f>'שגיאת שיפוע'!J4+$M$2</f>
        <v>1.3999999999999986</v>
      </c>
    </row>
    <row r="5" spans="1:13" x14ac:dyDescent="0.25">
      <c r="B5">
        <f>'שגיאת שיפוע'!B5</f>
        <v>2</v>
      </c>
      <c r="C5">
        <f>'שגיאת שיפוע'!C5+$M$2</f>
        <v>1.6937499999999988</v>
      </c>
      <c r="D5">
        <f>'שגיאת שיפוע'!D5+$M$2</f>
        <v>1.6593749999999985</v>
      </c>
      <c r="E5">
        <f>'שגיאת שיפוע'!E5+$M$2</f>
        <v>1.5218749999999985</v>
      </c>
      <c r="F5">
        <f>'שגיאת שיפוע'!F5+$M$2</f>
        <v>1.4062499999999987</v>
      </c>
      <c r="G5">
        <f>'שגיאת שיפוע'!G5+$M$2</f>
        <v>1.4187499999999986</v>
      </c>
      <c r="H5">
        <f>'שגיאת שיפוע'!H5+$M$2</f>
        <v>1.4187499999999986</v>
      </c>
      <c r="I5">
        <f>'שגיאת שיפוע'!I5+$M$2</f>
        <v>1.4031249999999986</v>
      </c>
      <c r="J5">
        <f>'שגיאת שיפוע'!J5+$M$2</f>
        <v>1.3999999999999986</v>
      </c>
    </row>
    <row r="6" spans="1:13" x14ac:dyDescent="0.25">
      <c r="B6">
        <f>'שגיאת שיפוע'!B6</f>
        <v>3</v>
      </c>
      <c r="C6">
        <f>'שגיאת שיפוע'!C6+$M$2</f>
        <v>1.6999999999999984</v>
      </c>
      <c r="D6">
        <f>'שגיאת שיפוע'!D6+$M$2</f>
        <v>1.6812499999999986</v>
      </c>
      <c r="E6">
        <f>'שגיאת שיפוע'!E6+$M$2</f>
        <v>1.5624999999999987</v>
      </c>
      <c r="F6">
        <f>'שגיאת שיפוע'!F6+$M$2</f>
        <v>1.4343749999999984</v>
      </c>
      <c r="G6">
        <f>'שגיאת שיפוע'!G6+$M$2</f>
        <v>1.4312499999999986</v>
      </c>
      <c r="H6">
        <f>'שגיאת שיפוע'!H6+$M$2</f>
        <v>1.4281249999999988</v>
      </c>
      <c r="I6">
        <f>'שגיאת שיפוע'!I6+$M$2</f>
        <v>1.4031249999999984</v>
      </c>
      <c r="J6">
        <f>'שגיאת שיפוע'!J6+$M$2</f>
        <v>1.4062499999999984</v>
      </c>
    </row>
    <row r="7" spans="1:13" x14ac:dyDescent="0.25">
      <c r="B7">
        <f>'שגיאת שיפוע'!B7</f>
        <v>4</v>
      </c>
      <c r="C7">
        <f>'שגיאת שיפוע'!C7+$M$2</f>
        <v>1.7312499999999984</v>
      </c>
      <c r="D7">
        <f>'שגיאת שיפוע'!D7+$M$2</f>
        <v>1.7093749999999985</v>
      </c>
      <c r="E7">
        <f>'שגיאת שיפוע'!E7+$M$2</f>
        <v>1.5874999999999986</v>
      </c>
      <c r="F7">
        <f>'שגיאת שיפוע'!F7+$M$2</f>
        <v>1.4562499999999985</v>
      </c>
      <c r="G7">
        <f>'שגיאת שיפוע'!G7+$M$2</f>
        <v>1.4468749999999986</v>
      </c>
      <c r="H7">
        <f>'שגיאת שיפוע'!H7+$M$2</f>
        <v>1.4343749999999986</v>
      </c>
      <c r="I7">
        <f>'שגיאת שיפוע'!I7+$M$2</f>
        <v>1.4031249999999986</v>
      </c>
      <c r="J7">
        <f>'שגיאת שיפוע'!J7+$M$2</f>
        <v>1.4062499999999987</v>
      </c>
    </row>
    <row r="8" spans="1:13" x14ac:dyDescent="0.25">
      <c r="B8">
        <f>'שגיאת שיפוע'!B8</f>
        <v>5</v>
      </c>
      <c r="C8">
        <f>'שגיאת שיפוע'!C8+$M$2</f>
        <v>1.7187499999999982</v>
      </c>
      <c r="D8">
        <f>'שגיאת שיפוע'!D8+$M$2</f>
        <v>1.7093749999999985</v>
      </c>
      <c r="E8">
        <f>'שגיאת שיפוע'!E8+$M$2</f>
        <v>1.6031249999999986</v>
      </c>
      <c r="F8">
        <f>'שגיאת שיפוע'!F8+$M$2</f>
        <v>1.4718749999999985</v>
      </c>
      <c r="G8">
        <f>'שגיאת שיפוע'!G8+$M$2</f>
        <v>1.4624999999999986</v>
      </c>
      <c r="H8">
        <f>'שגיאת שיפוע'!H8+$M$2</f>
        <v>1.4781249999999986</v>
      </c>
      <c r="I8">
        <f>'שגיאת שיפוע'!I8+$M$2</f>
        <v>1.4093749999999985</v>
      </c>
      <c r="J8">
        <f>'שגיאת שיפוע'!J8+$M$2</f>
        <v>1.4499999999999984</v>
      </c>
    </row>
    <row r="9" spans="1:13" x14ac:dyDescent="0.25">
      <c r="B9">
        <f>'שגיאת שיפוע'!B9</f>
        <v>6</v>
      </c>
      <c r="C9">
        <f>'שגיאת שיפוע'!C9+$M$2</f>
        <v>1.7312499999999984</v>
      </c>
      <c r="D9">
        <f>'שגיאת שיפוע'!D9+$M$2</f>
        <v>1.7249999999999985</v>
      </c>
      <c r="E9">
        <f>'שגיאת שיפוע'!E9+$M$2</f>
        <v>1.6218749999999986</v>
      </c>
      <c r="F9">
        <f>'שגיאת שיפוע'!F9+$M$2</f>
        <v>1.4874999999999985</v>
      </c>
      <c r="G9">
        <f>'שגיאת שיפוע'!G9+$M$2</f>
        <v>1.4749999999999985</v>
      </c>
      <c r="H9">
        <f>'שגיאת שיפוע'!H9+$M$2</f>
        <v>1.4937499999999986</v>
      </c>
      <c r="I9">
        <f>'שגיאת שיפוע'!I9+$M$2</f>
        <v>1.4187499999999986</v>
      </c>
      <c r="J9">
        <f>'שגיאת שיפוע'!J9+$M$2</f>
        <v>1.4499999999999984</v>
      </c>
    </row>
    <row r="10" spans="1:13" x14ac:dyDescent="0.25">
      <c r="B10">
        <f>'שגיאת שיפוע'!B10</f>
        <v>7</v>
      </c>
      <c r="C10">
        <f>'שגיאת שיפוע'!C10+$M$2</f>
        <v>1.7249999999999983</v>
      </c>
      <c r="D10">
        <f>'שגיאת שיפוע'!D10+$M$2</f>
        <v>1.7281249999999986</v>
      </c>
      <c r="E10">
        <f>'שגיאת שיפוע'!E10+$M$2</f>
        <v>1.6312499999999988</v>
      </c>
      <c r="F10">
        <f>'שגיאת שיפוע'!F10+$M$2</f>
        <v>1.4906249999999985</v>
      </c>
      <c r="G10">
        <f>'שגיאת שיפוע'!G10+$M$2</f>
        <v>1.4781249999999986</v>
      </c>
      <c r="H10">
        <f>'שגיאת שיפוע'!H10+$M$2</f>
        <v>1.5062499999999985</v>
      </c>
      <c r="I10">
        <f>'שגיאת שיפוע'!I10+$M$2</f>
        <v>1.4218749999999984</v>
      </c>
      <c r="J10">
        <f>'שגיאת שיפוע'!J10+$M$2</f>
        <v>1.4624999999999986</v>
      </c>
    </row>
    <row r="11" spans="1:13" x14ac:dyDescent="0.25">
      <c r="B11">
        <f>'שגיאת שיפוע'!B11</f>
        <v>8</v>
      </c>
      <c r="C11">
        <f>'שגיאת שיפוע'!C11+$M$2</f>
        <v>1.7374999999999985</v>
      </c>
      <c r="D11">
        <f>'שגיאת שיפוע'!D11+$M$2</f>
        <v>1.7406249999999985</v>
      </c>
      <c r="E11">
        <f>'שגיאת שיפוע'!E11+$M$2</f>
        <v>1.6406249999999987</v>
      </c>
      <c r="F11">
        <f>'שגיאת שיפוע'!F11+$M$2</f>
        <v>1.4968749999999986</v>
      </c>
      <c r="G11">
        <f>'שגיאת שיפוע'!G11+$M$2</f>
        <v>1.4843749999999984</v>
      </c>
      <c r="H11">
        <f>'שגיאת שיפוע'!H11+$M$2</f>
        <v>1.5187499999999985</v>
      </c>
      <c r="I11">
        <f>'שגיאת שיפוע'!I11+$M$2</f>
        <v>1.4249999999999985</v>
      </c>
      <c r="J11">
        <f>'שגיאת שיפוע'!J11+$M$2</f>
        <v>1.4749999999999985</v>
      </c>
    </row>
    <row r="12" spans="1:13" x14ac:dyDescent="0.25">
      <c r="B12">
        <f>'שגיאת שיפוע'!B12</f>
        <v>9</v>
      </c>
      <c r="C12">
        <f>'שגיאת שיפוע'!C12+$M$2</f>
        <v>1.7374999999999985</v>
      </c>
      <c r="D12">
        <f>'שגיאת שיפוע'!D12+$M$2</f>
        <v>1.7406249999999988</v>
      </c>
      <c r="E12">
        <f>'שגיאת שיפוע'!E12+$M$2</f>
        <v>1.6406249999999987</v>
      </c>
      <c r="F12">
        <f>'שגיאת שיפוע'!F12+$M$2</f>
        <v>1.4999999999999984</v>
      </c>
      <c r="G12">
        <f>'שגיאת שיפוע'!G12+$M$2</f>
        <v>1.4906249999999985</v>
      </c>
      <c r="H12">
        <f>'שגיאת שיפוע'!H12+$M$2</f>
        <v>1.5343749999999985</v>
      </c>
      <c r="I12">
        <f>'שגיאת שיפוע'!I12+$M$2</f>
        <v>1.4281249999999985</v>
      </c>
      <c r="J12">
        <f>'שגיאת שיפוע'!J12+$M$2</f>
        <v>1.4937499999999986</v>
      </c>
    </row>
    <row r="13" spans="1:13" x14ac:dyDescent="0.25">
      <c r="B13">
        <f>'שגיאת שיפוע'!B13</f>
        <v>10</v>
      </c>
      <c r="C13">
        <f>'שגיאת שיפוע'!C13+$M$2</f>
        <v>1.7562499999999988</v>
      </c>
      <c r="D13">
        <f>'שגיאת שיפוע'!D13+$M$2</f>
        <v>1.7531249999999985</v>
      </c>
      <c r="E13">
        <f>'שגיאת שיפוע'!E13+$M$2</f>
        <v>1.6531249999999984</v>
      </c>
      <c r="F13">
        <f>'שגיאת שיפוע'!F13+$M$2</f>
        <v>1.5062499999999988</v>
      </c>
      <c r="G13">
        <f>'שגיאת שיפוע'!G13+$M$2</f>
        <v>1.4906249999999988</v>
      </c>
      <c r="H13">
        <f>'שגיאת שיפוע'!H13+$M$2</f>
        <v>1.5437499999999984</v>
      </c>
      <c r="I13">
        <f>'שגיאת שיפוע'!I13+$M$2</f>
        <v>1.4249999999999985</v>
      </c>
      <c r="J13">
        <f>'שגיאת שיפוע'!J13+$M$2</f>
        <v>1.5124999999999986</v>
      </c>
    </row>
    <row r="14" spans="1:13" x14ac:dyDescent="0.25">
      <c r="B14">
        <f>'שגיאת שיפוע'!B14</f>
        <v>11</v>
      </c>
      <c r="C14">
        <f>'שגיאת שיפוע'!C14+$M$2</f>
        <v>1.7312499999999988</v>
      </c>
      <c r="D14">
        <f>'שגיאת שיפוע'!D14+$M$2</f>
        <v>1.7406249999999988</v>
      </c>
      <c r="E14">
        <f>'שגיאת שיפוע'!E14+$M$2</f>
        <v>1.6531249999999984</v>
      </c>
      <c r="F14">
        <f>'שגיאת שיפוע'!F14+$M$2</f>
        <v>1.5093749999999986</v>
      </c>
      <c r="G14">
        <f>'שגיאת שיפוע'!G14+$M$2</f>
        <v>1.4937499999999986</v>
      </c>
      <c r="H14">
        <f>'שגיאת שיפוע'!H14+$M$2</f>
        <v>1.5531249999999988</v>
      </c>
      <c r="I14">
        <f>'שגיאת שיפוע'!I14+$M$2</f>
        <v>1.4312499999999986</v>
      </c>
      <c r="J14">
        <f>'שגיאת שיפוע'!J14+$M$2</f>
        <v>1.5187499999999987</v>
      </c>
    </row>
    <row r="15" spans="1:13" x14ac:dyDescent="0.25">
      <c r="B15">
        <f>'שגיאת שיפוע'!B15</f>
        <v>12</v>
      </c>
      <c r="C15">
        <f>'שגיאת שיפוע'!C15+$M$2</f>
        <v>1.7437499999999986</v>
      </c>
      <c r="D15">
        <f>'שגיאת שיפוע'!D15+$M$2</f>
        <v>1.7531249999999985</v>
      </c>
      <c r="E15">
        <f>'שגיאת שיפוע'!E15+$M$2</f>
        <v>1.6562499999999987</v>
      </c>
      <c r="F15">
        <f>'שגיאת שיפוע'!F15+$M$2</f>
        <v>1.5093749999999986</v>
      </c>
      <c r="G15">
        <f>'שגיאת שיפוע'!G15+$M$2</f>
        <v>1.4999999999999984</v>
      </c>
      <c r="H15">
        <f>'שגיאת שיפוע'!H15+$M$2</f>
        <v>1.5656249999999985</v>
      </c>
      <c r="I15">
        <f>'שגיאת שיפוע'!I15+$M$2</f>
        <v>1.4343749999999986</v>
      </c>
      <c r="J15">
        <f>'שגיאת שיפוע'!J15+$M$2</f>
        <v>1.5312499999999987</v>
      </c>
    </row>
    <row r="16" spans="1:13" x14ac:dyDescent="0.25">
      <c r="B16">
        <f>'שגיאת שיפוע'!B16</f>
        <v>13</v>
      </c>
      <c r="C16">
        <f>'שגיאת שיפוע'!C16+$M$2</f>
        <v>1.7499999999999987</v>
      </c>
      <c r="D16">
        <f>'שגיאת שיפוע'!D16+$M$2</f>
        <v>1.7562499999999985</v>
      </c>
      <c r="E16">
        <f>'שגיאת שיפוע'!E16+$M$2</f>
        <v>1.6593749999999985</v>
      </c>
      <c r="F16">
        <f>'שגיאת שיפוע'!F16+$M$2</f>
        <v>1.5124999999999986</v>
      </c>
      <c r="G16">
        <f>'שגיאת שיפוע'!G16+$M$2</f>
        <v>1.5031249999999985</v>
      </c>
      <c r="H16">
        <f>'שגיאת שיפוע'!H16+$M$2</f>
        <v>1.5781249999999987</v>
      </c>
      <c r="I16">
        <f>'שגיאת שיפוע'!I16+$M$2</f>
        <v>1.4343749999999986</v>
      </c>
      <c r="J16">
        <f>'שגיאת שיפוע'!J16+$M$2</f>
        <v>1.5499999999999987</v>
      </c>
    </row>
    <row r="17" spans="2:10" x14ac:dyDescent="0.25">
      <c r="B17">
        <f>'שגיאת שיפוע'!B17</f>
        <v>14</v>
      </c>
      <c r="C17">
        <f>'שגיאת שיפוע'!C17+$M$2</f>
        <v>1.7437499999999986</v>
      </c>
      <c r="D17">
        <f>'שגיאת שיפוע'!D17+$M$2</f>
        <v>1.7531249999999985</v>
      </c>
      <c r="E17">
        <f>'שגיאת שיפוע'!E17+$M$2</f>
        <v>1.6624999999999985</v>
      </c>
      <c r="F17">
        <f>'שגיאת שיפוע'!F17+$M$2</f>
        <v>1.5093749999999986</v>
      </c>
      <c r="G17">
        <f>'שגיאת שיפוע'!G17+$M$2</f>
        <v>1.4968749999999984</v>
      </c>
      <c r="H17">
        <f>'שגיאת שיפוע'!H17+$M$2</f>
        <v>1.6031249999999986</v>
      </c>
      <c r="I17">
        <f>'שגיאת שיפוע'!I17+$M$2</f>
        <v>1.4374999999999987</v>
      </c>
      <c r="J17">
        <f>'שגיאת שיפוע'!J17+$M$2</f>
        <v>1.5937499999999987</v>
      </c>
    </row>
    <row r="18" spans="2:10" x14ac:dyDescent="0.25">
      <c r="B18">
        <f>'שגיאת שיפוע'!B18</f>
        <v>15</v>
      </c>
      <c r="C18">
        <f>'שגיאת שיפוע'!C18+$M$2</f>
        <v>1.7374999999999989</v>
      </c>
      <c r="D18">
        <f>'שגיאת שיפוע'!D18+$M$2</f>
        <v>1.7531249999999987</v>
      </c>
      <c r="E18">
        <f>'שגיאת שיפוע'!E18+$M$2</f>
        <v>1.6656249999999986</v>
      </c>
      <c r="F18">
        <f>'שגיאת שיפוע'!F18+$M$2</f>
        <v>1.5124999999999984</v>
      </c>
      <c r="G18">
        <f>'שגיאת שיפוע'!G18+$M$2</f>
        <v>1.4999999999999984</v>
      </c>
      <c r="H18">
        <f>'שגיאת שיפוע'!H18+$M$2</f>
        <v>1.6124999999999985</v>
      </c>
      <c r="I18">
        <f>'שגיאת שיפוע'!I18+$M$2</f>
        <v>1.4374999999999987</v>
      </c>
      <c r="J18">
        <f>'שגיאת שיפוע'!J18+$M$2</f>
        <v>1.6124999999999985</v>
      </c>
    </row>
    <row r="19" spans="2:10" x14ac:dyDescent="0.25">
      <c r="B19">
        <f>'שגיאת שיפוע'!B19</f>
        <v>16</v>
      </c>
      <c r="C19">
        <f>'שגיאת שיפוע'!C19+$M$2</f>
        <v>1.7437499999999986</v>
      </c>
      <c r="D19">
        <f>'שגיאת שיפוע'!D19+$M$2</f>
        <v>1.7562499999999985</v>
      </c>
      <c r="E19">
        <f>'שגיאת שיפוע'!E19+$M$2</f>
        <v>1.6656249999999986</v>
      </c>
      <c r="F19">
        <f>'שגיאת שיפוע'!F19+$M$2</f>
        <v>1.5156249999999984</v>
      </c>
      <c r="G19">
        <f>'שגיאת שיפוע'!G19+$M$2</f>
        <v>1.5062499999999988</v>
      </c>
      <c r="H19">
        <f>'שגיאת שיפוע'!H19+$M$2</f>
        <v>1.6249999999999987</v>
      </c>
      <c r="I19">
        <f>'שגיאת שיפוע'!I19+$M$2</f>
        <v>1.4406249999999985</v>
      </c>
      <c r="J19">
        <f>'שגיאת שיפוע'!J19+$M$2</f>
        <v>1.6249999999999987</v>
      </c>
    </row>
    <row r="20" spans="2:10" x14ac:dyDescent="0.25">
      <c r="B20">
        <f>'שגיאת שיפוע'!B20</f>
        <v>17</v>
      </c>
      <c r="C20">
        <f>'שגיאת שיפוע'!C20+$M$2</f>
        <v>1.7374999999999985</v>
      </c>
      <c r="D20">
        <f>'שגיאת שיפוע'!D20+$M$2</f>
        <v>1.7531249999999985</v>
      </c>
      <c r="E20">
        <f>'שגיאת שיפוע'!E20+$M$2</f>
        <v>1.6687499999999986</v>
      </c>
      <c r="F20">
        <f>'שגיאת שיפוע'!F20+$M$2</f>
        <v>1.5156249999999987</v>
      </c>
      <c r="G20">
        <f>'שגיאת שיפוע'!G20+$M$2</f>
        <v>1.4999999999999984</v>
      </c>
      <c r="H20">
        <f>'שגיאת שיפוע'!H20+$M$2</f>
        <v>1.6312499999999985</v>
      </c>
      <c r="I20">
        <f>'שגיאת שיפוע'!I20+$M$2</f>
        <v>1.4437499999999985</v>
      </c>
      <c r="J20">
        <f>'שגיאת שיפוע'!J20+$M$2</f>
        <v>1.6374999999999986</v>
      </c>
    </row>
    <row r="21" spans="2:10" x14ac:dyDescent="0.25">
      <c r="B21">
        <f>'שגיאת שיפוע'!B21</f>
        <v>18</v>
      </c>
      <c r="C21">
        <f>'שגיאת שיפוע'!C21+$M$2</f>
        <v>1.7374999999999985</v>
      </c>
      <c r="D21">
        <f>'שגיאת שיפוע'!D21+$M$2</f>
        <v>1.7531249999999987</v>
      </c>
      <c r="E21">
        <f>'שגיאת שיפוע'!E21+$M$2</f>
        <v>1.6656249999999986</v>
      </c>
      <c r="F21">
        <f>'שגיאת שיפוע'!F21+$M$2</f>
        <v>1.5124999999999984</v>
      </c>
      <c r="G21">
        <f>'שגיאת שיפוע'!G21+$M$2</f>
        <v>1.5031249999999985</v>
      </c>
      <c r="H21">
        <f>'שגיאת שיפוע'!H21+$M$2</f>
        <v>1.6406249999999987</v>
      </c>
      <c r="I21">
        <f>'שגיאת שיפוע'!I21+$M$2</f>
        <v>1.4437499999999985</v>
      </c>
      <c r="J21">
        <f>'שגיאת שיפוע'!J21+$M$2</f>
        <v>1.6499999999999986</v>
      </c>
    </row>
    <row r="22" spans="2:10" x14ac:dyDescent="0.25">
      <c r="B22">
        <f>'שגיאת שיפוע'!B22</f>
        <v>19</v>
      </c>
      <c r="C22">
        <f>'שגיאת שיפוע'!C22+$M$2</f>
        <v>1.7312499999999984</v>
      </c>
      <c r="D22">
        <f>'שגיאת שיפוע'!D22+$M$2</f>
        <v>1.7499999999999987</v>
      </c>
      <c r="E22">
        <f>'שגיאת שיפוע'!E22+$M$2</f>
        <v>1.6687499999999986</v>
      </c>
      <c r="F22">
        <f>'שגיאת שיפוע'!F22+$M$2</f>
        <v>1.5124999999999984</v>
      </c>
      <c r="G22">
        <f>'שגיאת שיפוע'!G22+$M$2</f>
        <v>1.4937499999999986</v>
      </c>
      <c r="H22">
        <f>'שגיאת שיפוע'!H22+$M$2</f>
        <v>1.6406249999999987</v>
      </c>
      <c r="I22">
        <f>'שגיאת שיפוע'!I22+$M$2</f>
        <v>1.4468749999999986</v>
      </c>
      <c r="J22">
        <f>'שגיאת שיפוע'!J22+$M$2</f>
        <v>1.6562499999999987</v>
      </c>
    </row>
    <row r="23" spans="2:10" x14ac:dyDescent="0.25">
      <c r="B23">
        <f>'שגיאת שיפוע'!B23</f>
        <v>20</v>
      </c>
      <c r="C23">
        <f>'שגיאת שיפוע'!C23+$M$2</f>
        <v>1.7749999999999986</v>
      </c>
      <c r="D23">
        <f>'שגיאת שיפוע'!D23+$M$2</f>
        <v>1.7718749999999985</v>
      </c>
      <c r="E23">
        <f>'שגיאת שיפוע'!E23+$M$2</f>
        <v>1.6656249999999986</v>
      </c>
      <c r="F23">
        <f>'שגיאת שיפוע'!F23+$M$2</f>
        <v>1.5093749999999986</v>
      </c>
      <c r="G23">
        <f>'שגיאת שיפוע'!G23+$M$2</f>
        <v>1.4968749999999986</v>
      </c>
      <c r="H23">
        <f>'שגיאת שיפוע'!H23+$M$2</f>
        <v>1.6468749999999985</v>
      </c>
      <c r="I23">
        <f>'שגיאת שיפוע'!I23+$M$2</f>
        <v>1.4437499999999985</v>
      </c>
      <c r="J23">
        <f>'שגיאת שיפוע'!J23+$M$2</f>
        <v>1.6687499999999986</v>
      </c>
    </row>
    <row r="24" spans="2:10" x14ac:dyDescent="0.25">
      <c r="B24">
        <f>'שגיאת שיפוע'!B24</f>
        <v>21</v>
      </c>
      <c r="C24">
        <f>'שגיאת שיפוע'!C24+$M$2</f>
        <v>1.7624999999999984</v>
      </c>
      <c r="D24">
        <f>'שגיאת שיפוע'!D24+$M$2</f>
        <v>1.7624999999999986</v>
      </c>
      <c r="E24">
        <f>'שגיאת שיפוע'!E24+$M$2</f>
        <v>1.6656249999999986</v>
      </c>
      <c r="F24">
        <f>'שגיאת שיפוע'!F24+$M$2</f>
        <v>1.5156249999999984</v>
      </c>
      <c r="G24">
        <f>'שגיאת שיפוע'!G24+$M$2</f>
        <v>1.4999999999999987</v>
      </c>
      <c r="H24">
        <f>'שגיאת שיפוע'!H24+$M$2</f>
        <v>1.6531249999999986</v>
      </c>
      <c r="I24">
        <f>'שגיאת שיפוע'!I24+$M$2</f>
        <v>1.4468749999999986</v>
      </c>
      <c r="J24">
        <f>'שגיאת שיפוע'!J24+$M$2</f>
        <v>1.6749999999999985</v>
      </c>
    </row>
    <row r="25" spans="2:10" x14ac:dyDescent="0.25">
      <c r="B25">
        <f>'שגיאת שיפוע'!B25</f>
        <v>22</v>
      </c>
      <c r="C25">
        <f>'שגיאת שיפוע'!C25+$M$2</f>
        <v>1.7562499999999988</v>
      </c>
      <c r="D25">
        <f>'שגיאת שיפוע'!D25+$M$2</f>
        <v>1.7624999999999986</v>
      </c>
      <c r="E25">
        <f>'שגיאת שיפוע'!E25+$M$2</f>
        <v>1.6624999999999985</v>
      </c>
      <c r="F25">
        <f>'שגיאת שיפוע'!F25+$M$2</f>
        <v>1.5124999999999984</v>
      </c>
      <c r="G25">
        <f>'שגיאת שיפוע'!G25+$M$2</f>
        <v>1.5031249999999985</v>
      </c>
      <c r="H25">
        <f>'שגיאת שיפוע'!H25+$M$2</f>
        <v>1.6593749999999985</v>
      </c>
      <c r="I25">
        <f>'שגיאת שיפוע'!I25+$M$2</f>
        <v>1.4437499999999985</v>
      </c>
      <c r="J25">
        <f>'שגיאת שיפוע'!J25+$M$2</f>
        <v>1.6937499999999985</v>
      </c>
    </row>
    <row r="26" spans="2:10" x14ac:dyDescent="0.25">
      <c r="B26">
        <f>'שגיאת שיפוע'!B26</f>
        <v>23</v>
      </c>
      <c r="C26">
        <f>'שגיאת שיפוע'!C26+$M$2</f>
        <v>1.7499999999999987</v>
      </c>
      <c r="D26">
        <f>'שגיאת שיפוע'!D26+$M$2</f>
        <v>1.7593749999999986</v>
      </c>
      <c r="E26">
        <f>'שגיאת שיפוע'!E26+$M$2</f>
        <v>1.6656249999999986</v>
      </c>
      <c r="F26">
        <f>'שגיאת שיפוע'!F26+$M$2</f>
        <v>1.5156249999999987</v>
      </c>
      <c r="G26">
        <f>'שגיאת שיפוע'!G26+$M$2</f>
        <v>1.5031249999999985</v>
      </c>
      <c r="H26">
        <f>'שגיאת שיפוע'!H26+$M$2</f>
        <v>1.6656249999999986</v>
      </c>
      <c r="I26">
        <f>'שגיאת שיפוע'!I26+$M$2</f>
        <v>1.4437499999999988</v>
      </c>
      <c r="J26">
        <f>'שגיאת שיפוע'!J26+$M$2</f>
        <v>1.7062499999999985</v>
      </c>
    </row>
    <row r="27" spans="2:10" x14ac:dyDescent="0.25">
      <c r="B27">
        <f>'שגיאת שיפוע'!B27</f>
        <v>24</v>
      </c>
      <c r="C27">
        <f>'שגיאת שיפוע'!C27+$M$2</f>
        <v>1.7249999999999983</v>
      </c>
      <c r="D27">
        <f>'שגיאת שיפוע'!D27+$M$2</f>
        <v>1.7437499999999986</v>
      </c>
      <c r="E27">
        <f>'שגיאת שיפוע'!E27+$M$2</f>
        <v>1.6624999999999985</v>
      </c>
      <c r="F27">
        <f>'שגיאת שיפוע'!F27+$M$2</f>
        <v>1.5124999999999984</v>
      </c>
      <c r="G27">
        <f>'שגיאת שיפוע'!G27+$M$2</f>
        <v>1.4999999999999987</v>
      </c>
      <c r="H27">
        <f>'שגיאת שיפוע'!H27+$M$2</f>
        <v>1.6718749999999987</v>
      </c>
      <c r="I27">
        <f>'שגיאת שיפוע'!I27+$M$2</f>
        <v>1.4499999999999986</v>
      </c>
      <c r="J27">
        <f>'שגיאת שיפוע'!J27+$M$2</f>
        <v>1.7062499999999985</v>
      </c>
    </row>
    <row r="28" spans="2:10" x14ac:dyDescent="0.25">
      <c r="B28">
        <f>'שגיאת שיפוע'!B28</f>
        <v>25</v>
      </c>
      <c r="C28">
        <f>'שגיאת שיפוע'!C28+$M$2</f>
        <v>1.7437499999999986</v>
      </c>
      <c r="D28">
        <f>'שגיאת שיפוע'!D28+$M$2</f>
        <v>1.7531249999999985</v>
      </c>
      <c r="E28">
        <f>'שגיאת שיפוע'!E28+$M$2</f>
        <v>1.6687499999999984</v>
      </c>
      <c r="F28">
        <f>'שגיאת שיפוע'!F28+$M$2</f>
        <v>1.5156249999999987</v>
      </c>
      <c r="G28">
        <f>'שגיאת שיפוע'!G28+$M$2</f>
        <v>1.4968749999999986</v>
      </c>
      <c r="H28">
        <f>'שגיאת שיפוע'!H28+$M$2</f>
        <v>1.6749999999999985</v>
      </c>
      <c r="I28">
        <f>'שגיאת שיפוע'!I28+$M$2</f>
        <v>1.4468749999999986</v>
      </c>
      <c r="J28">
        <f>'שגיאת שיפוע'!J28+$M$2</f>
        <v>1.7187499999999987</v>
      </c>
    </row>
    <row r="29" spans="2:10" x14ac:dyDescent="0.25">
      <c r="B29">
        <f>'שגיאת שיפוע'!B29</f>
        <v>26</v>
      </c>
      <c r="C29">
        <f>'שגיאת שיפוע'!C29+$M$2</f>
        <v>1.7499999999999982</v>
      </c>
      <c r="D29">
        <f>'שגיאת שיפוע'!D29+$M$2</f>
        <v>1.7593749999999986</v>
      </c>
      <c r="E29">
        <f>'שגיאת שיפוע'!E29+$M$2</f>
        <v>1.6718749999999987</v>
      </c>
      <c r="F29">
        <f>'שגיאת שיפוע'!F29+$M$2</f>
        <v>1.5156249999999984</v>
      </c>
      <c r="G29">
        <f>'שגיאת שיפוע'!G29+$M$2</f>
        <v>1.4999999999999984</v>
      </c>
      <c r="H29">
        <f>'שגיאת שיפוע'!H29+$M$2</f>
        <v>1.6843749999999986</v>
      </c>
      <c r="I29">
        <f>'שגיאת שיפוע'!I29+$M$2</f>
        <v>1.4499999999999986</v>
      </c>
      <c r="J29">
        <f>'שגיאת שיפוע'!J29+$M$2</f>
        <v>1.7249999999999985</v>
      </c>
    </row>
    <row r="30" spans="2:10" x14ac:dyDescent="0.25">
      <c r="B30">
        <f>'שגיאת שיפוע'!B30</f>
        <v>27</v>
      </c>
      <c r="C30">
        <f>'שגיאת שיפוע'!C30+$M$2</f>
        <v>1.7312499999999988</v>
      </c>
      <c r="D30">
        <f>'שגיאת שיפוע'!D30+$M$2</f>
        <v>1.7499999999999987</v>
      </c>
      <c r="E30">
        <f>'שגיאת שיפוע'!E30+$M$2</f>
        <v>1.6718749999999984</v>
      </c>
      <c r="F30">
        <f>'שגיאת שיפוע'!F30+$M$2</f>
        <v>1.5156249999999987</v>
      </c>
      <c r="G30">
        <f>'שגיאת שיפוע'!G30+$M$2</f>
        <v>1.4968749999999986</v>
      </c>
      <c r="H30">
        <f>'שגיאת שיפוע'!H30+$M$2</f>
        <v>1.6874999999999987</v>
      </c>
      <c r="I30">
        <f>'שגיאת שיפוע'!I30+$M$2</f>
        <v>1.4531249999999984</v>
      </c>
      <c r="J30">
        <f>'שגיאת שיפוע'!J30+$M$2</f>
        <v>1.7312499999999986</v>
      </c>
    </row>
    <row r="31" spans="2:10" x14ac:dyDescent="0.25">
      <c r="B31">
        <f>'שגיאת שיפוע'!B31</f>
        <v>28</v>
      </c>
      <c r="C31">
        <f>'שגיאת שיפוע'!C31+$M$2</f>
        <v>1.7312499999999988</v>
      </c>
      <c r="D31">
        <f>'שגיאת שיפוע'!D31+$M$2</f>
        <v>1.7499999999999987</v>
      </c>
      <c r="E31">
        <f>'שגיאת שיפוע'!E31+$M$2</f>
        <v>1.6687499999999986</v>
      </c>
      <c r="F31">
        <f>'שגיאת שיפוע'!F31+$M$2</f>
        <v>1.5124999999999986</v>
      </c>
      <c r="G31">
        <f>'שגיאת שיפוע'!G31+$M$2</f>
        <v>1.4999999999999984</v>
      </c>
      <c r="H31">
        <f>'שגיאת שיפוע'!H31+$M$2</f>
        <v>1.6937499999999985</v>
      </c>
      <c r="I31">
        <f>'שגיאת שיפוע'!I31+$M$2</f>
        <v>1.4531249999999987</v>
      </c>
      <c r="J31">
        <f>'שגיאת שיפוע'!J31+$M$2</f>
        <v>1.7374999999999985</v>
      </c>
    </row>
    <row r="32" spans="2:10" x14ac:dyDescent="0.25">
      <c r="B32">
        <f>'שגיאת שיפוע'!B32</f>
        <v>29</v>
      </c>
      <c r="C32">
        <f>'שגיאת שיפוע'!C32+$M$2</f>
        <v>1.7374999999999985</v>
      </c>
      <c r="D32">
        <f>'שגיאת שיפוע'!D32+$M$2</f>
        <v>1.7531249999999985</v>
      </c>
      <c r="E32">
        <f>'שגיאת שיפוע'!E32+$M$2</f>
        <v>1.6656249999999986</v>
      </c>
      <c r="F32">
        <f>'שגיאת שיפוע'!F32+$M$2</f>
        <v>1.5124999999999986</v>
      </c>
      <c r="G32">
        <f>'שגיאת שיפוע'!G32+$M$2</f>
        <v>1.5031249999999985</v>
      </c>
      <c r="H32">
        <f>'שגיאת שיפוע'!H32+$M$2</f>
        <v>1.6999999999999986</v>
      </c>
      <c r="I32">
        <f>'שגיאת שיפוע'!I32+$M$2</f>
        <v>1.4531249999999984</v>
      </c>
      <c r="J32">
        <f>'שגיאת שיפוע'!J32+$M$2</f>
        <v>1.7499999999999987</v>
      </c>
    </row>
    <row r="33" spans="2:10" x14ac:dyDescent="0.25">
      <c r="B33">
        <f>'שגיאת שיפוע'!B33</f>
        <v>30</v>
      </c>
      <c r="C33">
        <f>'שגיאת שיפוע'!C33+$M$2</f>
        <v>1.7437499999999986</v>
      </c>
      <c r="D33">
        <f>'שגיאת שיפוע'!D33+$M$2</f>
        <v>1.7593749999999986</v>
      </c>
      <c r="E33">
        <f>'שגיאת שיפוע'!E33+$M$2</f>
        <v>1.6687499999999984</v>
      </c>
      <c r="F33">
        <f>'שגיאת שיפוע'!F33+$M$2</f>
        <v>1.5124999999999984</v>
      </c>
      <c r="G33">
        <f>'שגיאת שיפוע'!G33+$M$2</f>
        <v>1.5031249999999987</v>
      </c>
      <c r="H33">
        <f>'שגיאת שיפוע'!H33+$M$2</f>
        <v>1.7031249999999987</v>
      </c>
      <c r="I33">
        <f>'שגיאת שיפוע'!I33+$M$2</f>
        <v>1.4531249999999987</v>
      </c>
      <c r="J33">
        <f>'שגיאת שיפוע'!J33+$M$2</f>
        <v>1.7562499999999985</v>
      </c>
    </row>
    <row r="34" spans="2:10" x14ac:dyDescent="0.25">
      <c r="B34">
        <f>'שגיאת שיפוע'!B34</f>
        <v>31</v>
      </c>
      <c r="C34">
        <f>'שגיאת שיפוע'!C34+$M$2</f>
        <v>1.7374999999999989</v>
      </c>
      <c r="D34">
        <f>'שגיאת שיפוע'!D34+$M$2</f>
        <v>1.7562499999999988</v>
      </c>
      <c r="E34">
        <f>'שגיאת שיפוע'!E34+$M$2</f>
        <v>1.6718749999999984</v>
      </c>
      <c r="F34">
        <f>'שגיאת שיפוע'!F34+$M$2</f>
        <v>1.5124999999999984</v>
      </c>
      <c r="G34">
        <f>'שגיאת שיפוע'!G34+$M$2</f>
        <v>1.4968749999999986</v>
      </c>
      <c r="H34">
        <f>'שגיאת שיפוע'!H34+$M$2</f>
        <v>1.7031249999999987</v>
      </c>
      <c r="I34">
        <f>'שגיאת שיפוע'!I34+$M$2</f>
        <v>1.4499999999999986</v>
      </c>
      <c r="J34">
        <f>'שגיאת שיפוע'!J34+$M$2</f>
        <v>1.7687499999999985</v>
      </c>
    </row>
    <row r="35" spans="2:10" x14ac:dyDescent="0.25">
      <c r="B35">
        <f>'שגיאת שיפוע'!B35</f>
        <v>32</v>
      </c>
      <c r="C35">
        <f>'שגיאת שיפוע'!C35+$M$2</f>
        <v>1.7249999999999988</v>
      </c>
      <c r="D35">
        <f>'שגיאת שיפוע'!D35+$M$2</f>
        <v>1.7468749999999986</v>
      </c>
      <c r="E35">
        <f>'שגיאת שיפוע'!E35+$M$2</f>
        <v>1.6718749999999984</v>
      </c>
      <c r="F35">
        <f>'שגיאת שיפוע'!F35+$M$2</f>
        <v>1.5156249999999987</v>
      </c>
      <c r="G35">
        <f>'שגיאת שיפוע'!G35+$M$2</f>
        <v>1.4999999999999987</v>
      </c>
      <c r="H35">
        <f>'שגיאת שיפוע'!H35+$M$2</f>
        <v>1.7031249999999984</v>
      </c>
      <c r="I35">
        <f>'שגיאת שיפוע'!I35+$M$2</f>
        <v>1.4499999999999986</v>
      </c>
      <c r="J35">
        <f>'שגיאת שיפוע'!J35+$M$2</f>
        <v>1.7624999999999984</v>
      </c>
    </row>
    <row r="36" spans="2:10" x14ac:dyDescent="0.25">
      <c r="B36">
        <f>'שגיאת שיפוע'!B36</f>
        <v>33</v>
      </c>
      <c r="C36">
        <f>'שגיאת שיפוע'!C36+$M$2</f>
        <v>1.7249999999999983</v>
      </c>
      <c r="D36">
        <f>'שגיאת שיפוע'!D36+$M$2</f>
        <v>1.7437499999999986</v>
      </c>
      <c r="E36">
        <f>'שגיאת שיפוע'!E36+$M$2</f>
        <v>1.6656249999999986</v>
      </c>
      <c r="F36">
        <f>'שגיאת שיפוע'!F36+$M$2</f>
        <v>1.5124999999999986</v>
      </c>
      <c r="G36">
        <f>'שגיאת שיפוע'!G36+$M$2</f>
        <v>1.4968749999999986</v>
      </c>
      <c r="H36">
        <f>'שגיאת שיפוע'!H36+$M$2</f>
        <v>1.7031249999999984</v>
      </c>
      <c r="I36">
        <f>'שגיאת שיפוע'!I36+$M$2</f>
        <v>1.4531249999999987</v>
      </c>
      <c r="J36">
        <f>'שגיאת שיפוע'!J36+$M$2</f>
        <v>1.7624999999999984</v>
      </c>
    </row>
    <row r="37" spans="2:10" x14ac:dyDescent="0.25">
      <c r="B37">
        <f>'שגיאת שיפוע'!B37</f>
        <v>34</v>
      </c>
      <c r="C37">
        <f>'שגיאת שיפוע'!C37+$M$2</f>
        <v>1.7249999999999988</v>
      </c>
      <c r="D37">
        <f>'שגיאת שיפוע'!D37+$M$2</f>
        <v>1.7468749999999986</v>
      </c>
      <c r="E37">
        <f>'שגיאת שיפוע'!E37+$M$2</f>
        <v>1.6687499999999986</v>
      </c>
      <c r="F37">
        <f>'שגיאת שיפוע'!F37+$M$2</f>
        <v>1.5124999999999986</v>
      </c>
      <c r="G37">
        <f>'שגיאת שיפוע'!G37+$M$2</f>
        <v>1.4968749999999984</v>
      </c>
      <c r="H37">
        <f>'שגיאת שיפוע'!H37+$M$2</f>
        <v>1.7031249999999987</v>
      </c>
      <c r="I37">
        <f>'שגיאת שיפוע'!I37+$M$2</f>
        <v>1.4531249999999984</v>
      </c>
      <c r="J37">
        <f>'שגיאת שיפוע'!J37+$M$2</f>
        <v>1.7624999999999986</v>
      </c>
    </row>
    <row r="38" spans="2:10" x14ac:dyDescent="0.25">
      <c r="B38">
        <f>'שגיאת שיפוע'!B38</f>
        <v>35</v>
      </c>
      <c r="C38">
        <f>'שגיאת שיפוע'!C38+$M$2</f>
        <v>1.7249999999999983</v>
      </c>
      <c r="D38">
        <f>'שגיאת שיפוע'!D38+$M$2</f>
        <v>1.7499999999999984</v>
      </c>
      <c r="E38">
        <f>'שגיאת שיפוע'!E38+$M$2</f>
        <v>1.6718749999999987</v>
      </c>
      <c r="F38">
        <f>'שגיאת שיפוע'!F38+$M$2</f>
        <v>1.5124999999999986</v>
      </c>
      <c r="G38">
        <f>'שגיאת שיפוע'!G38+$M$2</f>
        <v>1.4999999999999984</v>
      </c>
      <c r="H38">
        <f>'שגיאת שיפוע'!H38+$M$2</f>
        <v>1.7093749999999985</v>
      </c>
      <c r="I38">
        <f>'שגיאת שיפוע'!I38+$M$2</f>
        <v>1.4499999999999984</v>
      </c>
      <c r="J38">
        <f>'שגיאת שיפוע'!J38+$M$2</f>
        <v>1.7749999999999986</v>
      </c>
    </row>
    <row r="39" spans="2:10" x14ac:dyDescent="0.25">
      <c r="B39">
        <f>'שגיאת שיפוע'!B39</f>
        <v>36</v>
      </c>
      <c r="C39">
        <f>'שגיאת שיפוע'!C39+$M$2</f>
        <v>1.7249999999999988</v>
      </c>
      <c r="D39">
        <f>'שגיאת שיפוע'!D39+$M$2</f>
        <v>1.7468749999999986</v>
      </c>
      <c r="E39">
        <f>'שגיאת שיפוע'!E39+$M$2</f>
        <v>1.6718749999999987</v>
      </c>
      <c r="F39">
        <f>'שגיאת שיפוע'!F39+$M$2</f>
        <v>1.5124999999999986</v>
      </c>
      <c r="G39">
        <f>'שגיאת שיפוע'!G39+$M$2</f>
        <v>1.4937499999999986</v>
      </c>
      <c r="H39">
        <f>'שגיאת שיפוע'!H39+$M$2</f>
        <v>1.7062499999999985</v>
      </c>
      <c r="I39">
        <f>'שגיאת שיפוע'!I39+$M$2</f>
        <v>1.4531249999999984</v>
      </c>
      <c r="J39">
        <f>'שגיאת שיפוע'!J39+$M$2</f>
        <v>1.7687499999999987</v>
      </c>
    </row>
    <row r="40" spans="2:10" x14ac:dyDescent="0.25">
      <c r="B40">
        <f>'שגיאת שיפוע'!B40</f>
        <v>37</v>
      </c>
      <c r="C40">
        <f>'שגיאת שיפוע'!C40+$M$2</f>
        <v>1.7187499999999987</v>
      </c>
      <c r="D40">
        <f>'שגיאת שיפוע'!D40+$M$2</f>
        <v>1.7374999999999985</v>
      </c>
      <c r="E40">
        <f>'שגיאת שיפוע'!E40+$M$2</f>
        <v>1.6656249999999986</v>
      </c>
      <c r="F40">
        <f>'שגיאת שיפוע'!F40+$M$2</f>
        <v>1.5124999999999986</v>
      </c>
      <c r="G40">
        <f>'שגיאת שיפוע'!G40+$M$2</f>
        <v>1.4937499999999986</v>
      </c>
      <c r="H40">
        <f>'שגיאת שיפוע'!H40+$M$2</f>
        <v>1.7062499999999985</v>
      </c>
      <c r="I40">
        <f>'שגיאת שיפוע'!I40+$M$2</f>
        <v>1.4531249999999984</v>
      </c>
      <c r="J40">
        <f>'שגיאת שיפוע'!J40+$M$2</f>
        <v>1.7687499999999987</v>
      </c>
    </row>
    <row r="41" spans="2:10" x14ac:dyDescent="0.25">
      <c r="B41">
        <f>'שגיאת שיפוע'!B41</f>
        <v>38</v>
      </c>
      <c r="C41">
        <f>'שגיאת שיפוע'!C41+$M$2</f>
        <v>1.7374999999999985</v>
      </c>
      <c r="D41">
        <f>'שגיאת שיפוע'!D41+$M$2</f>
        <v>1.7531249999999985</v>
      </c>
      <c r="E41">
        <f>'שגיאת שיפוע'!E41+$M$2</f>
        <v>1.6687499999999986</v>
      </c>
      <c r="F41">
        <f>'שגיאת שיפוע'!F41+$M$2</f>
        <v>1.5093749999999986</v>
      </c>
      <c r="G41">
        <f>'שגיאת שיפוע'!G41+$M$2</f>
        <v>1.4937499999999986</v>
      </c>
      <c r="H41">
        <f>'שגיאת שיפוע'!H41+$M$2</f>
        <v>1.4999999999999984</v>
      </c>
      <c r="I41">
        <f>'שגיאת שיפוע'!I41+$M$2</f>
        <v>1.4531249999999987</v>
      </c>
      <c r="J41">
        <f>'שגיאת שיפוע'!J41+$M$2</f>
        <v>1.4437499999999985</v>
      </c>
    </row>
    <row r="42" spans="2:10" x14ac:dyDescent="0.25">
      <c r="B42">
        <f>'שגיאת שיפוע'!B42</f>
        <v>39</v>
      </c>
      <c r="C42">
        <f>'שגיאת שיפוע'!C42+$M$2</f>
        <v>1.7374999999999985</v>
      </c>
      <c r="D42">
        <f>'שגיאת שיפוע'!D42+$M$2</f>
        <v>1.7531249999999985</v>
      </c>
      <c r="E42">
        <f>'שגיאת שיפוע'!E42+$M$2</f>
        <v>1.6687499999999986</v>
      </c>
      <c r="F42">
        <f>'שגיאת שיפוע'!F42+$M$2</f>
        <v>1.5124999999999986</v>
      </c>
      <c r="G42">
        <f>'שגיאת שיפוע'!G42+$M$2</f>
        <v>1.4968749999999986</v>
      </c>
      <c r="H42">
        <f>'שגיאת שיפוע'!H42+$M$2</f>
        <v>1.4999999999999987</v>
      </c>
      <c r="I42">
        <f>'שגיאת שיפוע'!I42+$M$2</f>
        <v>1.4437499999999985</v>
      </c>
      <c r="J42">
        <f>'שגיאת שיפוע'!J42+$M$2</f>
        <v>1.4249999999999985</v>
      </c>
    </row>
    <row r="43" spans="2:10" x14ac:dyDescent="0.25">
      <c r="B43">
        <f>'שגיאת שיפוע'!B43</f>
        <v>40</v>
      </c>
      <c r="C43">
        <f>'שגיאת שיפוע'!C43+$M$2</f>
        <v>1.7249999999999983</v>
      </c>
      <c r="D43">
        <f>'שגיאת שיפוע'!D43+$M$2</f>
        <v>1.7468749999999984</v>
      </c>
      <c r="E43">
        <f>'שגיאת שיפוע'!E43+$M$2</f>
        <v>1.6656249999999986</v>
      </c>
      <c r="F43">
        <f>'שגיאת שיפוע'!F43+$M$2</f>
        <v>1.5093749999999986</v>
      </c>
      <c r="G43">
        <f>'שגיאת שיפוע'!G43+$M$2</f>
        <v>1.4999999999999987</v>
      </c>
      <c r="H43">
        <f>'שגיאת שיפוע'!H43+$M$2</f>
        <v>1.4999999999999987</v>
      </c>
      <c r="I43">
        <f>'שגיאת שיפוע'!I43+$M$2</f>
        <v>1.4499999999999984</v>
      </c>
      <c r="J43">
        <f>'שגיאת שיפוע'!J43+$M$2</f>
        <v>1.4437499999999985</v>
      </c>
    </row>
    <row r="44" spans="2:10" x14ac:dyDescent="0.25">
      <c r="B44">
        <f>'שגיאת שיפוע'!B44</f>
        <v>41</v>
      </c>
      <c r="C44">
        <f>'שגיאת שיפוע'!C44+$M$2</f>
        <v>1.7374999999999985</v>
      </c>
      <c r="D44">
        <f>'שגיאת שיפוע'!D44+$M$2</f>
        <v>1.7499999999999987</v>
      </c>
      <c r="E44">
        <f>'שגיאת שיפוע'!E44+$M$2</f>
        <v>1.6656249999999986</v>
      </c>
      <c r="F44">
        <f>'שגיאת שיפוע'!F44+$M$2</f>
        <v>1.5124999999999984</v>
      </c>
      <c r="G44">
        <f>'שגיאת שיפוע'!G44+$M$2</f>
        <v>1.4999999999999987</v>
      </c>
      <c r="H44">
        <f>'שגיאת שיפוע'!H44+$M$2</f>
        <v>1.4999999999999987</v>
      </c>
      <c r="I44">
        <f>'שגיאת שיפוע'!I44+$M$2</f>
        <v>1.4531249999999987</v>
      </c>
      <c r="J44">
        <f>'שגיאת שיפוע'!J44+$M$2</f>
        <v>1.4499999999999986</v>
      </c>
    </row>
    <row r="45" spans="2:10" x14ac:dyDescent="0.25">
      <c r="B45">
        <f>'שגיאת שיפוע'!B45</f>
        <v>42</v>
      </c>
      <c r="C45">
        <f>'שגיאת שיפוע'!C45+$M$2</f>
        <v>1.7187499999999987</v>
      </c>
      <c r="D45">
        <f>'שגיאת שיפוע'!D45+$M$2</f>
        <v>1.7468749999999986</v>
      </c>
      <c r="E45">
        <f>'שגיאת שיפוע'!E45+$M$2</f>
        <v>1.6656249999999986</v>
      </c>
      <c r="F45">
        <f>'שגיאת שיפוע'!F45+$M$2</f>
        <v>1.5062499999999985</v>
      </c>
      <c r="G45">
        <f>'שגיאת שיפוע'!G45+$M$2</f>
        <v>1.4968749999999986</v>
      </c>
      <c r="H45">
        <f>'שגיאת שיפוע'!H45+$M$2</f>
        <v>1.5031249999999987</v>
      </c>
      <c r="I45">
        <f>'שגיאת שיפוע'!I45+$M$2</f>
        <v>1.4499999999999986</v>
      </c>
      <c r="J45">
        <f>'שגיאת שיפוע'!J45+$M$2</f>
        <v>1.4312499999999986</v>
      </c>
    </row>
    <row r="46" spans="2:10" x14ac:dyDescent="0.25">
      <c r="B46">
        <f>'שגיאת שיפוע'!B46</f>
        <v>43</v>
      </c>
      <c r="C46">
        <f>'שגיאת שיפוע'!C46+$M$2</f>
        <v>1.7437499999999986</v>
      </c>
      <c r="D46">
        <f>'שגיאת שיפוע'!D46+$M$2</f>
        <v>1.7562499999999985</v>
      </c>
      <c r="E46">
        <f>'שגיאת שיפוע'!E46+$M$2</f>
        <v>1.6718749999999987</v>
      </c>
      <c r="F46">
        <f>'שגיאת שיפוע'!F46+$M$2</f>
        <v>1.5093749999999986</v>
      </c>
      <c r="G46">
        <f>'שגיאת שיפוע'!G46+$M$2</f>
        <v>1.4874999999999985</v>
      </c>
      <c r="H46">
        <f>'שגיאת שיפוע'!H46+$M$2</f>
        <v>1.5031249999999985</v>
      </c>
      <c r="I46">
        <f>'שגיאת שיפוע'!I46+$M$2</f>
        <v>1.4406249999999985</v>
      </c>
      <c r="J46">
        <f>'שגיאת שיפוע'!J46+$M$2</f>
        <v>1.4062499999999987</v>
      </c>
    </row>
    <row r="47" spans="2:10" x14ac:dyDescent="0.25">
      <c r="B47">
        <f>'שגיאת שיפוע'!B47</f>
        <v>44</v>
      </c>
      <c r="C47">
        <f>'שגיאת שיפוע'!C47+$M$2</f>
        <v>1.7312499999999984</v>
      </c>
      <c r="D47">
        <f>'שגיאת שיפוע'!D47+$M$2</f>
        <v>1.7499999999999987</v>
      </c>
      <c r="E47">
        <f>'שגיאת שיפוע'!E47+$M$2</f>
        <v>1.6749999999999987</v>
      </c>
      <c r="F47">
        <f>'שגיאת שיפוע'!F47+$M$2</f>
        <v>1.5156249999999984</v>
      </c>
      <c r="G47">
        <f>'שגיאת שיפוע'!G47+$M$2</f>
        <v>1.4906249999999985</v>
      </c>
      <c r="H47">
        <f>'שגיאת שיפוע'!H47+$M$2</f>
        <v>1.4999999999999987</v>
      </c>
      <c r="I47">
        <f>'שגיאת שיפוע'!I47+$M$2</f>
        <v>1.4406249999999985</v>
      </c>
      <c r="J47">
        <f>'שגיאת שיפוע'!J47+$M$2</f>
        <v>1.4124999999999985</v>
      </c>
    </row>
    <row r="48" spans="2:10" x14ac:dyDescent="0.25">
      <c r="B48">
        <f>'שגיאת שיפוע'!B48</f>
        <v>45</v>
      </c>
      <c r="C48">
        <f>'שגיאת שיפוע'!C48+$M$2</f>
        <v>1.7312499999999988</v>
      </c>
      <c r="D48">
        <f>'שגיאת שיפוע'!D48+$M$2</f>
        <v>1.7499999999999987</v>
      </c>
      <c r="E48">
        <f>'שגיאת שיפוע'!E48+$M$2</f>
        <v>1.6749999999999985</v>
      </c>
      <c r="F48">
        <f>'שגיאת שיפוע'!F48+$M$2</f>
        <v>1.5156249999999984</v>
      </c>
      <c r="G48">
        <f>'שגיאת שיפוע'!G48+$M$2</f>
        <v>1.4937499999999986</v>
      </c>
      <c r="H48">
        <f>'שגיאת שיפוע'!H48+$M$2</f>
        <v>1.4999999999999987</v>
      </c>
      <c r="I48">
        <f>'שגיאת שיפוע'!I48+$M$2</f>
        <v>1.4437499999999985</v>
      </c>
      <c r="J48">
        <f>'שגיאת שיפוע'!J48+$M$2</f>
        <v>1.4249999999999985</v>
      </c>
    </row>
    <row r="49" spans="2:10" x14ac:dyDescent="0.25">
      <c r="B49">
        <f>'שגיאת שיפוע'!B49</f>
        <v>46</v>
      </c>
      <c r="C49">
        <f>'שגיאת שיפוע'!C49+$M$2</f>
        <v>1.7312499999999988</v>
      </c>
      <c r="D49">
        <f>'שגיאת שיפוע'!D49+$M$2</f>
        <v>1.7499999999999987</v>
      </c>
      <c r="E49">
        <f>'שגיאת שיפוע'!E49+$M$2</f>
        <v>1.6749999999999985</v>
      </c>
      <c r="F49">
        <f>'שגיאת שיפוע'!F49+$M$2</f>
        <v>1.5156249999999984</v>
      </c>
      <c r="G49">
        <f>'שגיאת שיפוע'!G49+$M$2</f>
        <v>1.4937499999999986</v>
      </c>
      <c r="H49">
        <f>'שגיאת שיפוע'!H49+$M$2</f>
        <v>1.4999999999999987</v>
      </c>
      <c r="I49">
        <f>'שגיאת שיפוע'!I49+$M$2</f>
        <v>1.4437499999999985</v>
      </c>
      <c r="J49">
        <f>'שגיאת שיפוע'!J49+$M$2</f>
        <v>1.4249999999999985</v>
      </c>
    </row>
    <row r="50" spans="2:10" x14ac:dyDescent="0.25">
      <c r="B50">
        <f>'שגיאת שיפוע'!B50</f>
        <v>47</v>
      </c>
      <c r="C50">
        <f>'שגיאת שיפוע'!C50+$M$2</f>
        <v>1.7249999999999988</v>
      </c>
      <c r="D50">
        <f>'שגיאת שיפוע'!D50+$M$2</f>
        <v>1.7406249999999988</v>
      </c>
      <c r="E50">
        <f>'שגיאת שיפוע'!E50+$M$2</f>
        <v>1.6656249999999986</v>
      </c>
      <c r="F50">
        <f>'שגיאת שיפוע'!F50+$M$2</f>
        <v>1.5124999999999984</v>
      </c>
      <c r="G50">
        <f>'שגיאת שיפוע'!G50+$M$2</f>
        <v>1.4937499999999986</v>
      </c>
      <c r="H50">
        <f>'שגיאת שיפוע'!H50+$M$2</f>
        <v>1.4999999999999987</v>
      </c>
      <c r="I50">
        <f>'שגיאת שיפוע'!I50+$M$2</f>
        <v>1.4468749999999986</v>
      </c>
      <c r="J50">
        <f>'שגיאת שיפוע'!J50+$M$2</f>
        <v>1.4312499999999986</v>
      </c>
    </row>
    <row r="51" spans="2:10" x14ac:dyDescent="0.25">
      <c r="B51">
        <f>'שגיאת שיפוע'!B51</f>
        <v>48</v>
      </c>
      <c r="C51">
        <f>'שגיאת שיפוע'!C51+$M$2</f>
        <v>1.7187499999999987</v>
      </c>
      <c r="D51">
        <f>'שגיאת שיפוע'!D51+$M$2</f>
        <v>1.7343749999999987</v>
      </c>
      <c r="E51">
        <f>'שגיאת שיפוע'!E51+$M$2</f>
        <v>1.6656249999999986</v>
      </c>
      <c r="F51">
        <f>'שגיאת שיפוע'!F51+$M$2</f>
        <v>1.5156249999999984</v>
      </c>
      <c r="G51">
        <f>'שגיאת שיפוע'!G51+$M$2</f>
        <v>1.4937499999999986</v>
      </c>
      <c r="H51">
        <f>'שגיאת שיפוע'!H51+$M$2</f>
        <v>1.4999999999999987</v>
      </c>
      <c r="I51">
        <f>'שגיאת שיפוע'!I51+$M$2</f>
        <v>1.4437499999999985</v>
      </c>
      <c r="J51">
        <f>'שגיאת שיפוע'!J51+$M$2</f>
        <v>1.4249999999999985</v>
      </c>
    </row>
    <row r="52" spans="2:10" x14ac:dyDescent="0.25">
      <c r="B52">
        <f>'שגיאת שיפוע'!B52</f>
        <v>49</v>
      </c>
      <c r="C52">
        <f>'שגיאת שיפוע'!C52+$M$2</f>
        <v>1.7312499999999988</v>
      </c>
      <c r="D52">
        <f>'שגיאת שיפוע'!D52+$M$2</f>
        <v>1.7468749999999986</v>
      </c>
      <c r="E52">
        <f>'שגיאת שיפוע'!E52+$M$2</f>
        <v>1.6687499999999984</v>
      </c>
      <c r="F52">
        <f>'שגיאת שיפוע'!F52+$M$2</f>
        <v>1.5093749999999986</v>
      </c>
      <c r="G52">
        <f>'שגיאת שיפוע'!G52+$M$2</f>
        <v>1.4843749999999987</v>
      </c>
      <c r="H52">
        <f>'שגיאת שיפוע'!H52+$M$2</f>
        <v>1.4968749999999986</v>
      </c>
      <c r="I52">
        <f>'שגיאת שיפוע'!I52+$M$2</f>
        <v>1.4437499999999985</v>
      </c>
      <c r="J52">
        <f>'שגיאת שיפוע'!J52+$M$2</f>
        <v>1.4187499999999984</v>
      </c>
    </row>
    <row r="53" spans="2:10" x14ac:dyDescent="0.25">
      <c r="B53">
        <f>'שגיאת שיפוע'!B53</f>
        <v>50</v>
      </c>
      <c r="C53">
        <f>'שגיאת שיפוע'!C53+$M$2</f>
        <v>1.7124999999999986</v>
      </c>
      <c r="D53">
        <f>'שגיאת שיפוע'!D53+$M$2</f>
        <v>1.7374999999999985</v>
      </c>
      <c r="E53">
        <f>'שגיאת שיפוע'!E53+$M$2</f>
        <v>1.6687499999999986</v>
      </c>
      <c r="F53">
        <f>'שגיאת שיפוע'!F53+$M$2</f>
        <v>1.5093749999999986</v>
      </c>
      <c r="G53">
        <f>'שגיאת שיפוע'!G53+$M$2</f>
        <v>1.4906249999999985</v>
      </c>
      <c r="H53">
        <f>'שגיאת שיפוע'!H53+$M$2</f>
        <v>1.4968749999999986</v>
      </c>
      <c r="I53">
        <f>'שגיאת שיפוע'!I53+$M$2</f>
        <v>1.4468749999999986</v>
      </c>
      <c r="J53">
        <f>'שגיאת שיפוע'!J53+$M$2</f>
        <v>1.4374999999999987</v>
      </c>
    </row>
    <row r="54" spans="2:10" x14ac:dyDescent="0.25">
      <c r="B54">
        <f>'שגיאת שיפוע'!B54</f>
        <v>51</v>
      </c>
      <c r="C54">
        <f>'שגיאת שיפוע'!C54+$M$2</f>
        <v>1.7249999999999983</v>
      </c>
      <c r="D54">
        <f>'שגיאת שיפוע'!D54+$M$2</f>
        <v>1.7374999999999985</v>
      </c>
      <c r="E54">
        <f>'שגיאת שיפוע'!E54+$M$2</f>
        <v>1.6718749999999987</v>
      </c>
      <c r="F54">
        <f>'שגיאת שיפוע'!F54+$M$2</f>
        <v>1.5187499999999985</v>
      </c>
      <c r="G54">
        <f>'שגיאת שיפוע'!G54+$M$2</f>
        <v>1.4906249999999985</v>
      </c>
      <c r="H54">
        <f>'שגיאת שיפוע'!H54+$M$2</f>
        <v>1.4999999999999987</v>
      </c>
      <c r="I54">
        <f>'שגיאת שיפוע'!I54+$M$2</f>
        <v>1.4499999999999986</v>
      </c>
      <c r="J54">
        <f>'שגיאת שיפוע'!J54+$M$2</f>
        <v>1.4374999999999987</v>
      </c>
    </row>
    <row r="55" spans="2:10" x14ac:dyDescent="0.25">
      <c r="B55">
        <f>'שגיאת שיפוע'!B55</f>
        <v>52</v>
      </c>
      <c r="C55">
        <f>'שגיאת שיפוע'!C55+$M$2</f>
        <v>1.7062499999999985</v>
      </c>
      <c r="D55">
        <f>'שגיאת שיפוע'!D55+$M$2</f>
        <v>1.7312499999999986</v>
      </c>
      <c r="E55">
        <f>'שגיאת שיפוע'!E55+$M$2</f>
        <v>1.6718749999999987</v>
      </c>
      <c r="F55">
        <f>'שגיאת שיפוע'!F55+$M$2</f>
        <v>1.5187499999999985</v>
      </c>
      <c r="G55">
        <f>'שגיאת שיפוע'!G55+$M$2</f>
        <v>1.4874999999999985</v>
      </c>
      <c r="H55">
        <f>'שגיאת שיפוע'!H55+$M$2</f>
        <v>1.4874999999999985</v>
      </c>
      <c r="I55">
        <f>'שגיאת שיפוע'!I55+$M$2</f>
        <v>1.4531249999999987</v>
      </c>
      <c r="J55">
        <f>'שגיאת שיפוע'!J55+$M$2</f>
        <v>1.4562499999999987</v>
      </c>
    </row>
    <row r="56" spans="2:10" x14ac:dyDescent="0.25">
      <c r="B56">
        <f>'שגיאת שיפוע'!B56</f>
        <v>53</v>
      </c>
      <c r="C56">
        <f>'שגיאת שיפוע'!C56+$M$2</f>
        <v>1.7062499999999985</v>
      </c>
      <c r="D56">
        <f>'שגיאת שיפוע'!D56+$M$2</f>
        <v>1.7281249999999986</v>
      </c>
      <c r="E56">
        <f>'שגיאת שיפוע'!E56+$M$2</f>
        <v>1.6749999999999987</v>
      </c>
      <c r="F56">
        <f>'שגיאת שיפוע'!F56+$M$2</f>
        <v>1.5249999999999986</v>
      </c>
      <c r="G56">
        <f>'שגיאת שיפוע'!G56+$M$2</f>
        <v>1.4874999999999985</v>
      </c>
      <c r="H56">
        <f>'שגיאת שיפוע'!H56+$M$2</f>
        <v>1.4937499999999986</v>
      </c>
      <c r="I56">
        <f>'שגיאת שיפוע'!I56+$M$2</f>
        <v>1.4562499999999985</v>
      </c>
      <c r="J56">
        <f>'שגיאת שיפוע'!J56+$M$2</f>
        <v>1.4499999999999986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9" tint="-0.249977111117893"/>
  </sheetPr>
  <dimension ref="P3:AF19"/>
  <sheetViews>
    <sheetView topLeftCell="K1" zoomScaleNormal="100" workbookViewId="0">
      <selection activeCell="P5" sqref="P5:Q5"/>
    </sheetView>
  </sheetViews>
  <sheetFormatPr defaultRowHeight="15" x14ac:dyDescent="0.25"/>
  <sheetData>
    <row r="3" spans="16:32" ht="14.25" customHeight="1" x14ac:dyDescent="0.25">
      <c r="P3" s="47" t="s">
        <v>5</v>
      </c>
      <c r="Q3" s="48"/>
      <c r="AE3" s="47" t="s">
        <v>6</v>
      </c>
      <c r="AF3" s="48"/>
    </row>
    <row r="4" spans="16:32" x14ac:dyDescent="0.25">
      <c r="P4" s="49">
        <v>20</v>
      </c>
      <c r="Q4" s="50"/>
      <c r="AE4" s="49">
        <v>1</v>
      </c>
      <c r="AF4" s="50"/>
    </row>
    <row r="5" spans="16:32" ht="15" customHeight="1" x14ac:dyDescent="0.25">
      <c r="P5" s="53" t="s">
        <v>45</v>
      </c>
      <c r="Q5" s="54"/>
      <c r="AE5" s="55" t="s">
        <v>58</v>
      </c>
      <c r="AF5" s="56"/>
    </row>
    <row r="6" spans="16:32" x14ac:dyDescent="0.25">
      <c r="P6" s="51">
        <f ca="1">MAX(INDIRECT("'נתוני טמפ'!B3:B"&amp;ROWS('נתוני טמפ'!B:B)))</f>
        <v>53</v>
      </c>
      <c r="Q6" s="52"/>
      <c r="AE6" s="57">
        <f>'נתוני מוט'!$B$18</f>
        <v>8</v>
      </c>
      <c r="AF6" s="58"/>
    </row>
    <row r="10" spans="16:32" x14ac:dyDescent="0.25">
      <c r="Q10" s="4"/>
    </row>
    <row r="11" spans="16:32" x14ac:dyDescent="0.25">
      <c r="Q11" s="15"/>
    </row>
    <row r="18" spans="17:17" x14ac:dyDescent="0.25">
      <c r="Q18" s="1"/>
    </row>
    <row r="19" spans="17:17" x14ac:dyDescent="0.25">
      <c r="Q19" s="1"/>
    </row>
  </sheetData>
  <mergeCells count="8">
    <mergeCell ref="P3:Q3"/>
    <mergeCell ref="P4:Q4"/>
    <mergeCell ref="P6:Q6"/>
    <mergeCell ref="P5:Q5"/>
    <mergeCell ref="AE3:AF3"/>
    <mergeCell ref="AE4:AF4"/>
    <mergeCell ref="AE5:AF5"/>
    <mergeCell ref="AE6:AF6"/>
  </mergeCells>
  <pageMargins left="0.7" right="0.7" top="0.75" bottom="0.75" header="0.3" footer="0.3"/>
  <pageSetup paperSize="9" scale="63" orientation="portrait" r:id="rId1"/>
  <colBreaks count="1" manualBreakCount="1">
    <brk id="15" max="50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Worksheet______1">
    <tabColor theme="0" tint="-0.34998626667073579"/>
  </sheetPr>
  <dimension ref="B1:N56"/>
  <sheetViews>
    <sheetView workbookViewId="0">
      <selection activeCell="N6" sqref="N6"/>
    </sheetView>
  </sheetViews>
  <sheetFormatPr defaultRowHeight="15" x14ac:dyDescent="0.25"/>
  <sheetData>
    <row r="1" spans="2:14" ht="21" x14ac:dyDescent="0.35">
      <c r="B1" s="46" t="s">
        <v>77</v>
      </c>
      <c r="C1" s="46"/>
      <c r="D1" s="46"/>
      <c r="E1" s="46"/>
      <c r="F1" s="46"/>
      <c r="G1" s="46"/>
      <c r="H1" s="46"/>
      <c r="I1" s="46"/>
      <c r="J1" s="46"/>
    </row>
    <row r="2" spans="2:14" x14ac:dyDescent="0.25">
      <c r="C2">
        <f>'נתוני טמפ'!C2</f>
        <v>0.08</v>
      </c>
      <c r="D2">
        <f>'נתוני טמפ'!D2</f>
        <v>0.1389</v>
      </c>
      <c r="E2">
        <f>'נתוני טמפ'!E2</f>
        <v>0.1978</v>
      </c>
      <c r="F2">
        <f>'נתוני טמפ'!F2</f>
        <v>0.25669999999999998</v>
      </c>
      <c r="G2">
        <f>'נתוני טמפ'!G2</f>
        <v>0.31559999999999999</v>
      </c>
      <c r="H2">
        <f>'נתוני טמפ'!H2</f>
        <v>0.3745</v>
      </c>
      <c r="I2">
        <f>'נתוני טמפ'!I2</f>
        <v>0.43340000000000001</v>
      </c>
      <c r="J2">
        <f>'נתוני טמפ'!J2</f>
        <v>0.49230000000000002</v>
      </c>
      <c r="M2" t="s">
        <v>78</v>
      </c>
      <c r="N2">
        <f>'נתוני מוט'!$B$12</f>
        <v>22.5</v>
      </c>
    </row>
    <row r="3" spans="2:14" x14ac:dyDescent="0.25">
      <c r="B3">
        <f>'נתוני טמפ'!B3</f>
        <v>0</v>
      </c>
      <c r="C3">
        <f>'נתוני טמפ'!C3 - $N$2</f>
        <v>3.1000000000000014</v>
      </c>
      <c r="D3">
        <f>'נתוני טמפ'!D3 - $N$2</f>
        <v>3.8999999999999986</v>
      </c>
      <c r="E3">
        <f>'נתוני טמפ'!E3 - $N$2</f>
        <v>2</v>
      </c>
      <c r="F3">
        <f>'נתוני טמפ'!F3 - $N$2</f>
        <v>2.1999999999999993</v>
      </c>
      <c r="G3">
        <f>'נתוני טמפ'!G3 - $N$2</f>
        <v>2.5</v>
      </c>
      <c r="H3">
        <f>'נתוני טמפ'!H3 - $N$2</f>
        <v>1.6999999999999993</v>
      </c>
      <c r="I3">
        <f>'נתוני טמפ'!I3 - $N$2</f>
        <v>1.6999999999999993</v>
      </c>
      <c r="J3">
        <f>'נתוני טמפ'!J3 - $N$2</f>
        <v>1.1000000000000014</v>
      </c>
    </row>
    <row r="4" spans="2:14" x14ac:dyDescent="0.25">
      <c r="B4">
        <f>'נתוני טמפ'!B4</f>
        <v>1</v>
      </c>
      <c r="C4">
        <f>'נתוני טמפ'!C4 - $N$2</f>
        <v>7.1999999999999993</v>
      </c>
      <c r="D4">
        <f>'נתוני טמפ'!D4 - $N$2</f>
        <v>3.8000000000000007</v>
      </c>
      <c r="E4">
        <f>'נתוני טמפ'!E4 - $N$2</f>
        <v>1.1000000000000014</v>
      </c>
      <c r="F4">
        <f>'נתוני טמפ'!F4 - $N$2</f>
        <v>1.1999999999999993</v>
      </c>
      <c r="G4">
        <f>'נתוני טמפ'!G4 - $N$2</f>
        <v>1.6000000000000014</v>
      </c>
      <c r="H4">
        <f>'נתוני טמפ'!H4 - $N$2</f>
        <v>1.3000000000000007</v>
      </c>
      <c r="I4">
        <f>'נתוני טמפ'!I4 - $N$2</f>
        <v>1.1000000000000014</v>
      </c>
      <c r="J4">
        <f>'נתוני טמפ'!J4 - $N$2</f>
        <v>1.1000000000000014</v>
      </c>
    </row>
    <row r="5" spans="2:14" x14ac:dyDescent="0.25">
      <c r="B5">
        <f>'נתוני טמפ'!B5</f>
        <v>2</v>
      </c>
      <c r="C5">
        <f>'נתוני טמפ'!C5 - $N$2</f>
        <v>10.100000000000001</v>
      </c>
      <c r="D5">
        <f>'נתוני טמפ'!D5 - $N$2</f>
        <v>5.3999999999999986</v>
      </c>
      <c r="E5">
        <f>'נתוני טמפ'!E5 - $N$2</f>
        <v>1.8000000000000007</v>
      </c>
      <c r="F5">
        <f>'נתוני טמפ'!F5 - $N$2</f>
        <v>1.5</v>
      </c>
      <c r="G5">
        <f>'נתוני טמפ'!G5 - $N$2</f>
        <v>1.6000000000000014</v>
      </c>
      <c r="H5">
        <f>'נתוני טמפ'!H5 - $N$2</f>
        <v>0.89999999999999858</v>
      </c>
      <c r="I5">
        <f>'נתוני טמפ'!I5 - $N$2</f>
        <v>1</v>
      </c>
      <c r="J5">
        <f>'נתוני טמפ'!J5 - $N$2</f>
        <v>1</v>
      </c>
      <c r="M5" t="s">
        <v>6</v>
      </c>
      <c r="N5">
        <v>1</v>
      </c>
    </row>
    <row r="6" spans="2:14" x14ac:dyDescent="0.25">
      <c r="B6">
        <f>'נתוני טמפ'!B6</f>
        <v>3</v>
      </c>
      <c r="C6">
        <f>'נתוני טמפ'!C6 - $N$2</f>
        <v>11.899999999999999</v>
      </c>
      <c r="D6">
        <f>'נתוני טמפ'!D6 - $N$2</f>
        <v>7.1000000000000014</v>
      </c>
      <c r="E6">
        <f>'נתוני טמפ'!E6 - $N$2</f>
        <v>2.8999999999999986</v>
      </c>
      <c r="F6">
        <f>'נתוני טמפ'!F6 - $N$2</f>
        <v>1.8999999999999986</v>
      </c>
      <c r="G6">
        <f>'נתוני טמפ'!G6 - $N$2</f>
        <v>1.8000000000000007</v>
      </c>
      <c r="H6">
        <f>'נתוני טמפ'!H6 - $N$2</f>
        <v>0.89999999999999858</v>
      </c>
      <c r="I6">
        <f>'נתוני טמפ'!I6 - $N$2</f>
        <v>0.89999999999999858</v>
      </c>
      <c r="J6">
        <f>'נתוני טמפ'!J6 - $N$2</f>
        <v>0.80000000000000071</v>
      </c>
      <c r="N6" s="21" t="str">
        <f ca="1">_xlfn.TEXTJOIN(", ",TRUE, OFFSET($C$3, 0, $N$5 - 1, 'גרף טמפ'!$P$6, 1))</f>
        <v>3.1, 7.2, 10.1, 11.9, 13.8, 14.8, 16.3, 16.9, 18, 18.6, 19.6, 19.7, 20.5, 21.1, 21.3, 21.7, 22.3, 22.4, 22.6, 22.5, 23.3, 23.4, 23.5, 23.7, 23.3, 23.8, 24.3, 24.1, 24.2, 24.5, 24.8, 24.7, 24.6, 24.4, 24.6, 24.8, 24.7, 24.4, 24.8, 25, 24.8, 25, 24.7, 25, 25, 25.1, 25.1, 24.7, 24.6, 24.6, 24.5, 24.8, 24.5</v>
      </c>
    </row>
    <row r="7" spans="2:14" x14ac:dyDescent="0.25">
      <c r="B7">
        <f>'נתוני טמפ'!B7</f>
        <v>4</v>
      </c>
      <c r="C7">
        <f>'נתוני טמפ'!C7 - $N$2</f>
        <v>13.799999999999997</v>
      </c>
      <c r="D7">
        <f>'נתוני טמפ'!D7 - $N$2</f>
        <v>8.5</v>
      </c>
      <c r="E7">
        <f>'נתוני טמפ'!E7 - $N$2</f>
        <v>3.8999999999999986</v>
      </c>
      <c r="F7">
        <f>'נתוני טמפ'!F7 - $N$2</f>
        <v>2.5</v>
      </c>
      <c r="G7">
        <f>'נתוני טמפ'!G7 - $N$2</f>
        <v>2.1000000000000014</v>
      </c>
      <c r="H7">
        <f>'נתוני טמפ'!H7 - $N$2</f>
        <v>1</v>
      </c>
      <c r="I7">
        <f>'נתוני טמפ'!I7 - $N$2</f>
        <v>1</v>
      </c>
      <c r="J7">
        <f>'נתוני טמפ'!J7 - $N$2</f>
        <v>0.89999999999999858</v>
      </c>
    </row>
    <row r="8" spans="2:14" x14ac:dyDescent="0.25">
      <c r="B8">
        <f>'נתוני טמפ'!B8</f>
        <v>5</v>
      </c>
      <c r="C8">
        <f>'נתוני טמפ'!C8 - $N$2</f>
        <v>14.799999999999997</v>
      </c>
      <c r="D8">
        <f>'נתוני טמפ'!D8 - $N$2</f>
        <v>9.7000000000000028</v>
      </c>
      <c r="E8">
        <f>'נתוני טמפ'!E8 - $N$2</f>
        <v>4.8999999999999986</v>
      </c>
      <c r="F8">
        <f>'נתוני טמפ'!F8 - $N$2</f>
        <v>3.1999999999999993</v>
      </c>
      <c r="G8">
        <f>'נתוני טמפ'!G8 - $N$2</f>
        <v>2.6000000000000014</v>
      </c>
      <c r="H8">
        <f>'נתוני טמפ'!H8 - $N$2</f>
        <v>1.1999999999999993</v>
      </c>
      <c r="I8">
        <f>'נתוני טמפ'!I8 - $N$2</f>
        <v>0.10000000000000142</v>
      </c>
      <c r="J8">
        <f>'נתוני טמפ'!J8 - $N$2</f>
        <v>0.89999999999999858</v>
      </c>
    </row>
    <row r="9" spans="2:14" x14ac:dyDescent="0.25">
      <c r="B9">
        <f>'נתוני טמפ'!B9</f>
        <v>6</v>
      </c>
      <c r="C9">
        <f>'נתוני טמפ'!C9 - $N$2</f>
        <v>16.299999999999997</v>
      </c>
      <c r="D9">
        <f>'נתוני טמפ'!D9 - $N$2</f>
        <v>11</v>
      </c>
      <c r="E9">
        <f>'נתוני טמפ'!E9 - $N$2</f>
        <v>5.8999999999999986</v>
      </c>
      <c r="F9">
        <f>'נתוני טמפ'!F9 - $N$2</f>
        <v>3.8999999999999986</v>
      </c>
      <c r="G9">
        <f>'נתוני טמפ'!G9 - $N$2</f>
        <v>3.1000000000000014</v>
      </c>
      <c r="H9">
        <f>'נתוני טמפ'!H9 - $N$2</f>
        <v>1.5</v>
      </c>
      <c r="I9">
        <f>'נתוני טמפ'!I9 - $N$2</f>
        <v>0.10000000000000142</v>
      </c>
      <c r="J9">
        <f>'נתוני טמפ'!J9 - $N$2</f>
        <v>0.89999999999999858</v>
      </c>
    </row>
    <row r="10" spans="2:14" x14ac:dyDescent="0.25">
      <c r="B10">
        <f>'נתוני טמפ'!B10</f>
        <v>7</v>
      </c>
      <c r="C10">
        <f>'נתוני טמפ'!C10 - $N$2</f>
        <v>16.899999999999999</v>
      </c>
      <c r="D10">
        <f>'נתוני טמפ'!D10 - $N$2</f>
        <v>11.700000000000003</v>
      </c>
      <c r="E10">
        <f>'נתוני טמפ'!E10 - $N$2</f>
        <v>6.3999999999999986</v>
      </c>
      <c r="F10">
        <f>'נתוני טמפ'!F10 - $N$2</f>
        <v>4.3000000000000007</v>
      </c>
      <c r="G10">
        <f>'נתוני טמפ'!G10 - $N$2</f>
        <v>3.5</v>
      </c>
      <c r="H10">
        <f>'נתוני טמפ'!H10 - $N$2</f>
        <v>1.8000000000000007</v>
      </c>
      <c r="I10">
        <f>'נתוני טמפ'!I10 - $N$2</f>
        <v>0.10000000000000142</v>
      </c>
      <c r="J10">
        <f>'נתוני טמפ'!J10 - $N$2</f>
        <v>1.1000000000000014</v>
      </c>
    </row>
    <row r="11" spans="2:14" x14ac:dyDescent="0.25">
      <c r="B11">
        <f>'נתוני טמפ'!B11</f>
        <v>8</v>
      </c>
      <c r="C11">
        <f>'נתוני טמפ'!C11 - $N$2</f>
        <v>18</v>
      </c>
      <c r="D11">
        <f>'נתוני טמפ'!D11 - $N$2</f>
        <v>12.600000000000001</v>
      </c>
      <c r="E11">
        <f>'נתוני טמפ'!E11 - $N$2</f>
        <v>7.1000000000000014</v>
      </c>
      <c r="F11">
        <f>'נתוני טמפ'!F11 - $N$2</f>
        <v>4.8999999999999986</v>
      </c>
      <c r="G11">
        <f>'נתוני טמפ'!G11 - $N$2</f>
        <v>4</v>
      </c>
      <c r="H11">
        <f>'נתוני טמפ'!H11 - $N$2</f>
        <v>2.1999999999999993</v>
      </c>
      <c r="I11">
        <f>'נתוני טמפ'!I11 - $N$2</f>
        <v>0.19999999999999929</v>
      </c>
      <c r="J11">
        <f>'נתוני טמפ'!J11 - $N$2</f>
        <v>1.3999999999999986</v>
      </c>
    </row>
    <row r="12" spans="2:14" x14ac:dyDescent="0.25">
      <c r="B12">
        <f>'נתוני טמפ'!B12</f>
        <v>9</v>
      </c>
      <c r="C12">
        <f>'נתוני טמפ'!C12 - $N$2</f>
        <v>18.600000000000001</v>
      </c>
      <c r="D12">
        <f>'נתוני טמפ'!D12 - $N$2</f>
        <v>13.200000000000003</v>
      </c>
      <c r="E12">
        <f>'נתוני טמפ'!E12 - $N$2</f>
        <v>7.6999999999999993</v>
      </c>
      <c r="F12">
        <f>'נתוני טמפ'!F12 - $N$2</f>
        <v>5.5</v>
      </c>
      <c r="G12">
        <f>'נתוני טמפ'!G12 - $N$2</f>
        <v>4.5</v>
      </c>
      <c r="H12">
        <f>'נתוני טמפ'!H12 - $N$2</f>
        <v>2.6000000000000014</v>
      </c>
      <c r="I12">
        <f>'נתוני טמפ'!I12 - $N$2</f>
        <v>0.19999999999999929</v>
      </c>
      <c r="J12">
        <f>'נתוני טמפ'!J12 - $N$2</f>
        <v>1.6999999999999993</v>
      </c>
    </row>
    <row r="13" spans="2:14" x14ac:dyDescent="0.25">
      <c r="B13">
        <f>'נתוני טמפ'!B13</f>
        <v>10</v>
      </c>
      <c r="C13">
        <f>'נתוני טמפ'!C13 - $N$2</f>
        <v>19.600000000000001</v>
      </c>
      <c r="D13">
        <f>'נתוני טמפ'!D13 - $N$2</f>
        <v>13.899999999999999</v>
      </c>
      <c r="E13">
        <f>'נתוני טמפ'!E13 - $N$2</f>
        <v>8.3000000000000007</v>
      </c>
      <c r="F13">
        <f>'נתוני טמפ'!F13 - $N$2</f>
        <v>5.8000000000000007</v>
      </c>
      <c r="G13">
        <f>'נתוני טמפ'!G13 - $N$2</f>
        <v>4.8999999999999986</v>
      </c>
      <c r="H13">
        <f>'נתוני טמפ'!H13 - $N$2</f>
        <v>2.8999999999999986</v>
      </c>
      <c r="I13">
        <f>'נתוני טמפ'!I13 - $N$2</f>
        <v>0.30000000000000071</v>
      </c>
      <c r="J13">
        <f>'נתוני טמפ'!J13 - $N$2</f>
        <v>2.1000000000000014</v>
      </c>
    </row>
    <row r="14" spans="2:14" x14ac:dyDescent="0.25">
      <c r="B14">
        <f>'נתוני טמפ'!B14</f>
        <v>11</v>
      </c>
      <c r="C14">
        <f>'נתוני טמפ'!C14 - $N$2</f>
        <v>19.700000000000003</v>
      </c>
      <c r="D14">
        <f>'נתוני טמפ'!D14 - $N$2</f>
        <v>14.399999999999999</v>
      </c>
      <c r="E14">
        <f>'נתוני טמפ'!E14 - $N$2</f>
        <v>8.8000000000000007</v>
      </c>
      <c r="F14">
        <f>'נתוני טמפ'!F14 - $N$2</f>
        <v>6.3000000000000007</v>
      </c>
      <c r="G14">
        <f>'נתוני טמפ'!G14 - $N$2</f>
        <v>5.3000000000000007</v>
      </c>
      <c r="H14">
        <f>'נתוני טמפ'!H14 - $N$2</f>
        <v>3.3000000000000007</v>
      </c>
      <c r="I14">
        <f>'נתוני טמפ'!I14 - $N$2</f>
        <v>0.39999999999999858</v>
      </c>
      <c r="J14">
        <f>'נתוני טמפ'!J14 - $N$2</f>
        <v>2.3000000000000007</v>
      </c>
    </row>
    <row r="15" spans="2:14" x14ac:dyDescent="0.25">
      <c r="B15">
        <f>'נתוני טמפ'!B15</f>
        <v>12</v>
      </c>
      <c r="C15">
        <f>'נתוני טמפ'!C15 - $N$2</f>
        <v>20.5</v>
      </c>
      <c r="D15">
        <f>'נתוני טמפ'!D15 - $N$2</f>
        <v>15</v>
      </c>
      <c r="E15">
        <f>'נתוני טמפ'!E15 - $N$2</f>
        <v>9.1999999999999993</v>
      </c>
      <c r="F15">
        <f>'נתוני טמפ'!F15 - $N$2</f>
        <v>6.8000000000000007</v>
      </c>
      <c r="G15">
        <f>'נתוני טמפ'!G15 - $N$2</f>
        <v>5.6999999999999993</v>
      </c>
      <c r="H15">
        <f>'נתוני טמפ'!H15 - $N$2</f>
        <v>3.6000000000000014</v>
      </c>
      <c r="I15">
        <f>'נתוני טמפ'!I15 - $N$2</f>
        <v>0.39999999999999858</v>
      </c>
      <c r="J15">
        <f>'נתוני טמפ'!J15 - $N$2</f>
        <v>2.5</v>
      </c>
    </row>
    <row r="16" spans="2:14" x14ac:dyDescent="0.25">
      <c r="B16">
        <f>'נתוני טמפ'!B16</f>
        <v>13</v>
      </c>
      <c r="C16">
        <f>'נתוני טמפ'!C16 - $N$2</f>
        <v>21.1</v>
      </c>
      <c r="D16">
        <f>'נתוני טמפ'!D16 - $N$2</f>
        <v>15.5</v>
      </c>
      <c r="E16">
        <f>'נתוני טמפ'!E16 - $N$2</f>
        <v>9.7000000000000028</v>
      </c>
      <c r="F16">
        <f>'נתוני טמפ'!F16 - $N$2</f>
        <v>7.1999999999999993</v>
      </c>
      <c r="G16">
        <f>'נתוני טמפ'!G16 - $N$2</f>
        <v>6.1000000000000014</v>
      </c>
      <c r="H16">
        <f>'נתוני טמפ'!H16 - $N$2</f>
        <v>3.8999999999999986</v>
      </c>
      <c r="I16">
        <f>'נתוני טמפ'!I16 - $N$2</f>
        <v>0.39999999999999858</v>
      </c>
      <c r="J16">
        <f>'נתוני טמפ'!J16 - $N$2</f>
        <v>2.8000000000000007</v>
      </c>
    </row>
    <row r="17" spans="2:10" x14ac:dyDescent="0.25">
      <c r="B17">
        <f>'נתוני טמפ'!B17</f>
        <v>14</v>
      </c>
      <c r="C17">
        <f>'נתוני טמפ'!C17 - $N$2</f>
        <v>21.299999999999997</v>
      </c>
      <c r="D17">
        <f>'נתוני טמפ'!D17 - $N$2</f>
        <v>15.799999999999997</v>
      </c>
      <c r="E17">
        <f>'נתוני טמפ'!E17 - $N$2</f>
        <v>10</v>
      </c>
      <c r="F17">
        <f>'נתוני טמפ'!F17 - $N$2</f>
        <v>7.3999999999999986</v>
      </c>
      <c r="G17">
        <f>'נתוני טמפ'!G17 - $N$2</f>
        <v>6.5</v>
      </c>
      <c r="H17">
        <f>'נתוני טמפ'!H17 - $N$2</f>
        <v>4.3000000000000007</v>
      </c>
      <c r="I17">
        <f>'נתוני טמפ'!I17 - $N$2</f>
        <v>0</v>
      </c>
      <c r="J17">
        <f>'נתוני טמפ'!J17 - $N$2</f>
        <v>3.1000000000000014</v>
      </c>
    </row>
    <row r="18" spans="2:10" x14ac:dyDescent="0.25">
      <c r="B18">
        <f>'נתוני טמפ'!B18</f>
        <v>15</v>
      </c>
      <c r="C18">
        <f>'נתוני טמפ'!C18 - $N$2</f>
        <v>21.700000000000003</v>
      </c>
      <c r="D18">
        <f>'נתוני טמפ'!D18 - $N$2</f>
        <v>16.299999999999997</v>
      </c>
      <c r="E18">
        <f>'נתוני טמפ'!E18 - $N$2</f>
        <v>10.399999999999999</v>
      </c>
      <c r="F18">
        <f>'נתוני טמפ'!F18 - $N$2</f>
        <v>7.8000000000000007</v>
      </c>
      <c r="G18">
        <f>'נתוני טמפ'!G18 - $N$2</f>
        <v>6.8000000000000007</v>
      </c>
      <c r="H18">
        <f>'נתוני טמפ'!H18 - $N$2</f>
        <v>4.6000000000000014</v>
      </c>
      <c r="I18">
        <f>'נתוני טמפ'!I18 - $N$2</f>
        <v>0</v>
      </c>
      <c r="J18">
        <f>'נתוני טמפ'!J18 - $N$2</f>
        <v>3.3999999999999986</v>
      </c>
    </row>
    <row r="19" spans="2:10" x14ac:dyDescent="0.25">
      <c r="B19">
        <f>'נתוני טמפ'!B19</f>
        <v>16</v>
      </c>
      <c r="C19">
        <f>'נתוני טמפ'!C19 - $N$2</f>
        <v>22.299999999999997</v>
      </c>
      <c r="D19">
        <f>'נתוני טמפ'!D19 - $N$2</f>
        <v>16.799999999999997</v>
      </c>
      <c r="E19">
        <f>'נתוני טמפ'!E19 - $N$2</f>
        <v>10.899999999999999</v>
      </c>
      <c r="F19">
        <f>'נתוני טמפ'!F19 - $N$2</f>
        <v>8.3000000000000007</v>
      </c>
      <c r="G19">
        <f>'נתוני טמפ'!G19 - $N$2</f>
        <v>7.1999999999999993</v>
      </c>
      <c r="H19">
        <f>'נתוני טמפ'!H19 - $N$2</f>
        <v>4.8999999999999986</v>
      </c>
      <c r="I19">
        <f>'נתוני טמפ'!I19 - $N$2</f>
        <v>0</v>
      </c>
      <c r="J19">
        <f>'נתוני טמפ'!J19 - $N$2</f>
        <v>3.6000000000000014</v>
      </c>
    </row>
    <row r="20" spans="2:10" x14ac:dyDescent="0.25">
      <c r="B20">
        <f>'נתוני טמפ'!B20</f>
        <v>17</v>
      </c>
      <c r="C20">
        <f>'נתוני טמפ'!C20 - $N$2</f>
        <v>22.4</v>
      </c>
      <c r="D20">
        <f>'נתוני טמפ'!D20 - $N$2</f>
        <v>17</v>
      </c>
      <c r="E20">
        <f>'נתוני טמפ'!E20 - $N$2</f>
        <v>11.100000000000001</v>
      </c>
      <c r="F20">
        <f>'נתוני טמפ'!F20 - $N$2</f>
        <v>8.3999999999999986</v>
      </c>
      <c r="G20">
        <f>'נתוני טמפ'!G20 - $N$2</f>
        <v>7.3999999999999986</v>
      </c>
      <c r="H20">
        <f>'נתוני טמפ'!H20 - $N$2</f>
        <v>5.1999999999999993</v>
      </c>
      <c r="I20">
        <f>'נתוני טמפ'!I20 - $N$2</f>
        <v>0</v>
      </c>
      <c r="J20">
        <f>'נתוני טמפ'!J20 - $N$2</f>
        <v>3.8000000000000007</v>
      </c>
    </row>
    <row r="21" spans="2:10" x14ac:dyDescent="0.25">
      <c r="B21">
        <f>'נתוני טמפ'!B21</f>
        <v>18</v>
      </c>
      <c r="C21">
        <f>'נתוני טמפ'!C21 - $N$2</f>
        <v>22.6</v>
      </c>
      <c r="D21">
        <f>'נתוני טמפ'!D21 - $N$2</f>
        <v>17.200000000000003</v>
      </c>
      <c r="E21">
        <f>'נתוני טמפ'!E21 - $N$2</f>
        <v>11.299999999999997</v>
      </c>
      <c r="F21">
        <f>'נתוני טמפ'!F21 - $N$2</f>
        <v>8.6999999999999993</v>
      </c>
      <c r="G21">
        <f>'נתוני טמפ'!G21 - $N$2</f>
        <v>7.6999999999999993</v>
      </c>
      <c r="H21">
        <f>'נתוני טמפ'!H21 - $N$2</f>
        <v>5.3999999999999986</v>
      </c>
      <c r="I21">
        <f>'נתוני טמפ'!I21 - $N$2</f>
        <v>0</v>
      </c>
      <c r="J21">
        <f>'נתוני טמפ'!J21 - $N$2</f>
        <v>4</v>
      </c>
    </row>
    <row r="22" spans="2:10" x14ac:dyDescent="0.25">
      <c r="B22">
        <f>'נתוני טמפ'!B22</f>
        <v>19</v>
      </c>
      <c r="C22">
        <f>'נתוני טמפ'!C22 - $N$2</f>
        <v>22.5</v>
      </c>
      <c r="D22">
        <f>'נתוני טמפ'!D22 - $N$2</f>
        <v>17.200000000000003</v>
      </c>
      <c r="E22">
        <f>'נתוני טמפ'!E22 - $N$2</f>
        <v>11.299999999999997</v>
      </c>
      <c r="F22">
        <f>'נתוני טמפ'!F22 - $N$2</f>
        <v>8.6000000000000014</v>
      </c>
      <c r="G22">
        <f>'נתוני טמפ'!G22 - $N$2</f>
        <v>7.6999999999999993</v>
      </c>
      <c r="H22">
        <f>'נתוני טמפ'!H22 - $N$2</f>
        <v>5.6000000000000014</v>
      </c>
      <c r="I22">
        <f>'נתוני טמפ'!I22 - $N$2</f>
        <v>0</v>
      </c>
      <c r="J22">
        <f>'נתוני טמפ'!J22 - $N$2</f>
        <v>4.1000000000000014</v>
      </c>
    </row>
    <row r="23" spans="2:10" x14ac:dyDescent="0.25">
      <c r="B23">
        <f>'נתוני טמפ'!B23</f>
        <v>20</v>
      </c>
      <c r="C23">
        <f>'נתוני טמפ'!C23 - $N$2</f>
        <v>23.299999999999997</v>
      </c>
      <c r="D23">
        <f>'נתוני טמפ'!D23 - $N$2</f>
        <v>17.299999999999997</v>
      </c>
      <c r="E23">
        <f>'נתוני טמפ'!E23 - $N$2</f>
        <v>11.399999999999999</v>
      </c>
      <c r="F23">
        <f>'נתוני טמפ'!F23 - $N$2</f>
        <v>8.8000000000000007</v>
      </c>
      <c r="G23">
        <f>'נתוני טמפ'!G23 - $N$2</f>
        <v>7.8999999999999986</v>
      </c>
      <c r="H23">
        <f>'נתוני טמפ'!H23 - $N$2</f>
        <v>5.6999999999999993</v>
      </c>
      <c r="I23">
        <f>'נתוני טמפ'!I23 - $N$2</f>
        <v>0</v>
      </c>
      <c r="J23">
        <f>'נתוני טמפ'!J23 - $N$2</f>
        <v>4.3000000000000007</v>
      </c>
    </row>
    <row r="24" spans="2:10" x14ac:dyDescent="0.25">
      <c r="B24">
        <f>'נתוני טמפ'!B24</f>
        <v>21</v>
      </c>
      <c r="C24">
        <f>'נתוני טמפ'!C24 - $N$2</f>
        <v>23.4</v>
      </c>
      <c r="D24">
        <f>'נתוני טמפ'!D24 - $N$2</f>
        <v>17.600000000000001</v>
      </c>
      <c r="E24">
        <f>'נתוני טמפ'!E24 - $N$2</f>
        <v>11.799999999999997</v>
      </c>
      <c r="F24">
        <f>'נתוני טמפ'!F24 - $N$2</f>
        <v>9.1000000000000014</v>
      </c>
      <c r="G24">
        <f>'נתוני טמפ'!G24 - $N$2</f>
        <v>8.1000000000000014</v>
      </c>
      <c r="H24">
        <f>'נתוני טמפ'!H24 - $N$2</f>
        <v>5.8999999999999986</v>
      </c>
      <c r="I24">
        <f>'נתוני טמפ'!I24 - $N$2</f>
        <v>0</v>
      </c>
      <c r="J24">
        <f>'נתוני טמפ'!J24 - $N$2</f>
        <v>4.3999999999999986</v>
      </c>
    </row>
    <row r="25" spans="2:10" x14ac:dyDescent="0.25">
      <c r="B25">
        <f>'נתוני טמפ'!B25</f>
        <v>22</v>
      </c>
      <c r="C25">
        <f>'נתוני טמפ'!C25 - $N$2</f>
        <v>23.5</v>
      </c>
      <c r="D25">
        <f>'נתוני טמפ'!D25 - $N$2</f>
        <v>17.799999999999997</v>
      </c>
      <c r="E25">
        <f>'נתוני טמפ'!E25 - $N$2</f>
        <v>11.899999999999999</v>
      </c>
      <c r="F25">
        <f>'נתוני טמפ'!F25 - $N$2</f>
        <v>9.3999999999999986</v>
      </c>
      <c r="G25">
        <f>'נתוני טמפ'!G25 - $N$2</f>
        <v>8.3000000000000007</v>
      </c>
      <c r="H25">
        <f>'נתוני טמפ'!H25 - $N$2</f>
        <v>6.1000000000000014</v>
      </c>
      <c r="I25">
        <f>'נתוני טמפ'!I25 - $N$2</f>
        <v>0</v>
      </c>
      <c r="J25">
        <f>'נתוני טמפ'!J25 - $N$2</f>
        <v>4.6999999999999993</v>
      </c>
    </row>
    <row r="26" spans="2:10" x14ac:dyDescent="0.25">
      <c r="B26">
        <f>'נתוני טמפ'!B26</f>
        <v>23</v>
      </c>
      <c r="C26">
        <f>'נתוני טמפ'!C26 - $N$2</f>
        <v>23.700000000000003</v>
      </c>
      <c r="D26">
        <f>'נתוני טמפ'!D26 - $N$2</f>
        <v>18.100000000000001</v>
      </c>
      <c r="E26">
        <f>'נתוני טמפ'!E26 - $N$2</f>
        <v>12.200000000000003</v>
      </c>
      <c r="F26">
        <f>'נתוני טמפ'!F26 - $N$2</f>
        <v>9.6000000000000014</v>
      </c>
      <c r="G26">
        <f>'נתוני טמפ'!G26 - $N$2</f>
        <v>8.5</v>
      </c>
      <c r="H26">
        <f>'נתוני טמפ'!H26 - $N$2</f>
        <v>6.3000000000000007</v>
      </c>
      <c r="I26">
        <f>'נתוני טמפ'!I26 - $N$2</f>
        <v>0</v>
      </c>
      <c r="J26">
        <f>'נתוני טמפ'!J26 - $N$2</f>
        <v>4.8999999999999986</v>
      </c>
    </row>
    <row r="27" spans="2:10" x14ac:dyDescent="0.25">
      <c r="B27">
        <f>'נתוני טמפ'!B27</f>
        <v>24</v>
      </c>
      <c r="C27">
        <f>'נתוני טמפ'!C27 - $N$2</f>
        <v>23.299999999999997</v>
      </c>
      <c r="D27">
        <f>'נתוני טמפ'!D27 - $N$2</f>
        <v>18.100000000000001</v>
      </c>
      <c r="E27">
        <f>'נתוני טמפ'!E27 - $N$2</f>
        <v>12.299999999999997</v>
      </c>
      <c r="F27">
        <f>'נתוני טמפ'!F27 - $N$2</f>
        <v>9.7000000000000028</v>
      </c>
      <c r="G27">
        <f>'נתוני טמפ'!G27 - $N$2</f>
        <v>8.6999999999999993</v>
      </c>
      <c r="H27">
        <f>'נתוני טמפ'!H27 - $N$2</f>
        <v>6.5</v>
      </c>
      <c r="I27">
        <f>'נתוני טמפ'!I27 - $N$2</f>
        <v>0</v>
      </c>
      <c r="J27">
        <f>'נתוני טמפ'!J27 - $N$2</f>
        <v>4.8999999999999986</v>
      </c>
    </row>
    <row r="28" spans="2:10" x14ac:dyDescent="0.25">
      <c r="B28">
        <f>'נתוני טמפ'!B28</f>
        <v>25</v>
      </c>
      <c r="C28">
        <f>'נתוני טמפ'!C28 - $N$2</f>
        <v>23.799999999999997</v>
      </c>
      <c r="D28">
        <f>'נתוני טמפ'!D28 - $N$2</f>
        <v>18.299999999999997</v>
      </c>
      <c r="E28">
        <f>'נתוני טמפ'!E28 - $N$2</f>
        <v>12.5</v>
      </c>
      <c r="F28">
        <f>'נתוני טמפ'!F28 - $N$2</f>
        <v>9.7000000000000028</v>
      </c>
      <c r="G28">
        <f>'נתוני טמפ'!G28 - $N$2</f>
        <v>8.8000000000000007</v>
      </c>
      <c r="H28">
        <f>'נתוני טמפ'!H28 - $N$2</f>
        <v>6.6000000000000014</v>
      </c>
      <c r="I28">
        <f>'נתוני טמפ'!I28 - $N$2</f>
        <v>0</v>
      </c>
      <c r="J28">
        <f>'נתוני טמפ'!J28 - $N$2</f>
        <v>5.1000000000000014</v>
      </c>
    </row>
    <row r="29" spans="2:10" x14ac:dyDescent="0.25">
      <c r="B29">
        <f>'נתוני טמפ'!B29</f>
        <v>26</v>
      </c>
      <c r="C29">
        <f>'נתוני טמפ'!C29 - $N$2</f>
        <v>24.299999999999997</v>
      </c>
      <c r="D29">
        <f>'נתוני טמפ'!D29 - $N$2</f>
        <v>18.700000000000003</v>
      </c>
      <c r="E29">
        <f>'נתוני טמפ'!E29 - $N$2</f>
        <v>12.799999999999997</v>
      </c>
      <c r="F29">
        <f>'נתוני טמפ'!F29 - $N$2</f>
        <v>10</v>
      </c>
      <c r="G29">
        <f>'נתוני טמפ'!G29 - $N$2</f>
        <v>9.1000000000000014</v>
      </c>
      <c r="H29">
        <f>'נתוני טמפ'!H29 - $N$2</f>
        <v>6.8000000000000007</v>
      </c>
      <c r="I29">
        <f>'נתוני טמפ'!I29 - $N$2</f>
        <v>0</v>
      </c>
      <c r="J29">
        <f>'נתוני טמפ'!J29 - $N$2</f>
        <v>5.1999999999999993</v>
      </c>
    </row>
    <row r="30" spans="2:10" x14ac:dyDescent="0.25">
      <c r="B30">
        <f>'נתוני טמפ'!B30</f>
        <v>27</v>
      </c>
      <c r="C30">
        <f>'נתוני טמפ'!C30 - $N$2</f>
        <v>24.1</v>
      </c>
      <c r="D30">
        <f>'נתוני טמפ'!D30 - $N$2</f>
        <v>18.799999999999997</v>
      </c>
      <c r="E30">
        <f>'נתוני טמפ'!E30 - $N$2</f>
        <v>12.899999999999999</v>
      </c>
      <c r="F30">
        <f>'נתוני טמפ'!F30 - $N$2</f>
        <v>10.100000000000001</v>
      </c>
      <c r="G30">
        <f>'נתוני טמפ'!G30 - $N$2</f>
        <v>9.1999999999999993</v>
      </c>
      <c r="H30">
        <f>'נתוני טמפ'!H30 - $N$2</f>
        <v>7</v>
      </c>
      <c r="I30">
        <f>'נתוני טמפ'!I30 - $N$2</f>
        <v>0</v>
      </c>
      <c r="J30">
        <f>'נתוני טמפ'!J30 - $N$2</f>
        <v>5.3000000000000007</v>
      </c>
    </row>
    <row r="31" spans="2:10" x14ac:dyDescent="0.25">
      <c r="B31">
        <f>'נתוני טמפ'!B31</f>
        <v>28</v>
      </c>
      <c r="C31">
        <f>'נתוני טמפ'!C31 - $N$2</f>
        <v>24.200000000000003</v>
      </c>
      <c r="D31">
        <f>'נתוני טמפ'!D31 - $N$2</f>
        <v>18.899999999999999</v>
      </c>
      <c r="E31">
        <f>'נתוני טמפ'!E31 - $N$2</f>
        <v>13</v>
      </c>
      <c r="F31">
        <f>'נתוני טמפ'!F31 - $N$2</f>
        <v>10.299999999999997</v>
      </c>
      <c r="G31">
        <f>'נתוני טמפ'!G31 - $N$2</f>
        <v>9.3999999999999986</v>
      </c>
      <c r="H31">
        <f>'נתוני טמפ'!H31 - $N$2</f>
        <v>7.1000000000000014</v>
      </c>
      <c r="I31">
        <f>'נתוני טמפ'!I31 - $N$2</f>
        <v>0</v>
      </c>
      <c r="J31">
        <f>'נתוני טמפ'!J31 - $N$2</f>
        <v>5.3999999999999986</v>
      </c>
    </row>
    <row r="32" spans="2:10" x14ac:dyDescent="0.25">
      <c r="B32">
        <f>'נתוני טמפ'!B32</f>
        <v>29</v>
      </c>
      <c r="C32">
        <f>'נתוני טמפ'!C32 - $N$2</f>
        <v>24.5</v>
      </c>
      <c r="D32">
        <f>'נתוני טמפ'!D32 - $N$2</f>
        <v>19.100000000000001</v>
      </c>
      <c r="E32">
        <f>'נתוני טמפ'!E32 - $N$2</f>
        <v>13.200000000000003</v>
      </c>
      <c r="F32">
        <f>'נתוני טמפ'!F32 - $N$2</f>
        <v>10.600000000000001</v>
      </c>
      <c r="G32">
        <f>'נתוני טמפ'!G32 - $N$2</f>
        <v>9.6000000000000014</v>
      </c>
      <c r="H32">
        <f>'נתוני טמפ'!H32 - $N$2</f>
        <v>7.3000000000000007</v>
      </c>
      <c r="I32">
        <f>'נתוני טמפ'!I32 - $N$2</f>
        <v>0</v>
      </c>
      <c r="J32">
        <f>'נתוני טמפ'!J32 - $N$2</f>
        <v>5.6000000000000014</v>
      </c>
    </row>
    <row r="33" spans="2:10" x14ac:dyDescent="0.25">
      <c r="B33">
        <f>'נתוני טמפ'!B33</f>
        <v>30</v>
      </c>
      <c r="C33">
        <f>'נתוני טמפ'!C33 - $N$2</f>
        <v>24.799999999999997</v>
      </c>
      <c r="D33">
        <f>'נתוני טמפ'!D33 - $N$2</f>
        <v>19.299999999999997</v>
      </c>
      <c r="E33">
        <f>'נתוני טמפ'!E33 - $N$2</f>
        <v>13.299999999999997</v>
      </c>
      <c r="F33">
        <f>'נתוני טמפ'!F33 - $N$2</f>
        <v>10.700000000000003</v>
      </c>
      <c r="G33">
        <f>'נתוני טמפ'!G33 - $N$2</f>
        <v>9.7000000000000028</v>
      </c>
      <c r="H33">
        <f>'נתוני טמפ'!H33 - $N$2</f>
        <v>7.3999999999999986</v>
      </c>
      <c r="I33">
        <f>'נתוני טמפ'!I33 - $N$2</f>
        <v>0</v>
      </c>
      <c r="J33">
        <f>'נתוני טמפ'!J33 - $N$2</f>
        <v>5.6999999999999993</v>
      </c>
    </row>
    <row r="34" spans="2:10" x14ac:dyDescent="0.25">
      <c r="B34">
        <f>'נתוני טמפ'!B34</f>
        <v>31</v>
      </c>
      <c r="C34">
        <f>'נתוני טמפ'!C34 - $N$2</f>
        <v>24.700000000000003</v>
      </c>
      <c r="D34">
        <f>'נתוני טמפ'!D34 - $N$2</f>
        <v>19.299999999999997</v>
      </c>
      <c r="E34">
        <f>'נתוני טמפ'!E34 - $N$2</f>
        <v>13.299999999999997</v>
      </c>
      <c r="F34">
        <f>'נתוני טמפ'!F34 - $N$2</f>
        <v>10.600000000000001</v>
      </c>
      <c r="G34">
        <f>'נתוני טמפ'!G34 - $N$2</f>
        <v>9.7000000000000028</v>
      </c>
      <c r="H34">
        <f>'נתוני טמפ'!H34 - $N$2</f>
        <v>7.5</v>
      </c>
      <c r="I34">
        <f>'נתוני טמפ'!I34 - $N$2</f>
        <v>0</v>
      </c>
      <c r="J34">
        <f>'נתוני טמפ'!J34 - $N$2</f>
        <v>5.8999999999999986</v>
      </c>
    </row>
    <row r="35" spans="2:10" x14ac:dyDescent="0.25">
      <c r="B35">
        <f>'נתוני טמפ'!B35</f>
        <v>32</v>
      </c>
      <c r="C35">
        <f>'נתוני טמפ'!C35 - $N$2</f>
        <v>24.6</v>
      </c>
      <c r="D35">
        <f>'נתוני טמפ'!D35 - $N$2</f>
        <v>19.399999999999999</v>
      </c>
      <c r="E35">
        <f>'נתוני טמפ'!E35 - $N$2</f>
        <v>13.5</v>
      </c>
      <c r="F35">
        <f>'נתוני טמפ'!F35 - $N$2</f>
        <v>10.700000000000003</v>
      </c>
      <c r="G35">
        <f>'נתוני טמפ'!G35 - $N$2</f>
        <v>9.7999999999999972</v>
      </c>
      <c r="H35">
        <f>'נתוני טמפ'!H35 - $N$2</f>
        <v>7.5</v>
      </c>
      <c r="I35">
        <f>'נתוני טמפ'!I35 - $N$2</f>
        <v>0.10000000000000142</v>
      </c>
      <c r="J35">
        <f>'נתוני טמפ'!J35 - $N$2</f>
        <v>5.8999999999999986</v>
      </c>
    </row>
    <row r="36" spans="2:10" x14ac:dyDescent="0.25">
      <c r="B36">
        <f>'נתוני טמפ'!B36</f>
        <v>33</v>
      </c>
      <c r="C36">
        <f>'נתוני טמפ'!C36 - $N$2</f>
        <v>24.4</v>
      </c>
      <c r="D36">
        <f>'נתוני טמפ'!D36 - $N$2</f>
        <v>19.200000000000003</v>
      </c>
      <c r="E36">
        <f>'נתוני טמפ'!E36 - $N$2</f>
        <v>13.399999999999999</v>
      </c>
      <c r="F36">
        <f>'נתוני טמפ'!F36 - $N$2</f>
        <v>10.700000000000003</v>
      </c>
      <c r="G36">
        <f>'נתוני טמפ'!G36 - $N$2</f>
        <v>9.7999999999999972</v>
      </c>
      <c r="H36">
        <f>'נתוני טמפ'!H36 - $N$2</f>
        <v>7.6000000000000014</v>
      </c>
      <c r="I36">
        <f>'נתוני טמפ'!I36 - $N$2</f>
        <v>0.10000000000000142</v>
      </c>
      <c r="J36">
        <f>'נתוני טמפ'!J36 - $N$2</f>
        <v>5.8999999999999986</v>
      </c>
    </row>
    <row r="37" spans="2:10" x14ac:dyDescent="0.25">
      <c r="B37">
        <f>'נתוני טמפ'!B37</f>
        <v>34</v>
      </c>
      <c r="C37">
        <f>'נתוני טמפ'!C37 - $N$2</f>
        <v>24.6</v>
      </c>
      <c r="D37">
        <f>'נתוני טמפ'!D37 - $N$2</f>
        <v>19.399999999999999</v>
      </c>
      <c r="E37">
        <f>'נתוני טמפ'!E37 - $N$2</f>
        <v>13.5</v>
      </c>
      <c r="F37">
        <f>'נתוני טמפ'!F37 - $N$2</f>
        <v>10.799999999999997</v>
      </c>
      <c r="G37">
        <f>'נתוני טמפ'!G37 - $N$2</f>
        <v>9.8999999999999986</v>
      </c>
      <c r="H37">
        <f>'נתוני טמפ'!H37 - $N$2</f>
        <v>7.6999999999999993</v>
      </c>
      <c r="I37">
        <f>'נתוני טמפ'!I37 - $N$2</f>
        <v>0.19999999999999929</v>
      </c>
      <c r="J37">
        <f>'נתוני טמפ'!J37 - $N$2</f>
        <v>6</v>
      </c>
    </row>
    <row r="38" spans="2:10" x14ac:dyDescent="0.25">
      <c r="B38">
        <f>'נתוני טמפ'!B38</f>
        <v>35</v>
      </c>
      <c r="C38">
        <f>'נתוני טמפ'!C38 - $N$2</f>
        <v>24.799999999999997</v>
      </c>
      <c r="D38">
        <f>'נתוני טמפ'!D38 - $N$2</f>
        <v>19.600000000000001</v>
      </c>
      <c r="E38">
        <f>'נתוני טמפ'!E38 - $N$2</f>
        <v>13.600000000000001</v>
      </c>
      <c r="F38">
        <f>'נתוני טמפ'!F38 - $N$2</f>
        <v>10.899999999999999</v>
      </c>
      <c r="G38">
        <f>'נתוני טמפ'!G38 - $N$2</f>
        <v>10</v>
      </c>
      <c r="H38">
        <f>'נתוני טמפ'!H38 - $N$2</f>
        <v>7.6999999999999993</v>
      </c>
      <c r="I38">
        <f>'נתוני טמפ'!I38 - $N$2</f>
        <v>0.10000000000000142</v>
      </c>
      <c r="J38">
        <f>'נתוני טמפ'!J38 - $N$2</f>
        <v>6.1000000000000014</v>
      </c>
    </row>
    <row r="39" spans="2:10" x14ac:dyDescent="0.25">
      <c r="B39">
        <f>'נתוני טמפ'!B39</f>
        <v>36</v>
      </c>
      <c r="C39">
        <f>'נתוני טמפ'!C39 - $N$2</f>
        <v>24.700000000000003</v>
      </c>
      <c r="D39">
        <f>'נתוני טמפ'!D39 - $N$2</f>
        <v>19.5</v>
      </c>
      <c r="E39">
        <f>'נתוני טמפ'!E39 - $N$2</f>
        <v>13.600000000000001</v>
      </c>
      <c r="F39">
        <f>'נתוני טמפ'!F39 - $N$2</f>
        <v>10.799999999999997</v>
      </c>
      <c r="G39">
        <f>'נתוני טמפ'!G39 - $N$2</f>
        <v>10</v>
      </c>
      <c r="H39">
        <f>'נתוני טמפ'!H39 - $N$2</f>
        <v>7.8000000000000007</v>
      </c>
      <c r="I39">
        <f>'נתוני טמפ'!I39 - $N$2</f>
        <v>0.19999999999999929</v>
      </c>
      <c r="J39">
        <f>'נתוני טמפ'!J39 - $N$2</f>
        <v>6.1000000000000014</v>
      </c>
    </row>
    <row r="40" spans="2:10" x14ac:dyDescent="0.25">
      <c r="B40">
        <f>'נתוני טמפ'!B40</f>
        <v>37</v>
      </c>
      <c r="C40">
        <f>'נתוני טמפ'!C40 - $N$2</f>
        <v>24.4</v>
      </c>
      <c r="D40">
        <f>'נתוני טמפ'!D40 - $N$2</f>
        <v>19.299999999999997</v>
      </c>
      <c r="E40">
        <f>'נתוני טמפ'!E40 - $N$2</f>
        <v>13.600000000000001</v>
      </c>
      <c r="F40">
        <f>'נתוני טמפ'!F40 - $N$2</f>
        <v>10.799999999999997</v>
      </c>
      <c r="G40">
        <f>'נתוני טמפ'!G40 - $N$2</f>
        <v>10</v>
      </c>
      <c r="H40">
        <f>'נתוני טמפ'!H40 - $N$2</f>
        <v>7.8000000000000007</v>
      </c>
      <c r="I40">
        <f>'נתוני טמפ'!I40 - $N$2</f>
        <v>0.19999999999999929</v>
      </c>
      <c r="J40">
        <f>'נתוני טמפ'!J40 - $N$2</f>
        <v>6.1000000000000014</v>
      </c>
    </row>
    <row r="41" spans="2:10" x14ac:dyDescent="0.25">
      <c r="B41">
        <f>'נתוני טמפ'!B41</f>
        <v>38</v>
      </c>
      <c r="C41">
        <f>'נתוני טמפ'!C41 - $N$2</f>
        <v>24.799999999999997</v>
      </c>
      <c r="D41">
        <f>'נתוני טמפ'!D41 - $N$2</f>
        <v>19.399999999999999</v>
      </c>
      <c r="E41">
        <f>'נתוני טמפ'!E41 - $N$2</f>
        <v>13.5</v>
      </c>
      <c r="F41">
        <f>'נתוני טמפ'!F41 - $N$2</f>
        <v>10.799999999999997</v>
      </c>
      <c r="G41">
        <f>'נתוני טמפ'!G41 - $N$2</f>
        <v>10</v>
      </c>
      <c r="H41">
        <f>'נתוני טמפ'!H41 - $N$2</f>
        <v>7.8000000000000007</v>
      </c>
      <c r="I41">
        <f>'נתוני טמפ'!I41 - $N$2</f>
        <v>6.8000000000000007</v>
      </c>
      <c r="J41">
        <f>'נתוני טמפ'!J41 - $N$2</f>
        <v>6.1000000000000014</v>
      </c>
    </row>
    <row r="42" spans="2:10" x14ac:dyDescent="0.25">
      <c r="B42">
        <f>'נתוני טמפ'!B42</f>
        <v>39</v>
      </c>
      <c r="C42">
        <f>'נתוני טמפ'!C42 - $N$2</f>
        <v>25</v>
      </c>
      <c r="D42">
        <f>'נתוני טמפ'!D42 - $N$2</f>
        <v>19.600000000000001</v>
      </c>
      <c r="E42">
        <f>'נתוני טמפ'!E42 - $N$2</f>
        <v>13.700000000000003</v>
      </c>
      <c r="F42">
        <f>'נתוני טמפ'!F42 - $N$2</f>
        <v>11</v>
      </c>
      <c r="G42">
        <f>'נתוני טמפ'!G42 - $N$2</f>
        <v>10.100000000000001</v>
      </c>
      <c r="H42">
        <f>'נתוני טמפ'!H42 - $N$2</f>
        <v>7.8999999999999986</v>
      </c>
      <c r="I42">
        <f>'נתוני טמפ'!I42 - $N$2</f>
        <v>6.8999999999999986</v>
      </c>
      <c r="J42">
        <f>'נתוני טמפ'!J42 - $N$2</f>
        <v>6.5</v>
      </c>
    </row>
    <row r="43" spans="2:10" x14ac:dyDescent="0.25">
      <c r="B43">
        <f>'נתוני טמפ'!B43</f>
        <v>40</v>
      </c>
      <c r="C43">
        <f>'נתוני טמפ'!C43 - $N$2</f>
        <v>24.799999999999997</v>
      </c>
      <c r="D43">
        <f>'נתוני טמפ'!D43 - $N$2</f>
        <v>19.600000000000001</v>
      </c>
      <c r="E43">
        <f>'נתוני טמפ'!E43 - $N$2</f>
        <v>13.700000000000003</v>
      </c>
      <c r="F43">
        <f>'נתוני טמפ'!F43 - $N$2</f>
        <v>11.100000000000001</v>
      </c>
      <c r="G43">
        <f>'נתוני טמפ'!G43 - $N$2</f>
        <v>10.200000000000003</v>
      </c>
      <c r="H43">
        <f>'נתוני טמפ'!H43 - $N$2</f>
        <v>7.8999999999999986</v>
      </c>
      <c r="I43">
        <f>'נתוני טמפ'!I43 - $N$2</f>
        <v>7</v>
      </c>
      <c r="J43">
        <f>'נתוני טמפ'!J43 - $N$2</f>
        <v>6.3000000000000007</v>
      </c>
    </row>
    <row r="44" spans="2:10" x14ac:dyDescent="0.25">
      <c r="B44">
        <f>'נתוני טמפ'!B44</f>
        <v>41</v>
      </c>
      <c r="C44">
        <f>'נתוני טמפ'!C44 - $N$2</f>
        <v>25</v>
      </c>
      <c r="D44">
        <f>'נתוני טמפ'!D44 - $N$2</f>
        <v>19.600000000000001</v>
      </c>
      <c r="E44">
        <f>'נתוני טמפ'!E44 - $N$2</f>
        <v>13.799999999999997</v>
      </c>
      <c r="F44">
        <f>'נתוני טמפ'!F44 - $N$2</f>
        <v>11.100000000000001</v>
      </c>
      <c r="G44">
        <f>'נתוני טמפ'!G44 - $N$2</f>
        <v>10.200000000000003</v>
      </c>
      <c r="H44">
        <f>'נתוני טמפ'!H44 - $N$2</f>
        <v>7.8999999999999986</v>
      </c>
      <c r="I44">
        <f>'נתוני טמפ'!I44 - $N$2</f>
        <v>7</v>
      </c>
      <c r="J44">
        <f>'נתוני טמפ'!J44 - $N$2</f>
        <v>6.1999999999999993</v>
      </c>
    </row>
    <row r="45" spans="2:10" x14ac:dyDescent="0.25">
      <c r="B45">
        <f>'נתוני טמפ'!B45</f>
        <v>42</v>
      </c>
      <c r="C45">
        <f>'נתוני טמפ'!C45 - $N$2</f>
        <v>24.700000000000003</v>
      </c>
      <c r="D45">
        <f>'נתוני טמפ'!D45 - $N$2</f>
        <v>19.600000000000001</v>
      </c>
      <c r="E45">
        <f>'נתוני טמפ'!E45 - $N$2</f>
        <v>13.600000000000001</v>
      </c>
      <c r="F45">
        <f>'נתוני טמפ'!F45 - $N$2</f>
        <v>11.100000000000001</v>
      </c>
      <c r="G45">
        <f>'נתוני טמפ'!G45 - $N$2</f>
        <v>10.200000000000003</v>
      </c>
      <c r="H45">
        <f>'נתוני טמפ'!H45 - $N$2</f>
        <v>8</v>
      </c>
      <c r="I45">
        <f>'נתוני טמפ'!I45 - $N$2</f>
        <v>6.8999999999999986</v>
      </c>
      <c r="J45">
        <f>'נתוני טמפ'!J45 - $N$2</f>
        <v>6.3999999999999986</v>
      </c>
    </row>
    <row r="46" spans="2:10" x14ac:dyDescent="0.25">
      <c r="B46">
        <f>'נתוני טמפ'!B46</f>
        <v>43</v>
      </c>
      <c r="C46">
        <f>'נתוני טמפ'!C46 - $N$2</f>
        <v>25</v>
      </c>
      <c r="D46">
        <f>'נתוני טמפ'!D46 - $N$2</f>
        <v>19.5</v>
      </c>
      <c r="E46">
        <f>'נתוני טמפ'!E46 - $N$2</f>
        <v>13.600000000000001</v>
      </c>
      <c r="F46">
        <f>'נתוני טמפ'!F46 - $N$2</f>
        <v>10.799999999999997</v>
      </c>
      <c r="G46">
        <f>'נתוני טמפ'!G46 - $N$2</f>
        <v>10.100000000000001</v>
      </c>
      <c r="H46">
        <f>'נתוני טמפ'!H46 - $N$2</f>
        <v>8</v>
      </c>
      <c r="I46">
        <f>'נתוני טמפ'!I46 - $N$2</f>
        <v>6.8000000000000007</v>
      </c>
      <c r="J46">
        <f>'נתוני טמפ'!J46 - $N$2</f>
        <v>6.6999999999999993</v>
      </c>
    </row>
    <row r="47" spans="2:10" x14ac:dyDescent="0.25">
      <c r="B47">
        <f>'נתוני טמפ'!B47</f>
        <v>44</v>
      </c>
      <c r="C47">
        <f>'נתוני טמפ'!C47 - $N$2</f>
        <v>25</v>
      </c>
      <c r="D47">
        <f>'נתוני טמפ'!D47 - $N$2</f>
        <v>19.700000000000003</v>
      </c>
      <c r="E47">
        <f>'נתוני טמפ'!E47 - $N$2</f>
        <v>13.799999999999997</v>
      </c>
      <c r="F47">
        <f>'נתוני טמפ'!F47 - $N$2</f>
        <v>10.899999999999999</v>
      </c>
      <c r="G47">
        <f>'נתוני טמפ'!G47 - $N$2</f>
        <v>10.100000000000001</v>
      </c>
      <c r="H47">
        <f>'נתוני טמפ'!H47 - $N$2</f>
        <v>8</v>
      </c>
      <c r="I47">
        <f>'נתוני טמפ'!I47 - $N$2</f>
        <v>6.8999999999999986</v>
      </c>
      <c r="J47">
        <f>'נתוני טמפ'!J47 - $N$2</f>
        <v>6.6999999999999993</v>
      </c>
    </row>
    <row r="48" spans="2:10" x14ac:dyDescent="0.25">
      <c r="B48">
        <f>'נתוני טמפ'!B48</f>
        <v>45</v>
      </c>
      <c r="C48">
        <f>'נתוני טמפ'!C48 - $N$2</f>
        <v>25.1</v>
      </c>
      <c r="D48">
        <f>'נתוני טמפ'!D48 - $N$2</f>
        <v>19.799999999999997</v>
      </c>
      <c r="E48">
        <f>'נתוני טמפ'!E48 - $N$2</f>
        <v>13.899999999999999</v>
      </c>
      <c r="F48">
        <f>'נתוני טמפ'!F48 - $N$2</f>
        <v>11</v>
      </c>
      <c r="G48">
        <f>'נתוני טמפ'!G48 - $N$2</f>
        <v>10.200000000000003</v>
      </c>
      <c r="H48">
        <f>'נתוני טמפ'!H48 - $N$2</f>
        <v>8</v>
      </c>
      <c r="I48">
        <f>'נתוני טמפ'!I48 - $N$2</f>
        <v>7</v>
      </c>
      <c r="J48">
        <f>'נתוני טמפ'!J48 - $N$2</f>
        <v>6.6000000000000014</v>
      </c>
    </row>
    <row r="49" spans="2:10" x14ac:dyDescent="0.25">
      <c r="B49">
        <f>'נתוני טמפ'!B49</f>
        <v>46</v>
      </c>
      <c r="C49">
        <f>'נתוני טמפ'!C49 - $N$2</f>
        <v>25.1</v>
      </c>
      <c r="D49">
        <f>'נתוני טמפ'!D49 - $N$2</f>
        <v>19.799999999999997</v>
      </c>
      <c r="E49">
        <f>'נתוני טמפ'!E49 - $N$2</f>
        <v>13.899999999999999</v>
      </c>
      <c r="F49">
        <f>'נתוני טמפ'!F49 - $N$2</f>
        <v>11</v>
      </c>
      <c r="G49">
        <f>'נתוני טמפ'!G49 - $N$2</f>
        <v>10.200000000000003</v>
      </c>
      <c r="H49">
        <f>'נתוני טמפ'!H49 - $N$2</f>
        <v>8</v>
      </c>
      <c r="I49">
        <f>'נתוני טמפ'!I49 - $N$2</f>
        <v>7</v>
      </c>
      <c r="J49">
        <f>'נתוני טמפ'!J49 - $N$2</f>
        <v>6.6000000000000014</v>
      </c>
    </row>
    <row r="50" spans="2:10" x14ac:dyDescent="0.25">
      <c r="B50">
        <f>'נתוני טמפ'!B50</f>
        <v>47</v>
      </c>
      <c r="C50">
        <f>'נתוני טמפ'!C50 - $N$2</f>
        <v>24.700000000000003</v>
      </c>
      <c r="D50">
        <f>'נתוני טמפ'!D50 - $N$2</f>
        <v>19.5</v>
      </c>
      <c r="E50">
        <f>'נתוני טמפ'!E50 - $N$2</f>
        <v>13.799999999999997</v>
      </c>
      <c r="F50">
        <f>'נתוני טמפ'!F50 - $N$2</f>
        <v>11</v>
      </c>
      <c r="G50">
        <f>'נתוני טמפ'!G50 - $N$2</f>
        <v>10.200000000000003</v>
      </c>
      <c r="H50">
        <f>'נתוני טמפ'!H50 - $N$2</f>
        <v>8</v>
      </c>
      <c r="I50">
        <f>'נתוני טמפ'!I50 - $N$2</f>
        <v>7</v>
      </c>
      <c r="J50">
        <f>'נתוני טמפ'!J50 - $N$2</f>
        <v>6.5</v>
      </c>
    </row>
    <row r="51" spans="2:10" x14ac:dyDescent="0.25">
      <c r="B51">
        <f>'נתוני טמפ'!B51</f>
        <v>48</v>
      </c>
      <c r="C51">
        <f>'נתוני טמפ'!C51 - $N$2</f>
        <v>24.6</v>
      </c>
      <c r="D51">
        <f>'נתוני טמפ'!D51 - $N$2</f>
        <v>19.5</v>
      </c>
      <c r="E51">
        <f>'נתוני טמפ'!E51 - $N$2</f>
        <v>13.899999999999999</v>
      </c>
      <c r="F51">
        <f>'נתוני טמפ'!F51 - $N$2</f>
        <v>11</v>
      </c>
      <c r="G51">
        <f>'נתוני טמפ'!G51 - $N$2</f>
        <v>10.200000000000003</v>
      </c>
      <c r="H51">
        <f>'נתוני טמפ'!H51 - $N$2</f>
        <v>8</v>
      </c>
      <c r="I51">
        <f>'נתוני טמפ'!I51 - $N$2</f>
        <v>7</v>
      </c>
      <c r="J51">
        <f>'נתוני טמפ'!J51 - $N$2</f>
        <v>6.6000000000000014</v>
      </c>
    </row>
    <row r="52" spans="2:10" x14ac:dyDescent="0.25">
      <c r="B52">
        <f>'נתוני טמפ'!B52</f>
        <v>49</v>
      </c>
      <c r="C52">
        <f>'נתוני טמפ'!C52 - $N$2</f>
        <v>24.6</v>
      </c>
      <c r="D52">
        <f>'נתוני טמפ'!D52 - $N$2</f>
        <v>19.299999999999997</v>
      </c>
      <c r="E52">
        <f>'נתוני טמפ'!E52 - $N$2</f>
        <v>13.5</v>
      </c>
      <c r="F52">
        <f>'נתוני טמפ'!F52 - $N$2</f>
        <v>10.700000000000003</v>
      </c>
      <c r="G52">
        <f>'נתוני טמפ'!G52 - $N$2</f>
        <v>10</v>
      </c>
      <c r="H52">
        <f>'נתוני טמפ'!H52 - $N$2</f>
        <v>8</v>
      </c>
      <c r="I52">
        <f>'נתוני טמפ'!I52 - $N$2</f>
        <v>6.8999999999999986</v>
      </c>
      <c r="J52">
        <f>'נתוני טמפ'!J52 - $N$2</f>
        <v>6.6000000000000014</v>
      </c>
    </row>
    <row r="53" spans="2:10" x14ac:dyDescent="0.25">
      <c r="B53">
        <f>'נתוני טמפ'!B53</f>
        <v>50</v>
      </c>
      <c r="C53">
        <f>'נתוני טמפ'!C53 - $N$2</f>
        <v>24.5</v>
      </c>
      <c r="D53">
        <f>'נתוני טמפ'!D53 - $N$2</f>
        <v>19.5</v>
      </c>
      <c r="E53">
        <f>'נתוני טמפ'!E53 - $N$2</f>
        <v>13.700000000000003</v>
      </c>
      <c r="F53">
        <f>'נתוני טמפ'!F53 - $N$2</f>
        <v>10.899999999999999</v>
      </c>
      <c r="G53">
        <f>'נתוני טמפ'!G53 - $N$2</f>
        <v>10.200000000000003</v>
      </c>
      <c r="H53">
        <f>'נתוני טמפ'!H53 - $N$2</f>
        <v>8</v>
      </c>
      <c r="I53">
        <f>'נתוני טמפ'!I53 - $N$2</f>
        <v>7.1000000000000014</v>
      </c>
      <c r="J53">
        <f>'נתוני טמפ'!J53 - $N$2</f>
        <v>6.5</v>
      </c>
    </row>
    <row r="54" spans="2:10" x14ac:dyDescent="0.25">
      <c r="B54">
        <f>'נתוני טמפ'!B54</f>
        <v>51</v>
      </c>
      <c r="C54">
        <f>'נתוני טמפ'!C54 - $N$2</f>
        <v>24.799999999999997</v>
      </c>
      <c r="D54">
        <f>'נתוני טמפ'!D54 - $N$2</f>
        <v>19.600000000000001</v>
      </c>
      <c r="E54">
        <f>'נתוני טמפ'!E54 - $N$2</f>
        <v>14</v>
      </c>
      <c r="F54">
        <f>'נתוני טמפ'!F54 - $N$2</f>
        <v>10.899999999999999</v>
      </c>
      <c r="G54">
        <f>'נתוני טמפ'!G54 - $N$2</f>
        <v>10.200000000000003</v>
      </c>
      <c r="H54">
        <f>'נתוני טמפ'!H54 - $N$2</f>
        <v>8</v>
      </c>
      <c r="I54">
        <f>'נתוני טמפ'!I54 - $N$2</f>
        <v>7</v>
      </c>
      <c r="J54">
        <f>'נתוני טמפ'!J54 - $N$2</f>
        <v>6.3999999999999986</v>
      </c>
    </row>
    <row r="55" spans="2:10" x14ac:dyDescent="0.25">
      <c r="B55">
        <f>'נתוני טמפ'!B55</f>
        <v>52</v>
      </c>
      <c r="C55">
        <f>'נתוני טמפ'!C55 - $N$2</f>
        <v>24.5</v>
      </c>
      <c r="D55">
        <f>'נתוני טמפ'!D55 - $N$2</f>
        <v>19.600000000000001</v>
      </c>
      <c r="E55">
        <f>'נתוני טמפ'!E55 - $N$2</f>
        <v>13.899999999999999</v>
      </c>
      <c r="F55">
        <f>'נתוני טמפ'!F55 - $N$2</f>
        <v>10.899999999999999</v>
      </c>
      <c r="G55">
        <f>'נתוני טמפ'!G55 - $N$2</f>
        <v>10.100000000000001</v>
      </c>
      <c r="H55">
        <f>'נתוני טמפ'!H55 - $N$2</f>
        <v>8.1000000000000014</v>
      </c>
      <c r="I55">
        <f>'נתוני טמפ'!I55 - $N$2</f>
        <v>7.3000000000000007</v>
      </c>
      <c r="J55">
        <f>'נתוני טמפ'!J55 - $N$2</f>
        <v>6.3999999999999986</v>
      </c>
    </row>
    <row r="56" spans="2:10" x14ac:dyDescent="0.25">
      <c r="B56">
        <f>'נתוני טמפ'!B56</f>
        <v>53</v>
      </c>
      <c r="C56">
        <f>'נתוני טמפ'!C56 - $N$2</f>
        <v>24.6</v>
      </c>
      <c r="D56">
        <f>'נתוני טמפ'!D56 - $N$2</f>
        <v>19.700000000000003</v>
      </c>
      <c r="E56">
        <f>'נתוני טמפ'!E56 - $N$2</f>
        <v>14.100000000000001</v>
      </c>
      <c r="F56">
        <f>'נתוני טמפ'!F56 - $N$2</f>
        <v>10.899999999999999</v>
      </c>
      <c r="G56">
        <f>'נתוני טמפ'!G56 - $N$2</f>
        <v>10.100000000000001</v>
      </c>
      <c r="H56">
        <f>'נתוני טמפ'!H56 - $N$2</f>
        <v>8.1000000000000014</v>
      </c>
      <c r="I56">
        <f>'נתוני טמפ'!I56 - $N$2</f>
        <v>7.1000000000000014</v>
      </c>
      <c r="J56">
        <f>'נתוני טמפ'!J56 - $N$2</f>
        <v>6.3000000000000007</v>
      </c>
    </row>
  </sheetData>
  <mergeCells count="1">
    <mergeCell ref="B1:J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theme="2" tint="-0.249977111117893"/>
  </sheetPr>
  <dimension ref="A1:Q58"/>
  <sheetViews>
    <sheetView workbookViewId="0">
      <selection activeCell="M4" sqref="M4"/>
    </sheetView>
  </sheetViews>
  <sheetFormatPr defaultColWidth="9.140625" defaultRowHeight="15" x14ac:dyDescent="0.25"/>
  <cols>
    <col min="3" max="3" width="2.85546875" style="3" customWidth="1"/>
    <col min="11" max="11" width="2.85546875" style="3" customWidth="1"/>
    <col min="17" max="17" width="3.42578125" style="3" customWidth="1"/>
  </cols>
  <sheetData>
    <row r="1" spans="1:16" ht="15" customHeight="1" x14ac:dyDescent="0.25">
      <c r="A1" s="59" t="s">
        <v>52</v>
      </c>
      <c r="B1" s="59"/>
      <c r="D1" s="61" t="s">
        <v>28</v>
      </c>
      <c r="E1">
        <v>0</v>
      </c>
      <c r="F1" s="61" t="s">
        <v>24</v>
      </c>
      <c r="G1">
        <f xml:space="preserve"> ($B$4 * SINH(M * ($B$3 - E1))) / SINH(M * $B$3)</f>
        <v>25.1</v>
      </c>
      <c r="H1" s="61" t="s">
        <v>25</v>
      </c>
      <c r="I1">
        <f xml:space="preserve"> ($B$4 * COSH(M * ($B$3 -E1))) / COSH(M * $B$3)</f>
        <v>25.1</v>
      </c>
      <c r="L1" s="61" t="s">
        <v>29</v>
      </c>
      <c r="M1" t="s">
        <v>26</v>
      </c>
      <c r="N1" t="s">
        <v>27</v>
      </c>
      <c r="O1" t="s">
        <v>22</v>
      </c>
      <c r="P1" t="s">
        <v>23</v>
      </c>
    </row>
    <row r="2" spans="1:16" x14ac:dyDescent="0.25">
      <c r="B2" s="2"/>
      <c r="D2" s="61"/>
      <c r="E2">
        <f>E1 + $B$7</f>
        <v>2.1156249999999998E-2</v>
      </c>
      <c r="F2" s="61"/>
      <c r="G2">
        <f xml:space="preserve"> ($B$4 * SINH(M * ($B$3 - E2))) / SINH(M * $B$3)</f>
        <v>22.61623341186116</v>
      </c>
      <c r="H2" s="61"/>
      <c r="I2">
        <f xml:space="preserve"> ($B$4 * COSH(M * ($B$3 -E2))) / COSH(M * $B$3)</f>
        <v>22.800109548897773</v>
      </c>
      <c r="L2" s="61"/>
      <c r="M2">
        <v>0</v>
      </c>
      <c r="N2">
        <f t="array" aca="1" ref="N2:N9" ca="1">TRANSPOSE(OFFSET('הפרש טמפ'!$C$3,'גרף תיאוריה'!$A$12,0,1,'נתוני מוט'!$B$18))</f>
        <v>24.799999999999997</v>
      </c>
      <c r="O2">
        <f xml:space="preserve"> ($B$4 * SINH(M * ($B$3 - M2))) / SINH(M * $B$3)</f>
        <v>25.1</v>
      </c>
      <c r="P2">
        <f xml:space="preserve"> ($B$4 * COSH(M * ($B$3 -M2))) / COSH(M * $B$3)</f>
        <v>25.1</v>
      </c>
    </row>
    <row r="3" spans="1:16" x14ac:dyDescent="0.25">
      <c r="A3" t="s">
        <v>20</v>
      </c>
      <c r="B3">
        <f>('נתוני מוט'!$B$15 - 'נתוני מוט'!$B$16) + 'נתוני מוט'!$G$16 / 4</f>
        <v>0.42312499999999997</v>
      </c>
      <c r="D3" s="61"/>
      <c r="E3">
        <f>E2 + $B$7</f>
        <v>4.2312499999999996E-2</v>
      </c>
      <c r="F3" s="61"/>
      <c r="G3">
        <f xml:space="preserve"> ($B$4 * SINH(M * ($B$3 - E3))) / SINH(M * $B$3)</f>
        <v>20.359130705326805</v>
      </c>
      <c r="H3" s="61"/>
      <c r="I3">
        <f xml:space="preserve"> ($B$4 * COSH(M * ($B$3 -E3))) / COSH(M * $B$3)</f>
        <v>20.728725818488055</v>
      </c>
      <c r="L3" s="61"/>
      <c r="M3">
        <f>M2 + 'נתוני מוט'!$B$17</f>
        <v>5.8900000000000001E-2</v>
      </c>
      <c r="N3">
        <f ca="1"/>
        <v>19.600000000000001</v>
      </c>
      <c r="O3">
        <f xml:space="preserve"> ($B$4 * SINH(M * ($B$3 - M3))) / SINH(M * $B$3)</f>
        <v>18.733226106119101</v>
      </c>
      <c r="P3">
        <f xml:space="preserve"> ($B$4 * COSH(M * ($B$3 -M3))) / COSH(M * $B$3)</f>
        <v>19.250929466136942</v>
      </c>
    </row>
    <row r="4" spans="1:16" x14ac:dyDescent="0.25">
      <c r="A4" t="s">
        <v>18</v>
      </c>
      <c r="B4">
        <f>'נתוני מוט'!$B$13 - 'נתוני מוט'!$B$12</f>
        <v>25.1</v>
      </c>
      <c r="D4" s="61"/>
      <c r="E4">
        <f t="shared" ref="E4:E21" si="0">E3 + $B$7</f>
        <v>6.346874999999999E-2</v>
      </c>
      <c r="F4" s="61"/>
      <c r="G4">
        <f xml:space="preserve"> ($B$4 * SINH(M * ($B$3 - E4))) / SINH(M * $B$3)</f>
        <v>18.306070798834583</v>
      </c>
      <c r="H4" s="61"/>
      <c r="I4">
        <f xml:space="preserve"> ($B$4 * COSH(M * ($B$3 -E4))) / COSH(M * $B$3)</f>
        <v>18.865089035554995</v>
      </c>
      <c r="L4" s="61"/>
      <c r="M4">
        <f>M3 + 'נתוני מוט'!$B$17</f>
        <v>0.1178</v>
      </c>
      <c r="N4">
        <f ca="1"/>
        <v>13.700000000000003</v>
      </c>
      <c r="O4">
        <f xml:space="preserve"> ($B$4 * SINH(M * ($B$3 - M4))) / SINH(M * $B$3)</f>
        <v>13.829884587219565</v>
      </c>
      <c r="P4">
        <f xml:space="preserve"> ($B$4 * COSH(M * ($B$3 -M4))) / COSH(M * $B$3)</f>
        <v>14.905734093425385</v>
      </c>
    </row>
    <row r="5" spans="1:16" ht="15" customHeight="1" x14ac:dyDescent="0.25">
      <c r="E5">
        <f t="shared" si="0"/>
        <v>8.4624999999999992E-2</v>
      </c>
      <c r="F5" t="s">
        <v>22</v>
      </c>
      <c r="G5">
        <f xml:space="preserve"> ($B$4 * SINH(M * ($B$3 - E5))) / SINH(M * $B$3)</f>
        <v>16.436477563764935</v>
      </c>
      <c r="H5" t="s">
        <v>23</v>
      </c>
      <c r="I5">
        <f xml:space="preserve"> ($B$4 * COSH(M * ($B$3 -E5))) / COSH(M * $B$3)</f>
        <v>17.190521503444682</v>
      </c>
      <c r="L5" s="60" t="s">
        <v>36</v>
      </c>
      <c r="M5">
        <f>M4 + 'נתוני מוט'!$B$17</f>
        <v>0.1767</v>
      </c>
      <c r="N5">
        <f ca="1"/>
        <v>11.100000000000001</v>
      </c>
      <c r="O5">
        <f xml:space="preserve"> ($B$4 * SINH(M * ($B$3 - M5))) / SINH(M * $B$3)</f>
        <v>10.006928301090035</v>
      </c>
      <c r="P5">
        <f xml:space="preserve"> ($B$4 * COSH(M * ($B$3 -M5))) / COSH(M * $B$3)</f>
        <v>11.724968900631255</v>
      </c>
    </row>
    <row r="6" spans="1:16" x14ac:dyDescent="0.25">
      <c r="A6" t="s">
        <v>21</v>
      </c>
      <c r="B6">
        <v>20</v>
      </c>
      <c r="E6">
        <f t="shared" si="0"/>
        <v>0.10578124999999999</v>
      </c>
      <c r="G6">
        <f xml:space="preserve"> ($B$4 * SINH(M * ($B$3 - E6))) / SINH(M * $B$3)</f>
        <v>14.731613606849722</v>
      </c>
      <c r="I6">
        <f xml:space="preserve"> ($B$4 * COSH(M * ($B$3 -E6))) / COSH(M * $B$3)</f>
        <v>15.68824041089387</v>
      </c>
      <c r="L6" s="60"/>
      <c r="M6">
        <f>M5 + 'נתוני מוט'!$B$17</f>
        <v>0.2356</v>
      </c>
      <c r="N6">
        <f ca="1"/>
        <v>10.200000000000003</v>
      </c>
      <c r="O6">
        <f xml:space="preserve"> ($B$4 * SINH(M * ($B$3 - M6))) / SINH(M * $B$3)</f>
        <v>6.9657093818707772</v>
      </c>
      <c r="P6">
        <f xml:space="preserve"> ($B$4 * COSH(M * ($B$3 -M6))) / COSH(M * $B$3)</f>
        <v>9.4601537416238024</v>
      </c>
    </row>
    <row r="7" spans="1:16" x14ac:dyDescent="0.25">
      <c r="A7" t="s">
        <v>79</v>
      </c>
      <c r="B7">
        <f>תיאוריה!$B$3 / תיאוריה!$B$6</f>
        <v>2.1156249999999998E-2</v>
      </c>
      <c r="E7">
        <f t="shared" si="0"/>
        <v>0.12693749999999998</v>
      </c>
      <c r="G7">
        <f xml:space="preserve"> ($B$4 * SINH(M * ($B$3 - E7))) / SINH(M * $B$3)</f>
        <v>13.174392480710873</v>
      </c>
      <c r="I7">
        <f xml:space="preserve"> ($B$4 * COSH(M * ($B$3 -E7))) / COSH(M * $B$3)</f>
        <v>14.343189631734356</v>
      </c>
      <c r="L7" s="60"/>
      <c r="M7">
        <f>M6 + 'נתוני מוט'!$B$17</f>
        <v>0.29449999999999998</v>
      </c>
      <c r="N7">
        <f ca="1"/>
        <v>7.8999999999999986</v>
      </c>
      <c r="O7">
        <f xml:space="preserve"> ($B$4 * SINH(M * ($B$3 - M7))) / SINH(M * $B$3)</f>
        <v>4.4686489843282153</v>
      </c>
      <c r="P7">
        <f xml:space="preserve"> ($B$4 * COSH(M * ($B$3 -M7))) / COSH(M * $B$3)</f>
        <v>7.9343621325040585</v>
      </c>
    </row>
    <row r="8" spans="1:16" ht="15" customHeight="1" x14ac:dyDescent="0.25">
      <c r="E8">
        <f t="shared" si="0"/>
        <v>0.14809374999999997</v>
      </c>
      <c r="G8">
        <f xml:space="preserve"> ($B$4 * SINH(M * ($B$3 - E8))) / SINH(M * $B$3)</f>
        <v>11.749207440470071</v>
      </c>
      <c r="I8">
        <f xml:space="preserve"> ($B$4 * COSH(M * ($B$3 -E8))) / COSH(M * $B$3)</f>
        <v>13.141888829740052</v>
      </c>
      <c r="M8">
        <f>M7 + 'נתוני מוט'!$B$17</f>
        <v>0.35339999999999999</v>
      </c>
      <c r="N8">
        <f ca="1"/>
        <v>7</v>
      </c>
      <c r="O8">
        <f xml:space="preserve"> ($B$4 * SINH(M * ($B$3 - M8))) / SINH(M * $B$3)</f>
        <v>2.3206777163914358</v>
      </c>
      <c r="P8">
        <f xml:space="preserve"> ($B$4 * COSH(M * ($B$3 -M8))) / COSH(M * $B$3)</f>
        <v>7.0283998231406297</v>
      </c>
    </row>
    <row r="9" spans="1:16" x14ac:dyDescent="0.25">
      <c r="E9">
        <f t="shared" si="0"/>
        <v>0.16924999999999996</v>
      </c>
      <c r="G9">
        <f xml:space="preserve"> ($B$4 * SINH(M * ($B$3 - E9))) / SINH(M * $B$3)</f>
        <v>10.441775030197997</v>
      </c>
      <c r="I9">
        <f xml:space="preserve"> ($B$4 * COSH(M * ($B$3 -E9))) / COSH(M * $B$3)</f>
        <v>12.072298356318907</v>
      </c>
      <c r="M9">
        <f>M8 + 'נתוני מוט'!$B$17</f>
        <v>0.4123</v>
      </c>
      <c r="N9">
        <f ca="1"/>
        <v>6.3000000000000007</v>
      </c>
      <c r="O9">
        <f xml:space="preserve"> ($B$4 * SINH(M * ($B$3 - M9))) / SINH(M * $B$3)</f>
        <v>0.35399689372161908</v>
      </c>
      <c r="P9">
        <f xml:space="preserve"> ($B$4 * COSH(M * ($B$3 -M9))) / COSH(M * $B$3)</f>
        <v>6.6714933884691483</v>
      </c>
    </row>
    <row r="10" spans="1:16" x14ac:dyDescent="0.25">
      <c r="A10" s="7"/>
      <c r="B10" s="7"/>
      <c r="E10">
        <f t="shared" si="0"/>
        <v>0.19040624999999994</v>
      </c>
      <c r="G10">
        <f xml:space="preserve"> ($B$4 * SINH(M * ($B$3 - E10))) / SINH(M * $B$3)</f>
        <v>9.2389919315988536</v>
      </c>
      <c r="I10">
        <f xml:space="preserve"> ($B$4 * COSH(M * ($B$3 -E10))) / COSH(M * $B$3)</f>
        <v>11.123698587030471</v>
      </c>
    </row>
    <row r="11" spans="1:16" x14ac:dyDescent="0.25">
      <c r="E11">
        <f t="shared" si="0"/>
        <v>0.21156249999999993</v>
      </c>
      <c r="G11">
        <f xml:space="preserve"> ($B$4 * SINH(M * ($B$3 - E11))) / SINH(M * $B$3)</f>
        <v>8.1288036402424737</v>
      </c>
      <c r="I11">
        <f xml:space="preserve"> ($B$4 * COSH(M * ($B$3 -E11))) / COSH(M * $B$3)</f>
        <v>10.286582487618396</v>
      </c>
    </row>
    <row r="12" spans="1:16" x14ac:dyDescent="0.25">
      <c r="E12">
        <f t="shared" si="0"/>
        <v>0.23271874999999992</v>
      </c>
      <c r="G12">
        <f xml:space="preserve"> ($B$4 * SINH(M * ($B$3 - E12))) / SINH(M * $B$3)</f>
        <v>7.1000836531940843</v>
      </c>
      <c r="I12">
        <f xml:space="preserve"> ($B$4 * COSH(M * ($B$3 -E12))) / COSH(M * $B$3)</f>
        <v>9.5525603328357356</v>
      </c>
    </row>
    <row r="13" spans="1:16" x14ac:dyDescent="0.25">
      <c r="A13" s="2"/>
      <c r="E13">
        <f t="shared" si="0"/>
        <v>0.25387499999999991</v>
      </c>
      <c r="G13">
        <f xml:space="preserve"> ($B$4 * SINH(M * ($B$3 - E13))) / SINH(M * $B$3)</f>
        <v>6.1425219572387437</v>
      </c>
      <c r="I13">
        <f xml:space="preserve"> ($B$4 * COSH(M * ($B$3 -E13))) / COSH(M * $B$3)</f>
        <v>8.9142756231382485</v>
      </c>
    </row>
    <row r="14" spans="1:16" x14ac:dyDescent="0.25">
      <c r="E14">
        <f t="shared" si="0"/>
        <v>0.27503124999999989</v>
      </c>
      <c r="G14">
        <f xml:space="preserve"> ($B$4 * SINH(M * ($B$3 - E14))) / SINH(M * $B$3)</f>
        <v>5.2465217001098319</v>
      </c>
      <c r="I14">
        <f xml:space="preserve"> ($B$4 * COSH(M * ($B$3 -E14))) / COSH(M * $B$3)</f>
        <v>8.3653313565480207</v>
      </c>
    </row>
    <row r="15" spans="1:16" x14ac:dyDescent="0.25">
      <c r="A15" s="2"/>
      <c r="E15">
        <f t="shared" si="0"/>
        <v>0.29618749999999988</v>
      </c>
      <c r="G15">
        <f xml:space="preserve"> ($B$4 * SINH(M * ($B$3 - E15))) / SINH(M * $B$3)</f>
        <v>4.4031030091423915</v>
      </c>
      <c r="I15">
        <f xml:space="preserve"> ($B$4 * COSH(M * ($B$3 -E15))) / COSH(M * $B$3)</f>
        <v>7.9002259167709434</v>
      </c>
      <c r="M15" s="16"/>
    </row>
    <row r="16" spans="1:16" x14ac:dyDescent="0.25">
      <c r="E16">
        <f t="shared" si="0"/>
        <v>0.31734374999999987</v>
      </c>
      <c r="G16">
        <f xml:space="preserve"> ($B$4 * SINH(M * ($B$3 - E16))) / SINH(M * $B$3)</f>
        <v>3.6038129934048952</v>
      </c>
      <c r="I16">
        <f xml:space="preserve"> ($B$4 * COSH(M * ($B$3 -E16))) / COSH(M * $B$3)</f>
        <v>7.5142979350275541</v>
      </c>
    </row>
    <row r="17" spans="1:9" x14ac:dyDescent="0.25">
      <c r="A17" s="2"/>
      <c r="E17">
        <f t="shared" si="0"/>
        <v>0.33849999999999986</v>
      </c>
      <c r="G17">
        <f xml:space="preserve"> ($B$4 * SINH(M * ($B$3 - E17))) / SINH(M * $B$3)</f>
        <v>2.8406410273349181</v>
      </c>
      <c r="I17">
        <f xml:space="preserve"> ($B$4 * COSH(M * ($B$3 -E17))) / COSH(M * $B$3)</f>
        <v>7.2036795729926633</v>
      </c>
    </row>
    <row r="18" spans="1:9" x14ac:dyDescent="0.25">
      <c r="E18">
        <f t="shared" si="0"/>
        <v>0.35965624999999984</v>
      </c>
      <c r="G18">
        <f xml:space="preserve"> ($B$4 * SINH(M * ($B$3 - E18))) / SINH(M * $B$3)</f>
        <v>2.1059384668363843</v>
      </c>
      <c r="I18">
        <f xml:space="preserve"> ($B$4 * COSH(M * ($B$3 -E18))) / COSH(M * $B$3)</f>
        <v>6.9652577586372448</v>
      </c>
    </row>
    <row r="19" spans="1:9" x14ac:dyDescent="0.25">
      <c r="A19" s="2"/>
      <c r="E19">
        <f t="shared" si="0"/>
        <v>0.38081249999999983</v>
      </c>
      <c r="G19">
        <f xml:space="preserve"> ($B$4 * SINH(M * ($B$3 - E19))) / SINH(M * $B$3)</f>
        <v>1.3923419932189225</v>
      </c>
      <c r="I19">
        <f xml:space="preserve"> ($B$4 * COSH(M * ($B$3 -E19))) / COSH(M * $B$3)</f>
        <v>6.7966429864712854</v>
      </c>
    </row>
    <row r="20" spans="1:9" x14ac:dyDescent="0.25">
      <c r="E20">
        <f t="shared" si="0"/>
        <v>0.40196874999999982</v>
      </c>
      <c r="G20">
        <f xml:space="preserve"> ($B$4 * SINH(M * ($B$3 - E20))) / SINH(M * $B$3)</f>
        <v>0.69269981671878744</v>
      </c>
      <c r="I20">
        <f xml:space="preserve"> ($B$4 * COSH(M * ($B$3 -E20))) / COSH(M * $B$3)</f>
        <v>6.6961453694981765</v>
      </c>
    </row>
    <row r="21" spans="1:9" x14ac:dyDescent="0.25">
      <c r="A21" s="2"/>
      <c r="E21">
        <f t="shared" si="0"/>
        <v>0.42312499999999981</v>
      </c>
      <c r="G21">
        <f xml:space="preserve"> ($B$4 * SINH(M * ($B$3 - E21))) / SINH(M * $B$3)</f>
        <v>5.4435634417603185E-15</v>
      </c>
      <c r="I21">
        <f xml:space="preserve"> ($B$4 * COSH(M * ($B$3 -E21))) / COSH(M * $B$3)</f>
        <v>6.6627577028690705</v>
      </c>
    </row>
    <row r="23" spans="1:9" x14ac:dyDescent="0.25">
      <c r="A23" s="2"/>
    </row>
    <row r="25" spans="1:9" x14ac:dyDescent="0.25">
      <c r="A25" s="2"/>
    </row>
    <row r="27" spans="1:9" x14ac:dyDescent="0.25">
      <c r="A27" s="2"/>
    </row>
    <row r="29" spans="1:9" x14ac:dyDescent="0.25">
      <c r="A29" s="2"/>
    </row>
    <row r="31" spans="1:9" x14ac:dyDescent="0.25">
      <c r="A31" s="2"/>
    </row>
    <row r="33" spans="1:1" x14ac:dyDescent="0.25">
      <c r="A33" s="2"/>
    </row>
    <row r="35" spans="1:1" x14ac:dyDescent="0.25">
      <c r="A35" s="2"/>
    </row>
    <row r="37" spans="1:1" x14ac:dyDescent="0.25">
      <c r="A37" s="2"/>
    </row>
    <row r="39" spans="1:1" x14ac:dyDescent="0.25">
      <c r="A39" s="2"/>
    </row>
    <row r="41" spans="1:1" x14ac:dyDescent="0.25">
      <c r="A41" s="2"/>
    </row>
    <row r="43" spans="1:1" x14ac:dyDescent="0.25">
      <c r="A43" s="2"/>
    </row>
    <row r="45" spans="1:1" x14ac:dyDescent="0.25">
      <c r="A45" s="2"/>
    </row>
    <row r="47" spans="1:1" x14ac:dyDescent="0.25">
      <c r="A47" s="2"/>
    </row>
    <row r="49" spans="1:1" x14ac:dyDescent="0.25">
      <c r="A49" s="2"/>
    </row>
    <row r="51" spans="1:1" x14ac:dyDescent="0.25">
      <c r="A51" s="2"/>
    </row>
    <row r="53" spans="1:1" x14ac:dyDescent="0.25">
      <c r="A53" s="2"/>
    </row>
    <row r="55" spans="1:1" x14ac:dyDescent="0.25">
      <c r="A55" s="2"/>
    </row>
    <row r="56" spans="1:1" x14ac:dyDescent="0.25">
      <c r="A56" s="2"/>
    </row>
    <row r="58" spans="1:1" x14ac:dyDescent="0.25">
      <c r="A58" s="2"/>
    </row>
  </sheetData>
  <mergeCells count="6">
    <mergeCell ref="A1:B1"/>
    <mergeCell ref="L5:L7"/>
    <mergeCell ref="L1:L4"/>
    <mergeCell ref="D1:D4"/>
    <mergeCell ref="H1:H4"/>
    <mergeCell ref="F1:F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Worksheet______2">
    <tabColor theme="4" tint="-0.249977111117893"/>
  </sheetPr>
  <dimension ref="A1:CW55"/>
  <sheetViews>
    <sheetView workbookViewId="0">
      <selection activeCell="K29" sqref="K29"/>
    </sheetView>
  </sheetViews>
  <sheetFormatPr defaultRowHeight="15" x14ac:dyDescent="0.25"/>
  <sheetData>
    <row r="1" spans="1:101" x14ac:dyDescent="0.25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80</v>
      </c>
      <c r="G1" t="s">
        <v>81</v>
      </c>
      <c r="H1" t="s">
        <v>71</v>
      </c>
      <c r="I1" t="s">
        <v>70</v>
      </c>
    </row>
    <row r="2" spans="1:101" x14ac:dyDescent="0.25">
      <c r="C2">
        <v>2.0999999999999999E-3</v>
      </c>
      <c r="D2">
        <v>6.3E-3</v>
      </c>
      <c r="E2">
        <v>1.0500000000000001E-2</v>
      </c>
      <c r="F2">
        <v>1.47E-2</v>
      </c>
      <c r="G2">
        <v>1.89E-2</v>
      </c>
      <c r="H2">
        <v>2.3099999999999999E-2</v>
      </c>
      <c r="I2">
        <v>2.7300000000000001E-2</v>
      </c>
      <c r="J2">
        <v>3.15E-2</v>
      </c>
      <c r="K2">
        <v>3.5700000000000003E-2</v>
      </c>
      <c r="L2">
        <v>3.9899999999999998E-2</v>
      </c>
      <c r="M2">
        <v>4.41E-2</v>
      </c>
      <c r="N2">
        <v>4.8300000000000003E-2</v>
      </c>
      <c r="O2">
        <v>5.2499999999999998E-2</v>
      </c>
      <c r="P2">
        <v>5.6699999999999993E-2</v>
      </c>
      <c r="Q2">
        <v>6.0900000000000003E-2</v>
      </c>
      <c r="R2">
        <v>6.5099999999999991E-2</v>
      </c>
      <c r="S2">
        <v>6.93E-2</v>
      </c>
      <c r="T2">
        <v>7.3499999999999996E-2</v>
      </c>
      <c r="U2">
        <v>7.7699999999999991E-2</v>
      </c>
      <c r="V2">
        <v>8.1900000000000001E-2</v>
      </c>
      <c r="W2">
        <v>8.6099999999999996E-2</v>
      </c>
      <c r="X2">
        <v>9.0299999999999991E-2</v>
      </c>
      <c r="Y2">
        <v>9.4500000000000001E-2</v>
      </c>
      <c r="Z2">
        <v>9.8699999999999996E-2</v>
      </c>
      <c r="AA2">
        <v>0.10290000000000001</v>
      </c>
      <c r="AB2">
        <v>0.1071</v>
      </c>
      <c r="AC2">
        <v>0.1113</v>
      </c>
      <c r="AD2">
        <v>0.11550000000000001</v>
      </c>
      <c r="AE2">
        <v>0.1197</v>
      </c>
      <c r="AF2">
        <v>0.1239</v>
      </c>
      <c r="AG2">
        <v>0.12809999999999999</v>
      </c>
      <c r="AH2">
        <v>0.1323</v>
      </c>
      <c r="AI2">
        <v>0.13650000000000001</v>
      </c>
      <c r="AJ2">
        <v>0.14069999999999999</v>
      </c>
      <c r="AK2">
        <v>0.1449</v>
      </c>
      <c r="AL2">
        <v>0.14910000000000001</v>
      </c>
      <c r="AM2">
        <v>0.15329999999999999</v>
      </c>
      <c r="AN2">
        <v>0.1575</v>
      </c>
      <c r="AO2">
        <v>0.16170000000000001</v>
      </c>
      <c r="AP2">
        <v>0.16589999999999999</v>
      </c>
      <c r="AQ2">
        <v>0.1701</v>
      </c>
      <c r="AR2">
        <v>0.17430000000000001</v>
      </c>
      <c r="AS2">
        <v>0.17849999999999999</v>
      </c>
      <c r="AT2">
        <v>0.1827</v>
      </c>
      <c r="AU2">
        <v>0.18690000000000001</v>
      </c>
      <c r="AV2">
        <v>0.19109999999999999</v>
      </c>
      <c r="AW2">
        <v>0.1953</v>
      </c>
      <c r="AX2">
        <v>0.19950000000000001</v>
      </c>
      <c r="AY2">
        <v>0.20369999999999999</v>
      </c>
      <c r="AZ2">
        <v>0.2079</v>
      </c>
      <c r="BA2">
        <v>0.21210000000000001</v>
      </c>
      <c r="BB2">
        <v>0.21629999999999999</v>
      </c>
      <c r="BC2">
        <v>0.2205</v>
      </c>
      <c r="BD2">
        <v>0.22470000000000001</v>
      </c>
      <c r="BE2">
        <v>0.22889999999999999</v>
      </c>
      <c r="BF2">
        <v>0.2331</v>
      </c>
      <c r="BG2">
        <v>0.23730000000000001</v>
      </c>
      <c r="BH2">
        <v>0.24149999999999999</v>
      </c>
      <c r="BI2">
        <v>0.2457</v>
      </c>
      <c r="BJ2">
        <v>0.24990000000000001</v>
      </c>
      <c r="BK2">
        <v>0.25409999999999999</v>
      </c>
      <c r="BL2">
        <v>0.25829999999999997</v>
      </c>
      <c r="BM2">
        <v>0.26250000000000001</v>
      </c>
      <c r="BN2">
        <v>0.26669999999999999</v>
      </c>
      <c r="BO2">
        <v>0.27089999999999997</v>
      </c>
      <c r="BP2">
        <v>0.27510000000000001</v>
      </c>
      <c r="BQ2">
        <v>0.27929999999999999</v>
      </c>
      <c r="BR2">
        <v>0.28349999999999997</v>
      </c>
      <c r="BS2">
        <v>0.28770000000000001</v>
      </c>
      <c r="BT2">
        <v>0.29189999999999999</v>
      </c>
      <c r="BU2">
        <v>0.29609999999999997</v>
      </c>
      <c r="BV2">
        <v>0.30030000000000001</v>
      </c>
      <c r="BW2">
        <v>0.30449999999999999</v>
      </c>
      <c r="BX2">
        <v>0.30869999999999997</v>
      </c>
      <c r="BY2">
        <v>0.31290000000000001</v>
      </c>
      <c r="BZ2">
        <v>0.31709999999999999</v>
      </c>
      <c r="CA2">
        <v>0.32129999999999997</v>
      </c>
      <c r="CB2">
        <v>0.32550000000000001</v>
      </c>
      <c r="CC2">
        <v>0.32969999999999999</v>
      </c>
      <c r="CD2">
        <v>0.33389999999999997</v>
      </c>
      <c r="CE2">
        <v>0.33810000000000001</v>
      </c>
      <c r="CF2">
        <v>0.34229999999999999</v>
      </c>
      <c r="CG2">
        <v>0.34649999999999997</v>
      </c>
      <c r="CH2">
        <v>0.35070000000000001</v>
      </c>
      <c r="CI2">
        <v>0.35489999999999999</v>
      </c>
      <c r="CJ2">
        <v>0.35909999999999997</v>
      </c>
      <c r="CK2">
        <v>0.36330000000000001</v>
      </c>
      <c r="CL2">
        <v>0.36749999999999999</v>
      </c>
      <c r="CM2">
        <v>0.37169999999999997</v>
      </c>
      <c r="CN2">
        <v>0.37590000000000001</v>
      </c>
      <c r="CO2">
        <v>0.38009999999999999</v>
      </c>
      <c r="CP2">
        <v>0.38429999999999997</v>
      </c>
      <c r="CQ2">
        <v>0.38850000000000001</v>
      </c>
      <c r="CR2">
        <v>0.39269999999999999</v>
      </c>
      <c r="CS2">
        <v>0.39689999999999998</v>
      </c>
      <c r="CT2">
        <v>0.40110000000000001</v>
      </c>
      <c r="CU2">
        <v>0.40529999999999999</v>
      </c>
      <c r="CV2">
        <v>0.40949999999999998</v>
      </c>
      <c r="CW2">
        <v>0.41370000000000001</v>
      </c>
    </row>
    <row r="3" spans="1:101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B4">
        <v>1</v>
      </c>
      <c r="C4">
        <v>8.9548108896154979</v>
      </c>
      <c r="D4">
        <v>8.1939049385827083</v>
      </c>
      <c r="E4">
        <v>7.4794201074282292</v>
      </c>
      <c r="F4">
        <v>6.8104417320969821</v>
      </c>
      <c r="G4">
        <v>6.1858739225730339</v>
      </c>
      <c r="H4">
        <v>5.6044576730976958</v>
      </c>
      <c r="I4">
        <v>5.0647897956693626</v>
      </c>
      <c r="J4">
        <v>4.5653423790968564</v>
      </c>
      <c r="K4">
        <v>4.1044824813695593</v>
      </c>
      <c r="L4">
        <v>3.680491774043968</v>
      </c>
      <c r="M4">
        <v>3.2915858732472021</v>
      </c>
      <c r="N4">
        <v>2.9359331121738621</v>
      </c>
      <c r="O4">
        <v>2.6116725339251552</v>
      </c>
      <c r="P4">
        <v>2.3169309104661999</v>
      </c>
      <c r="Q4">
        <v>2.049838622577445</v>
      </c>
      <c r="R4">
        <v>1.8085442661538551</v>
      </c>
      <c r="S4">
        <v>1.591227881275832</v>
      </c>
      <c r="T4">
        <v>1.3961127313869359</v>
      </c>
      <c r="U4">
        <v>1.221475589966682</v>
      </c>
      <c r="V4">
        <v>1.0656555206541121</v>
      </c>
      <c r="W4">
        <v>0.92706116331597543</v>
      </c>
      <c r="X4">
        <v>0.80417656261304604</v>
      </c>
      <c r="Y4">
        <v>0.69556559685116925</v>
      </c>
      <c r="Z4">
        <v>0.59987508306466475</v>
      </c>
      <c r="AA4">
        <v>0.51583664922544326</v>
      </c>
      <c r="AB4">
        <v>0.44226747615565232</v>
      </c>
      <c r="AC4">
        <v>0.37807002018902119</v>
      </c>
      <c r="AD4">
        <v>0.32223083300096428</v>
      </c>
      <c r="AE4">
        <v>0.27381859750363119</v>
      </c>
      <c r="AF4">
        <v>0.23198149852962671</v>
      </c>
      <c r="AG4">
        <v>0.19594404450051439</v>
      </c>
      <c r="AH4">
        <v>0.16500345171689421</v>
      </c>
      <c r="AI4">
        <v>0.13852569665639419</v>
      </c>
      <c r="AJ4">
        <v>0.1159413340700558</v>
      </c>
      <c r="AK4">
        <v>9.6741170066332177E-2</v>
      </c>
      <c r="AL4">
        <v>8.0471870090230768E-2</v>
      </c>
      <c r="AM4">
        <v>6.6731572045119023E-2</v>
      </c>
      <c r="AN4">
        <v>5.5165565039615401E-2</v>
      </c>
      <c r="AO4">
        <v>4.546208461178837E-2</v>
      </c>
      <c r="AP4">
        <v>3.7348265991643911E-2</v>
      </c>
      <c r="AQ4">
        <v>3.058628817755869E-2</v>
      </c>
      <c r="AR4">
        <v>2.4969733452998921E-2</v>
      </c>
      <c r="AS4">
        <v>2.032017955115252E-2</v>
      </c>
      <c r="AT4">
        <v>1.64840350484644E-2</v>
      </c>
      <c r="AU4">
        <v>1.3329622764932081E-2</v>
      </c>
      <c r="AV4">
        <v>1.0744510974403661E-2</v>
      </c>
      <c r="AW4">
        <v>8.6330880645418325E-3</v>
      </c>
      <c r="AX4">
        <v>6.9143728976606518E-3</v>
      </c>
      <c r="AY4">
        <v>5.5200504599640463E-3</v>
      </c>
      <c r="AZ4">
        <v>4.3927203868906646E-3</v>
      </c>
      <c r="BA4">
        <v>3.4843445483308849E-3</v>
      </c>
      <c r="BB4">
        <v>2.754878997611683E-3</v>
      </c>
      <c r="BC4">
        <v>2.1710751594366542E-3</v>
      </c>
      <c r="BD4">
        <v>1.705435082751227E-3</v>
      </c>
      <c r="BE4">
        <v>1.3353058462119681E-3</v>
      </c>
      <c r="BF4">
        <v>1.0420987125496701E-3</v>
      </c>
      <c r="BG4">
        <v>8.1061932517141274E-4</v>
      </c>
      <c r="BH4">
        <v>6.2849607361207247E-4</v>
      </c>
      <c r="BI4">
        <v>4.8569467823944741E-4</v>
      </c>
      <c r="BJ4">
        <v>3.7410801986826188E-4</v>
      </c>
      <c r="BK4">
        <v>2.8721123401874291E-4</v>
      </c>
      <c r="BL4">
        <v>2.1977307593913379E-4</v>
      </c>
      <c r="BM4">
        <v>1.6761552030555149E-4</v>
      </c>
      <c r="BN4">
        <v>1.274144729034368E-4</v>
      </c>
      <c r="BO4">
        <v>9.6535329246031883E-5</v>
      </c>
      <c r="BP4">
        <v>7.2897909518129122E-5</v>
      </c>
      <c r="BQ4">
        <v>5.4866026215610872E-5</v>
      </c>
      <c r="BR4">
        <v>4.1157598814254068E-5</v>
      </c>
      <c r="BS4">
        <v>3.0771819298488733E-5</v>
      </c>
      <c r="BT4">
        <v>2.2930395599248789E-5</v>
      </c>
      <c r="BU4">
        <v>1.7030360318588119E-5</v>
      </c>
      <c r="BV4">
        <v>1.260633377619989E-5</v>
      </c>
      <c r="BW4">
        <v>9.3004781353563715E-6</v>
      </c>
      <c r="BX4">
        <v>6.8386781496178924E-6</v>
      </c>
      <c r="BY4">
        <v>5.0117389695476958E-6</v>
      </c>
      <c r="BZ4">
        <v>3.6606074116617882E-6</v>
      </c>
      <c r="CA4">
        <v>2.6648048529559831E-6</v>
      </c>
      <c r="CB4">
        <v>1.933411907317399E-6</v>
      </c>
      <c r="CC4">
        <v>1.3980713475680101E-6</v>
      </c>
      <c r="CD4">
        <v>1.007580062430316E-6</v>
      </c>
      <c r="CE4">
        <v>7.2372649701027941E-7</v>
      </c>
      <c r="CF4">
        <v>5.1809995162939545E-7</v>
      </c>
      <c r="CG4">
        <v>3.6965487372706881E-7</v>
      </c>
      <c r="CH4">
        <v>2.6285909470240092E-7</v>
      </c>
      <c r="CI4">
        <v>1.862917463861211E-7</v>
      </c>
      <c r="CJ4">
        <v>1.315859639022111E-7</v>
      </c>
      <c r="CK4">
        <v>9.2634812821441542E-8</v>
      </c>
      <c r="CL4">
        <v>6.4997315385260867E-8</v>
      </c>
      <c r="CM4">
        <v>4.5455945847041112E-8</v>
      </c>
      <c r="CN4">
        <v>3.1688304447231209E-8</v>
      </c>
      <c r="CO4">
        <v>2.2024506943713319E-8</v>
      </c>
      <c r="CP4">
        <v>1.5268665848401499E-8</v>
      </c>
      <c r="CQ4">
        <v>1.056811427897664E-8</v>
      </c>
      <c r="CR4">
        <v>7.3180743008718867E-9</v>
      </c>
      <c r="CS4">
        <v>5.0925712881839114E-9</v>
      </c>
      <c r="CT4">
        <v>3.594761128878451E-9</v>
      </c>
      <c r="CU4">
        <v>2.6216402327701431E-9</v>
      </c>
      <c r="CV4">
        <v>2.0394857825530609E-9</v>
      </c>
      <c r="CW4">
        <v>1.7674339719337229E-9</v>
      </c>
    </row>
    <row r="5" spans="1:101" x14ac:dyDescent="0.25">
      <c r="B5">
        <v>2</v>
      </c>
      <c r="C5">
        <v>13.16202347250325</v>
      </c>
      <c r="D5">
        <v>12.41566702798664</v>
      </c>
      <c r="E5">
        <v>11.69697649815228</v>
      </c>
      <c r="F5">
        <v>11.005978983889831</v>
      </c>
      <c r="G5">
        <v>10.34262255210745</v>
      </c>
      <c r="H5">
        <v>9.7067788259139931</v>
      </c>
      <c r="I5">
        <v>9.0982459760179051</v>
      </c>
      <c r="J5">
        <v>8.5167520752781609</v>
      </c>
      <c r="K5">
        <v>7.9619587763985828</v>
      </c>
      <c r="L5">
        <v>7.4334652713009062</v>
      </c>
      <c r="M5">
        <v>6.9308124897457546</v>
      </c>
      <c r="N5">
        <v>6.4534874942891074</v>
      </c>
      <c r="O5">
        <v>6.0009280286534707</v>
      </c>
      <c r="P5">
        <v>5.5725271770404374</v>
      </c>
      <c r="Q5">
        <v>5.167638092791182</v>
      </c>
      <c r="R5">
        <v>4.7855787560857674</v>
      </c>
      <c r="S5">
        <v>4.4256367220281119</v>
      </c>
      <c r="T5">
        <v>4.0870738224547454</v>
      </c>
      <c r="U5">
        <v>3.769130787092509</v>
      </c>
      <c r="V5">
        <v>3.4710317522313701</v>
      </c>
      <c r="W5">
        <v>3.1919886278301348</v>
      </c>
      <c r="X5">
        <v>2.9312052968907691</v>
      </c>
      <c r="Y5">
        <v>2.6878816239769261</v>
      </c>
      <c r="Z5">
        <v>2.461217252870449</v>
      </c>
      <c r="AA5">
        <v>2.2504151765132749</v>
      </c>
      <c r="AB5">
        <v>2.0546850655308582</v>
      </c>
      <c r="AC5">
        <v>1.873246344738259</v>
      </c>
      <c r="AD5">
        <v>1.7053310100560051</v>
      </c>
      <c r="AE5">
        <v>1.550186181177293</v>
      </c>
      <c r="AF5">
        <v>1.407076388102122</v>
      </c>
      <c r="AG5">
        <v>1.2752855922625019</v>
      </c>
      <c r="AH5">
        <v>1.154118945384742</v>
      </c>
      <c r="AI5">
        <v>1.042904291452698</v>
      </c>
      <c r="AJ5">
        <v>0.94099341913670154</v>
      </c>
      <c r="AK5">
        <v>0.84776307382725757</v>
      </c>
      <c r="AL5">
        <v>0.7626157399550989</v>
      </c>
      <c r="AM5">
        <v>0.68498020558805783</v>
      </c>
      <c r="AN5">
        <v>0.61431192237186294</v>
      </c>
      <c r="AO5">
        <v>0.5500931747312362</v>
      </c>
      <c r="AP5">
        <v>0.49183307287694461</v>
      </c>
      <c r="AQ5">
        <v>0.43906738458379307</v>
      </c>
      <c r="AR5">
        <v>0.39135822092601807</v>
      </c>
      <c r="AS5">
        <v>0.34829359119404069</v>
      </c>
      <c r="AT5">
        <v>0.30948684208536698</v>
      </c>
      <c r="AU5">
        <v>0.27457599597892213</v>
      </c>
      <c r="AV5">
        <v>0.243223002683325</v>
      </c>
      <c r="AW5">
        <v>0.21511291851300779</v>
      </c>
      <c r="AX5">
        <v>0.18995302590914151</v>
      </c>
      <c r="AY5">
        <v>0.1674719061023964</v>
      </c>
      <c r="AZ5">
        <v>0.14741847652844961</v>
      </c>
      <c r="BA5">
        <v>0.12956100387106881</v>
      </c>
      <c r="BB5">
        <v>0.11368610273683941</v>
      </c>
      <c r="BC5">
        <v>9.9597729074457672E-2</v>
      </c>
      <c r="BD5">
        <v>8.7116176553148211E-2</v>
      </c>
      <c r="BE5">
        <v>7.6077083221068001E-2</v>
      </c>
      <c r="BF5">
        <v>6.6330454886185386E-2</v>
      </c>
      <c r="BG5">
        <v>5.7739710808332949E-2</v>
      </c>
      <c r="BH5">
        <v>5.0180756469911138E-2</v>
      </c>
      <c r="BI5">
        <v>4.3541087410696802E-2</v>
      </c>
      <c r="BJ5">
        <v>3.7718927374762033E-2</v>
      </c>
      <c r="BK5">
        <v>3.2622403328777437E-2</v>
      </c>
      <c r="BL5">
        <v>2.8168759273959058E-2</v>
      </c>
      <c r="BM5">
        <v>2.4283610190549931E-2</v>
      </c>
      <c r="BN5">
        <v>2.090023692496186E-2</v>
      </c>
      <c r="BO5">
        <v>1.7958922355618401E-2</v>
      </c>
      <c r="BP5">
        <v>1.5406328753443291E-2</v>
      </c>
      <c r="BQ5">
        <v>1.3194915885462091E-2</v>
      </c>
      <c r="BR5">
        <v>1.1282399093194499E-2</v>
      </c>
      <c r="BS5">
        <v>9.6312463090067694E-3</v>
      </c>
      <c r="BT5">
        <v>8.2082127505930923E-3</v>
      </c>
      <c r="BU5">
        <v>6.9839118532017573E-3</v>
      </c>
      <c r="BV5">
        <v>5.93242085786083E-3</v>
      </c>
      <c r="BW5">
        <v>5.0309193683095834E-3</v>
      </c>
      <c r="BX5">
        <v>4.2593591161749021E-3</v>
      </c>
      <c r="BY5">
        <v>3.6001631297232009E-3</v>
      </c>
      <c r="BZ5">
        <v>3.0379524829055541E-3</v>
      </c>
      <c r="CA5">
        <v>2.559298805140736E-3</v>
      </c>
      <c r="CB5">
        <v>2.1525007552340562E-3</v>
      </c>
      <c r="CC5">
        <v>1.8073827020683301E-3</v>
      </c>
      <c r="CD5">
        <v>1.515113907481766E-3</v>
      </c>
      <c r="CE5">
        <v>1.2680465705318311E-3</v>
      </c>
      <c r="CF5">
        <v>1.059571164822757E-3</v>
      </c>
      <c r="CG5">
        <v>8.8398757966346494E-4</v>
      </c>
      <c r="CH5">
        <v>7.3639065966684075E-4</v>
      </c>
      <c r="CI5">
        <v>6.1256882437131326E-4</v>
      </c>
      <c r="CJ5">
        <v>5.0891453815158391E-4</v>
      </c>
      <c r="CK5">
        <v>4.2234548988856257E-4</v>
      </c>
      <c r="CL5">
        <v>3.5023543059048851E-4</v>
      </c>
      <c r="CM5">
        <v>2.9035370458747439E-4</v>
      </c>
      <c r="CN5">
        <v>2.4081259542442431E-4</v>
      </c>
      <c r="CO5">
        <v>2.0002169067734549E-4</v>
      </c>
      <c r="CP5">
        <v>1.6664855028675169E-4</v>
      </c>
      <c r="CQ5">
        <v>1.395850404424687E-4</v>
      </c>
      <c r="CR5">
        <v>1.1791876948808889E-4</v>
      </c>
      <c r="CS5">
        <v>1.0090913376633399E-4</v>
      </c>
      <c r="CT5">
        <v>8.7967549915706904E-5</v>
      </c>
      <c r="CU5">
        <v>7.8641516049927598E-5</v>
      </c>
      <c r="CV5">
        <v>7.2602207767663229E-5</v>
      </c>
      <c r="CW5">
        <v>6.9635376369853435E-5</v>
      </c>
    </row>
    <row r="6" spans="1:101" x14ac:dyDescent="0.25">
      <c r="B6">
        <v>3</v>
      </c>
      <c r="C6">
        <v>15.485750884422689</v>
      </c>
      <c r="D6">
        <v>14.79422114361491</v>
      </c>
      <c r="E6">
        <v>14.12181323665493</v>
      </c>
      <c r="F6">
        <v>13.46865848454142</v>
      </c>
      <c r="G6">
        <v>12.83485021396532</v>
      </c>
      <c r="H6">
        <v>12.220444012170359</v>
      </c>
      <c r="I6">
        <v>11.625458160762189</v>
      </c>
      <c r="J6">
        <v>11.049874240534161</v>
      </c>
      <c r="K6">
        <v>10.49363789849529</v>
      </c>
      <c r="L6">
        <v>9.956659767494493</v>
      </c>
      <c r="M6">
        <v>9.4388165281390446</v>
      </c>
      <c r="N6">
        <v>8.9399521021082187</v>
      </c>
      <c r="O6">
        <v>8.4598789654659345</v>
      </c>
      <c r="P6">
        <v>7.9983795701819709</v>
      </c>
      <c r="Q6">
        <v>7.5552078617784231</v>
      </c>
      <c r="R6">
        <v>7.1300908808266712</v>
      </c>
      <c r="S6">
        <v>6.722730435928101</v>
      </c>
      <c r="T6">
        <v>6.3328048358164759</v>
      </c>
      <c r="U6">
        <v>5.9599706683177596</v>
      </c>
      <c r="V6">
        <v>5.6038646140899937</v>
      </c>
      <c r="W6">
        <v>5.2641052833366038</v>
      </c>
      <c r="X6">
        <v>4.9402950640356371</v>
      </c>
      <c r="Y6">
        <v>4.6320219706486547</v>
      </c>
      <c r="Z6">
        <v>4.3388614827599774</v>
      </c>
      <c r="AA6">
        <v>4.0603783636424788</v>
      </c>
      <c r="AB6">
        <v>3.796128449343108</v>
      </c>
      <c r="AC6">
        <v>3.5456603995222351</v>
      </c>
      <c r="AD6">
        <v>3.308517401958428</v>
      </c>
      <c r="AE6">
        <v>3.0842388233365461</v>
      </c>
      <c r="AF6">
        <v>2.8723617996649811</v>
      </c>
      <c r="AG6">
        <v>2.6724227604098729</v>
      </c>
      <c r="AH6">
        <v>2.4839588811832121</v>
      </c>
      <c r="AI6">
        <v>2.3065094605710459</v>
      </c>
      <c r="AJ6">
        <v>2.1396172174311259</v>
      </c>
      <c r="AK6">
        <v>1.9828295057199821</v>
      </c>
      <c r="AL6">
        <v>1.835699444622233</v>
      </c>
      <c r="AM6">
        <v>1.697786962444483</v>
      </c>
      <c r="AN6">
        <v>1.568659753397917</v>
      </c>
      <c r="AO6">
        <v>1.4478941470235169</v>
      </c>
      <c r="AP6">
        <v>1.33507589060804</v>
      </c>
      <c r="AQ6">
        <v>1.2298008454945759</v>
      </c>
      <c r="AR6">
        <v>1.1316755987060561</v>
      </c>
      <c r="AS6">
        <v>1.040317991771649</v>
      </c>
      <c r="AT6">
        <v>0.9553575690731555</v>
      </c>
      <c r="AU6">
        <v>0.87643594841032091</v>
      </c>
      <c r="AV6">
        <v>0.80320711682023149</v>
      </c>
      <c r="AW6">
        <v>0.73533765497649295</v>
      </c>
      <c r="AX6">
        <v>0.6725068937394435</v>
      </c>
      <c r="AY6">
        <v>0.61440700663001691</v>
      </c>
      <c r="AZ6">
        <v>0.56074304215840065</v>
      </c>
      <c r="BA6">
        <v>0.51123290005595434</v>
      </c>
      <c r="BB6">
        <v>0.46560725553682353</v>
      </c>
      <c r="BC6">
        <v>0.42360943575654619</v>
      </c>
      <c r="BD6">
        <v>0.38499525264100082</v>
      </c>
      <c r="BE6">
        <v>0.34953279623285421</v>
      </c>
      <c r="BF6">
        <v>0.31700219264689972</v>
      </c>
      <c r="BG6">
        <v>0.28719533064306829</v>
      </c>
      <c r="BH6">
        <v>0.25991556071926741</v>
      </c>
      <c r="BI6">
        <v>0.234977370498374</v>
      </c>
      <c r="BJ6">
        <v>0.2122060400374953</v>
      </c>
      <c r="BK6">
        <v>0.19143728052578129</v>
      </c>
      <c r="BL6">
        <v>0.1725168596623361</v>
      </c>
      <c r="BM6">
        <v>0.15530021682074011</v>
      </c>
      <c r="BN6">
        <v>0.13965207091385731</v>
      </c>
      <c r="BO6">
        <v>0.1254460236743444</v>
      </c>
      <c r="BP6">
        <v>0.11256416086481121</v>
      </c>
      <c r="BQ6">
        <v>0.1008966537289956</v>
      </c>
      <c r="BR6">
        <v>9.0341362793496513E-2</v>
      </c>
      <c r="BS6">
        <v>8.0803445930314091E-2</v>
      </c>
      <c r="BT6">
        <v>7.2194972395223878E-2</v>
      </c>
      <c r="BU6">
        <v>6.4434544367259289E-2</v>
      </c>
      <c r="BV6">
        <v>5.7446927331509197E-2</v>
      </c>
      <c r="BW6">
        <v>5.1162690472095901E-2</v>
      </c>
      <c r="BX6">
        <v>4.5517858075468307E-2</v>
      </c>
      <c r="BY6">
        <v>4.0453572786742047E-2</v>
      </c>
      <c r="BZ6">
        <v>3.5915771414314422E-2</v>
      </c>
      <c r="CA6">
        <v>3.1854873840801212E-2</v>
      </c>
      <c r="CB6">
        <v>2.822548547177843E-2</v>
      </c>
      <c r="CC6">
        <v>2.498611353803323E-2</v>
      </c>
      <c r="CD6">
        <v>2.2098897462089911E-2</v>
      </c>
      <c r="CE6">
        <v>1.9529353405634119E-2</v>
      </c>
      <c r="CF6">
        <v>1.7246133030971899E-2</v>
      </c>
      <c r="CG6">
        <v>1.5220796436611979E-2</v>
      </c>
      <c r="CH6">
        <v>1.342759916416048E-2</v>
      </c>
      <c r="CI6">
        <v>1.184329312061609E-2</v>
      </c>
      <c r="CJ6">
        <v>1.0446941216451761E-2</v>
      </c>
      <c r="CK6">
        <v>9.2197454851200428E-3</v>
      </c>
      <c r="CL6">
        <v>8.1448884233491278E-3</v>
      </c>
      <c r="CM6">
        <v>7.2073872732993927E-3</v>
      </c>
      <c r="CN6">
        <v>6.3939609568032223E-3</v>
      </c>
      <c r="CO6">
        <v>5.692909367976875E-3</v>
      </c>
      <c r="CP6">
        <v>5.0940047329252414E-3</v>
      </c>
      <c r="CQ6">
        <v>4.5883947535087172E-3</v>
      </c>
      <c r="CR6">
        <v>4.1685172656538722E-3</v>
      </c>
      <c r="CS6">
        <v>3.8280261609172938E-3</v>
      </c>
      <c r="CT6">
        <v>3.5617283424086892E-3</v>
      </c>
      <c r="CU6">
        <v>3.3655315122051799E-3</v>
      </c>
      <c r="CV6">
        <v>3.23640261650946E-3</v>
      </c>
      <c r="CW6">
        <v>3.172336806492212E-3</v>
      </c>
    </row>
    <row r="7" spans="1:101" x14ac:dyDescent="0.25">
      <c r="B7">
        <v>4</v>
      </c>
      <c r="C7">
        <v>16.904863893216419</v>
      </c>
      <c r="D7">
        <v>16.264372622965041</v>
      </c>
      <c r="E7">
        <v>15.638588899989561</v>
      </c>
      <c r="F7">
        <v>15.02761630034678</v>
      </c>
      <c r="G7">
        <v>14.43153892047467</v>
      </c>
      <c r="H7">
        <v>13.850421171229449</v>
      </c>
      <c r="I7">
        <v>13.28430765915463</v>
      </c>
      <c r="J7">
        <v>12.73322315318671</v>
      </c>
      <c r="K7">
        <v>12.19717263460717</v>
      </c>
      <c r="L7">
        <v>11.676141427677569</v>
      </c>
      <c r="M7">
        <v>11.17009540804635</v>
      </c>
      <c r="N7">
        <v>10.67898128569383</v>
      </c>
      <c r="O7">
        <v>10.202726958887711</v>
      </c>
      <c r="P7">
        <v>9.7412419353559567</v>
      </c>
      <c r="Q7">
        <v>9.2944178166486626</v>
      </c>
      <c r="R7">
        <v>8.8621288414555011</v>
      </c>
      <c r="S7">
        <v>8.4442324834722058</v>
      </c>
      <c r="T7">
        <v>8.0405700992671818</v>
      </c>
      <c r="U7">
        <v>7.6509676214887126</v>
      </c>
      <c r="V7">
        <v>7.2752362926739051</v>
      </c>
      <c r="W7">
        <v>6.9131734348715721</v>
      </c>
      <c r="X7">
        <v>6.564563250272843</v>
      </c>
      <c r="Y7">
        <v>6.2291776480537031</v>
      </c>
      <c r="Z7">
        <v>5.9067770926723862</v>
      </c>
      <c r="AA7">
        <v>5.5971114689301631</v>
      </c>
      <c r="AB7">
        <v>5.2999209591950844</v>
      </c>
      <c r="AC7">
        <v>5.0149369283033156</v>
      </c>
      <c r="AD7">
        <v>4.7418828117900009</v>
      </c>
      <c r="AE7">
        <v>4.4804750032593912</v>
      </c>
      <c r="AF7">
        <v>4.2304237368805602</v>
      </c>
      <c r="AG7">
        <v>3.9914339611881631</v>
      </c>
      <c r="AH7">
        <v>3.7632062005758171</v>
      </c>
      <c r="AI7">
        <v>3.5454374010903411</v>
      </c>
      <c r="AJ7">
        <v>3.337821757366664</v>
      </c>
      <c r="AK7">
        <v>3.140051517783442</v>
      </c>
      <c r="AL7">
        <v>2.9518177651663802</v>
      </c>
      <c r="AM7">
        <v>2.7728111706179992</v>
      </c>
      <c r="AN7">
        <v>2.6027227183072248</v>
      </c>
      <c r="AO7">
        <v>2.4412443993078168</v>
      </c>
      <c r="AP7">
        <v>2.2880698728295328</v>
      </c>
      <c r="AQ7">
        <v>2.1428950934385051</v>
      </c>
      <c r="AR7">
        <v>2.0054189031117078</v>
      </c>
      <c r="AS7">
        <v>1.8753435872135591</v>
      </c>
      <c r="AT7">
        <v>1.752375393718848</v>
      </c>
      <c r="AU7">
        <v>1.6362250152344251</v>
      </c>
      <c r="AV7">
        <v>1.526608033591091</v>
      </c>
      <c r="AW7">
        <v>1.423245326985993</v>
      </c>
      <c r="AX7">
        <v>1.325863439853717</v>
      </c>
      <c r="AY7">
        <v>1.234194915830388</v>
      </c>
      <c r="AZ7">
        <v>1.147978594348916</v>
      </c>
      <c r="BA7">
        <v>1.066959871564529</v>
      </c>
      <c r="BB7">
        <v>0.99089092645757626</v>
      </c>
      <c r="BC7">
        <v>0.91953091309512336</v>
      </c>
      <c r="BD7">
        <v>0.85264612015381747</v>
      </c>
      <c r="BE7">
        <v>0.79001009891405449</v>
      </c>
      <c r="BF7">
        <v>0.73140376102960569</v>
      </c>
      <c r="BG7">
        <v>0.67661544745781899</v>
      </c>
      <c r="BH7">
        <v>0.62544097000355792</v>
      </c>
      <c r="BI7">
        <v>0.57768362698557463</v>
      </c>
      <c r="BJ7">
        <v>0.53315419457745139</v>
      </c>
      <c r="BK7">
        <v>0.49167089540710518</v>
      </c>
      <c r="BL7">
        <v>0.4530593460197006</v>
      </c>
      <c r="BM7">
        <v>0.41715248481925982</v>
      </c>
      <c r="BN7">
        <v>0.38379048210495859</v>
      </c>
      <c r="BO7">
        <v>0.35282063380973377</v>
      </c>
      <c r="BP7">
        <v>0.32409724053210931</v>
      </c>
      <c r="BQ7">
        <v>0.29748147342779951</v>
      </c>
      <c r="BR7">
        <v>0.27284122849641618</v>
      </c>
      <c r="BS7">
        <v>0.25005097076120503</v>
      </c>
      <c r="BT7">
        <v>0.22899156979692001</v>
      </c>
      <c r="BU7">
        <v>0.20955012801343109</v>
      </c>
      <c r="BV7">
        <v>0.19161980305113499</v>
      </c>
      <c r="BW7">
        <v>0.17509962558942441</v>
      </c>
      <c r="BX7">
        <v>0.1598943138119871</v>
      </c>
      <c r="BY7">
        <v>0.14591408571321429</v>
      </c>
      <c r="BZ7">
        <v>0.13307447036906561</v>
      </c>
      <c r="CA7">
        <v>0.1212961192339545</v>
      </c>
      <c r="CB7">
        <v>0.1105046184630762</v>
      </c>
      <c r="CC7">
        <v>0.10063030319759481</v>
      </c>
      <c r="CD7">
        <v>9.1608074688675684E-2</v>
      </c>
      <c r="CE7">
        <v>8.3377221075872907E-2</v>
      </c>
      <c r="CF7">
        <v>7.5881242576224167E-2</v>
      </c>
      <c r="CG7">
        <v>6.9067681782859158E-2</v>
      </c>
      <c r="CH7">
        <v>6.2887959716256783E-2</v>
      </c>
      <c r="CI7">
        <v>5.7297218217706898E-2</v>
      </c>
      <c r="CJ7">
        <v>5.2254169223210863E-2</v>
      </c>
      <c r="CK7">
        <v>4.7720951407127579E-2</v>
      </c>
      <c r="CL7">
        <v>4.3662994638419932E-2</v>
      </c>
      <c r="CM7">
        <v>4.0048892648433469E-2</v>
      </c>
      <c r="CN7">
        <v>3.6850284267753067E-2</v>
      </c>
      <c r="CO7">
        <v>3.4041743550810341E-2</v>
      </c>
      <c r="CP7">
        <v>3.1600679070494443E-2</v>
      </c>
      <c r="CQ7">
        <v>2.9507242630963462E-2</v>
      </c>
      <c r="CR7">
        <v>2.7744247615038981E-2</v>
      </c>
      <c r="CS7">
        <v>2.6297097152851039E-2</v>
      </c>
      <c r="CT7">
        <v>2.5153722270608948E-2</v>
      </c>
      <c r="CU7">
        <v>2.4304530152315641E-2</v>
      </c>
      <c r="CV7">
        <v>2.3742362622706511E-2</v>
      </c>
      <c r="CW7">
        <v>2.346246493644942E-2</v>
      </c>
    </row>
    <row r="8" spans="1:101" x14ac:dyDescent="0.25">
      <c r="B8">
        <v>5</v>
      </c>
      <c r="C8">
        <v>17.835518101472591</v>
      </c>
      <c r="D8">
        <v>17.236765319445482</v>
      </c>
      <c r="E8">
        <v>16.65023259129191</v>
      </c>
      <c r="F8">
        <v>16.075977787777301</v>
      </c>
      <c r="G8">
        <v>15.514048519079131</v>
      </c>
      <c r="H8">
        <v>14.964481864026681</v>
      </c>
      <c r="I8">
        <v>14.427304145343809</v>
      </c>
      <c r="J8">
        <v>13.902530750617281</v>
      </c>
      <c r="K8">
        <v>13.390165998524621</v>
      </c>
      <c r="L8">
        <v>12.8902030496725</v>
      </c>
      <c r="M8">
        <v>12.4026238612217</v>
      </c>
      <c r="N8">
        <v>11.927399184306889</v>
      </c>
      <c r="O8">
        <v>11.464488603100691</v>
      </c>
      <c r="P8">
        <v>11.013840614222319</v>
      </c>
      <c r="Q8">
        <v>10.57539274505138</v>
      </c>
      <c r="R8">
        <v>10.1490717093788</v>
      </c>
      <c r="S8">
        <v>9.7347935987087126</v>
      </c>
      <c r="T8">
        <v>9.3324641074188612</v>
      </c>
      <c r="U8">
        <v>8.9419787898919623</v>
      </c>
      <c r="V8">
        <v>8.5632233476477282</v>
      </c>
      <c r="W8">
        <v>8.1960739444341684</v>
      </c>
      <c r="X8">
        <v>7.8403975471778979</v>
      </c>
      <c r="Y8">
        <v>7.4960522906465616</v>
      </c>
      <c r="Z8">
        <v>7.1628878636414326</v>
      </c>
      <c r="AA8">
        <v>6.8407459145154972</v>
      </c>
      <c r="AB8">
        <v>6.5294604738007678</v>
      </c>
      <c r="AC8">
        <v>6.2288583917285827</v>
      </c>
      <c r="AD8">
        <v>5.938759788437471</v>
      </c>
      <c r="AE8">
        <v>5.6589785146845948</v>
      </c>
      <c r="AF8">
        <v>5.3893226209081826</v>
      </c>
      <c r="AG8">
        <v>5.1295948325295493</v>
      </c>
      <c r="AH8">
        <v>4.8795930294332157</v>
      </c>
      <c r="AI8">
        <v>4.6391107276222847</v>
      </c>
      <c r="AJ8">
        <v>4.4079375611124192</v>
      </c>
      <c r="AK8">
        <v>4.185859762201372</v>
      </c>
      <c r="AL8">
        <v>3.9726606383309231</v>
      </c>
      <c r="AM8">
        <v>3.7681210438439221</v>
      </c>
      <c r="AN8">
        <v>3.5720198450301299</v>
      </c>
      <c r="AO8">
        <v>3.3841343769498988</v>
      </c>
      <c r="AP8">
        <v>3.2042408906238511</v>
      </c>
      <c r="AQ8">
        <v>3.0321149892789809</v>
      </c>
      <c r="AR8">
        <v>2.8675320524460819</v>
      </c>
      <c r="AS8">
        <v>2.7102676468097151</v>
      </c>
      <c r="AT8">
        <v>2.5600979228192182</v>
      </c>
      <c r="AU8">
        <v>2.416799996177021</v>
      </c>
      <c r="AV8">
        <v>2.2801523134280348</v>
      </c>
      <c r="AW8">
        <v>2.1499350009807339</v>
      </c>
      <c r="AX8">
        <v>2.025930196995982</v>
      </c>
      <c r="AY8">
        <v>1.9079223656833419</v>
      </c>
      <c r="AZ8">
        <v>1.7956985936459831</v>
      </c>
      <c r="BA8">
        <v>1.689048868013872</v>
      </c>
      <c r="BB8">
        <v>1.5877663362004599</v>
      </c>
      <c r="BC8">
        <v>1.4916475472100179</v>
      </c>
      <c r="BD8">
        <v>1.4004926745108519</v>
      </c>
      <c r="BE8">
        <v>1.314105720573701</v>
      </c>
      <c r="BF8">
        <v>1.232294703254152</v>
      </c>
      <c r="BG8">
        <v>1.1548718242730021</v>
      </c>
      <c r="BH8">
        <v>1.0816536201187661</v>
      </c>
      <c r="BI8">
        <v>1.0124610957618889</v>
      </c>
      <c r="BJ8">
        <v>0.94711984163072271</v>
      </c>
      <c r="BK8">
        <v>0.88546013435462612</v>
      </c>
      <c r="BL8">
        <v>0.82731702182992928</v>
      </c>
      <c r="BM8">
        <v>0.7725303932097376</v>
      </c>
      <c r="BN8">
        <v>0.7209450344587911</v>
      </c>
      <c r="BO8">
        <v>0.67241067014988354</v>
      </c>
      <c r="BP8">
        <v>0.62678199220874753</v>
      </c>
      <c r="BQ8">
        <v>0.58391867633996841</v>
      </c>
      <c r="BR8">
        <v>0.54368538688751811</v>
      </c>
      <c r="BS8">
        <v>0.50595177090005328</v>
      </c>
      <c r="BT8">
        <v>0.47059244218338292</v>
      </c>
      <c r="BU8">
        <v>0.43748695613063981</v>
      </c>
      <c r="BV8">
        <v>0.4065197761249007</v>
      </c>
      <c r="BW8">
        <v>0.37758023230949073</v>
      </c>
      <c r="BX8">
        <v>0.35056247351817521</v>
      </c>
      <c r="BY8">
        <v>0.32536541315113388</v>
      </c>
      <c r="BZ8">
        <v>0.30189266977320539</v>
      </c>
      <c r="CA8">
        <v>0.28005250319864061</v>
      </c>
      <c r="CB8">
        <v>0.25975774681170938</v>
      </c>
      <c r="CC8">
        <v>0.24092573685518259</v>
      </c>
      <c r="CD8">
        <v>0.22347823939918229</v>
      </c>
      <c r="CE8">
        <v>0.20734137568135169</v>
      </c>
      <c r="CF8">
        <v>0.19244554648594339</v>
      </c>
      <c r="CG8">
        <v>0.17872535620445579</v>
      </c>
      <c r="CH8">
        <v>0.16611953719403369</v>
      </c>
      <c r="CI8">
        <v>0.1545708750221686</v>
      </c>
      <c r="CJ8">
        <v>0.1440261351574405</v>
      </c>
      <c r="CK8">
        <v>0.13443599163629019</v>
      </c>
      <c r="CL8">
        <v>0.1257549582052315</v>
      </c>
      <c r="CM8">
        <v>0.11794132240662621</v>
      </c>
      <c r="CN8">
        <v>0.1109570830442832</v>
      </c>
      <c r="CO8">
        <v>0.1047678914327763</v>
      </c>
      <c r="CP8">
        <v>9.9342996801625172E-2</v>
      </c>
      <c r="CQ8">
        <v>9.4655196192402952E-2</v>
      </c>
      <c r="CR8">
        <v>9.0680789153505581E-2</v>
      </c>
      <c r="CS8">
        <v>8.7399537503787691E-2</v>
      </c>
      <c r="CT8">
        <v>8.4794630402594745E-2</v>
      </c>
      <c r="CU8">
        <v>8.2852654929932074E-2</v>
      </c>
      <c r="CV8">
        <v>8.1563572346644353E-2</v>
      </c>
      <c r="CW8">
        <v>8.0920700170555054E-2</v>
      </c>
    </row>
    <row r="9" spans="1:101" x14ac:dyDescent="0.25">
      <c r="B9">
        <v>6</v>
      </c>
      <c r="C9">
        <v>18.479783688178991</v>
      </c>
      <c r="D9">
        <v>17.91429706838252</v>
      </c>
      <c r="E9">
        <v>17.3595338030985</v>
      </c>
      <c r="F9">
        <v>16.815510930305599</v>
      </c>
      <c r="G9">
        <v>16.282240174978899</v>
      </c>
      <c r="H9">
        <v>15.75972770340257</v>
      </c>
      <c r="I9">
        <v>15.24797390343125</v>
      </c>
      <c r="J9">
        <v>14.746973190802731</v>
      </c>
      <c r="K9">
        <v>14.256713841508461</v>
      </c>
      <c r="L9">
        <v>13.777177850134599</v>
      </c>
      <c r="M9">
        <v>13.30834081399388</v>
      </c>
      <c r="N9">
        <v>12.85017184277971</v>
      </c>
      <c r="O9">
        <v>12.40263349338661</v>
      </c>
      <c r="P9">
        <v>11.96568172945851</v>
      </c>
      <c r="Q9">
        <v>11.53926590514604</v>
      </c>
      <c r="R9">
        <v>11.12332877247877</v>
      </c>
      <c r="S9">
        <v>10.717806511686129</v>
      </c>
      <c r="T9">
        <v>10.32262878373399</v>
      </c>
      <c r="U9">
        <v>9.9377188042811184</v>
      </c>
      <c r="V9">
        <v>9.562993438201973</v>
      </c>
      <c r="W9">
        <v>9.1983633137699155</v>
      </c>
      <c r="X9">
        <v>8.8437329555470239</v>
      </c>
      <c r="Y9">
        <v>8.4990009349846485</v>
      </c>
      <c r="Z9">
        <v>8.1640600377018391</v>
      </c>
      <c r="AA9">
        <v>7.8387974463770984</v>
      </c>
      <c r="AB9">
        <v>7.5230949381628056</v>
      </c>
      <c r="AC9">
        <v>7.2168290955107119</v>
      </c>
      <c r="AD9">
        <v>6.9198715292813988</v>
      </c>
      <c r="AE9">
        <v>6.6320891130003261</v>
      </c>
      <c r="AF9">
        <v>6.3533442271178879</v>
      </c>
      <c r="AG9">
        <v>6.08349501213086</v>
      </c>
      <c r="AH9">
        <v>5.822395629427322</v>
      </c>
      <c r="AI9">
        <v>5.5698965287267228</v>
      </c>
      <c r="AJ9">
        <v>5.3258447210007018</v>
      </c>
      <c r="AK9">
        <v>5.090084055778755</v>
      </c>
      <c r="AL9">
        <v>4.8624555017652256</v>
      </c>
      <c r="AM9">
        <v>4.6427974297205488</v>
      </c>
      <c r="AN9">
        <v>4.4309458965896162</v>
      </c>
      <c r="AO9">
        <v>4.2267349298936141</v>
      </c>
      <c r="AP9">
        <v>4.0299968114380249</v>
      </c>
      <c r="AQ9">
        <v>3.8405623594289811</v>
      </c>
      <c r="AR9">
        <v>3.658261208131881</v>
      </c>
      <c r="AS9">
        <v>3.4829220842504789</v>
      </c>
      <c r="AT9">
        <v>3.3143730792506778</v>
      </c>
      <c r="AU9">
        <v>3.1524419169011439</v>
      </c>
      <c r="AV9">
        <v>2.9969562153521192</v>
      </c>
      <c r="AW9">
        <v>2.8477437431241661</v>
      </c>
      <c r="AX9">
        <v>2.7046326684298259</v>
      </c>
      <c r="AY9">
        <v>2.5674518013029979</v>
      </c>
      <c r="AZ9">
        <v>2.4360308280629561</v>
      </c>
      <c r="BA9">
        <v>2.3102005376921668</v>
      </c>
      <c r="BB9">
        <v>2.189793039759043</v>
      </c>
      <c r="BC9">
        <v>2.074641973568375</v>
      </c>
      <c r="BD9">
        <v>1.964582708273144</v>
      </c>
      <c r="BE9">
        <v>1.8594525337314669</v>
      </c>
      <c r="BF9">
        <v>1.759090841941505</v>
      </c>
      <c r="BG9">
        <v>1.663339298934887</v>
      </c>
      <c r="BH9">
        <v>1.572042007055592</v>
      </c>
      <c r="BI9">
        <v>1.4850456575959989</v>
      </c>
      <c r="BJ9">
        <v>1.4021996738048541</v>
      </c>
      <c r="BK9">
        <v>1.323356344323098</v>
      </c>
      <c r="BL9">
        <v>1.248370947142728</v>
      </c>
      <c r="BM9">
        <v>1.177101864220973</v>
      </c>
      <c r="BN9">
        <v>1.109410686917077</v>
      </c>
      <c r="BO9">
        <v>1.0451623124516829</v>
      </c>
      <c r="BP9">
        <v>0.98422503161927111</v>
      </c>
      <c r="BQ9">
        <v>0.9264706080121744</v>
      </c>
      <c r="BR9">
        <v>0.87177434904041773</v>
      </c>
      <c r="BS9">
        <v>0.82001516905490057</v>
      </c>
      <c r="BT9">
        <v>0.77107564490235203</v>
      </c>
      <c r="BU9">
        <v>0.72484206425893671</v>
      </c>
      <c r="BV9">
        <v>0.68120446710545979</v>
      </c>
      <c r="BW9">
        <v>0.64005668072078936</v>
      </c>
      <c r="BX9">
        <v>0.60129634858143666</v>
      </c>
      <c r="BY9">
        <v>0.56482495356423834</v>
      </c>
      <c r="BZ9">
        <v>0.53054783585580545</v>
      </c>
      <c r="CA9">
        <v>0.49837420597691873</v>
      </c>
      <c r="CB9">
        <v>0.46821715333238761</v>
      </c>
      <c r="CC9">
        <v>0.43999365069714719</v>
      </c>
      <c r="CD9">
        <v>0.41362455504757489</v>
      </c>
      <c r="CE9">
        <v>0.38903460514328431</v>
      </c>
      <c r="CF9">
        <v>0.36615241625903072</v>
      </c>
      <c r="CG9">
        <v>0.34491047245895828</v>
      </c>
      <c r="CH9">
        <v>0.32524511679629109</v>
      </c>
      <c r="CI9">
        <v>0.30709653981081558</v>
      </c>
      <c r="CJ9">
        <v>0.29040876668420529</v>
      </c>
      <c r="CK9">
        <v>0.27512964339948648</v>
      </c>
      <c r="CL9">
        <v>0.26121082223582121</v>
      </c>
      <c r="CM9">
        <v>0.24860774691338969</v>
      </c>
      <c r="CN9">
        <v>0.23727963768556631</v>
      </c>
      <c r="CO9">
        <v>0.2271894766568949</v>
      </c>
      <c r="CP9">
        <v>0.21830399358567379</v>
      </c>
      <c r="CQ9">
        <v>0.21059365240933459</v>
      </c>
      <c r="CR9">
        <v>0.20403263870934321</v>
      </c>
      <c r="CS9">
        <v>0.19859884831013949</v>
      </c>
      <c r="CT9">
        <v>0.19427387718376299</v>
      </c>
      <c r="CU9">
        <v>0.1910430128083537</v>
      </c>
      <c r="CV9">
        <v>0.18889522710477821</v>
      </c>
      <c r="CW9">
        <v>0.1878231710512672</v>
      </c>
    </row>
    <row r="10" spans="1:101" x14ac:dyDescent="0.25">
      <c r="B10">
        <v>7</v>
      </c>
      <c r="C10">
        <v>18.945275736663589</v>
      </c>
      <c r="D10">
        <v>18.406313589127961</v>
      </c>
      <c r="E10">
        <v>17.877125831084928</v>
      </c>
      <c r="F10">
        <v>17.35769701382468</v>
      </c>
      <c r="G10">
        <v>16.848009195156191</v>
      </c>
      <c r="H10">
        <v>16.348041733605179</v>
      </c>
      <c r="I10">
        <v>15.85777109815883</v>
      </c>
      <c r="J10">
        <v>15.37717069372947</v>
      </c>
      <c r="K10">
        <v>14.906210702458081</v>
      </c>
      <c r="L10">
        <v>14.444857940928021</v>
      </c>
      <c r="M10">
        <v>13.99307573330851</v>
      </c>
      <c r="N10">
        <v>13.550823800398559</v>
      </c>
      <c r="O10">
        <v>13.11805816449278</v>
      </c>
      <c r="P10">
        <v>12.694731069943741</v>
      </c>
      <c r="Q10">
        <v>12.280790919249</v>
      </c>
      <c r="R10">
        <v>11.87618222444665</v>
      </c>
      <c r="S10">
        <v>11.48084557356016</v>
      </c>
      <c r="T10">
        <v>11.094717611792319</v>
      </c>
      <c r="U10">
        <v>10.71773103712893</v>
      </c>
      <c r="V10">
        <v>10.349814609975761</v>
      </c>
      <c r="W10">
        <v>9.9908931764175648</v>
      </c>
      <c r="X10">
        <v>9.640887704655329</v>
      </c>
      <c r="Y10">
        <v>9.2997153341477574</v>
      </c>
      <c r="Z10">
        <v>8.9672894369552676</v>
      </c>
      <c r="AA10">
        <v>8.6435196907596925</v>
      </c>
      <c r="AB10">
        <v>8.3283121630101231</v>
      </c>
      <c r="AC10">
        <v>8.0215694056254847</v>
      </c>
      <c r="AD10">
        <v>7.7231905596669801</v>
      </c>
      <c r="AE10">
        <v>7.4330714693788362</v>
      </c>
      <c r="AF10">
        <v>7.1511048049837296</v>
      </c>
      <c r="AG10">
        <v>6.8771801936098367</v>
      </c>
      <c r="AH10">
        <v>6.6111843577195701</v>
      </c>
      <c r="AI10">
        <v>6.3530012604057946</v>
      </c>
      <c r="AJ10">
        <v>6.1025122569195869</v>
      </c>
      <c r="AK10">
        <v>5.8595962517942599</v>
      </c>
      <c r="AL10">
        <v>5.6241298609334471</v>
      </c>
      <c r="AM10">
        <v>5.3959875780364754</v>
      </c>
      <c r="AN10">
        <v>5.1750419447417872</v>
      </c>
      <c r="AO10">
        <v>4.9611637238790349</v>
      </c>
      <c r="AP10">
        <v>4.7542220752320716</v>
      </c>
      <c r="AQ10">
        <v>4.5540847332288674</v>
      </c>
      <c r="AR10">
        <v>4.3606181859898143</v>
      </c>
      <c r="AS10">
        <v>4.1736878551830348</v>
      </c>
      <c r="AT10">
        <v>3.993158276154007</v>
      </c>
      <c r="AU10">
        <v>3.8188932778170228</v>
      </c>
      <c r="AV10">
        <v>3.6507561618173781</v>
      </c>
      <c r="AW10">
        <v>3.4886098804958161</v>
      </c>
      <c r="AX10">
        <v>3.3323172132104082</v>
      </c>
      <c r="AY10">
        <v>3.181740940595561</v>
      </c>
      <c r="AZ10">
        <v>3.036744016363127</v>
      </c>
      <c r="BA10">
        <v>2.897189736276546</v>
      </c>
      <c r="BB10">
        <v>2.7629419039553218</v>
      </c>
      <c r="BC10">
        <v>2.63386499319392</v>
      </c>
      <c r="BD10">
        <v>2.5098243065061778</v>
      </c>
      <c r="BE10">
        <v>2.390686129633421</v>
      </c>
      <c r="BF10">
        <v>2.2763178817815519</v>
      </c>
      <c r="BG10">
        <v>2.1665882613793488</v>
      </c>
      <c r="BH10">
        <v>2.0613673871768849</v>
      </c>
      <c r="BI10">
        <v>1.9605269345293259</v>
      </c>
      <c r="BJ10">
        <v>1.86394026673723</v>
      </c>
      <c r="BK10">
        <v>1.771482561339744</v>
      </c>
      <c r="BL10">
        <v>1.6830309312817631</v>
      </c>
      <c r="BM10">
        <v>1.5984645408999849</v>
      </c>
      <c r="BN10">
        <v>1.517664716695833</v>
      </c>
      <c r="BO10">
        <v>1.440515052885385</v>
      </c>
      <c r="BP10">
        <v>1.366901511737598</v>
      </c>
      <c r="BQ10">
        <v>1.296712518732255</v>
      </c>
      <c r="BR10">
        <v>1.2298390525880629</v>
      </c>
      <c r="BS10">
        <v>1.1661747302292329</v>
      </c>
      <c r="BT10">
        <v>1.1056158867755459</v>
      </c>
      <c r="BU10">
        <v>1.04806165065636</v>
      </c>
      <c r="BV10">
        <v>0.99341401396321327</v>
      </c>
      <c r="BW10">
        <v>0.94157789816858461</v>
      </c>
      <c r="BX10">
        <v>0.89246121534997092</v>
      </c>
      <c r="BY10">
        <v>0.84597492506873262</v>
      </c>
      <c r="BZ10">
        <v>0.80203308706211873</v>
      </c>
      <c r="CA10">
        <v>0.76055290991451208</v>
      </c>
      <c r="CB10">
        <v>0.72145479588026173</v>
      </c>
      <c r="CC10">
        <v>0.68466238203546792</v>
      </c>
      <c r="CD10">
        <v>0.6501025779397881</v>
      </c>
      <c r="CE10">
        <v>0.61770559999177277</v>
      </c>
      <c r="CF10">
        <v>0.58740500266241036</v>
      </c>
      <c r="CG10">
        <v>0.55913770679151664</v>
      </c>
      <c r="CH10">
        <v>0.53284402513036544</v>
      </c>
      <c r="CI10">
        <v>0.50846768531156838</v>
      </c>
      <c r="CJ10">
        <v>0.48595585042369821</v>
      </c>
      <c r="CK10">
        <v>0.46525913736358199</v>
      </c>
      <c r="CL10">
        <v>0.44633163313358531</v>
      </c>
      <c r="CM10">
        <v>0.42913090924463509</v>
      </c>
      <c r="CN10">
        <v>0.41361803437824302</v>
      </c>
      <c r="CO10">
        <v>0.39975758545242512</v>
      </c>
      <c r="CP10">
        <v>0.38751765722725767</v>
      </c>
      <c r="CQ10">
        <v>0.37686987057589538</v>
      </c>
      <c r="CR10">
        <v>0.36778937953628121</v>
      </c>
      <c r="CS10">
        <v>0.36025487724756727</v>
      </c>
      <c r="CT10">
        <v>0.35424860086348969</v>
      </c>
      <c r="CU10">
        <v>0.3497563355226801</v>
      </c>
      <c r="CV10">
        <v>0.34676741744321782</v>
      </c>
      <c r="CW10">
        <v>0.34527473619568672</v>
      </c>
    </row>
    <row r="11" spans="1:101" x14ac:dyDescent="0.25">
      <c r="B11">
        <v>8</v>
      </c>
      <c r="C11">
        <v>19.29340456262911</v>
      </c>
      <c r="D11">
        <v>18.775776697145581</v>
      </c>
      <c r="E11">
        <v>18.267295171182159</v>
      </c>
      <c r="F11">
        <v>17.767919535250659</v>
      </c>
      <c r="G11">
        <v>17.277608536084209</v>
      </c>
      <c r="H11">
        <v>16.796319947012471</v>
      </c>
      <c r="I11">
        <v>16.32401040819385</v>
      </c>
      <c r="J11">
        <v>15.860635276863031</v>
      </c>
      <c r="K11">
        <v>15.40614848772351</v>
      </c>
      <c r="L11">
        <v>14.9605024235863</v>
      </c>
      <c r="M11">
        <v>14.52364779632733</v>
      </c>
      <c r="N11">
        <v>14.09553353820778</v>
      </c>
      <c r="O11">
        <v>13.67610670357328</v>
      </c>
      <c r="P11">
        <v>13.265312380920649</v>
      </c>
      <c r="Q11">
        <v>12.86309361529303</v>
      </c>
      <c r="R11">
        <v>12.469391340938071</v>
      </c>
      <c r="S11">
        <v>12.084144324137631</v>
      </c>
      <c r="T11">
        <v>11.70728911609239</v>
      </c>
      <c r="U11">
        <v>11.33876001572005</v>
      </c>
      <c r="V11">
        <v>10.97848904220286</v>
      </c>
      <c r="W11">
        <v>10.62640591709722</v>
      </c>
      <c r="X11">
        <v>10.282438055797011</v>
      </c>
      <c r="Y11">
        <v>9.9465105681219299</v>
      </c>
      <c r="Z11">
        <v>9.6185462677827989</v>
      </c>
      <c r="AA11">
        <v>9.2984656904583645</v>
      </c>
      <c r="AB11">
        <v>8.9861871202008619</v>
      </c>
      <c r="AC11">
        <v>8.6816266238727966</v>
      </c>
      <c r="AD11">
        <v>8.3846980933031539</v>
      </c>
      <c r="AE11">
        <v>8.0953132948385669</v>
      </c>
      <c r="AF11">
        <v>7.8133819259538644</v>
      </c>
      <c r="AG11">
        <v>7.5388116785763319</v>
      </c>
      <c r="AH11">
        <v>7.2715083087697359</v>
      </c>
      <c r="AI11">
        <v>7.0113757124168314</v>
      </c>
      <c r="AJ11">
        <v>6.7583160065335388</v>
      </c>
      <c r="AK11">
        <v>6.5122296158434576</v>
      </c>
      <c r="AL11">
        <v>6.2730153642385247</v>
      </c>
      <c r="AM11">
        <v>6.0405705707498312</v>
      </c>
      <c r="AN11">
        <v>5.8147911496523053</v>
      </c>
      <c r="AO11">
        <v>5.5955717143278658</v>
      </c>
      <c r="AP11">
        <v>5.3828056845136976</v>
      </c>
      <c r="AQ11">
        <v>5.1763853965656894</v>
      </c>
      <c r="AR11">
        <v>4.9762022163714974</v>
      </c>
      <c r="AS11">
        <v>4.7821466545531859</v>
      </c>
      <c r="AT11">
        <v>4.5941084836060657</v>
      </c>
      <c r="AU11">
        <v>4.4119768566277644</v>
      </c>
      <c r="AV11">
        <v>4.2356404273001989</v>
      </c>
      <c r="AW11">
        <v>4.064987470796293</v>
      </c>
      <c r="AX11">
        <v>3.8999060052935048</v>
      </c>
      <c r="AY11">
        <v>3.7402839137870521</v>
      </c>
      <c r="AZ11">
        <v>3.586009065907199</v>
      </c>
      <c r="BA11">
        <v>3.436969439457124</v>
      </c>
      <c r="BB11">
        <v>3.2930532414004721</v>
      </c>
      <c r="BC11">
        <v>3.1541490280407931</v>
      </c>
      <c r="BD11">
        <v>3.0201458241485208</v>
      </c>
      <c r="BE11">
        <v>2.890933240804932</v>
      </c>
      <c r="BF11">
        <v>2.7664015917465399</v>
      </c>
      <c r="BG11">
        <v>2.6464420080075861</v>
      </c>
      <c r="BH11">
        <v>2.5309465506725939</v>
      </c>
      <c r="BI11">
        <v>2.419808321565323</v>
      </c>
      <c r="BJ11">
        <v>2.3129215717147802</v>
      </c>
      <c r="BK11">
        <v>2.210181807453222</v>
      </c>
      <c r="BL11">
        <v>2.111485894015201</v>
      </c>
      <c r="BM11">
        <v>2.016732156520586</v>
      </c>
      <c r="BN11">
        <v>1.92582047823825</v>
      </c>
      <c r="BO11">
        <v>1.8386523960403489</v>
      </c>
      <c r="BP11">
        <v>1.755131192970254</v>
      </c>
      <c r="BQ11">
        <v>1.6751619878596991</v>
      </c>
      <c r="BR11">
        <v>1.5986518219429371</v>
      </c>
      <c r="BS11">
        <v>1.5255097424273181</v>
      </c>
      <c r="BT11">
        <v>1.455646882990894</v>
      </c>
      <c r="BU11">
        <v>1.3889765411882291</v>
      </c>
      <c r="BV11">
        <v>1.3254142527555921</v>
      </c>
      <c r="BW11">
        <v>1.2648778628161299</v>
      </c>
      <c r="BX11">
        <v>1.207287593994341</v>
      </c>
      <c r="BY11">
        <v>1.152566111457308</v>
      </c>
      <c r="BZ11">
        <v>1.100638584907542</v>
      </c>
      <c r="CA11">
        <v>1.051432747559059</v>
      </c>
      <c r="CB11">
        <v>1.0048789521343411</v>
      </c>
      <c r="CC11">
        <v>0.96091022392520586</v>
      </c>
      <c r="CD11">
        <v>0.91946231096523212</v>
      </c>
      <c r="CE11">
        <v>0.88047373136536111</v>
      </c>
      <c r="CF11">
        <v>0.84388581786753103</v>
      </c>
      <c r="CG11">
        <v>0.8096427596737773</v>
      </c>
      <c r="CH11">
        <v>0.77769164161011395</v>
      </c>
      <c r="CI11">
        <v>0.74798248068574202</v>
      </c>
      <c r="CJ11">
        <v>0.72046826010870779</v>
      </c>
      <c r="CK11">
        <v>0.69510496081909068</v>
      </c>
      <c r="CL11">
        <v>0.67185159060014643</v>
      </c>
      <c r="CM11">
        <v>0.65067021082660625</v>
      </c>
      <c r="CN11">
        <v>0.63152596090755098</v>
      </c>
      <c r="CO11">
        <v>0.61438708047897206</v>
      </c>
      <c r="CP11">
        <v>0.59922492939834771</v>
      </c>
      <c r="CQ11">
        <v>0.58601400559030292</v>
      </c>
      <c r="CR11">
        <v>0.57473196078875988</v>
      </c>
      <c r="CS11">
        <v>0.56535961421692371</v>
      </c>
      <c r="CT11">
        <v>0.5578809642420578</v>
      </c>
      <c r="CU11">
        <v>0.55228319803729387</v>
      </c>
      <c r="CV11">
        <v>0.54855669927775319</v>
      </c>
      <c r="CW11">
        <v>0.54669505389307593</v>
      </c>
    </row>
    <row r="12" spans="1:101" x14ac:dyDescent="0.25">
      <c r="B12">
        <v>9</v>
      </c>
      <c r="C12">
        <v>19.56123178485694</v>
      </c>
      <c r="D12">
        <v>19.060960765447671</v>
      </c>
      <c r="E12">
        <v>18.569405450825631</v>
      </c>
      <c r="F12">
        <v>18.086506307911382</v>
      </c>
      <c r="G12">
        <v>17.612204057431629</v>
      </c>
      <c r="H12">
        <v>17.146439533327559</v>
      </c>
      <c r="I12">
        <v>16.6891535487628</v>
      </c>
      <c r="J12">
        <v>16.240286768857452</v>
      </c>
      <c r="K12">
        <v>15.79977959025813</v>
      </c>
      <c r="L12">
        <v>15.36757202763734</v>
      </c>
      <c r="M12">
        <v>14.943603607198479</v>
      </c>
      <c r="N12">
        <v>14.52781326724641</v>
      </c>
      <c r="O12">
        <v>14.12013926586622</v>
      </c>
      <c r="P12">
        <v>13.720519095736639</v>
      </c>
      <c r="Q12">
        <v>13.328889406087679</v>
      </c>
      <c r="R12">
        <v>12.945185931795921</v>
      </c>
      <c r="S12">
        <v>12.56934342959487</v>
      </c>
      <c r="T12">
        <v>12.20129562136175</v>
      </c>
      <c r="U12">
        <v>11.840975144427169</v>
      </c>
      <c r="V12">
        <v>11.488313508838701</v>
      </c>
      <c r="W12">
        <v>11.143241061494921</v>
      </c>
      <c r="X12">
        <v>10.80568695705286</v>
      </c>
      <c r="Y12">
        <v>10.47557913549749</v>
      </c>
      <c r="Z12">
        <v>10.15284430624976</v>
      </c>
      <c r="AA12">
        <v>9.8374079386766873</v>
      </c>
      <c r="AB12">
        <v>9.5291942588557266</v>
      </c>
      <c r="AC12">
        <v>9.2281262524343166</v>
      </c>
      <c r="AD12">
        <v>8.9341256734152719</v>
      </c>
      <c r="AE12">
        <v>8.6471130586889107</v>
      </c>
      <c r="AF12">
        <v>8.3670077481239655</v>
      </c>
      <c r="AG12">
        <v>8.0937279100210091</v>
      </c>
      <c r="AH12">
        <v>7.8271905717247474</v>
      </c>
      <c r="AI12">
        <v>7.5673116551847528</v>
      </c>
      <c r="AJ12">
        <v>7.3140060172483468</v>
      </c>
      <c r="AK12">
        <v>7.0671874944640711</v>
      </c>
      <c r="AL12">
        <v>6.8267689521698411</v>
      </c>
      <c r="AM12">
        <v>6.5926623376361979</v>
      </c>
      <c r="AN12">
        <v>6.3647787370321609</v>
      </c>
      <c r="AO12">
        <v>6.1430284359790246</v>
      </c>
      <c r="AP12">
        <v>5.9273209834560312</v>
      </c>
      <c r="AQ12">
        <v>5.7175652588211001</v>
      </c>
      <c r="AR12">
        <v>5.5136695417098034</v>
      </c>
      <c r="AS12">
        <v>5.3155415845764313</v>
      </c>
      <c r="AT12">
        <v>5.1230886876422774</v>
      </c>
      <c r="AU12">
        <v>4.9362177760182444</v>
      </c>
      <c r="AV12">
        <v>4.7548354787714029</v>
      </c>
      <c r="AW12">
        <v>4.5788482097082666</v>
      </c>
      <c r="AX12">
        <v>4.4081622496511663</v>
      </c>
      <c r="AY12">
        <v>4.2426838299883798</v>
      </c>
      <c r="AZ12">
        <v>4.0823192172832297</v>
      </c>
      <c r="BA12">
        <v>3.926974798732553</v>
      </c>
      <c r="BB12">
        <v>3.776557168270406</v>
      </c>
      <c r="BC12">
        <v>3.6309732131188528</v>
      </c>
      <c r="BD12">
        <v>3.490130200593824</v>
      </c>
      <c r="BE12">
        <v>3.353935864980675</v>
      </c>
      <c r="BF12">
        <v>3.2222984943008548</v>
      </c>
      <c r="BG12">
        <v>3.0951270167981249</v>
      </c>
      <c r="BH12">
        <v>2.9723310869800792</v>
      </c>
      <c r="BI12">
        <v>2.8538211710580672</v>
      </c>
      <c r="BJ12">
        <v>2.7395086316361819</v>
      </c>
      <c r="BK12">
        <v>2.6293058115075891</v>
      </c>
      <c r="BL12">
        <v>2.5231261164241592</v>
      </c>
      <c r="BM12">
        <v>2.4208840967130478</v>
      </c>
      <c r="BN12">
        <v>2.3224955276215469</v>
      </c>
      <c r="BO12">
        <v>2.227877488279197</v>
      </c>
      <c r="BP12">
        <v>2.1369484391736679</v>
      </c>
      <c r="BQ12">
        <v>2.0496282980444178</v>
      </c>
      <c r="BR12">
        <v>1.965838514105446</v>
      </c>
      <c r="BS12">
        <v>1.8855021405155969</v>
      </c>
      <c r="BT12">
        <v>1.8085439050219221</v>
      </c>
      <c r="BU12">
        <v>1.7348902787083169</v>
      </c>
      <c r="BV12">
        <v>1.664469542788233</v>
      </c>
      <c r="BW12">
        <v>1.5972118533865689</v>
      </c>
      <c r="BX12">
        <v>1.533049304261878</v>
      </c>
      <c r="BY12">
        <v>1.471915987425773</v>
      </c>
      <c r="BZ12">
        <v>1.4137480516219021</v>
      </c>
      <c r="CA12">
        <v>1.3584837586320051</v>
      </c>
      <c r="CB12">
        <v>1.3060635373814109</v>
      </c>
      <c r="CC12">
        <v>1.2564300358208531</v>
      </c>
      <c r="CD12">
        <v>1.209528170565678</v>
      </c>
      <c r="CE12">
        <v>1.165305174277361</v>
      </c>
      <c r="CF12">
        <v>1.123710640775796</v>
      </c>
      <c r="CG12">
        <v>1.0846965678739739</v>
      </c>
      <c r="CH12">
        <v>1.048217397929553</v>
      </c>
      <c r="CI12">
        <v>1.014230056110335</v>
      </c>
      <c r="CJ12">
        <v>0.98269398637286376</v>
      </c>
      <c r="CK12">
        <v>0.95357118515524153</v>
      </c>
      <c r="CL12">
        <v>0.92682623278686083</v>
      </c>
      <c r="CM12">
        <v>0.90242632261900479</v>
      </c>
      <c r="CN12">
        <v>0.88034128788128385</v>
      </c>
      <c r="CO12">
        <v>0.86054362626960224</v>
      </c>
      <c r="CP12">
        <v>0.84300852227182133</v>
      </c>
      <c r="CQ12">
        <v>0.82771386723751905</v>
      </c>
      <c r="CR12">
        <v>0.81464027719826582</v>
      </c>
      <c r="CS12">
        <v>0.80377110844464028</v>
      </c>
      <c r="CT12">
        <v>0.79509247086585133</v>
      </c>
      <c r="CU12">
        <v>0.78859323905728651</v>
      </c>
      <c r="CV12">
        <v>0.78426506120064976</v>
      </c>
      <c r="CW12">
        <v>0.78210236572055369</v>
      </c>
    </row>
    <row r="13" spans="1:101" x14ac:dyDescent="0.25">
      <c r="B13">
        <v>10</v>
      </c>
      <c r="C13">
        <v>19.772203530157849</v>
      </c>
      <c r="D13">
        <v>19.286225696815091</v>
      </c>
      <c r="E13">
        <v>18.808659567776321</v>
      </c>
      <c r="F13">
        <v>18.339431029882061</v>
      </c>
      <c r="G13">
        <v>17.878466911312859</v>
      </c>
      <c r="H13">
        <v>17.425694863380421</v>
      </c>
      <c r="I13">
        <v>16.98104324697568</v>
      </c>
      <c r="J13">
        <v>16.544441023769149</v>
      </c>
      <c r="K13">
        <v>16.115817652249039</v>
      </c>
      <c r="L13">
        <v>15.695102988672749</v>
      </c>
      <c r="M13">
        <v>15.282227192997009</v>
      </c>
      <c r="N13">
        <v>14.877120639841641</v>
      </c>
      <c r="O13">
        <v>14.479713834531861</v>
      </c>
      <c r="P13">
        <v>14.08993733425336</v>
      </c>
      <c r="Q13">
        <v>13.70772167434453</v>
      </c>
      <c r="R13">
        <v>13.332997299739411</v>
      </c>
      <c r="S13">
        <v>12.965694501565419</v>
      </c>
      <c r="T13">
        <v>12.605743358889191</v>
      </c>
      <c r="U13">
        <v>12.25307368559452</v>
      </c>
      <c r="V13">
        <v>11.90761498236629</v>
      </c>
      <c r="W13">
        <v>11.569296393744811</v>
      </c>
      <c r="X13">
        <v>11.238046670205719</v>
      </c>
      <c r="Y13">
        <v>10.91379413521161</v>
      </c>
      <c r="Z13">
        <v>10.59646665717244</v>
      </c>
      <c r="AA13">
        <v>10.2859916262436</v>
      </c>
      <c r="AB13">
        <v>9.9822959358822239</v>
      </c>
      <c r="AC13">
        <v>9.6853059690743706</v>
      </c>
      <c r="AD13">
        <v>9.3949475891383312</v>
      </c>
      <c r="AE13">
        <v>9.1111461350021745</v>
      </c>
      <c r="AF13">
        <v>8.833826420846794</v>
      </c>
      <c r="AG13">
        <v>8.5629127399995326</v>
      </c>
      <c r="AH13">
        <v>8.298328872957347</v>
      </c>
      <c r="AI13">
        <v>8.0399980994130775</v>
      </c>
      <c r="AJ13">
        <v>7.7878432141532494</v>
      </c>
      <c r="AK13">
        <v>7.5417865466911032</v>
      </c>
      <c r="AL13">
        <v>7.3017499844943812</v>
      </c>
      <c r="AM13">
        <v>7.0676549996635902</v>
      </c>
      <c r="AN13">
        <v>6.839422678913035</v>
      </c>
      <c r="AO13">
        <v>6.6169737567040432</v>
      </c>
      <c r="AP13">
        <v>6.4002286513772937</v>
      </c>
      <c r="AQ13">
        <v>6.1891075041290913</v>
      </c>
      <c r="AR13">
        <v>5.9835302206747416</v>
      </c>
      <c r="AS13">
        <v>5.7834165154410506</v>
      </c>
      <c r="AT13">
        <v>5.588685958129048</v>
      </c>
      <c r="AU13">
        <v>5.399258022487702</v>
      </c>
      <c r="AV13">
        <v>5.2150521371392919</v>
      </c>
      <c r="AW13">
        <v>5.0359877382975062</v>
      </c>
      <c r="AX13">
        <v>4.8619843242200096</v>
      </c>
      <c r="AY13">
        <v>4.6929615112382672</v>
      </c>
      <c r="AZ13">
        <v>4.5288390912088827</v>
      </c>
      <c r="BA13">
        <v>4.3695370902322779</v>
      </c>
      <c r="BB13">
        <v>4.2149758284867129</v>
      </c>
      <c r="BC13">
        <v>4.0650759810277899</v>
      </c>
      <c r="BD13">
        <v>3.919758639406278</v>
      </c>
      <c r="BE13">
        <v>3.7789453739597931</v>
      </c>
      <c r="BF13">
        <v>3.6425582966369898</v>
      </c>
      <c r="BG13">
        <v>3.5105201242161148</v>
      </c>
      <c r="BH13">
        <v>3.3827542417832568</v>
      </c>
      <c r="BI13">
        <v>3.2591847663391889</v>
      </c>
      <c r="BJ13">
        <v>3.1397366104075308</v>
      </c>
      <c r="BK13">
        <v>3.024335545520791</v>
      </c>
      <c r="BL13">
        <v>2.9129082654649241</v>
      </c>
      <c r="BM13">
        <v>2.8053824491670789</v>
      </c>
      <c r="BN13">
        <v>2.7016868231154998</v>
      </c>
      <c r="BO13">
        <v>2.601751223204674</v>
      </c>
      <c r="BP13">
        <v>2.5055066559032011</v>
      </c>
      <c r="BQ13">
        <v>2.4128853586461259</v>
      </c>
      <c r="BR13">
        <v>2.3238208593578138</v>
      </c>
      <c r="BS13">
        <v>2.2382480350157681</v>
      </c>
      <c r="BT13">
        <v>2.156103169170037</v>
      </c>
      <c r="BU13">
        <v>2.0773240083372051</v>
      </c>
      <c r="BV13">
        <v>2.0018498171920469</v>
      </c>
      <c r="BW13">
        <v>1.9296214324841849</v>
      </c>
      <c r="BX13">
        <v>1.860581315611046</v>
      </c>
      <c r="BY13">
        <v>1.7946736037825031</v>
      </c>
      <c r="BZ13">
        <v>1.731844159716375</v>
      </c>
      <c r="CA13">
        <v>1.672040619807811</v>
      </c>
      <c r="CB13">
        <v>1.615212440719227</v>
      </c>
      <c r="CC13">
        <v>1.5613109443410109</v>
      </c>
      <c r="CD13">
        <v>1.510289361076667</v>
      </c>
      <c r="CE13">
        <v>1.46210287140933</v>
      </c>
      <c r="CF13">
        <v>1.416708645709803</v>
      </c>
      <c r="CG13">
        <v>1.374065882249246</v>
      </c>
      <c r="CH13">
        <v>1.3341358433825961</v>
      </c>
      <c r="CI13">
        <v>1.296881889871512</v>
      </c>
      <c r="CJ13">
        <v>1.262269513318317</v>
      </c>
      <c r="CK13">
        <v>1.2302663666848419</v>
      </c>
      <c r="CL13">
        <v>1.200842292872486</v>
      </c>
      <c r="CM13">
        <v>1.1739693513420151</v>
      </c>
      <c r="CN13">
        <v>1.149621842753729</v>
      </c>
      <c r="CO13">
        <v>1.127776331610628</v>
      </c>
      <c r="CP13">
        <v>1.1084116668890569</v>
      </c>
      <c r="CQ13">
        <v>1.0915090006431309</v>
      </c>
      <c r="CR13">
        <v>1.0770518045708319</v>
      </c>
      <c r="CS13">
        <v>1.0650258845313381</v>
      </c>
      <c r="CT13">
        <v>1.0554193930045661</v>
      </c>
      <c r="CU13">
        <v>1.048222839485381</v>
      </c>
      <c r="CV13">
        <v>1.0434290988062651</v>
      </c>
      <c r="CW13">
        <v>1.041033417383544</v>
      </c>
    </row>
    <row r="14" spans="1:101" x14ac:dyDescent="0.25">
      <c r="B14">
        <v>11</v>
      </c>
      <c r="C14">
        <v>19.94176213595923</v>
      </c>
      <c r="D14">
        <v>19.46769742131757</v>
      </c>
      <c r="E14">
        <v>19.001824625844549</v>
      </c>
      <c r="F14">
        <v>18.544058448349571</v>
      </c>
      <c r="G14">
        <v>18.09431499088203</v>
      </c>
      <c r="H14">
        <v>17.652511657542082</v>
      </c>
      <c r="I14">
        <v>17.218567056744739</v>
      </c>
      <c r="J14">
        <v>16.79240090700738</v>
      </c>
      <c r="K14">
        <v>16.37393394632393</v>
      </c>
      <c r="L14">
        <v>15.96308784518291</v>
      </c>
      <c r="M14">
        <v>15.55978512328072</v>
      </c>
      <c r="N14">
        <v>15.163949069974199</v>
      </c>
      <c r="O14">
        <v>14.775503668510821</v>
      </c>
      <c r="P14">
        <v>14.394373524067721</v>
      </c>
      <c r="Q14">
        <v>14.020483795624701</v>
      </c>
      <c r="R14">
        <v>13.65376013168914</v>
      </c>
      <c r="S14">
        <v>13.29412860988471</v>
      </c>
      <c r="T14">
        <v>12.94151568040896</v>
      </c>
      <c r="U14">
        <v>12.595848113358249</v>
      </c>
      <c r="V14">
        <v>12.257052949912291</v>
      </c>
      <c r="W14">
        <v>11.925057457363851</v>
      </c>
      <c r="X14">
        <v>11.599789087973329</v>
      </c>
      <c r="Y14">
        <v>11.281175441621199</v>
      </c>
      <c r="Z14">
        <v>10.969144232225791</v>
      </c>
      <c r="AA14">
        <v>10.663623257887661</v>
      </c>
      <c r="AB14">
        <v>10.364540374716061</v>
      </c>
      <c r="AC14">
        <v>10.07182347428779</v>
      </c>
      <c r="AD14">
        <v>9.7854004646826951</v>
      </c>
      <c r="AE14">
        <v>9.5051992550356061</v>
      </c>
      <c r="AF14">
        <v>9.231147743538946</v>
      </c>
      <c r="AG14">
        <v>8.9631738088257187</v>
      </c>
      <c r="AH14">
        <v>8.7012053046580391</v>
      </c>
      <c r="AI14">
        <v>8.4451700578419562</v>
      </c>
      <c r="AJ14">
        <v>8.1949958692852451</v>
      </c>
      <c r="AK14">
        <v>7.9506105181110982</v>
      </c>
      <c r="AL14">
        <v>7.7119417687369403</v>
      </c>
      <c r="AM14">
        <v>7.4789173808243046</v>
      </c>
      <c r="AN14">
        <v>7.2514651220026138</v>
      </c>
      <c r="AO14">
        <v>7.0295127832669273</v>
      </c>
      <c r="AP14">
        <v>6.8129881969470691</v>
      </c>
      <c r="AQ14">
        <v>6.6018192571433243</v>
      </c>
      <c r="AR14">
        <v>6.3959339425218387</v>
      </c>
      <c r="AS14">
        <v>6.1952603413610223</v>
      </c>
      <c r="AT14">
        <v>5.999726678738794</v>
      </c>
      <c r="AU14">
        <v>5.8092613457491931</v>
      </c>
      <c r="AV14">
        <v>5.6237929306358962</v>
      </c>
      <c r="AW14">
        <v>5.4432502517293404</v>
      </c>
      <c r="AX14">
        <v>5.2675623920737351</v>
      </c>
      <c r="AY14">
        <v>5.0966587356298012</v>
      </c>
      <c r="AZ14">
        <v>4.9304690049391127</v>
      </c>
      <c r="BA14">
        <v>4.7689233001360396</v>
      </c>
      <c r="BB14">
        <v>4.6119521391936553</v>
      </c>
      <c r="BC14">
        <v>4.4594864992905388</v>
      </c>
      <c r="BD14">
        <v>4.311457859186187</v>
      </c>
      <c r="BE14">
        <v>4.1677982424937046</v>
      </c>
      <c r="BF14">
        <v>4.0284402617396244</v>
      </c>
      <c r="BG14">
        <v>3.893317163101933</v>
      </c>
      <c r="BH14">
        <v>3.762362871718985</v>
      </c>
      <c r="BI14">
        <v>3.6355120374634842</v>
      </c>
      <c r="BJ14">
        <v>3.5127000810775941</v>
      </c>
      <c r="BK14">
        <v>3.3938632405670792</v>
      </c>
      <c r="BL14">
        <v>3.278938617754418</v>
      </c>
      <c r="BM14">
        <v>3.1678642248929818</v>
      </c>
      <c r="BN14">
        <v>3.060579031246613</v>
      </c>
      <c r="BO14">
        <v>2.957023009541246</v>
      </c>
      <c r="BP14">
        <v>2.857137182197667</v>
      </c>
      <c r="BQ14">
        <v>2.7608636672569768</v>
      </c>
      <c r="BR14">
        <v>2.668145723912867</v>
      </c>
      <c r="BS14">
        <v>2.5789277975674452</v>
      </c>
      <c r="BT14">
        <v>2.4931555643300021</v>
      </c>
      <c r="BU14">
        <v>2.410775974880766</v>
      </c>
      <c r="BV14">
        <v>2.331737297624473</v>
      </c>
      <c r="BW14">
        <v>2.255989161061243</v>
      </c>
      <c r="BX14">
        <v>2.1834825953050969</v>
      </c>
      <c r="BY14">
        <v>2.1141700726831241</v>
      </c>
      <c r="BZ14">
        <v>2.0480055473511269</v>
      </c>
      <c r="CA14">
        <v>1.9849444938643079</v>
      </c>
      <c r="CB14">
        <v>1.924943944644312</v>
      </c>
      <c r="CC14">
        <v>1.8679625262866559</v>
      </c>
      <c r="CD14">
        <v>1.8139604946552961</v>
      </c>
      <c r="CE14">
        <v>1.762899768713758</v>
      </c>
      <c r="CF14">
        <v>1.7147439630449179</v>
      </c>
      <c r="CG14">
        <v>1.66945841901412</v>
      </c>
      <c r="CH14">
        <v>1.627010234532948</v>
      </c>
      <c r="CI14">
        <v>1.587368292383464</v>
      </c>
      <c r="CJ14">
        <v>1.5505032870652959</v>
      </c>
      <c r="CK14">
        <v>1.516387750130384</v>
      </c>
      <c r="CL14">
        <v>1.4849960739726671</v>
      </c>
      <c r="CM14">
        <v>1.4563045340423739</v>
      </c>
      <c r="CN14">
        <v>1.4302913094569281</v>
      </c>
      <c r="CO14">
        <v>1.4069365019828159</v>
      </c>
      <c r="CP14">
        <v>1.3862221533650601</v>
      </c>
      <c r="CQ14">
        <v>1.368132260983131</v>
      </c>
      <c r="CR14">
        <v>1.35265279181443</v>
      </c>
      <c r="CS14">
        <v>1.3397716946885849</v>
      </c>
      <c r="CT14">
        <v>1.3294789108180021</v>
      </c>
      <c r="CU14">
        <v>1.321766382592219</v>
      </c>
      <c r="CV14">
        <v>1.316628060625751</v>
      </c>
      <c r="CW14">
        <v>1.3140599090511511</v>
      </c>
    </row>
    <row r="15" spans="1:101" x14ac:dyDescent="0.25">
      <c r="B15">
        <v>12</v>
      </c>
      <c r="C15">
        <v>20.080434303282662</v>
      </c>
      <c r="D15">
        <v>19.616415606582439</v>
      </c>
      <c r="E15">
        <v>19.160426798108389</v>
      </c>
      <c r="F15">
        <v>18.712373942029391</v>
      </c>
      <c r="G15">
        <v>18.272164824852819</v>
      </c>
      <c r="H15">
        <v>17.83970886712536</v>
      </c>
      <c r="I15">
        <v>17.414917037815488</v>
      </c>
      <c r="J15">
        <v>16.997701771426922</v>
      </c>
      <c r="K15">
        <v>16.587976887888491</v>
      </c>
      <c r="L15">
        <v>16.18565751526199</v>
      </c>
      <c r="M15">
        <v>15.7906600153054</v>
      </c>
      <c r="N15">
        <v>15.402901911924779</v>
      </c>
      <c r="O15">
        <v>15.02230182254403</v>
      </c>
      <c r="P15">
        <v>14.64877939241723</v>
      </c>
      <c r="Q15">
        <v>14.282255231904189</v>
      </c>
      <c r="R15">
        <v>13.922650856725321</v>
      </c>
      <c r="S15">
        <v>13.569888631207689</v>
      </c>
      <c r="T15">
        <v>13.223891714529779</v>
      </c>
      <c r="U15">
        <v>12.88458400996776</v>
      </c>
      <c r="V15">
        <v>12.551890117142349</v>
      </c>
      <c r="W15">
        <v>12.225735287260351</v>
      </c>
      <c r="X15">
        <v>11.906045381341089</v>
      </c>
      <c r="Y15">
        <v>11.592746831413519</v>
      </c>
      <c r="Z15">
        <v>11.28576660466563</v>
      </c>
      <c r="AA15">
        <v>10.98503217052362</v>
      </c>
      <c r="AB15">
        <v>10.69047147063441</v>
      </c>
      <c r="AC15">
        <v>10.40201289172065</v>
      </c>
      <c r="AD15">
        <v>10.119585241274169</v>
      </c>
      <c r="AE15">
        <v>9.8431177260494387</v>
      </c>
      <c r="AF15">
        <v>9.5725399333151771</v>
      </c>
      <c r="AG15">
        <v>9.3077818148188403</v>
      </c>
      <c r="AH15">
        <v>9.0487736734149973</v>
      </c>
      <c r="AI15">
        <v>8.7954461523054945</v>
      </c>
      <c r="AJ15">
        <v>8.5477302268361441</v>
      </c>
      <c r="AK15">
        <v>8.3055571987915435</v>
      </c>
      <c r="AL15">
        <v>8.0688586931268418</v>
      </c>
      <c r="AM15">
        <v>7.8375666570725313</v>
      </c>
      <c r="AN15">
        <v>7.6116133615457384</v>
      </c>
      <c r="AO15">
        <v>7.3909314047990851</v>
      </c>
      <c r="AP15">
        <v>7.1754537182359366</v>
      </c>
      <c r="AQ15">
        <v>6.9651135743187682</v>
      </c>
      <c r="AR15">
        <v>6.7598445964954239</v>
      </c>
      <c r="AS15">
        <v>6.5595807710662513</v>
      </c>
      <c r="AT15">
        <v>6.3642564609135794</v>
      </c>
      <c r="AU15">
        <v>6.1738064210134391</v>
      </c>
      <c r="AV15">
        <v>5.9881658156482693</v>
      </c>
      <c r="AW15">
        <v>5.8072702372381331</v>
      </c>
      <c r="AX15">
        <v>5.6310557267071006</v>
      </c>
      <c r="AY15">
        <v>5.4594587953005993</v>
      </c>
      <c r="AZ15">
        <v>5.2924164477689679</v>
      </c>
      <c r="BA15">
        <v>5.1298662068318732</v>
      </c>
      <c r="BB15">
        <v>4.9717461388380304</v>
      </c>
      <c r="BC15">
        <v>4.8179948805344122</v>
      </c>
      <c r="BD15">
        <v>4.6685516668591696</v>
      </c>
      <c r="BE15">
        <v>4.5233563596725244</v>
      </c>
      <c r="BF15">
        <v>4.382349477340191</v>
      </c>
      <c r="BG15">
        <v>4.2454722250843284</v>
      </c>
      <c r="BH15">
        <v>4.1126665260173754</v>
      </c>
      <c r="BI15">
        <v>3.9838750527749491</v>
      </c>
      <c r="BJ15">
        <v>3.859041259664612</v>
      </c>
      <c r="BK15">
        <v>3.7381094152482648</v>
      </c>
      <c r="BL15">
        <v>3.6210246352768718</v>
      </c>
      <c r="BM15">
        <v>3.5077329158973249</v>
      </c>
      <c r="BN15">
        <v>3.3981811670524529</v>
      </c>
      <c r="BO15">
        <v>3.2923172459964478</v>
      </c>
      <c r="BP15">
        <v>3.1900899908493798</v>
      </c>
      <c r="BQ15">
        <v>3.0914492541159011</v>
      </c>
      <c r="BR15">
        <v>2.9963459360948042</v>
      </c>
      <c r="BS15">
        <v>2.9047320181076799</v>
      </c>
      <c r="BT15">
        <v>2.8165605954766328</v>
      </c>
      <c r="BU15">
        <v>2.7317859101827131</v>
      </c>
      <c r="BV15">
        <v>2.6503633831385689</v>
      </c>
      <c r="BW15">
        <v>2.5722496460106359</v>
      </c>
      <c r="BX15">
        <v>2.4974025725280988</v>
      </c>
      <c r="BY15">
        <v>2.42578130921782</v>
      </c>
      <c r="BZ15">
        <v>2.3573463055063928</v>
      </c>
      <c r="CA15">
        <v>2.2920593431325171</v>
      </c>
      <c r="CB15">
        <v>2.229883564814938</v>
      </c>
      <c r="CC15">
        <v>2.170783502123288</v>
      </c>
      <c r="CD15">
        <v>2.1147251025012568</v>
      </c>
      <c r="CE15">
        <v>2.0616757553936762</v>
      </c>
      <c r="CF15">
        <v>2.0116043174312122</v>
      </c>
      <c r="CG15">
        <v>1.964481136628569</v>
      </c>
      <c r="CH15">
        <v>1.920278075554243</v>
      </c>
      <c r="CI15">
        <v>1.8789685334320969</v>
      </c>
      <c r="CJ15">
        <v>1.8405274671371661</v>
      </c>
      <c r="CK15">
        <v>1.8049314110503689</v>
      </c>
      <c r="CL15">
        <v>1.7721584957389731</v>
      </c>
      <c r="CM15">
        <v>1.742188465431854</v>
      </c>
      <c r="CN15">
        <v>1.715002694260882</v>
      </c>
      <c r="CO15">
        <v>1.690584201241873</v>
      </c>
      <c r="CP15">
        <v>1.6689176639708589</v>
      </c>
      <c r="CQ15">
        <v>1.6499894310135761</v>
      </c>
      <c r="CR15">
        <v>1.633787532968324</v>
      </c>
      <c r="CS15">
        <v>1.6203016921845519</v>
      </c>
      <c r="CT15">
        <v>1.6095233311217141</v>
      </c>
      <c r="CU15">
        <v>1.601445579335192</v>
      </c>
      <c r="CV15">
        <v>1.596063279078245</v>
      </c>
      <c r="CW15">
        <v>1.5933729895111921</v>
      </c>
    </row>
    <row r="16" spans="1:101" x14ac:dyDescent="0.25">
      <c r="B16">
        <v>13</v>
      </c>
      <c r="C16">
        <v>20.19560721398744</v>
      </c>
      <c r="D16">
        <v>19.740154866750149</v>
      </c>
      <c r="E16">
        <v>19.292611015044031</v>
      </c>
      <c r="F16">
        <v>18.852875016076791</v>
      </c>
      <c r="G16">
        <v>18.420848174993779</v>
      </c>
      <c r="H16">
        <v>17.996433666339879</v>
      </c>
      <c r="I16">
        <v>17.579536457691759</v>
      </c>
      <c r="J16">
        <v>17.170063235494158</v>
      </c>
      <c r="K16">
        <v>16.767922333131509</v>
      </c>
      <c r="L16">
        <v>16.373023661263218</v>
      </c>
      <c r="M16">
        <v>15.98527864044898</v>
      </c>
      <c r="N16">
        <v>15.604600136087051</v>
      </c>
      <c r="O16">
        <v>15.230902395686201</v>
      </c>
      <c r="P16">
        <v>14.86410098848904</v>
      </c>
      <c r="Q16">
        <v>14.50411274746134</v>
      </c>
      <c r="R16">
        <v>14.150855713659521</v>
      </c>
      <c r="S16">
        <v>13.8042490829851</v>
      </c>
      <c r="T16">
        <v>13.46421315533223</v>
      </c>
      <c r="U16">
        <v>13.13066928613125</v>
      </c>
      <c r="V16">
        <v>12.803539840288471</v>
      </c>
      <c r="W16">
        <v>12.4827481485191</v>
      </c>
      <c r="X16">
        <v>12.16821846606754</v>
      </c>
      <c r="Y16">
        <v>11.859875933806061</v>
      </c>
      <c r="Z16">
        <v>11.557646541700169</v>
      </c>
      <c r="AA16">
        <v>11.26145709462585</v>
      </c>
      <c r="AB16">
        <v>10.971235180521081</v>
      </c>
      <c r="AC16">
        <v>10.68690914085122</v>
      </c>
      <c r="AD16">
        <v>10.408408043364931</v>
      </c>
      <c r="AE16">
        <v>10.13566165711474</v>
      </c>
      <c r="AF16">
        <v>9.8686004297134691</v>
      </c>
      <c r="AG16">
        <v>9.6071554667952999</v>
      </c>
      <c r="AH16">
        <v>9.3512585136476094</v>
      </c>
      <c r="AI16">
        <v>9.100841938977192</v>
      </c>
      <c r="AJ16">
        <v>8.8558387207722209</v>
      </c>
      <c r="AK16">
        <v>8.6161824342188176</v>
      </c>
      <c r="AL16">
        <v>8.3818072416289962</v>
      </c>
      <c r="AM16">
        <v>8.1526478843345291</v>
      </c>
      <c r="AN16">
        <v>7.928639676499281</v>
      </c>
      <c r="AO16">
        <v>7.7097185008005686</v>
      </c>
      <c r="AP16">
        <v>7.4958208059282914</v>
      </c>
      <c r="AQ16">
        <v>7.2868836058487583</v>
      </c>
      <c r="AR16">
        <v>7.0828444807785989</v>
      </c>
      <c r="AS16">
        <v>6.8836415798124886</v>
      </c>
      <c r="AT16">
        <v>6.6892136251470831</v>
      </c>
      <c r="AU16">
        <v>6.499499917842142</v>
      </c>
      <c r="AV16">
        <v>6.314440345058709</v>
      </c>
      <c r="AW16">
        <v>6.1339753887130204</v>
      </c>
      <c r="AX16">
        <v>5.9580461354838476</v>
      </c>
      <c r="AY16">
        <v>5.7865942881101544</v>
      </c>
      <c r="AZ16">
        <v>5.619562177915058</v>
      </c>
      <c r="BA16">
        <v>5.4568927784915582</v>
      </c>
      <c r="BB16">
        <v>5.298529720484817</v>
      </c>
      <c r="BC16">
        <v>5.1444173074054387</v>
      </c>
      <c r="BD16">
        <v>4.9945005324077867</v>
      </c>
      <c r="BE16">
        <v>4.8487250959671462</v>
      </c>
      <c r="BF16">
        <v>4.7070374243894948</v>
      </c>
      <c r="BG16">
        <v>4.5693846890875136</v>
      </c>
      <c r="BH16">
        <v>4.4357148265566142</v>
      </c>
      <c r="BI16">
        <v>4.3059765589849404</v>
      </c>
      <c r="BJ16">
        <v>4.1801194154315144</v>
      </c>
      <c r="BK16">
        <v>4.0580937535071424</v>
      </c>
      <c r="BL16">
        <v>3.9398507814931132</v>
      </c>
      <c r="BM16">
        <v>3.8253425808332548</v>
      </c>
      <c r="BN16">
        <v>3.7145221289356192</v>
      </c>
      <c r="BO16">
        <v>3.6073433222207041</v>
      </c>
      <c r="BP16">
        <v>3.5037609993539851</v>
      </c>
      <c r="BQ16">
        <v>3.4037309646013809</v>
      </c>
      <c r="BR16">
        <v>3.3072100112472418</v>
      </c>
      <c r="BS16">
        <v>3.214155945015468</v>
      </c>
      <c r="BT16">
        <v>3.124527607435486</v>
      </c>
      <c r="BU16">
        <v>3.0382848990959559</v>
      </c>
      <c r="BV16">
        <v>2.9553888027303201</v>
      </c>
      <c r="BW16">
        <v>2.8758014060795771</v>
      </c>
      <c r="BX16">
        <v>2.7994859244790589</v>
      </c>
      <c r="BY16">
        <v>2.7264067231173308</v>
      </c>
      <c r="BZ16">
        <v>2.656529338916819</v>
      </c>
      <c r="CA16">
        <v>2.5898205019872869</v>
      </c>
      <c r="CB16">
        <v>2.52624815660482</v>
      </c>
      <c r="CC16">
        <v>2.4657814816705459</v>
      </c>
      <c r="CD16">
        <v>2.4083909106050019</v>
      </c>
      <c r="CE16">
        <v>2.3540481506357032</v>
      </c>
      <c r="CF16">
        <v>2.3027262014371801</v>
      </c>
      <c r="CG16">
        <v>2.2543993730845129</v>
      </c>
      <c r="CH16">
        <v>2.2090433032831371</v>
      </c>
      <c r="CI16">
        <v>2.1666349738395372</v>
      </c>
      <c r="CJ16">
        <v>2.1271527263392378</v>
      </c>
      <c r="CK16">
        <v>2.0905762770004102</v>
      </c>
      <c r="CL16">
        <v>2.056886730673205</v>
      </c>
      <c r="CM16">
        <v>2.0260665939569482</v>
      </c>
      <c r="CN16">
        <v>1.9980997874091271</v>
      </c>
      <c r="CO16">
        <v>1.9729716568221241</v>
      </c>
      <c r="CP16">
        <v>1.9506689835455771</v>
      </c>
      <c r="CQ16">
        <v>1.931179993834188</v>
      </c>
      <c r="CR16">
        <v>1.9144943672028449</v>
      </c>
      <c r="CS16">
        <v>1.9006032437728371</v>
      </c>
      <c r="CT16">
        <v>1.889499230595018</v>
      </c>
      <c r="CU16">
        <v>1.881176406937729</v>
      </c>
      <c r="CV16">
        <v>1.875630328529325</v>
      </c>
      <c r="CW16">
        <v>1.872858030747204</v>
      </c>
    </row>
    <row r="17" spans="2:101" x14ac:dyDescent="0.25">
      <c r="B17">
        <v>14</v>
      </c>
      <c r="C17">
        <v>20.292591671295771</v>
      </c>
      <c r="D17">
        <v>19.844520786636821</v>
      </c>
      <c r="E17">
        <v>19.404266207836528</v>
      </c>
      <c r="F17">
        <v>18.971722046274941</v>
      </c>
      <c r="G17">
        <v>18.54678452377091</v>
      </c>
      <c r="H17">
        <v>18.129351901445119</v>
      </c>
      <c r="I17">
        <v>17.719324410404869</v>
      </c>
      <c r="J17">
        <v>17.316604184272769</v>
      </c>
      <c r="K17">
        <v>16.921095193579131</v>
      </c>
      <c r="L17">
        <v>16.532703182036531</v>
      </c>
      <c r="M17">
        <v>16.151335604713431</v>
      </c>
      <c r="N17">
        <v>15.77690156812154</v>
      </c>
      <c r="O17">
        <v>15.40931177223012</v>
      </c>
      <c r="P17">
        <v>15.048478454418399</v>
      </c>
      <c r="Q17">
        <v>14.694315335375279</v>
      </c>
      <c r="R17">
        <v>14.34673756695376</v>
      </c>
      <c r="S17">
        <v>14.00566168198525</v>
      </c>
      <c r="T17">
        <v>13.671005546057181</v>
      </c>
      <c r="U17">
        <v>13.342688311254991</v>
      </c>
      <c r="V17">
        <v>13.02063037186783</v>
      </c>
      <c r="W17">
        <v>12.704753322055</v>
      </c>
      <c r="X17">
        <v>12.39497991546809</v>
      </c>
      <c r="Y17">
        <v>12.091234026822001</v>
      </c>
      <c r="Z17">
        <v>11.793440615405411</v>
      </c>
      <c r="AA17">
        <v>11.501525690519889</v>
      </c>
      <c r="AB17">
        <v>11.215416278834001</v>
      </c>
      <c r="AC17">
        <v>10.935040393637429</v>
      </c>
      <c r="AD17">
        <v>10.660327005977781</v>
      </c>
      <c r="AE17">
        <v>10.391206017660689</v>
      </c>
      <c r="AF17">
        <v>10.127608236092151</v>
      </c>
      <c r="AG17">
        <v>9.869465350939759</v>
      </c>
      <c r="AH17">
        <v>9.6167099125879911</v>
      </c>
      <c r="AI17">
        <v>9.3692753123605907</v>
      </c>
      <c r="AJ17">
        <v>9.1270957644813553</v>
      </c>
      <c r="AK17">
        <v>8.8901062897429526</v>
      </c>
      <c r="AL17">
        <v>8.658242700851698</v>
      </c>
      <c r="AM17">
        <v>8.4314415894144581</v>
      </c>
      <c r="AN17">
        <v>8.2096403145324359</v>
      </c>
      <c r="AO17">
        <v>7.9927769929649699</v>
      </c>
      <c r="AP17">
        <v>7.7807904908250256</v>
      </c>
      <c r="AQ17">
        <v>7.573620416766758</v>
      </c>
      <c r="AR17">
        <v>7.3712071166240394</v>
      </c>
      <c r="AS17">
        <v>7.1734916694577988</v>
      </c>
      <c r="AT17">
        <v>6.9804158849686679</v>
      </c>
      <c r="AU17">
        <v>6.7919223022303754</v>
      </c>
      <c r="AV17">
        <v>6.6079541896983756</v>
      </c>
      <c r="AW17">
        <v>6.4284555464471298</v>
      </c>
      <c r="AX17">
        <v>6.2533711045886147</v>
      </c>
      <c r="AY17">
        <v>6.0826463328238862</v>
      </c>
      <c r="AZ17">
        <v>5.9162274410787266</v>
      </c>
      <c r="BA17">
        <v>5.7540613861737899</v>
      </c>
      <c r="BB17">
        <v>5.5960958784791162</v>
      </c>
      <c r="BC17">
        <v>5.4422793895023567</v>
      </c>
      <c r="BD17">
        <v>5.2925611603596687</v>
      </c>
      <c r="BE17">
        <v>5.1468912110779117</v>
      </c>
      <c r="BF17">
        <v>5.0052203506765336</v>
      </c>
      <c r="BG17">
        <v>4.8675001879773161</v>
      </c>
      <c r="BH17">
        <v>4.7336831430901238</v>
      </c>
      <c r="BI17">
        <v>4.6037224595227437</v>
      </c>
      <c r="BJ17">
        <v>4.4775722168629706</v>
      </c>
      <c r="BK17">
        <v>4.3551873439811946</v>
      </c>
      <c r="BL17">
        <v>4.2365236327020472</v>
      </c>
      <c r="BM17">
        <v>4.1215377518938308</v>
      </c>
      <c r="BN17">
        <v>4.0101872619248793</v>
      </c>
      <c r="BO17">
        <v>3.9024306294364068</v>
      </c>
      <c r="BP17">
        <v>3.7982272423818788</v>
      </c>
      <c r="BQ17">
        <v>3.697537425283516</v>
      </c>
      <c r="BR17">
        <v>3.6003224546571548</v>
      </c>
      <c r="BS17">
        <v>3.5065445745573718</v>
      </c>
      <c r="BT17">
        <v>3.4161670121955519</v>
      </c>
      <c r="BU17">
        <v>3.3291539935843599</v>
      </c>
      <c r="BV17">
        <v>3.2454707591629801</v>
      </c>
      <c r="BW17">
        <v>3.165083579358372</v>
      </c>
      <c r="BX17">
        <v>3.0879597700388248</v>
      </c>
      <c r="BY17">
        <v>3.014067707817067</v>
      </c>
      <c r="BZ17">
        <v>2.943376845161322</v>
      </c>
      <c r="CA17">
        <v>2.8758577252738271</v>
      </c>
      <c r="CB17">
        <v>2.811481996697474</v>
      </c>
      <c r="CC17">
        <v>2.7502224276125209</v>
      </c>
      <c r="CD17">
        <v>2.692052919786541</v>
      </c>
      <c r="CE17">
        <v>2.636948522142109</v>
      </c>
      <c r="CF17">
        <v>2.584885443908095</v>
      </c>
      <c r="CG17">
        <v>2.5358410673217668</v>
      </c>
      <c r="CH17">
        <v>2.4897939598503971</v>
      </c>
      <c r="CI17">
        <v>2.4467238859024838</v>
      </c>
      <c r="CJ17">
        <v>2.4066118180001821</v>
      </c>
      <c r="CK17">
        <v>2.369439947386089</v>
      </c>
      <c r="CL17">
        <v>2.33519169403906</v>
      </c>
      <c r="CM17">
        <v>2.3038517160752772</v>
      </c>
      <c r="CN17">
        <v>2.275405918512456</v>
      </c>
      <c r="CO17">
        <v>2.2498414613766138</v>
      </c>
      <c r="CP17">
        <v>2.227146767132532</v>
      </c>
      <c r="CQ17">
        <v>2.2073115274206718</v>
      </c>
      <c r="CR17">
        <v>2.1903267090849652</v>
      </c>
      <c r="CS17">
        <v>2.1761845594776208</v>
      </c>
      <c r="CT17">
        <v>2.164878611028799</v>
      </c>
      <c r="CU17">
        <v>2.156403685070666</v>
      </c>
      <c r="CV17">
        <v>2.1507558949071348</v>
      </c>
      <c r="CW17">
        <v>2.147932648122298</v>
      </c>
    </row>
    <row r="18" spans="2:101" x14ac:dyDescent="0.25">
      <c r="B18">
        <v>15</v>
      </c>
      <c r="C18">
        <v>20.375282608259909</v>
      </c>
      <c r="D18">
        <v>19.933634256136742</v>
      </c>
      <c r="E18">
        <v>19.499731365361448</v>
      </c>
      <c r="F18">
        <v>19.073463913708579</v>
      </c>
      <c r="G18">
        <v>18.65472410818688</v>
      </c>
      <c r="H18">
        <v>18.243406319524041</v>
      </c>
      <c r="I18">
        <v>17.839407018230201</v>
      </c>
      <c r="J18">
        <v>17.442624712252751</v>
      </c>
      <c r="K18">
        <v>17.05295988623427</v>
      </c>
      <c r="L18">
        <v>16.670314942383769</v>
      </c>
      <c r="M18">
        <v>16.29459414297088</v>
      </c>
      <c r="N18">
        <v>15.92570355445095</v>
      </c>
      <c r="O18">
        <v>15.563550993228141</v>
      </c>
      <c r="P18">
        <v>15.20804597306218</v>
      </c>
      <c r="Q18">
        <v>14.859099654123151</v>
      </c>
      <c r="R18">
        <v>14.5166247936974</v>
      </c>
      <c r="S18">
        <v>14.18053569854632</v>
      </c>
      <c r="T18">
        <v>13.85074817891827</v>
      </c>
      <c r="U18">
        <v>13.527179504212651</v>
      </c>
      <c r="V18">
        <v>13.20974836029349</v>
      </c>
      <c r="W18">
        <v>12.89837480844891</v>
      </c>
      <c r="X18">
        <v>12.592980245990679</v>
      </c>
      <c r="Y18">
        <v>12.293487368487471</v>
      </c>
      <c r="Z18">
        <v>11.99982013362313</v>
      </c>
      <c r="AA18">
        <v>11.711903726670609</v>
      </c>
      <c r="AB18">
        <v>11.42966452756998</v>
      </c>
      <c r="AC18">
        <v>11.15303007959813</v>
      </c>
      <c r="AD18">
        <v>10.881929059616009</v>
      </c>
      <c r="AE18">
        <v>10.61629124987782</v>
      </c>
      <c r="AF18">
        <v>10.356047511385221</v>
      </c>
      <c r="AG18">
        <v>10.101129758768391</v>
      </c>
      <c r="AH18">
        <v>9.8514709366739535</v>
      </c>
      <c r="AI18">
        <v>9.607004997638974</v>
      </c>
      <c r="AJ18">
        <v>9.3676668814285033</v>
      </c>
      <c r="AK18">
        <v>9.133392495813025</v>
      </c>
      <c r="AL18">
        <v>8.9041186987609056</v>
      </c>
      <c r="AM18">
        <v>8.6797832820196703</v>
      </c>
      <c r="AN18">
        <v>8.4603249560587308</v>
      </c>
      <c r="AO18">
        <v>8.2456833363451256</v>
      </c>
      <c r="AP18">
        <v>8.0357989309226312</v>
      </c>
      <c r="AQ18">
        <v>7.8306131292635586</v>
      </c>
      <c r="AR18">
        <v>7.6300681923616107</v>
      </c>
      <c r="AS18">
        <v>7.4341072440330409</v>
      </c>
      <c r="AT18">
        <v>7.2426742633926322</v>
      </c>
      <c r="AU18">
        <v>7.0557140784699524</v>
      </c>
      <c r="AV18">
        <v>6.8731723609306536</v>
      </c>
      <c r="AW18">
        <v>6.6949956218667417</v>
      </c>
      <c r="AX18">
        <v>6.5211312086190594</v>
      </c>
      <c r="AY18">
        <v>6.3515273025945396</v>
      </c>
      <c r="AZ18">
        <v>6.1861329180402391</v>
      </c>
      <c r="BA18">
        <v>6.0248979017355087</v>
      </c>
      <c r="BB18">
        <v>5.8677729335633018</v>
      </c>
      <c r="BC18">
        <v>5.7147095279210669</v>
      </c>
      <c r="BD18">
        <v>5.5656600359313781</v>
      </c>
      <c r="BE18">
        <v>5.4205776484121078</v>
      </c>
      <c r="BF18">
        <v>5.2794163995656964</v>
      </c>
      <c r="BG18">
        <v>5.1421311713468896</v>
      </c>
      <c r="BH18">
        <v>5.0086776984681327</v>
      </c>
      <c r="BI18">
        <v>4.8790125740017984</v>
      </c>
      <c r="BJ18">
        <v>4.7530932555383618</v>
      </c>
      <c r="BK18">
        <v>4.6308780718596783</v>
      </c>
      <c r="BL18">
        <v>4.512326230086618</v>
      </c>
      <c r="BM18">
        <v>4.3973978232604818</v>
      </c>
      <c r="BN18">
        <v>4.2860538383178151</v>
      </c>
      <c r="BO18">
        <v>4.1782561644185154</v>
      </c>
      <c r="BP18">
        <v>4.0739676015874426</v>
      </c>
      <c r="BQ18">
        <v>3.9731518696301351</v>
      </c>
      <c r="BR18">
        <v>3.8757736172836421</v>
      </c>
      <c r="BS18">
        <v>3.781798431564003</v>
      </c>
      <c r="BT18">
        <v>3.6911928472724069</v>
      </c>
      <c r="BU18">
        <v>3.6039243566226751</v>
      </c>
      <c r="BV18">
        <v>3.5199614189533399</v>
      </c>
      <c r="BW18">
        <v>3.439273470488295</v>
      </c>
      <c r="BX18">
        <v>3.361830934110678</v>
      </c>
      <c r="BY18">
        <v>3.2876052291155071</v>
      </c>
      <c r="BZ18">
        <v>3.2165687809073509</v>
      </c>
      <c r="CA18">
        <v>3.148695030610194</v>
      </c>
      <c r="CB18">
        <v>3.0839584445576018</v>
      </c>
      <c r="CC18">
        <v>3.0223345236322059</v>
      </c>
      <c r="CD18">
        <v>2.9637998124245328</v>
      </c>
      <c r="CE18">
        <v>2.9083319081822379</v>
      </c>
      <c r="CF18">
        <v>2.855909469521861</v>
      </c>
      <c r="CG18">
        <v>2.8065122248763119</v>
      </c>
      <c r="CH18">
        <v>2.7601209806524492</v>
      </c>
      <c r="CI18">
        <v>2.716717629074247</v>
      </c>
      <c r="CJ18">
        <v>2.6762851556883001</v>
      </c>
      <c r="CK18">
        <v>2.638807646509536</v>
      </c>
      <c r="CL18">
        <v>2.604270294786367</v>
      </c>
      <c r="CM18">
        <v>2.572659407365721</v>
      </c>
      <c r="CN18">
        <v>2.5439624106396832</v>
      </c>
      <c r="CO18">
        <v>2.5181678560568539</v>
      </c>
      <c r="CP18">
        <v>2.495265425182807</v>
      </c>
      <c r="CQ18">
        <v>2.4752459342954278</v>
      </c>
      <c r="CR18">
        <v>2.458101338502289</v>
      </c>
      <c r="CS18">
        <v>2.443824735368564</v>
      </c>
      <c r="CT18">
        <v>2.4324103680454621</v>
      </c>
      <c r="CU18">
        <v>2.4238536278905038</v>
      </c>
      <c r="CV18">
        <v>2.41815105657242</v>
      </c>
      <c r="CW18">
        <v>2.4153003476549149</v>
      </c>
    </row>
    <row r="19" spans="2:101" x14ac:dyDescent="0.25">
      <c r="B19">
        <v>16</v>
      </c>
      <c r="C19">
        <v>20.44658398846957</v>
      </c>
      <c r="D19">
        <v>20.010573713436731</v>
      </c>
      <c r="E19">
        <v>19.58225387128169</v>
      </c>
      <c r="F19">
        <v>19.161511156446771</v>
      </c>
      <c r="G19">
        <v>18.748234580466178</v>
      </c>
      <c r="H19">
        <v>18.342315410729729</v>
      </c>
      <c r="I19">
        <v>17.943647110652169</v>
      </c>
      <c r="J19">
        <v>17.552125281253812</v>
      </c>
      <c r="K19">
        <v>17.167647604157469</v>
      </c>
      <c r="L19">
        <v>16.790113786006131</v>
      </c>
      <c r="M19">
        <v>16.419425504305021</v>
      </c>
      <c r="N19">
        <v>16.0554863546908</v>
      </c>
      <c r="O19">
        <v>15.698201799630141</v>
      </c>
      <c r="P19">
        <v>15.34747911854876</v>
      </c>
      <c r="Q19">
        <v>15.003227359391451</v>
      </c>
      <c r="R19">
        <v>14.665357291612491</v>
      </c>
      <c r="S19">
        <v>14.333781360594999</v>
      </c>
      <c r="T19">
        <v>14.008413643497009</v>
      </c>
      <c r="U19">
        <v>13.68916980652074</v>
      </c>
      <c r="V19">
        <v>13.375967063601021</v>
      </c>
      <c r="W19">
        <v>13.06872413650736</v>
      </c>
      <c r="X19">
        <v>12.76736121635361</v>
      </c>
      <c r="Y19">
        <v>12.471799926507691</v>
      </c>
      <c r="Z19">
        <v>12.18196328689336</v>
      </c>
      <c r="AA19">
        <v>11.89777567967451</v>
      </c>
      <c r="AB19">
        <v>11.61916281631161</v>
      </c>
      <c r="AC19">
        <v>11.346051705979191</v>
      </c>
      <c r="AD19">
        <v>11.078370625331649</v>
      </c>
      <c r="AE19">
        <v>10.816049089604229</v>
      </c>
      <c r="AF19">
        <v>10.559017825034619</v>
      </c>
      <c r="AG19">
        <v>10.307208742589779</v>
      </c>
      <c r="AH19">
        <v>10.06055491298164</v>
      </c>
      <c r="AI19">
        <v>9.818990542954257</v>
      </c>
      <c r="AJ19">
        <v>9.5824509528240753</v>
      </c>
      <c r="AK19">
        <v>9.3508725552540639</v>
      </c>
      <c r="AL19">
        <v>9.1241928352415069</v>
      </c>
      <c r="AM19">
        <v>8.902350331298333</v>
      </c>
      <c r="AN19">
        <v>8.6852846178020595</v>
      </c>
      <c r="AO19">
        <v>8.4729362884945072</v>
      </c>
      <c r="AP19">
        <v>8.2652469411046461</v>
      </c>
      <c r="AQ19">
        <v>8.0621591630711293</v>
      </c>
      <c r="AR19">
        <v>7.8636165183393878</v>
      </c>
      <c r="AS19">
        <v>7.6695635352072546</v>
      </c>
      <c r="AT19">
        <v>7.4799456951925967</v>
      </c>
      <c r="AU19">
        <v>7.2947094228956288</v>
      </c>
      <c r="AV19">
        <v>7.1138020768280041</v>
      </c>
      <c r="AW19">
        <v>6.9371719411802166</v>
      </c>
      <c r="AX19">
        <v>6.7647682184982258</v>
      </c>
      <c r="AY19">
        <v>6.5965410232398138</v>
      </c>
      <c r="AZ19">
        <v>6.432441376180595</v>
      </c>
      <c r="BA19">
        <v>6.2724211996392762</v>
      </c>
      <c r="BB19">
        <v>6.1164333134912843</v>
      </c>
      <c r="BC19">
        <v>5.9644314319396274</v>
      </c>
      <c r="BD19">
        <v>5.8163701610114753</v>
      </c>
      <c r="BE19">
        <v>5.6722049967487482</v>
      </c>
      <c r="BF19">
        <v>5.5318923240607134</v>
      </c>
      <c r="BG19">
        <v>5.3953894162065508</v>
      </c>
      <c r="BH19">
        <v>5.2626544348755697</v>
      </c>
      <c r="BI19">
        <v>5.1336464308327683</v>
      </c>
      <c r="BJ19">
        <v>5.0083253450974254</v>
      </c>
      <c r="BK19">
        <v>4.8866520106223206</v>
      </c>
      <c r="BL19">
        <v>4.7685881544413196</v>
      </c>
      <c r="BM19">
        <v>4.6540964002531293</v>
      </c>
      <c r="BN19">
        <v>4.5431402714091744</v>
      </c>
      <c r="BO19">
        <v>4.435684194273751</v>
      </c>
      <c r="BP19">
        <v>4.3316935019248008</v>
      </c>
      <c r="BQ19">
        <v>4.2311344381640072</v>
      </c>
      <c r="BR19">
        <v>4.1339741618051322</v>
      </c>
      <c r="BS19">
        <v>4.040180751209971</v>
      </c>
      <c r="BT19">
        <v>3.949723209041633</v>
      </c>
      <c r="BU19">
        <v>3.8625714672053522</v>
      </c>
      <c r="BV19">
        <v>3.7786963919474759</v>
      </c>
      <c r="BW19">
        <v>3.6980697890838492</v>
      </c>
      <c r="BX19">
        <v>3.6206644093293252</v>
      </c>
      <c r="BY19">
        <v>3.5464539537007829</v>
      </c>
      <c r="BZ19">
        <v>3.475413078966648</v>
      </c>
      <c r="CA19">
        <v>3.4075174031165809</v>
      </c>
      <c r="CB19">
        <v>3.342743510825732</v>
      </c>
      <c r="CC19">
        <v>3.281068958888687</v>
      </c>
      <c r="CD19">
        <v>3.2224722815990132</v>
      </c>
      <c r="CE19">
        <v>3.166932996051127</v>
      </c>
      <c r="CF19">
        <v>3.114431607342051</v>
      </c>
      <c r="CG19">
        <v>3.0649496136514669</v>
      </c>
      <c r="CH19">
        <v>3.0184695111794189</v>
      </c>
      <c r="CI19">
        <v>2.974974798921898</v>
      </c>
      <c r="CJ19">
        <v>2.9344499832655528</v>
      </c>
      <c r="CK19">
        <v>2.8968805823836559</v>
      </c>
      <c r="CL19">
        <v>2.8622531304165508</v>
      </c>
      <c r="CM19">
        <v>2.8305551814207628</v>
      </c>
      <c r="CN19">
        <v>2.801775313072016</v>
      </c>
      <c r="CO19">
        <v>2.775903130108476</v>
      </c>
      <c r="CP19">
        <v>2.7529292675015951</v>
      </c>
      <c r="CQ19">
        <v>2.732845393343025</v>
      </c>
      <c r="CR19">
        <v>2.715644211437215</v>
      </c>
      <c r="CS19">
        <v>2.7013194635903761</v>
      </c>
      <c r="CT19">
        <v>2.6898659315876761</v>
      </c>
      <c r="CU19">
        <v>2.681279438851651</v>
      </c>
      <c r="CV19">
        <v>2.6755568517759758</v>
      </c>
      <c r="CW19">
        <v>2.672696080729918</v>
      </c>
    </row>
    <row r="20" spans="2:101" x14ac:dyDescent="0.25">
      <c r="B20">
        <v>17</v>
      </c>
      <c r="C20">
        <v>20.508691016248449</v>
      </c>
      <c r="D20">
        <v>20.077670078640409</v>
      </c>
      <c r="E20">
        <v>19.654296394825401</v>
      </c>
      <c r="F20">
        <v>19.23845402878484</v>
      </c>
      <c r="G20">
        <v>18.830029427163101</v>
      </c>
      <c r="H20">
        <v>18.428911361295562</v>
      </c>
      <c r="I20">
        <v>18.034990870516861</v>
      </c>
      <c r="J20">
        <v>17.648161206749862</v>
      </c>
      <c r="K20">
        <v>17.26831778037544</v>
      </c>
      <c r="L20">
        <v>16.895358107382801</v>
      </c>
      <c r="M20">
        <v>16.529181757799389</v>
      </c>
      <c r="N20">
        <v>16.169690305399381</v>
      </c>
      <c r="O20">
        <v>15.81678727868873</v>
      </c>
      <c r="P20">
        <v>15.47037811316472</v>
      </c>
      <c r="Q20">
        <v>15.130370104846961</v>
      </c>
      <c r="R20">
        <v>14.79667236507661</v>
      </c>
      <c r="S20">
        <v>14.46919577657955</v>
      </c>
      <c r="T20">
        <v>14.147852950789179</v>
      </c>
      <c r="U20">
        <v>13.83255818642327</v>
      </c>
      <c r="V20">
        <v>13.52322742930903</v>
      </c>
      <c r="W20">
        <v>13.219778233449929</v>
      </c>
      <c r="X20">
        <v>12.922129723326799</v>
      </c>
      <c r="Y20">
        <v>12.63020255742534</v>
      </c>
      <c r="Z20">
        <v>12.34391889298147</v>
      </c>
      <c r="AA20">
        <v>12.06320235193494</v>
      </c>
      <c r="AB20">
        <v>11.787977988081421</v>
      </c>
      <c r="AC20">
        <v>11.51817225541199</v>
      </c>
      <c r="AD20">
        <v>11.25371297762889</v>
      </c>
      <c r="AE20">
        <v>10.99452931882499</v>
      </c>
      <c r="AF20">
        <v>10.74055175531435</v>
      </c>
      <c r="AG20">
        <v>10.49171204860018</v>
      </c>
      <c r="AH20">
        <v>10.2479432194658</v>
      </c>
      <c r="AI20">
        <v>10.009179523173851</v>
      </c>
      <c r="AJ20">
        <v>9.7753564257578347</v>
      </c>
      <c r="AK20">
        <v>9.546410581389841</v>
      </c>
      <c r="AL20">
        <v>9.3222798108074052</v>
      </c>
      <c r="AM20">
        <v>9.1029030807818465</v>
      </c>
      <c r="AN20">
        <v>8.8882204846098603</v>
      </c>
      <c r="AO20">
        <v>8.6781732236095284</v>
      </c>
      <c r="AP20">
        <v>8.4727035896012222</v>
      </c>
      <c r="AQ20">
        <v>8.2717549483534363</v>
      </c>
      <c r="AR20">
        <v>8.0752717239729108</v>
      </c>
      <c r="AS20">
        <v>7.8831993842180443</v>
      </c>
      <c r="AT20">
        <v>7.6954844267138309</v>
      </c>
      <c r="AU20">
        <v>7.5120743660463871</v>
      </c>
      <c r="AV20">
        <v>7.3329177217143942</v>
      </c>
      <c r="AW20">
        <v>7.1579640069145576</v>
      </c>
      <c r="AX20">
        <v>6.987163718137686</v>
      </c>
      <c r="AY20">
        <v>6.8204683255516123</v>
      </c>
      <c r="AZ20">
        <v>6.6578302641469049</v>
      </c>
      <c r="BA20">
        <v>6.4992029256209163</v>
      </c>
      <c r="BB20">
        <v>6.3445406509755076</v>
      </c>
      <c r="BC20">
        <v>6.1937987238034964</v>
      </c>
      <c r="BD20">
        <v>6.0469333642386491</v>
      </c>
      <c r="BE20">
        <v>5.903901723543882</v>
      </c>
      <c r="BF20">
        <v>5.7646618793121522</v>
      </c>
      <c r="BG20">
        <v>5.629172831254408</v>
      </c>
      <c r="BH20">
        <v>5.497394497548874</v>
      </c>
      <c r="BI20">
        <v>5.3692877117259261</v>
      </c>
      <c r="BJ20">
        <v>5.2448142200627093</v>
      </c>
      <c r="BK20">
        <v>5.1239366794617656</v>
      </c>
      <c r="BL20">
        <v>5.0066186557879133</v>
      </c>
      <c r="BM20">
        <v>4.8928246226377281</v>
      </c>
      <c r="BN20">
        <v>4.7825199605160922</v>
      </c>
      <c r="BO20">
        <v>4.6756709563944332</v>
      </c>
      <c r="BP20">
        <v>4.5722448036254359</v>
      </c>
      <c r="BQ20">
        <v>4.4722096021892606</v>
      </c>
      <c r="BR20">
        <v>4.3755343592465232</v>
      </c>
      <c r="BS20">
        <v>4.2821889899735908</v>
      </c>
      <c r="BT20">
        <v>4.1921443186560783</v>
      </c>
      <c r="BU20">
        <v>4.1053720800167532</v>
      </c>
      <c r="BV20">
        <v>4.0218449207544644</v>
      </c>
      <c r="BW20">
        <v>3.9415364012710801</v>
      </c>
      <c r="BX20">
        <v>3.8644209975639581</v>
      </c>
      <c r="BY20">
        <v>3.790474103261821</v>
      </c>
      <c r="BZ20">
        <v>3.7196720317825211</v>
      </c>
      <c r="CA20">
        <v>3.651992018591653</v>
      </c>
      <c r="CB20">
        <v>3.587412223541564</v>
      </c>
      <c r="CC20">
        <v>3.5259117332708598</v>
      </c>
      <c r="CD20">
        <v>3.467470563645203</v>
      </c>
      <c r="CE20">
        <v>3.4120696622207398</v>
      </c>
      <c r="CF20">
        <v>3.3596909107122328</v>
      </c>
      <c r="CG20">
        <v>3.310317127448648</v>
      </c>
      <c r="CH20">
        <v>3.2639320697996359</v>
      </c>
      <c r="CI20">
        <v>3.2205204365571301</v>
      </c>
      <c r="CJ20">
        <v>3.1800678702569938</v>
      </c>
      <c r="CK20">
        <v>3.1425609594264561</v>
      </c>
      <c r="CL20">
        <v>3.1079872407438689</v>
      </c>
      <c r="CM20">
        <v>3.0763352010981309</v>
      </c>
      <c r="CN20">
        <v>3.0475942795359461</v>
      </c>
      <c r="CO20">
        <v>3.0217548690859402</v>
      </c>
      <c r="CP20">
        <v>2.9988083184495409</v>
      </c>
      <c r="CQ20">
        <v>2.9787469335493548</v>
      </c>
      <c r="CR20">
        <v>2.9615639789267241</v>
      </c>
      <c r="CS20">
        <v>2.9472536789809851</v>
      </c>
      <c r="CT20">
        <v>2.9358112190439059</v>
      </c>
      <c r="CU20">
        <v>2.9272327462836758</v>
      </c>
      <c r="CV20">
        <v>2.9215153704337449</v>
      </c>
      <c r="CW20">
        <v>2.9186571643427599</v>
      </c>
    </row>
    <row r="21" spans="2:101" x14ac:dyDescent="0.25">
      <c r="B21">
        <v>18</v>
      </c>
      <c r="C21">
        <v>20.563282972961439</v>
      </c>
      <c r="D21">
        <v>20.136709000278781</v>
      </c>
      <c r="E21">
        <v>19.717748061590939</v>
      </c>
      <c r="F21">
        <v>19.306282094024009</v>
      </c>
      <c r="G21">
        <v>18.90219546666113</v>
      </c>
      <c r="H21">
        <v>18.505374925066668</v>
      </c>
      <c r="I21">
        <v>18.115709536998889</v>
      </c>
      <c r="J21">
        <v>17.733090639307498</v>
      </c>
      <c r="K21">
        <v>17.357411786012431</v>
      </c>
      <c r="L21">
        <v>16.988568697560101</v>
      </c>
      <c r="M21">
        <v>16.626459211252548</v>
      </c>
      <c r="N21">
        <v>16.270983232845609</v>
      </c>
      <c r="O21">
        <v>15.92204268931075</v>
      </c>
      <c r="P21">
        <v>15.579541482756129</v>
      </c>
      <c r="Q21">
        <v>15.243385445500911</v>
      </c>
      <c r="R21">
        <v>14.91348229629752</v>
      </c>
      <c r="S21">
        <v>14.58974159769553</v>
      </c>
      <c r="T21">
        <v>14.272074714540651</v>
      </c>
      <c r="U21">
        <v>13.96039477360204</v>
      </c>
      <c r="V21">
        <v>13.65461662432044</v>
      </c>
      <c r="W21">
        <v>13.354656800669479</v>
      </c>
      <c r="X21">
        <v>13.06043348412198</v>
      </c>
      <c r="Y21">
        <v>12.771866467712449</v>
      </c>
      <c r="Z21">
        <v>12.488877121186791</v>
      </c>
      <c r="AA21">
        <v>12.21138835722965</v>
      </c>
      <c r="AB21">
        <v>11.93932459875928</v>
      </c>
      <c r="AC21">
        <v>11.67261174727939</v>
      </c>
      <c r="AD21">
        <v>11.411177152277091</v>
      </c>
      <c r="AE21">
        <v>11.154949581655311</v>
      </c>
      <c r="AF21">
        <v>10.90385919318787</v>
      </c>
      <c r="AG21">
        <v>10.65783750698465</v>
      </c>
      <c r="AH21">
        <v>10.416817378954009</v>
      </c>
      <c r="AI21">
        <v>10.180732975249089</v>
      </c>
      <c r="AJ21">
        <v>9.9495197476840431</v>
      </c>
      <c r="AK21">
        <v>9.7231144101060618</v>
      </c>
      <c r="AL21">
        <v>9.501454915708262</v>
      </c>
      <c r="AM21">
        <v>9.2844804352683337</v>
      </c>
      <c r="AN21">
        <v>9.0721313362973017</v>
      </c>
      <c r="AO21">
        <v>8.8643491630822595</v>
      </c>
      <c r="AP21">
        <v>8.6610766176067671</v>
      </c>
      <c r="AQ21">
        <v>8.4622575413318781</v>
      </c>
      <c r="AR21">
        <v>8.2678368978206151</v>
      </c>
      <c r="AS21">
        <v>8.0777607561883595</v>
      </c>
      <c r="AT21">
        <v>7.8919762753610314</v>
      </c>
      <c r="AU21">
        <v>7.7104316891228697</v>
      </c>
      <c r="AV21">
        <v>7.5330762919351786</v>
      </c>
      <c r="AW21">
        <v>7.3598604255070992</v>
      </c>
      <c r="AX21">
        <v>7.1907354660992207</v>
      </c>
      <c r="AY21">
        <v>7.0256538125406136</v>
      </c>
      <c r="AZ21">
        <v>6.8645688749395504</v>
      </c>
      <c r="BA21">
        <v>6.7074350640680622</v>
      </c>
      <c r="BB21">
        <v>6.5542077814001916</v>
      </c>
      <c r="BC21">
        <v>6.4048434097837266</v>
      </c>
      <c r="BD21">
        <v>6.2592993047249683</v>
      </c>
      <c r="BE21">
        <v>6.1175337862660379</v>
      </c>
      <c r="BF21">
        <v>5.9795061314340634</v>
      </c>
      <c r="BG21">
        <v>5.8451765672415608</v>
      </c>
      <c r="BH21">
        <v>5.7145062642172748</v>
      </c>
      <c r="BI21">
        <v>5.5874573304466733</v>
      </c>
      <c r="BJ21">
        <v>5.4639928061013574</v>
      </c>
      <c r="BK21">
        <v>5.344076658436629</v>
      </c>
      <c r="BL21">
        <v>5.2276737772365394</v>
      </c>
      <c r="BM21">
        <v>5.1147499706858133</v>
      </c>
      <c r="BN21">
        <v>5.0052719616481296</v>
      </c>
      <c r="BO21">
        <v>4.8992073843304276</v>
      </c>
      <c r="BP21">
        <v>4.7965247813129821</v>
      </c>
      <c r="BQ21">
        <v>4.6971936009252602</v>
      </c>
      <c r="BR21">
        <v>4.601184194947737</v>
      </c>
      <c r="BS21">
        <v>4.5084678166200849</v>
      </c>
      <c r="BT21">
        <v>4.4190166189363982</v>
      </c>
      <c r="BU21">
        <v>4.3328036532084617</v>
      </c>
      <c r="BV21">
        <v>4.2498028678783122</v>
      </c>
      <c r="BW21">
        <v>4.169989107561701</v>
      </c>
      <c r="BX21">
        <v>4.0933381123044574</v>
      </c>
      <c r="BY21">
        <v>4.0198265170340761</v>
      </c>
      <c r="BZ21">
        <v>3.9494318511893129</v>
      </c>
      <c r="CA21">
        <v>3.8821325385109788</v>
      </c>
      <c r="CB21">
        <v>3.8179078969775491</v>
      </c>
      <c r="CC21">
        <v>3.756738138869729</v>
      </c>
      <c r="CD21">
        <v>3.6986043709485741</v>
      </c>
      <c r="CE21">
        <v>3.6434885947322861</v>
      </c>
      <c r="CF21">
        <v>3.5913737068573419</v>
      </c>
      <c r="CG21">
        <v>3.5422434995101639</v>
      </c>
      <c r="CH21">
        <v>3.496082660916108</v>
      </c>
      <c r="CI21">
        <v>3.4528767758731491</v>
      </c>
      <c r="CJ21">
        <v>3.4126123263182411</v>
      </c>
      <c r="CK21">
        <v>3.3752766919149129</v>
      </c>
      <c r="CL21">
        <v>3.3408581506514028</v>
      </c>
      <c r="CM21">
        <v>3.3093458794391362</v>
      </c>
      <c r="CN21">
        <v>3.2807299547021591</v>
      </c>
      <c r="CO21">
        <v>3.2550013529487369</v>
      </c>
      <c r="CP21">
        <v>3.2321519513170109</v>
      </c>
      <c r="CQ21">
        <v>3.212174528087365</v>
      </c>
      <c r="CR21">
        <v>3.1950627631548092</v>
      </c>
      <c r="CS21">
        <v>3.1808112384554308</v>
      </c>
      <c r="CT21">
        <v>3.169415438341685</v>
      </c>
      <c r="CU21">
        <v>3.1608717499020269</v>
      </c>
      <c r="CV21">
        <v>3.1551774632211429</v>
      </c>
      <c r="CW21">
        <v>3.1523307715777551</v>
      </c>
    </row>
    <row r="22" spans="2:101" x14ac:dyDescent="0.25">
      <c r="B22">
        <v>19</v>
      </c>
      <c r="C22">
        <v>20.61165822815979</v>
      </c>
      <c r="D22">
        <v>20.189072875790831</v>
      </c>
      <c r="E22">
        <v>19.774073165405539</v>
      </c>
      <c r="F22">
        <v>19.366539297668371</v>
      </c>
      <c r="G22">
        <v>18.966353942479699</v>
      </c>
      <c r="H22">
        <v>18.573402185414029</v>
      </c>
      <c r="I22">
        <v>18.187571475278741</v>
      </c>
      <c r="J22">
        <v>17.808751572786889</v>
      </c>
      <c r="K22">
        <v>17.436834500337451</v>
      </c>
      <c r="L22">
        <v>17.071714492896401</v>
      </c>
      <c r="M22">
        <v>16.713287949971871</v>
      </c>
      <c r="N22">
        <v>16.361453388676289</v>
      </c>
      <c r="O22">
        <v>16.016111397868869</v>
      </c>
      <c r="P22">
        <v>15.67716459337082</v>
      </c>
      <c r="Q22">
        <v>15.344517574246231</v>
      </c>
      <c r="R22">
        <v>15.01807688014086</v>
      </c>
      <c r="S22">
        <v>14.697750949671191</v>
      </c>
      <c r="T22">
        <v>14.383450079855599</v>
      </c>
      <c r="U22">
        <v>14.075086386579679</v>
      </c>
      <c r="V22">
        <v>13.772573766086889</v>
      </c>
      <c r="W22">
        <v>13.47582785748606</v>
      </c>
      <c r="X22">
        <v>13.18476600626671</v>
      </c>
      <c r="Y22">
        <v>12.899307228812731</v>
      </c>
      <c r="Z22">
        <v>12.61937217790515</v>
      </c>
      <c r="AA22">
        <v>12.34488310920386</v>
      </c>
      <c r="AB22">
        <v>12.07576384869836</v>
      </c>
      <c r="AC22">
        <v>11.8119397611169</v>
      </c>
      <c r="AD22">
        <v>11.55333771928353</v>
      </c>
      <c r="AE22">
        <v>11.299886074411621</v>
      </c>
      <c r="AF22">
        <v>11.051514627322851</v>
      </c>
      <c r="AG22">
        <v>10.80815460057981</v>
      </c>
      <c r="AH22">
        <v>10.569738611520251</v>
      </c>
      <c r="AI22">
        <v>10.3362006461807</v>
      </c>
      <c r="AJ22">
        <v>10.107476034096941</v>
      </c>
      <c r="AK22">
        <v>9.8835014239683101</v>
      </c>
      <c r="AL22">
        <v>9.6642147601727544</v>
      </c>
      <c r="AM22">
        <v>9.4495552601191157</v>
      </c>
      <c r="AN22">
        <v>9.239463392422909</v>
      </c>
      <c r="AO22">
        <v>9.0338808558915158</v>
      </c>
      <c r="AP22">
        <v>8.8327505593045359</v>
      </c>
      <c r="AQ22">
        <v>8.6360166019746654</v>
      </c>
      <c r="AR22">
        <v>8.4436242550743703</v>
      </c>
      <c r="AS22">
        <v>8.2555199437132245</v>
      </c>
      <c r="AT22">
        <v>8.0716512297506551</v>
      </c>
      <c r="AU22">
        <v>7.8919667953285551</v>
      </c>
      <c r="AV22">
        <v>7.7164164271081361</v>
      </c>
      <c r="AW22">
        <v>7.5449510011950087</v>
      </c>
      <c r="AX22">
        <v>7.3775224687365171</v>
      </c>
      <c r="AY22">
        <v>7.2140838421749969</v>
      </c>
      <c r="AZ22">
        <v>7.054589182140627</v>
      </c>
      <c r="BA22">
        <v>6.8989935849673323</v>
      </c>
      <c r="BB22">
        <v>6.7472531708151031</v>
      </c>
      <c r="BC22">
        <v>6.5993250723819763</v>
      </c>
      <c r="BD22">
        <v>6.4551674241888781</v>
      </c>
      <c r="BE22">
        <v>6.3147393524204487</v>
      </c>
      <c r="BF22">
        <v>6.1780009653049106</v>
      </c>
      <c r="BG22">
        <v>6.0449133440159848</v>
      </c>
      <c r="BH22">
        <v>5.9154385340799491</v>
      </c>
      <c r="BI22">
        <v>5.789539537270838</v>
      </c>
      <c r="BJ22">
        <v>5.6671803039768376</v>
      </c>
      <c r="BK22">
        <v>5.5483257260210292</v>
      </c>
      <c r="BL22">
        <v>5.4329416299196103</v>
      </c>
      <c r="BM22">
        <v>5.3209947705609153</v>
      </c>
      <c r="BN22">
        <v>5.2124528252885396</v>
      </c>
      <c r="BO22">
        <v>5.1072843883721166</v>
      </c>
      <c r="BP22">
        <v>5.0054589658493338</v>
      </c>
      <c r="BQ22">
        <v>4.9069469707230668</v>
      </c>
      <c r="BR22">
        <v>4.8117197184975113</v>
      </c>
      <c r="BS22">
        <v>4.7197494230375874</v>
      </c>
      <c r="BT22">
        <v>4.6310091927360144</v>
      </c>
      <c r="BU22">
        <v>4.5454730269726351</v>
      </c>
      <c r="BV22">
        <v>4.4631158128510071</v>
      </c>
      <c r="BW22">
        <v>4.3839133221973841</v>
      </c>
      <c r="BX22">
        <v>4.3078422088075667</v>
      </c>
      <c r="BY22">
        <v>4.2348800059274927</v>
      </c>
      <c r="BZ22">
        <v>4.1650051239536268</v>
      </c>
      <c r="CA22">
        <v>4.0981968483396924</v>
      </c>
      <c r="CB22">
        <v>4.0344353376965723</v>
      </c>
      <c r="CC22">
        <v>3.9737016220726318</v>
      </c>
      <c r="CD22">
        <v>3.9159776014020991</v>
      </c>
      <c r="CE22">
        <v>3.861246044109564</v>
      </c>
      <c r="CF22">
        <v>3.809490585859086</v>
      </c>
      <c r="CG22">
        <v>3.7606957284368501</v>
      </c>
      <c r="CH22">
        <v>3.714846838756753</v>
      </c>
      <c r="CI22">
        <v>3.6719301479788231</v>
      </c>
      <c r="CJ22">
        <v>3.6319327507307979</v>
      </c>
      <c r="CK22">
        <v>3.5948426044237509</v>
      </c>
      <c r="CL22">
        <v>3.5606485286531222</v>
      </c>
      <c r="CM22">
        <v>3.5293402046770499</v>
      </c>
      <c r="CN22">
        <v>3.5009081749644468</v>
      </c>
      <c r="CO22">
        <v>3.4753438428057719</v>
      </c>
      <c r="CP22">
        <v>3.4526394719800431</v>
      </c>
      <c r="CQ22">
        <v>3.4327881864721759</v>
      </c>
      <c r="CR22">
        <v>3.415783970235291</v>
      </c>
      <c r="CS22">
        <v>3.4016216669932291</v>
      </c>
      <c r="CT22">
        <v>3.390296980079111</v>
      </c>
      <c r="CU22">
        <v>3.3818064723063039</v>
      </c>
      <c r="CV22">
        <v>3.3761475658688158</v>
      </c>
      <c r="CW22">
        <v>3.373318542268708</v>
      </c>
    </row>
    <row r="23" spans="2:101" x14ac:dyDescent="0.25">
      <c r="B23">
        <v>20</v>
      </c>
      <c r="C23">
        <v>20.654830688036711</v>
      </c>
      <c r="D23">
        <v>20.235842551855139</v>
      </c>
      <c r="E23">
        <v>19.824417906361958</v>
      </c>
      <c r="F23">
        <v>19.42043552004337</v>
      </c>
      <c r="G23">
        <v>19.023776658958539</v>
      </c>
      <c r="H23">
        <v>18.634325034649919</v>
      </c>
      <c r="I23">
        <v>18.251966753123671</v>
      </c>
      <c r="J23">
        <v>17.876590264891131</v>
      </c>
      <c r="K23">
        <v>17.50808631606283</v>
      </c>
      <c r="L23">
        <v>17.14634790048618</v>
      </c>
      <c r="M23">
        <v>16.791270212918089</v>
      </c>
      <c r="N23">
        <v>16.442750603223651</v>
      </c>
      <c r="O23">
        <v>16.100688531592422</v>
      </c>
      <c r="P23">
        <v>15.764985524763009</v>
      </c>
      <c r="Q23">
        <v>15.43554513324745</v>
      </c>
      <c r="R23">
        <v>15.11227288954611</v>
      </c>
      <c r="S23">
        <v>14.795076267344291</v>
      </c>
      <c r="T23">
        <v>14.48386464168118</v>
      </c>
      <c r="U23">
        <v>14.178549250081961</v>
      </c>
      <c r="V23">
        <v>13.87904315464376</v>
      </c>
      <c r="W23">
        <v>13.585261205065709</v>
      </c>
      <c r="X23">
        <v>13.29712000261372</v>
      </c>
      <c r="Y23">
        <v>13.014537865009981</v>
      </c>
      <c r="Z23">
        <v>12.73743479223722</v>
      </c>
      <c r="AA23">
        <v>12.465732433247849</v>
      </c>
      <c r="AB23">
        <v>12.19935405356733</v>
      </c>
      <c r="AC23">
        <v>11.938224503781679</v>
      </c>
      <c r="AD23">
        <v>11.68227018889827</v>
      </c>
      <c r="AE23">
        <v>11.431419038569191</v>
      </c>
      <c r="AF23">
        <v>11.18560047816619</v>
      </c>
      <c r="AG23">
        <v>10.9447454006961</v>
      </c>
      <c r="AH23">
        <v>10.708786139545239</v>
      </c>
      <c r="AI23">
        <v>10.477656442041489</v>
      </c>
      <c r="AJ23">
        <v>10.25129144382222</v>
      </c>
      <c r="AK23">
        <v>10.02962764399612</v>
      </c>
      <c r="AL23">
        <v>9.8126028810870611</v>
      </c>
      <c r="AM23">
        <v>9.600156309747641</v>
      </c>
      <c r="AN23">
        <v>9.3922283782299996</v>
      </c>
      <c r="AO23">
        <v>9.1887608066014099</v>
      </c>
      <c r="AP23">
        <v>8.9896965656918759</v>
      </c>
      <c r="AQ23">
        <v>8.7949798567608717</v>
      </c>
      <c r="AR23">
        <v>8.6045560918701618</v>
      </c>
      <c r="AS23">
        <v>8.4183718749496084</v>
      </c>
      <c r="AT23">
        <v>8.2363749835425661</v>
      </c>
      <c r="AU23">
        <v>8.0585143512174984</v>
      </c>
      <c r="AV23">
        <v>7.8847400506322458</v>
      </c>
      <c r="AW23">
        <v>7.7150032772372938</v>
      </c>
      <c r="AX23">
        <v>7.5492563336042879</v>
      </c>
      <c r="AY23">
        <v>7.3874526143659427</v>
      </c>
      <c r="AZ23">
        <v>7.2295465917534312</v>
      </c>
      <c r="BA23">
        <v>7.0754938017172924</v>
      </c>
      <c r="BB23">
        <v>6.9252508306177676</v>
      </c>
      <c r="BC23">
        <v>6.7787753024705379</v>
      </c>
      <c r="BD23">
        <v>6.6360258667337071</v>
      </c>
      <c r="BE23">
        <v>6.496962186621916</v>
      </c>
      <c r="BF23">
        <v>6.3615449279334646</v>
      </c>
      <c r="BG23">
        <v>6.2297357483762994</v>
      </c>
      <c r="BH23">
        <v>6.1014972873787539</v>
      </c>
      <c r="BI23">
        <v>5.9767931563710253</v>
      </c>
      <c r="BJ23">
        <v>5.8555879295232893</v>
      </c>
      <c r="BK23">
        <v>5.7378471349265796</v>
      </c>
      <c r="BL23">
        <v>5.6235372462025088</v>
      </c>
      <c r="BM23">
        <v>5.51262567452806</v>
      </c>
      <c r="BN23">
        <v>5.4050807610617859</v>
      </c>
      <c r="BO23">
        <v>5.3008717697578573</v>
      </c>
      <c r="BP23">
        <v>5.1999688805545512</v>
      </c>
      <c r="BQ23">
        <v>5.102343182923895</v>
      </c>
      <c r="BR23">
        <v>5.0079666697694121</v>
      </c>
      <c r="BS23">
        <v>4.9168122316590086</v>
      </c>
      <c r="BT23">
        <v>4.828853651380304</v>
      </c>
      <c r="BU23">
        <v>4.7440655988058946</v>
      </c>
      <c r="BV23">
        <v>4.6624236260562553</v>
      </c>
      <c r="BW23">
        <v>4.5839041629482411</v>
      </c>
      <c r="BX23">
        <v>4.5084845127173674</v>
      </c>
      <c r="BY23">
        <v>4.4361428480023806</v>
      </c>
      <c r="BZ23">
        <v>4.3668582070808304</v>
      </c>
      <c r="CA23">
        <v>4.300610490344674</v>
      </c>
      <c r="CB23">
        <v>4.237380457005318</v>
      </c>
      <c r="CC23">
        <v>4.1771497220177141</v>
      </c>
      <c r="CD23">
        <v>4.1199007532134893</v>
      </c>
      <c r="CE23">
        <v>4.0656168686335104</v>
      </c>
      <c r="CF23">
        <v>4.0142822340505147</v>
      </c>
      <c r="CG23">
        <v>3.9658818606728929</v>
      </c>
      <c r="CH23">
        <v>3.920401603021066</v>
      </c>
      <c r="CI23">
        <v>3.87782815696825</v>
      </c>
      <c r="CJ23">
        <v>3.8381490579378532</v>
      </c>
      <c r="CK23">
        <v>3.8013526792501051</v>
      </c>
      <c r="CL23">
        <v>3.767428230610995</v>
      </c>
      <c r="CM23">
        <v>3.7363657567369319</v>
      </c>
      <c r="CN23">
        <v>3.708156136109074</v>
      </c>
      <c r="CO23">
        <v>3.6827910798516239</v>
      </c>
      <c r="CP23">
        <v>3.660263130728906</v>
      </c>
      <c r="CQ23">
        <v>3.640565662256432</v>
      </c>
      <c r="CR23">
        <v>3.6236928779216671</v>
      </c>
      <c r="CS23">
        <v>3.6096398105106631</v>
      </c>
      <c r="CT23">
        <v>3.5984023215371641</v>
      </c>
      <c r="CU23">
        <v>3.5899771007713142</v>
      </c>
      <c r="CV23">
        <v>3.584361665865532</v>
      </c>
      <c r="CW23">
        <v>3.5815543620756118</v>
      </c>
    </row>
    <row r="24" spans="2:101" x14ac:dyDescent="0.25">
      <c r="B24">
        <v>21</v>
      </c>
      <c r="C24">
        <v>20.6935998211504</v>
      </c>
      <c r="D24">
        <v>20.277871304187968</v>
      </c>
      <c r="E24">
        <v>19.869688176697419</v>
      </c>
      <c r="F24">
        <v>19.468928013591992</v>
      </c>
      <c r="G24">
        <v>19.075470908998511</v>
      </c>
      <c r="H24">
        <v>18.689199425304121</v>
      </c>
      <c r="I24">
        <v>18.309998543235071</v>
      </c>
      <c r="J24">
        <v>17.937755612957201</v>
      </c>
      <c r="K24">
        <v>17.572360306187541</v>
      </c>
      <c r="L24">
        <v>17.213704569306781</v>
      </c>
      <c r="M24">
        <v>16.861682577462311</v>
      </c>
      <c r="N24">
        <v>16.516190689651712</v>
      </c>
      <c r="O24">
        <v>16.17712740477636</v>
      </c>
      <c r="P24">
        <v>15.84439331865525</v>
      </c>
      <c r="Q24">
        <v>15.51789108198891</v>
      </c>
      <c r="R24">
        <v>15.19752535926321</v>
      </c>
      <c r="S24">
        <v>14.883202788583089</v>
      </c>
      <c r="T24">
        <v>14.57483194242624</v>
      </c>
      <c r="U24">
        <v>14.272323289306449</v>
      </c>
      <c r="V24">
        <v>13.97558915633666</v>
      </c>
      <c r="W24">
        <v>13.68454369268151</v>
      </c>
      <c r="X24">
        <v>13.399102833889231</v>
      </c>
      <c r="Y24">
        <v>13.119184267092599</v>
      </c>
      <c r="Z24">
        <v>12.84470739706876</v>
      </c>
      <c r="AA24">
        <v>12.57559331314744</v>
      </c>
      <c r="AB24">
        <v>12.31176475695727</v>
      </c>
      <c r="AC24">
        <v>12.053146090999601</v>
      </c>
      <c r="AD24">
        <v>11.799663268039369</v>
      </c>
      <c r="AE24">
        <v>11.55124380130234</v>
      </c>
      <c r="AF24">
        <v>11.30781673546787</v>
      </c>
      <c r="AG24">
        <v>11.069312618446659</v>
      </c>
      <c r="AH24">
        <v>10.835663473932399</v>
      </c>
      <c r="AI24">
        <v>10.6068027747163</v>
      </c>
      <c r="AJ24">
        <v>10.38266541675366</v>
      </c>
      <c r="AK24">
        <v>10.163187693971141</v>
      </c>
      <c r="AL24">
        <v>9.9483072738035609</v>
      </c>
      <c r="AM24">
        <v>9.7379631734488861</v>
      </c>
      <c r="AN24">
        <v>9.5320957368301134</v>
      </c>
      <c r="AO24">
        <v>9.3306466122523783</v>
      </c>
      <c r="AP24">
        <v>9.1335587307438999</v>
      </c>
      <c r="AQ24">
        <v>8.9407762850690169</v>
      </c>
      <c r="AR24">
        <v>8.7522447094017242</v>
      </c>
      <c r="AS24">
        <v>8.5679106596477812</v>
      </c>
      <c r="AT24">
        <v>8.3877219944037638</v>
      </c>
      <c r="AU24">
        <v>8.2116277565409721</v>
      </c>
      <c r="AV24">
        <v>8.0395781554024435</v>
      </c>
      <c r="AW24">
        <v>7.8715245496009496</v>
      </c>
      <c r="AX24">
        <v>7.7074194304060528</v>
      </c>
      <c r="AY24">
        <v>7.547216405708145</v>
      </c>
      <c r="AZ24">
        <v>7.3908701845474241</v>
      </c>
      <c r="BA24">
        <v>7.2383365621957108</v>
      </c>
      <c r="BB24">
        <v>7.0895724057790117</v>
      </c>
      <c r="BC24">
        <v>6.9445356404288026</v>
      </c>
      <c r="BD24">
        <v>6.8031852359499076</v>
      </c>
      <c r="BE24">
        <v>6.6654811939929264</v>
      </c>
      <c r="BF24">
        <v>6.5313845357192317</v>
      </c>
      <c r="BG24">
        <v>6.4008572899465204</v>
      </c>
      <c r="BH24">
        <v>6.2738624817630013</v>
      </c>
      <c r="BI24">
        <v>6.1503641215983391</v>
      </c>
      <c r="BJ24">
        <v>6.0303271947395727</v>
      </c>
      <c r="BK24">
        <v>5.9137176512802556</v>
      </c>
      <c r="BL24">
        <v>5.8005023964912139</v>
      </c>
      <c r="BM24">
        <v>5.6906492816013721</v>
      </c>
      <c r="BN24">
        <v>5.584127094977223</v>
      </c>
      <c r="BO24">
        <v>5.4809055536896896</v>
      </c>
      <c r="BP24">
        <v>5.3809552954571389</v>
      </c>
      <c r="BQ24">
        <v>5.2842478709535783</v>
      </c>
      <c r="BR24">
        <v>5.1907557364711669</v>
      </c>
      <c r="BS24">
        <v>5.100452246926328</v>
      </c>
      <c r="BT24">
        <v>5.0133116491989176</v>
      </c>
      <c r="BU24">
        <v>4.9293090757941664</v>
      </c>
      <c r="BV24">
        <v>4.8484205388171997</v>
      </c>
      <c r="BW24">
        <v>4.7706229242502367</v>
      </c>
      <c r="BX24">
        <v>4.6958939865227318</v>
      </c>
      <c r="BY24">
        <v>4.6242123433650066</v>
      </c>
      <c r="BZ24">
        <v>4.555557470936094</v>
      </c>
      <c r="CA24">
        <v>4.4899096992168017</v>
      </c>
      <c r="CB24">
        <v>4.4272502076592808</v>
      </c>
      <c r="CC24">
        <v>4.3675610210846063</v>
      </c>
      <c r="CD24">
        <v>4.3108250058201847</v>
      </c>
      <c r="CE24">
        <v>4.2570258660690756</v>
      </c>
      <c r="CF24">
        <v>4.2061481405036369</v>
      </c>
      <c r="CG24">
        <v>4.1581771990761514</v>
      </c>
      <c r="CH24">
        <v>4.1130992400394737</v>
      </c>
      <c r="CI24">
        <v>4.0709012871710053</v>
      </c>
      <c r="CJ24">
        <v>4.0315711871936442</v>
      </c>
      <c r="CK24">
        <v>3.9950976073877191</v>
      </c>
      <c r="CL24">
        <v>3.9614700333882</v>
      </c>
      <c r="CM24">
        <v>3.9306787671618988</v>
      </c>
      <c r="CN24">
        <v>3.9027149251596578</v>
      </c>
      <c r="CO24">
        <v>3.8775704366389392</v>
      </c>
      <c r="CP24">
        <v>3.8552380421525601</v>
      </c>
      <c r="CQ24">
        <v>3.8357112921996941</v>
      </c>
      <c r="CR24">
        <v>3.8189845460356491</v>
      </c>
      <c r="CS24">
        <v>3.8050529706372909</v>
      </c>
      <c r="CT24">
        <v>3.7939125398213762</v>
      </c>
      <c r="CU24">
        <v>3.7855600335134381</v>
      </c>
      <c r="CV24">
        <v>3.7799930371652648</v>
      </c>
      <c r="CW24">
        <v>3.7772099413193838</v>
      </c>
    </row>
    <row r="25" spans="2:101" x14ac:dyDescent="0.25">
      <c r="B25">
        <v>22</v>
      </c>
      <c r="C25">
        <v>20.728602154370101</v>
      </c>
      <c r="D25">
        <v>20.315839322380679</v>
      </c>
      <c r="E25">
        <v>19.910606930026589</v>
      </c>
      <c r="F25">
        <v>19.512781547016349</v>
      </c>
      <c r="G25">
        <v>19.12224227887344</v>
      </c>
      <c r="H25">
        <v>18.73887071686368</v>
      </c>
      <c r="I25">
        <v>18.362550888926361</v>
      </c>
      <c r="J25">
        <v>17.99316921159722</v>
      </c>
      <c r="K25">
        <v>17.63061444291144</v>
      </c>
      <c r="L25">
        <v>17.274777636275449</v>
      </c>
      <c r="M25">
        <v>16.925552095295679</v>
      </c>
      <c r="N25">
        <v>16.582833329553321</v>
      </c>
      <c r="O25">
        <v>16.2465190113139</v>
      </c>
      <c r="P25">
        <v>15.91650893316022</v>
      </c>
      <c r="Q25">
        <v>15.592704966538291</v>
      </c>
      <c r="R25">
        <v>15.27501102120471</v>
      </c>
      <c r="S25">
        <v>14.96333300556517</v>
      </c>
      <c r="T25">
        <v>14.657578787892991</v>
      </c>
      <c r="U25">
        <v>14.357658158417159</v>
      </c>
      <c r="V25">
        <v>14.063482792269079</v>
      </c>
      <c r="W25">
        <v>13.77496621327748</v>
      </c>
      <c r="X25">
        <v>13.49202375860078</v>
      </c>
      <c r="Y25">
        <v>13.21457254418654</v>
      </c>
      <c r="Z25">
        <v>12.942531431047151</v>
      </c>
      <c r="AA25">
        <v>12.67582099234148</v>
      </c>
      <c r="AB25">
        <v>12.414363481251771</v>
      </c>
      <c r="AC25">
        <v>12.15808279964534</v>
      </c>
      <c r="AD25">
        <v>11.906904467510531</v>
      </c>
      <c r="AE25">
        <v>11.66075559315632</v>
      </c>
      <c r="AF25">
        <v>11.419564844165169</v>
      </c>
      <c r="AG25">
        <v>11.18326241908837</v>
      </c>
      <c r="AH25">
        <v>10.951780019873519</v>
      </c>
      <c r="AI25">
        <v>10.72505082501339</v>
      </c>
      <c r="AJ25">
        <v>10.50300946340565</v>
      </c>
      <c r="AK25">
        <v>10.285591988912831</v>
      </c>
      <c r="AL25">
        <v>10.07273585561191</v>
      </c>
      <c r="AM25">
        <v>9.8643798937228588</v>
      </c>
      <c r="AN25">
        <v>9.6604642862053964</v>
      </c>
      <c r="AO25">
        <v>9.4609305460134561</v>
      </c>
      <c r="AP25">
        <v>9.2657214939965087</v>
      </c>
      <c r="AQ25">
        <v>9.0747812374371186</v>
      </c>
      <c r="AR25">
        <v>8.8880551492139936</v>
      </c>
      <c r="AS25">
        <v>8.7054898475797913</v>
      </c>
      <c r="AT25">
        <v>8.5270331765430019</v>
      </c>
      <c r="AU25">
        <v>8.3526341868431206</v>
      </c>
      <c r="AV25">
        <v>8.1822431175084347</v>
      </c>
      <c r="AW25">
        <v>8.0158113779856954</v>
      </c>
      <c r="AX25">
        <v>7.8532915308309397</v>
      </c>
      <c r="AY25">
        <v>7.6946372749508258</v>
      </c>
      <c r="AZ25">
        <v>7.5398034293837526</v>
      </c>
      <c r="BA25">
        <v>7.38874591761018</v>
      </c>
      <c r="BB25">
        <v>7.2414217523814974</v>
      </c>
      <c r="BC25">
        <v>7.0977890210568919</v>
      </c>
      <c r="BD25">
        <v>6.9578068714376728</v>
      </c>
      <c r="BE25">
        <v>6.8214354980886034</v>
      </c>
      <c r="BF25">
        <v>6.6886361291357721</v>
      </c>
      <c r="BG25">
        <v>6.5593710135306988</v>
      </c>
      <c r="BH25">
        <v>6.4336034087703524</v>
      </c>
      <c r="BI25">
        <v>6.3112975690628801</v>
      </c>
      <c r="BJ25">
        <v>6.1924187339289558</v>
      </c>
      <c r="BK25">
        <v>6.0769331172286636</v>
      </c>
      <c r="BL25">
        <v>5.9648078966040341</v>
      </c>
      <c r="BM25">
        <v>5.8560112033273723</v>
      </c>
      <c r="BN25">
        <v>5.7505121125457004</v>
      </c>
      <c r="BO25">
        <v>5.6482806339117282</v>
      </c>
      <c r="BP25">
        <v>5.5492877025918634</v>
      </c>
      <c r="BQ25">
        <v>5.4535051706419857</v>
      </c>
      <c r="BR25">
        <v>5.3609057987418236</v>
      </c>
      <c r="BS25">
        <v>5.2714632482788586</v>
      </c>
      <c r="BT25">
        <v>5.1851520737729837</v>
      </c>
      <c r="BU25">
        <v>5.1019477156331847</v>
      </c>
      <c r="BV25">
        <v>5.0218264932377723</v>
      </c>
      <c r="BW25">
        <v>4.944765598329818</v>
      </c>
      <c r="BX25">
        <v>4.8707430887197063</v>
      </c>
      <c r="BY25">
        <v>4.7997378822868493</v>
      </c>
      <c r="BZ25">
        <v>4.7317297512728924</v>
      </c>
      <c r="CA25">
        <v>4.6666993168588524</v>
      </c>
      <c r="CB25">
        <v>4.6046280440189902</v>
      </c>
      <c r="CC25">
        <v>4.545498236644308</v>
      </c>
      <c r="CD25">
        <v>4.4892930329289236</v>
      </c>
      <c r="CE25">
        <v>4.435996401012706</v>
      </c>
      <c r="CF25">
        <v>4.385593134873889</v>
      </c>
      <c r="CG25">
        <v>4.3380688504656266</v>
      </c>
      <c r="CH25">
        <v>4.2934099820906626</v>
      </c>
      <c r="CI25">
        <v>4.2516037790086054</v>
      </c>
      <c r="CJ25">
        <v>4.2126383022705527</v>
      </c>
      <c r="CK25">
        <v>4.1765024217761404</v>
      </c>
      <c r="CL25">
        <v>4.1431858135482562</v>
      </c>
      <c r="CM25">
        <v>4.1126789572210898</v>
      </c>
      <c r="CN25">
        <v>4.0849731337373791</v>
      </c>
      <c r="CO25">
        <v>4.0600604232510697</v>
      </c>
      <c r="CP25">
        <v>4.0379337032318974</v>
      </c>
      <c r="CQ25">
        <v>4.0185866467686644</v>
      </c>
      <c r="CR25">
        <v>4.0020137210683719</v>
      </c>
      <c r="CS25">
        <v>3.9882101861486081</v>
      </c>
      <c r="CT25">
        <v>3.9771720937209381</v>
      </c>
      <c r="CU25">
        <v>3.9688962862633712</v>
      </c>
      <c r="CV25">
        <v>3.96338039628028</v>
      </c>
      <c r="CW25">
        <v>3.9606228457484791</v>
      </c>
    </row>
    <row r="26" spans="2:101" x14ac:dyDescent="0.25">
      <c r="B26">
        <v>23</v>
      </c>
      <c r="C26">
        <v>20.760349523045669</v>
      </c>
      <c r="D26">
        <v>20.350294227152251</v>
      </c>
      <c r="E26">
        <v>19.947756890589162</v>
      </c>
      <c r="F26">
        <v>19.55261322768418</v>
      </c>
      <c r="G26">
        <v>19.164741501374198</v>
      </c>
      <c r="H26">
        <v>18.78402247381857</v>
      </c>
      <c r="I26">
        <v>18.410339357994559</v>
      </c>
      <c r="J26">
        <v>18.04357777026226</v>
      </c>
      <c r="K26">
        <v>17.683625683886209</v>
      </c>
      <c r="L26">
        <v>17.330373383501211</v>
      </c>
      <c r="M26">
        <v>16.983713420510242</v>
      </c>
      <c r="N26">
        <v>16.643540569401971</v>
      </c>
      <c r="O26">
        <v>16.30975178497642</v>
      </c>
      <c r="P26">
        <v>15.98224616046647</v>
      </c>
      <c r="Q26">
        <v>15.660924886543871</v>
      </c>
      <c r="R26">
        <v>15.345691211197989</v>
      </c>
      <c r="S26">
        <v>15.036450400476101</v>
      </c>
      <c r="T26">
        <v>14.733109700073619</v>
      </c>
      <c r="U26">
        <v>14.43557829776335</v>
      </c>
      <c r="V26">
        <v>14.143767286652441</v>
      </c>
      <c r="W26">
        <v>13.85758962925618</v>
      </c>
      <c r="X26">
        <v>13.576960122377571</v>
      </c>
      <c r="Y26">
        <v>13.30179536278199</v>
      </c>
      <c r="Z26">
        <v>13.032013713655971</v>
      </c>
      <c r="AA26">
        <v>12.767535271839581</v>
      </c>
      <c r="AB26">
        <v>12.508281835821681</v>
      </c>
      <c r="AC26">
        <v>12.25417687448741</v>
      </c>
      <c r="AD26">
        <v>12.00514549660755</v>
      </c>
      <c r="AE26">
        <v>11.761114421059061</v>
      </c>
      <c r="AF26">
        <v>11.52201194776662</v>
      </c>
      <c r="AG26">
        <v>11.28776792935451</v>
      </c>
      <c r="AH26">
        <v>11.0583137434988</v>
      </c>
      <c r="AI26">
        <v>10.833582265969209</v>
      </c>
      <c r="AJ26">
        <v>10.61350784435073</v>
      </c>
      <c r="AK26">
        <v>10.398026272434439</v>
      </c>
      <c r="AL26">
        <v>10.187074765267649</v>
      </c>
      <c r="AM26">
        <v>9.9805919348529688</v>
      </c>
      <c r="AN26">
        <v>9.7785177664862708</v>
      </c>
      <c r="AO26">
        <v>9.5807935957235362</v>
      </c>
      <c r="AP26">
        <v>9.3873620859664282</v>
      </c>
      <c r="AQ26">
        <v>9.1981672066566116</v>
      </c>
      <c r="AR26">
        <v>9.0131542120688515</v>
      </c>
      <c r="AS26">
        <v>8.8322696206929763</v>
      </c>
      <c r="AT26">
        <v>8.6554611951947376</v>
      </c>
      <c r="AU26">
        <v>8.4826779229457419</v>
      </c>
      <c r="AV26">
        <v>8.3138699971126897</v>
      </c>
      <c r="AW26">
        <v>8.1489887982960205</v>
      </c>
      <c r="AX26">
        <v>7.9879868767084066</v>
      </c>
      <c r="AY26">
        <v>7.8308179348832487</v>
      </c>
      <c r="AZ26">
        <v>7.6774368109037097</v>
      </c>
      <c r="BA26">
        <v>7.5277994621426227</v>
      </c>
      <c r="BB26">
        <v>7.3818629495038302</v>
      </c>
      <c r="BC26">
        <v>7.2395854221554847</v>
      </c>
      <c r="BD26">
        <v>7.1009261027459853</v>
      </c>
      <c r="BE26">
        <v>6.965845273093219</v>
      </c>
      <c r="BF26">
        <v>6.8343042603379267</v>
      </c>
      <c r="BG26">
        <v>6.7062654235520496</v>
      </c>
      <c r="BH26">
        <v>6.5816921407930202</v>
      </c>
      <c r="BI26">
        <v>6.4605487965950434</v>
      </c>
      <c r="BJ26">
        <v>6.3428007698885134</v>
      </c>
      <c r="BK26">
        <v>6.2284144223388394</v>
      </c>
      <c r="BL26">
        <v>6.1173570870960097</v>
      </c>
      <c r="BM26">
        <v>6.0095970579463902</v>
      </c>
      <c r="BN26">
        <v>5.9051035788583279</v>
      </c>
      <c r="BO26">
        <v>5.8038468339132976</v>
      </c>
      <c r="BP26">
        <v>5.7057979376144141</v>
      </c>
      <c r="BQ26">
        <v>5.6109289255643402</v>
      </c>
      <c r="BR26">
        <v>5.5192127455046176</v>
      </c>
      <c r="BS26">
        <v>5.4306232487088151</v>
      </c>
      <c r="BT26">
        <v>5.3451351817218047</v>
      </c>
      <c r="BU26">
        <v>5.2627241784378276</v>
      </c>
      <c r="BV26">
        <v>5.1833667525100404</v>
      </c>
      <c r="BW26">
        <v>5.1070402900844742</v>
      </c>
      <c r="BX26">
        <v>5.0337230428515278</v>
      </c>
      <c r="BY26">
        <v>4.9633941214082</v>
      </c>
      <c r="BZ26">
        <v>4.8960334889245836</v>
      </c>
      <c r="CA26">
        <v>4.8316219551082016</v>
      </c>
      <c r="CB26">
        <v>4.7701411704601053</v>
      </c>
      <c r="CC26">
        <v>4.7115736208167096</v>
      </c>
      <c r="CD26">
        <v>4.6559026221716726</v>
      </c>
      <c r="CE26">
        <v>4.6031123157722176</v>
      </c>
      <c r="CF26">
        <v>4.5531876634846764</v>
      </c>
      <c r="CG26">
        <v>4.5061144434240452</v>
      </c>
      <c r="CH26">
        <v>4.461879245842769</v>
      </c>
      <c r="CI26">
        <v>4.4204694692740656</v>
      </c>
      <c r="CJ26">
        <v>4.3818733169253878</v>
      </c>
      <c r="CK26">
        <v>4.3460797933178412</v>
      </c>
      <c r="CL26">
        <v>4.3130787011676857</v>
      </c>
      <c r="CM26">
        <v>4.2828606385061416</v>
      </c>
      <c r="CN26">
        <v>4.2554169960341666</v>
      </c>
      <c r="CO26">
        <v>4.2307399547089233</v>
      </c>
      <c r="CP26">
        <v>4.2088224835590946</v>
      </c>
      <c r="CQ26">
        <v>4.1896583377263266</v>
      </c>
      <c r="CR26">
        <v>4.1732420567303894</v>
      </c>
      <c r="CS26">
        <v>4.1595689629559187</v>
      </c>
      <c r="CT26">
        <v>4.1486351603588609</v>
      </c>
      <c r="CU26">
        <v>4.1404375333909833</v>
      </c>
      <c r="CV26">
        <v>4.1349737461410996</v>
      </c>
      <c r="CW26">
        <v>4.1322422416919684</v>
      </c>
    </row>
    <row r="27" spans="2:101" x14ac:dyDescent="0.25">
      <c r="B27">
        <v>24</v>
      </c>
      <c r="C27">
        <v>20.789257706708501</v>
      </c>
      <c r="D27">
        <v>20.381681431010851</v>
      </c>
      <c r="E27">
        <v>19.981612584164171</v>
      </c>
      <c r="F27">
        <v>19.588926145265528</v>
      </c>
      <c r="G27">
        <v>19.20349965192954</v>
      </c>
      <c r="H27">
        <v>18.82521315143876</v>
      </c>
      <c r="I27">
        <v>18.453949152859931</v>
      </c>
      <c r="J27">
        <v>18.0895925801128</v>
      </c>
      <c r="K27">
        <v>17.73203072597779</v>
      </c>
      <c r="L27">
        <v>17.381153207029548</v>
      </c>
      <c r="M27">
        <v>17.036851919483389</v>
      </c>
      <c r="N27">
        <v>16.699020995941861</v>
      </c>
      <c r="O27">
        <v>16.367556763028759</v>
      </c>
      <c r="P27">
        <v>16.042357699898488</v>
      </c>
      <c r="Q27">
        <v>15.723324397608231</v>
      </c>
      <c r="R27">
        <v>15.41035951934108</v>
      </c>
      <c r="S27">
        <v>15.103367761468251</v>
      </c>
      <c r="T27">
        <v>14.802255815438571</v>
      </c>
      <c r="U27">
        <v>14.50693233048373</v>
      </c>
      <c r="V27">
        <v>14.217307877127791</v>
      </c>
      <c r="W27">
        <v>13.93329491148973</v>
      </c>
      <c r="X27">
        <v>13.654807740367771</v>
      </c>
      <c r="Y27">
        <v>13.381762487094379</v>
      </c>
      <c r="Z27">
        <v>13.11407705815123</v>
      </c>
      <c r="AA27">
        <v>12.85167111053293</v>
      </c>
      <c r="AB27">
        <v>12.59446601984917</v>
      </c>
      <c r="AC27">
        <v>12.342384849154341</v>
      </c>
      <c r="AD27">
        <v>12.095352318494291</v>
      </c>
      <c r="AE27">
        <v>11.853294775159741</v>
      </c>
      <c r="AF27">
        <v>11.616140164636001</v>
      </c>
      <c r="AG27">
        <v>11.383818002238669</v>
      </c>
      <c r="AH27">
        <v>11.156259345425241</v>
      </c>
      <c r="AI27">
        <v>10.93339676677253</v>
      </c>
      <c r="AJ27">
        <v>10.715164327609781</v>
      </c>
      <c r="AK27">
        <v>10.50149755229763</v>
      </c>
      <c r="AL27">
        <v>10.292333403143081</v>
      </c>
      <c r="AM27">
        <v>10.08761025594055</v>
      </c>
      <c r="AN27">
        <v>9.8872678761295063</v>
      </c>
      <c r="AO27">
        <v>9.6912473955588379</v>
      </c>
      <c r="AP27">
        <v>9.4994912898485104</v>
      </c>
      <c r="AQ27">
        <v>9.3119433563389951</v>
      </c>
      <c r="AR27">
        <v>9.1285486926189812</v>
      </c>
      <c r="AS27">
        <v>8.9492536756221295</v>
      </c>
      <c r="AT27">
        <v>8.7740059412834608</v>
      </c>
      <c r="AU27">
        <v>8.6027543647462537</v>
      </c>
      <c r="AV27">
        <v>8.4354490411102816</v>
      </c>
      <c r="AW27">
        <v>8.2720412667123533</v>
      </c>
      <c r="AX27">
        <v>8.1124835209301054</v>
      </c>
      <c r="AY27">
        <v>7.9567294485002646</v>
      </c>
      <c r="AZ27">
        <v>7.8047338423423982</v>
      </c>
      <c r="BA27">
        <v>7.6564526268795392</v>
      </c>
      <c r="BB27">
        <v>7.5118428418469394</v>
      </c>
      <c r="BC27">
        <v>7.370862626580422</v>
      </c>
      <c r="BD27">
        <v>7.2334712047758494</v>
      </c>
      <c r="BE27">
        <v>7.0996288697112551</v>
      </c>
      <c r="BF27">
        <v>6.9692969699234117</v>
      </c>
      <c r="BG27">
        <v>6.8424378953306011</v>
      </c>
      <c r="BH27">
        <v>6.7190150637934734</v>
      </c>
      <c r="BI27">
        <v>6.5989929081060286</v>
      </c>
      <c r="BJ27">
        <v>6.4823368634087961</v>
      </c>
      <c r="BK27">
        <v>6.3690133550164649</v>
      </c>
      <c r="BL27">
        <v>6.2589897866522728</v>
      </c>
      <c r="BM27">
        <v>6.1522345290816407</v>
      </c>
      <c r="BN27">
        <v>6.0487169091375934</v>
      </c>
      <c r="BO27">
        <v>5.9484071991306813</v>
      </c>
      <c r="BP27">
        <v>5.8512766066362571</v>
      </c>
      <c r="BQ27">
        <v>5.757297264652026</v>
      </c>
      <c r="BR27">
        <v>5.6664422221190147</v>
      </c>
      <c r="BS27">
        <v>5.5786854347991683</v>
      </c>
      <c r="BT27">
        <v>5.4940017565029979</v>
      </c>
      <c r="BU27">
        <v>5.4123669306607827</v>
      </c>
      <c r="BV27">
        <v>5.3337575822310326</v>
      </c>
      <c r="BW27">
        <v>5.2581512099400696</v>
      </c>
      <c r="BX27">
        <v>5.1855261788467244</v>
      </c>
      <c r="BY27">
        <v>5.115861713226316</v>
      </c>
      <c r="BZ27">
        <v>5.0491378897682866</v>
      </c>
      <c r="CA27">
        <v>4.9853356310819672</v>
      </c>
      <c r="CB27">
        <v>4.924436699505212</v>
      </c>
      <c r="CC27">
        <v>4.8664236912107297</v>
      </c>
      <c r="CD27">
        <v>4.8112800306051993</v>
      </c>
      <c r="CE27">
        <v>4.7589899650164114</v>
      </c>
      <c r="CF27">
        <v>4.7095385596638613</v>
      </c>
      <c r="CG27">
        <v>4.6629116929084171</v>
      </c>
      <c r="CH27">
        <v>4.6190960517769</v>
      </c>
      <c r="CI27">
        <v>4.5780791277576149</v>
      </c>
      <c r="CJ27">
        <v>4.5398492128630359</v>
      </c>
      <c r="CK27">
        <v>4.5043953959560872</v>
      </c>
      <c r="CL27">
        <v>4.4717075593366964</v>
      </c>
      <c r="CM27">
        <v>4.4417763755854303</v>
      </c>
      <c r="CN27">
        <v>4.4145933046613131</v>
      </c>
      <c r="CO27">
        <v>4.3901505912511238</v>
      </c>
      <c r="CP27">
        <v>4.3684412623676456</v>
      </c>
      <c r="CQ27">
        <v>4.3494591251946133</v>
      </c>
      <c r="CR27">
        <v>4.3331987651763129</v>
      </c>
      <c r="CS27">
        <v>4.3196555443499891</v>
      </c>
      <c r="CT27">
        <v>4.3088255999194676</v>
      </c>
      <c r="CU27">
        <v>4.3007058430686236</v>
      </c>
      <c r="CV27">
        <v>4.2952939580135157</v>
      </c>
      <c r="CW27">
        <v>4.2925884012923214</v>
      </c>
    </row>
    <row r="28" spans="2:101" x14ac:dyDescent="0.25">
      <c r="B28">
        <v>25</v>
      </c>
      <c r="C28">
        <v>20.81566800240245</v>
      </c>
      <c r="D28">
        <v>20.41036702801436</v>
      </c>
      <c r="E28">
        <v>20.01256450397506</v>
      </c>
      <c r="F28">
        <v>19.62213477136747</v>
      </c>
      <c r="G28">
        <v>19.238954737506809</v>
      </c>
      <c r="H28">
        <v>18.862903827513961</v>
      </c>
      <c r="I28">
        <v>18.493863936842761</v>
      </c>
      <c r="J28">
        <v>18.131719384746649</v>
      </c>
      <c r="K28">
        <v>17.77635686867086</v>
      </c>
      <c r="L28">
        <v>17.427665419556689</v>
      </c>
      <c r="M28">
        <v>17.085536358043921</v>
      </c>
      <c r="N28">
        <v>16.74986325155859</v>
      </c>
      <c r="O28">
        <v>16.420541872272761</v>
      </c>
      <c r="P28">
        <v>16.097470155923691</v>
      </c>
      <c r="Q28">
        <v>15.780548161479709</v>
      </c>
      <c r="R28">
        <v>15.46967803164033</v>
      </c>
      <c r="S28">
        <v>15.164763954158451</v>
      </c>
      <c r="T28">
        <v>14.86571212397263</v>
      </c>
      <c r="U28">
        <v>14.572430706137361</v>
      </c>
      <c r="V28">
        <v>14.28482979953996</v>
      </c>
      <c r="W28">
        <v>14.002821401392261</v>
      </c>
      <c r="X28">
        <v>13.72631937248585</v>
      </c>
      <c r="Y28">
        <v>13.455239403199631</v>
      </c>
      <c r="Z28">
        <v>13.18949898024858</v>
      </c>
      <c r="AA28">
        <v>12.92901735416279</v>
      </c>
      <c r="AB28">
        <v>12.673715507486049</v>
      </c>
      <c r="AC28">
        <v>12.423516123683109</v>
      </c>
      <c r="AD28">
        <v>12.17834355674543</v>
      </c>
      <c r="AE28">
        <v>11.938123801484579</v>
      </c>
      <c r="AF28">
        <v>11.702784464503379</v>
      </c>
      <c r="AG28">
        <v>11.472254735834399</v>
      </c>
      <c r="AH28">
        <v>11.24646536123581</v>
      </c>
      <c r="AI28">
        <v>11.02534861513462</v>
      </c>
      <c r="AJ28">
        <v>10.808838274207581</v>
      </c>
      <c r="AK28">
        <v>10.5968695915899</v>
      </c>
      <c r="AL28">
        <v>10.38937927170214</v>
      </c>
      <c r="AM28">
        <v>10.186305445685999</v>
      </c>
      <c r="AN28">
        <v>9.9875876474392502</v>
      </c>
      <c r="AO28">
        <v>9.7931667902407664</v>
      </c>
      <c r="AP28">
        <v>9.60298514395636</v>
      </c>
      <c r="AQ28">
        <v>9.4169863128162614</v>
      </c>
      <c r="AR28">
        <v>9.2351152137553054</v>
      </c>
      <c r="AS28">
        <v>9.0573180553068031</v>
      </c>
      <c r="AT28">
        <v>8.8835423170414671</v>
      </c>
      <c r="AU28">
        <v>8.7137367295424397</v>
      </c>
      <c r="AV28">
        <v>8.5478512549079699</v>
      </c>
      <c r="AW28">
        <v>8.3858370677731298</v>
      </c>
      <c r="AX28">
        <v>8.2276465368421778</v>
      </c>
      <c r="AY28">
        <v>8.0732332069232093</v>
      </c>
      <c r="AZ28">
        <v>7.9225517814568658</v>
      </c>
      <c r="BA28">
        <v>7.7755581055310294</v>
      </c>
      <c r="BB28">
        <v>7.6322091493733586</v>
      </c>
      <c r="BC28">
        <v>7.4924629923138513</v>
      </c>
      <c r="BD28">
        <v>7.3562788072095451</v>
      </c>
      <c r="BE28">
        <v>7.2236168453236589</v>
      </c>
      <c r="BF28">
        <v>7.0944384216515548</v>
      </c>
      <c r="BG28">
        <v>6.9687059006860439</v>
      </c>
      <c r="BH28">
        <v>6.8463826826146006</v>
      </c>
      <c r="BI28">
        <v>6.7274331899412498</v>
      </c>
      <c r="BJ28">
        <v>6.6118228545259399</v>
      </c>
      <c r="BK28">
        <v>6.499518105034368</v>
      </c>
      <c r="BL28">
        <v>6.3904863547913262</v>
      </c>
      <c r="BM28">
        <v>6.2846959900307588</v>
      </c>
      <c r="BN28">
        <v>6.1821163585358621</v>
      </c>
      <c r="BO28">
        <v>6.0827177586626657</v>
      </c>
      <c r="BP28">
        <v>5.9864714287406784</v>
      </c>
      <c r="BQ28">
        <v>5.8933495368442861</v>
      </c>
      <c r="BR28">
        <v>5.8033251709287903</v>
      </c>
      <c r="BS28">
        <v>5.7163723293250142</v>
      </c>
      <c r="BT28">
        <v>5.6324659115866282</v>
      </c>
      <c r="BU28">
        <v>5.5515817096844557</v>
      </c>
      <c r="BV28">
        <v>5.473696399542141</v>
      </c>
      <c r="BW28">
        <v>5.3987875329077912</v>
      </c>
      <c r="BX28">
        <v>5.3268335295562297</v>
      </c>
      <c r="BY28">
        <v>5.2578136698167786</v>
      </c>
      <c r="BZ28">
        <v>5.1917080874215582</v>
      </c>
      <c r="CA28">
        <v>5.128497762669479</v>
      </c>
      <c r="CB28">
        <v>5.0681645159012767</v>
      </c>
      <c r="CC28">
        <v>5.0106910012810824</v>
      </c>
      <c r="CD28">
        <v>4.9560607008801973</v>
      </c>
      <c r="CE28">
        <v>4.904257919058904</v>
      </c>
      <c r="CF28">
        <v>4.8552677771423323</v>
      </c>
      <c r="CG28">
        <v>4.8090762083865437</v>
      </c>
      <c r="CH28">
        <v>4.7656699532312077</v>
      </c>
      <c r="CI28">
        <v>4.7250365548354081</v>
      </c>
      <c r="CJ28">
        <v>4.6871643548932642</v>
      </c>
      <c r="CK28">
        <v>4.6520424897263046</v>
      </c>
      <c r="CL28">
        <v>4.6196608866496573</v>
      </c>
      <c r="CM28">
        <v>4.5900102606093096</v>
      </c>
      <c r="CN28">
        <v>4.5630821110879234</v>
      </c>
      <c r="CO28">
        <v>4.5388687192768211</v>
      </c>
      <c r="CP28">
        <v>4.517363145512002</v>
      </c>
      <c r="CQ28">
        <v>4.4985592269722039</v>
      </c>
      <c r="CR28">
        <v>4.4824515756372314</v>
      </c>
      <c r="CS28">
        <v>4.4690355765049672</v>
      </c>
      <c r="CT28">
        <v>4.4583073860656972</v>
      </c>
      <c r="CU28">
        <v>4.4502639310325103</v>
      </c>
      <c r="CV28">
        <v>4.4449029073268456</v>
      </c>
      <c r="CW28">
        <v>4.4422227793183291</v>
      </c>
    </row>
    <row r="29" spans="2:101" x14ac:dyDescent="0.25">
      <c r="B29">
        <v>26</v>
      </c>
      <c r="C29">
        <v>20.839863562607579</v>
      </c>
      <c r="D29">
        <v>20.436655139443669</v>
      </c>
      <c r="E29">
        <v>20.040937434207109</v>
      </c>
      <c r="F29">
        <v>19.652584229380871</v>
      </c>
      <c r="G29">
        <v>19.271471879722561</v>
      </c>
      <c r="H29">
        <v>18.897479264173551</v>
      </c>
      <c r="I29">
        <v>18.53048773871258</v>
      </c>
      <c r="J29">
        <v>18.17038109013907</v>
      </c>
      <c r="K29">
        <v>17.817045490771839</v>
      </c>
      <c r="L29">
        <v>17.470369454049059</v>
      </c>
      <c r="M29">
        <v>17.130243791015641</v>
      </c>
      <c r="N29">
        <v>16.796561567684421</v>
      </c>
      <c r="O29">
        <v>16.46921806325771</v>
      </c>
      <c r="P29">
        <v>16.148110729196251</v>
      </c>
      <c r="Q29">
        <v>15.833139149122321</v>
      </c>
      <c r="R29">
        <v>15.52420499954466</v>
      </c>
      <c r="S29">
        <v>15.22121201139251</v>
      </c>
      <c r="T29">
        <v>14.924065932346389</v>
      </c>
      <c r="U29">
        <v>14.632674489953819</v>
      </c>
      <c r="V29">
        <v>14.34694735551777</v>
      </c>
      <c r="W29">
        <v>14.06679610874629</v>
      </c>
      <c r="X29">
        <v>13.79213420315179</v>
      </c>
      <c r="Y29">
        <v>13.522876932188559</v>
      </c>
      <c r="Z29">
        <v>13.25894139611731</v>
      </c>
      <c r="AA29">
        <v>13.00024646958583</v>
      </c>
      <c r="AB29">
        <v>12.746712769914829</v>
      </c>
      <c r="AC29">
        <v>12.498262626078249</v>
      </c>
      <c r="AD29">
        <v>12.254820048367479</v>
      </c>
      <c r="AE29">
        <v>12.01631069872926</v>
      </c>
      <c r="AF29">
        <v>11.78266186176671</v>
      </c>
      <c r="AG29">
        <v>11.55380241639371</v>
      </c>
      <c r="AH29">
        <v>11.329662808132399</v>
      </c>
      <c r="AI29">
        <v>11.11017502204411</v>
      </c>
      <c r="AJ29">
        <v>10.895272556283951</v>
      </c>
      <c r="AK29">
        <v>10.684890396269649</v>
      </c>
      <c r="AL29">
        <v>10.478964989454919</v>
      </c>
      <c r="AM29">
        <v>10.277434220698289</v>
      </c>
      <c r="AN29">
        <v>10.080237388218171</v>
      </c>
      <c r="AO29">
        <v>9.8873151801249239</v>
      </c>
      <c r="AP29">
        <v>9.6986096515212719</v>
      </c>
      <c r="AQ29">
        <v>9.5140642021619222</v>
      </c>
      <c r="AR29">
        <v>9.3336235546639745</v>
      </c>
      <c r="AS29">
        <v>9.1572337332593019</v>
      </c>
      <c r="AT29">
        <v>8.9848420430806026</v>
      </c>
      <c r="AU29">
        <v>8.8163970499726254</v>
      </c>
      <c r="AV29">
        <v>8.6518485608204596</v>
      </c>
      <c r="AW29">
        <v>8.4911476043866738</v>
      </c>
      <c r="AX29">
        <v>8.3342464126492981</v>
      </c>
      <c r="AY29">
        <v>8.18109840263282</v>
      </c>
      <c r="AZ29">
        <v>8.031658158724289</v>
      </c>
      <c r="BA29">
        <v>7.8858814154670078</v>
      </c>
      <c r="BB29">
        <v>7.743725040824132</v>
      </c>
      <c r="BC29">
        <v>7.605147019904809</v>
      </c>
      <c r="BD29">
        <v>7.4701064391454839</v>
      </c>
      <c r="BE29">
        <v>7.3385634709392136</v>
      </c>
      <c r="BF29">
        <v>7.2104793587058662</v>
      </c>
      <c r="BG29">
        <v>7.085816402396218</v>
      </c>
      <c r="BH29">
        <v>6.9645379444231406</v>
      </c>
      <c r="BI29">
        <v>6.8466083560131006</v>
      </c>
      <c r="BJ29">
        <v>6.7319930239713708</v>
      </c>
      <c r="BK29">
        <v>6.6206583378544668</v>
      </c>
      <c r="BL29">
        <v>6.5125716775434421</v>
      </c>
      <c r="BM29">
        <v>6.4077014012117726</v>
      </c>
      <c r="BN29">
        <v>6.3060168336817499</v>
      </c>
      <c r="BO29">
        <v>6.207488255163371</v>
      </c>
      <c r="BP29">
        <v>6.1120868903698771</v>
      </c>
      <c r="BQ29">
        <v>6.0197848980041764</v>
      </c>
      <c r="BR29">
        <v>5.930555360610632</v>
      </c>
      <c r="BS29">
        <v>5.8443722747866431</v>
      </c>
      <c r="BT29">
        <v>5.7612105417488042</v>
      </c>
      <c r="BU29">
        <v>5.6810459582483794</v>
      </c>
      <c r="BV29">
        <v>5.6038552078310682</v>
      </c>
      <c r="BW29">
        <v>5.5296158524361543</v>
      </c>
      <c r="BX29">
        <v>5.4583063243302732</v>
      </c>
      <c r="BY29">
        <v>5.3899059183711788</v>
      </c>
      <c r="BZ29">
        <v>5.3243947845970192</v>
      </c>
      <c r="CA29">
        <v>5.2617539211368296</v>
      </c>
      <c r="CB29">
        <v>5.2019651674380389</v>
      </c>
      <c r="CC29">
        <v>5.1450111978069666</v>
      </c>
      <c r="CD29">
        <v>5.0908755152584648</v>
      </c>
      <c r="CE29">
        <v>5.0395424456709632</v>
      </c>
      <c r="CF29">
        <v>4.9909971322433702</v>
      </c>
      <c r="CG29">
        <v>4.9452255302504291</v>
      </c>
      <c r="CH29">
        <v>4.9022144020932883</v>
      </c>
      <c r="CI29">
        <v>4.8619513126422067</v>
      </c>
      <c r="CJ29">
        <v>4.8244246248684748</v>
      </c>
      <c r="CK29">
        <v>4.7896234957628083</v>
      </c>
      <c r="CL29">
        <v>4.7575378725375987</v>
      </c>
      <c r="CM29">
        <v>4.7281584891106521</v>
      </c>
      <c r="CN29">
        <v>4.7014768628681036</v>
      </c>
      <c r="CO29">
        <v>4.6774852917044702</v>
      </c>
      <c r="CP29">
        <v>4.6561768513379009</v>
      </c>
      <c r="CQ29">
        <v>4.6375453928988906</v>
      </c>
      <c r="CR29">
        <v>4.6215855407908961</v>
      </c>
      <c r="CS29">
        <v>4.6082926908214148</v>
      </c>
      <c r="CT29">
        <v>4.5976630086023729</v>
      </c>
      <c r="CU29">
        <v>4.5896934282186974</v>
      </c>
      <c r="CV29">
        <v>4.584381651164219</v>
      </c>
      <c r="CW29">
        <v>4.5817261455442564</v>
      </c>
    </row>
    <row r="30" spans="2:101" x14ac:dyDescent="0.25">
      <c r="B30">
        <v>27</v>
      </c>
      <c r="C30">
        <v>20.862081824879368</v>
      </c>
      <c r="D30">
        <v>20.46080111743866</v>
      </c>
      <c r="E30">
        <v>20.067004405306001</v>
      </c>
      <c r="F30">
        <v>19.68056497788913</v>
      </c>
      <c r="G30">
        <v>19.301358701634221</v>
      </c>
      <c r="H30">
        <v>18.92926397220355</v>
      </c>
      <c r="I30">
        <v>18.564161667590419</v>
      </c>
      <c r="J30">
        <v>18.205935102156459</v>
      </c>
      <c r="K30">
        <v>17.854469981576511</v>
      </c>
      <c r="L30">
        <v>17.509654358676759</v>
      </c>
      <c r="M30">
        <v>17.17137859015185</v>
      </c>
      <c r="N30">
        <v>16.839535294147211</v>
      </c>
      <c r="O30">
        <v>16.514019308692841</v>
      </c>
      <c r="P30">
        <v>16.194727650975221</v>
      </c>
      <c r="Q30">
        <v>15.88155947743414</v>
      </c>
      <c r="R30">
        <v>15.57441604467158</v>
      </c>
      <c r="S30">
        <v>15.27320067115989</v>
      </c>
      <c r="T30">
        <v>14.977818699736741</v>
      </c>
      <c r="U30">
        <v>14.688177460874719</v>
      </c>
      <c r="V30">
        <v>14.40418623671345</v>
      </c>
      <c r="W30">
        <v>14.12575622584224</v>
      </c>
      <c r="X30">
        <v>13.852800508821881</v>
      </c>
      <c r="Y30">
        <v>13.58523401443391</v>
      </c>
      <c r="Z30">
        <v>13.322973486646161</v>
      </c>
      <c r="AA30">
        <v>13.065937452283491</v>
      </c>
      <c r="AB30">
        <v>12.81404618939284</v>
      </c>
      <c r="AC30">
        <v>12.56722169629179</v>
      </c>
      <c r="AD30">
        <v>12.32538766129014</v>
      </c>
      <c r="AE30">
        <v>12.08846943307409</v>
      </c>
      <c r="AF30">
        <v>11.85639399174284</v>
      </c>
      <c r="AG30">
        <v>11.62908992048745</v>
      </c>
      <c r="AH30">
        <v>11.406487377902129</v>
      </c>
      <c r="AI30">
        <v>11.18851807091824</v>
      </c>
      <c r="AJ30">
        <v>10.97511522835134</v>
      </c>
      <c r="AK30">
        <v>10.766213575051779</v>
      </c>
      <c r="AL30">
        <v>10.561749306649689</v>
      </c>
      <c r="AM30">
        <v>10.36166006488507</v>
      </c>
      <c r="AN30">
        <v>10.165884913514009</v>
      </c>
      <c r="AO30">
        <v>9.9743643147821643</v>
      </c>
      <c r="AP30">
        <v>9.7870401064567485</v>
      </c>
      <c r="AQ30">
        <v>9.603855479408379</v>
      </c>
      <c r="AR30">
        <v>9.4247549557343682</v>
      </c>
      <c r="AS30">
        <v>9.2496843674151101</v>
      </c>
      <c r="AT30">
        <v>9.0785908354953087</v>
      </c>
      <c r="AU30">
        <v>8.911422749782</v>
      </c>
      <c r="AV30">
        <v>8.7481297490514027</v>
      </c>
      <c r="AW30">
        <v>8.5886627017567925</v>
      </c>
      <c r="AX30">
        <v>8.4329736872296763</v>
      </c>
      <c r="AY30">
        <v>8.2810159773666836</v>
      </c>
      <c r="AZ30">
        <v>8.1327440187947921</v>
      </c>
      <c r="BA30">
        <v>7.9881134155074518</v>
      </c>
      <c r="BB30">
        <v>7.8470809119645653</v>
      </c>
      <c r="BC30">
        <v>7.7096043766490894</v>
      </c>
      <c r="BD30">
        <v>7.5756427860734181</v>
      </c>
      <c r="BE30">
        <v>7.4451562092286814</v>
      </c>
      <c r="BF30">
        <v>7.3181057924702753</v>
      </c>
      <c r="BG30">
        <v>7.1944537448330106</v>
      </c>
      <c r="BH30">
        <v>7.0741633237695076</v>
      </c>
      <c r="BI30">
        <v>6.9571988213053926</v>
      </c>
      <c r="BJ30">
        <v>6.843525550605225</v>
      </c>
      <c r="BK30">
        <v>6.7331098329429793</v>
      </c>
      <c r="BL30">
        <v>6.6259189850712037</v>
      </c>
      <c r="BM30">
        <v>6.5219213069829722</v>
      </c>
      <c r="BN30">
        <v>6.4210860700609906</v>
      </c>
      <c r="BO30">
        <v>6.323383505608275</v>
      </c>
      <c r="BP30">
        <v>6.2287847937549454</v>
      </c>
      <c r="BQ30">
        <v>6.137262052735875</v>
      </c>
      <c r="BR30">
        <v>6.0487883285339663</v>
      </c>
      <c r="BS30">
        <v>5.9633375848840764</v>
      </c>
      <c r="BT30">
        <v>5.8808846936326216</v>
      </c>
      <c r="BU30">
        <v>5.8014054254481344</v>
      </c>
      <c r="BV30">
        <v>5.7248764408781012</v>
      </c>
      <c r="BW30">
        <v>5.6512752817476057</v>
      </c>
      <c r="BX30">
        <v>5.5805803628953976</v>
      </c>
      <c r="BY30">
        <v>5.5127709642431384</v>
      </c>
      <c r="BZ30">
        <v>5.4478272231938014</v>
      </c>
      <c r="CA30">
        <v>5.3857301273551874</v>
      </c>
      <c r="CB30">
        <v>5.3264615075848347</v>
      </c>
      <c r="CC30">
        <v>5.2700040313525927</v>
      </c>
      <c r="CD30">
        <v>5.2163411964174022</v>
      </c>
      <c r="CE30">
        <v>5.1654573248148354</v>
      </c>
      <c r="CF30">
        <v>5.117337557152223</v>
      </c>
      <c r="CG30">
        <v>5.0719678472082697</v>
      </c>
      <c r="CH30">
        <v>5.0293349568341963</v>
      </c>
      <c r="CI30">
        <v>4.989426451153661</v>
      </c>
      <c r="CJ30">
        <v>4.9522306940587777</v>
      </c>
      <c r="CK30">
        <v>4.9177368439997933</v>
      </c>
      <c r="CL30">
        <v>4.8859348500660396</v>
      </c>
      <c r="CM30">
        <v>4.8568154483560138</v>
      </c>
      <c r="CN30">
        <v>4.8303701586345156</v>
      </c>
      <c r="CO30">
        <v>4.8065912812749989</v>
      </c>
      <c r="CP30">
        <v>4.7854718944854016</v>
      </c>
      <c r="CQ30">
        <v>4.7670058518158651</v>
      </c>
      <c r="CR30">
        <v>4.7511877799469628</v>
      </c>
      <c r="CS30">
        <v>4.7380130767571398</v>
      </c>
      <c r="CT30">
        <v>4.7274779096683028</v>
      </c>
      <c r="CU30">
        <v>4.7195792142685704</v>
      </c>
      <c r="CV30">
        <v>4.714314693211449</v>
      </c>
      <c r="CW30">
        <v>4.7116828153907351</v>
      </c>
    </row>
    <row r="31" spans="2:101" x14ac:dyDescent="0.25">
      <c r="B31">
        <v>28</v>
      </c>
      <c r="C31">
        <v>20.882524008212911</v>
      </c>
      <c r="D31">
        <v>20.483021638000611</v>
      </c>
      <c r="E31">
        <v>20.090997366862361</v>
      </c>
      <c r="F31">
        <v>19.706324045755942</v>
      </c>
      <c r="G31">
        <v>19.328877106461029</v>
      </c>
      <c r="H31">
        <v>18.95853451397338</v>
      </c>
      <c r="I31">
        <v>18.595176719830999</v>
      </c>
      <c r="J31">
        <v>18.238686616356791</v>
      </c>
      <c r="K31">
        <v>17.88894949180311</v>
      </c>
      <c r="L31">
        <v>17.54585298638326</v>
      </c>
      <c r="M31">
        <v>17.2092870491757</v>
      </c>
      <c r="N31">
        <v>16.879143895886841</v>
      </c>
      <c r="O31">
        <v>16.555317967458421</v>
      </c>
      <c r="P31">
        <v>16.237705889506149</v>
      </c>
      <c r="Q31">
        <v>15.926206432576009</v>
      </c>
      <c r="R31">
        <v>15.620720473205241</v>
      </c>
      <c r="S31">
        <v>15.321150955775179</v>
      </c>
      <c r="T31">
        <v>15.027402855143199</v>
      </c>
      <c r="U31">
        <v>14.739383140041509</v>
      </c>
      <c r="V31">
        <v>14.457000737230461</v>
      </c>
      <c r="W31">
        <v>14.1801664963946</v>
      </c>
      <c r="X31">
        <v>13.908793155769571</v>
      </c>
      <c r="Y31">
        <v>13.642795308488321</v>
      </c>
      <c r="Z31">
        <v>13.382089369635411</v>
      </c>
      <c r="AA31">
        <v>13.12659354399818</v>
      </c>
      <c r="AB31">
        <v>12.876227794503849</v>
      </c>
      <c r="AC31">
        <v>12.63091381133175</v>
      </c>
      <c r="AD31">
        <v>12.39057498169028</v>
      </c>
      <c r="AE31">
        <v>12.15513636024799</v>
      </c>
      <c r="AF31">
        <v>11.92452464020878</v>
      </c>
      <c r="AG31">
        <v>11.698668125020969</v>
      </c>
      <c r="AH31">
        <v>11.477496700710651</v>
      </c>
      <c r="AI31">
        <v>11.26094180882931</v>
      </c>
      <c r="AJ31">
        <v>11.0489364200065</v>
      </c>
      <c r="AK31">
        <v>10.841415008097931</v>
      </c>
      <c r="AL31">
        <v>10.63831352492002</v>
      </c>
      <c r="AM31">
        <v>10.439569375561581</v>
      </c>
      <c r="AN31">
        <v>10.24512139426405</v>
      </c>
      <c r="AO31">
        <v>10.05490982086123</v>
      </c>
      <c r="AP31">
        <v>9.8688762777701573</v>
      </c>
      <c r="AQ31">
        <v>9.6869637475245316</v>
      </c>
      <c r="AR31">
        <v>9.5091165508424869</v>
      </c>
      <c r="AS31">
        <v>9.3352803252204257</v>
      </c>
      <c r="AT31">
        <v>9.1654020040450703</v>
      </c>
      <c r="AU31">
        <v>8.9994297962157042</v>
      </c>
      <c r="AV31">
        <v>8.8373131662689328</v>
      </c>
      <c r="AW31">
        <v>8.6790028149983574</v>
      </c>
      <c r="AX31">
        <v>8.5244506605617207</v>
      </c>
      <c r="AY31">
        <v>8.3736098200681095</v>
      </c>
      <c r="AZ31">
        <v>8.2264345916381707</v>
      </c>
      <c r="BA31">
        <v>8.0828804369301039</v>
      </c>
      <c r="BB31">
        <v>7.9429039641246399</v>
      </c>
      <c r="BC31">
        <v>7.8064629113621491</v>
      </c>
      <c r="BD31">
        <v>7.6735161306251998</v>
      </c>
      <c r="BE31">
        <v>7.5440235720600697</v>
      </c>
      <c r="BF31">
        <v>7.4179462687307831</v>
      </c>
      <c r="BG31">
        <v>7.2952463217993966</v>
      </c>
      <c r="BH31">
        <v>7.1758868861263982</v>
      </c>
      <c r="BI31">
        <v>7.059832156285184</v>
      </c>
      <c r="BJ31">
        <v>6.9470473529847379</v>
      </c>
      <c r="BK31">
        <v>6.8374987098947546</v>
      </c>
      <c r="BL31">
        <v>6.7311534608675681</v>
      </c>
      <c r="BM31">
        <v>6.6279798275513899</v>
      </c>
      <c r="BN31">
        <v>6.5279470073894776</v>
      </c>
      <c r="BO31">
        <v>6.4310251619999947</v>
      </c>
      <c r="BP31">
        <v>6.3371854059314643</v>
      </c>
      <c r="BQ31">
        <v>6.2463997957887818</v>
      </c>
      <c r="BR31">
        <v>6.1586413197250067</v>
      </c>
      <c r="BS31">
        <v>6.0738838872941434</v>
      </c>
      <c r="BT31">
        <v>5.9921023196603631</v>
      </c>
      <c r="BU31">
        <v>5.9132723401591738</v>
      </c>
      <c r="BV31">
        <v>5.8373705652062382</v>
      </c>
      <c r="BW31">
        <v>5.7643744955496272</v>
      </c>
      <c r="BX31">
        <v>5.6942625078614402</v>
      </c>
      <c r="BY31">
        <v>5.6270138466648714</v>
      </c>
      <c r="BZ31">
        <v>5.5626086165929163</v>
      </c>
      <c r="CA31">
        <v>5.5010277749750758</v>
      </c>
      <c r="CB31">
        <v>5.4422531247485049</v>
      </c>
      <c r="CC31">
        <v>5.3862673076902103</v>
      </c>
      <c r="CD31">
        <v>5.3330537979670867</v>
      </c>
      <c r="CE31">
        <v>5.2825968960006113</v>
      </c>
      <c r="CF31">
        <v>5.2348817226432613</v>
      </c>
      <c r="CG31">
        <v>5.1898942136637789</v>
      </c>
      <c r="CH31">
        <v>5.1476211145386053</v>
      </c>
      <c r="CI31">
        <v>5.1080499755468871</v>
      </c>
      <c r="CJ31">
        <v>5.0711691471666507</v>
      </c>
      <c r="CK31">
        <v>5.0369677757698517</v>
      </c>
      <c r="CL31">
        <v>5.0054357996141334</v>
      </c>
      <c r="CM31">
        <v>4.9765639451293104</v>
      </c>
      <c r="CN31">
        <v>4.9503437234967143</v>
      </c>
      <c r="CO31">
        <v>4.9267674275196498</v>
      </c>
      <c r="CP31">
        <v>4.9058281287834093</v>
      </c>
      <c r="CQ31">
        <v>4.8875196751033876</v>
      </c>
      <c r="CR31">
        <v>4.8718366882600179</v>
      </c>
      <c r="CS31">
        <v>4.858774562019355</v>
      </c>
      <c r="CT31">
        <v>4.8483294604383076</v>
      </c>
      <c r="CU31">
        <v>4.8404983164536803</v>
      </c>
      <c r="CV31">
        <v>4.8352788307542376</v>
      </c>
      <c r="CW31">
        <v>4.8326694709352873</v>
      </c>
    </row>
    <row r="32" spans="2:101" x14ac:dyDescent="0.25">
      <c r="B32">
        <v>29</v>
      </c>
      <c r="C32">
        <v>20.901362398629178</v>
      </c>
      <c r="D32">
        <v>20.503502448398471</v>
      </c>
      <c r="E32">
        <v>20.1131153842237</v>
      </c>
      <c r="F32">
        <v>19.73007366462868</v>
      </c>
      <c r="G32">
        <v>19.35425233198832</v>
      </c>
      <c r="H32">
        <v>18.985528965099171</v>
      </c>
      <c r="I32">
        <v>18.62378363267765</v>
      </c>
      <c r="J32">
        <v>18.2688988477706</v>
      </c>
      <c r="K32">
        <v>17.92075952306315</v>
      </c>
      <c r="L32">
        <v>17.57925292706885</v>
      </c>
      <c r="M32">
        <v>17.24426864118767</v>
      </c>
      <c r="N32">
        <v>16.915698517617422</v>
      </c>
      <c r="O32">
        <v>16.593436638104802</v>
      </c>
      <c r="P32">
        <v>16.277379273522129</v>
      </c>
      <c r="Q32">
        <v>15.96742484425641</v>
      </c>
      <c r="R32">
        <v>15.66347388139735</v>
      </c>
      <c r="S32">
        <v>15.36542898871156</v>
      </c>
      <c r="T32">
        <v>15.07319480539001</v>
      </c>
      <c r="U32">
        <v>14.786677969556299</v>
      </c>
      <c r="V32">
        <v>14.505787082523501</v>
      </c>
      <c r="W32">
        <v>14.230432673787529</v>
      </c>
      <c r="X32">
        <v>13.96052716674512</v>
      </c>
      <c r="Y32">
        <v>13.695984845125031</v>
      </c>
      <c r="Z32">
        <v>13.43672182012077</v>
      </c>
      <c r="AA32">
        <v>13.182655998213979</v>
      </c>
      <c r="AB32">
        <v>12.933707049677279</v>
      </c>
      <c r="AC32">
        <v>12.689796377745919</v>
      </c>
      <c r="AD32">
        <v>12.45084708844759</v>
      </c>
      <c r="AE32">
        <v>12.216783961080029</v>
      </c>
      <c r="AF32">
        <v>11.98753341932626</v>
      </c>
      <c r="AG32">
        <v>11.763023502997401</v>
      </c>
      <c r="AH32">
        <v>11.543183840393221</v>
      </c>
      <c r="AI32">
        <v>11.327945621270811</v>
      </c>
      <c r="AJ32">
        <v>11.11724157041194</v>
      </c>
      <c r="AK32">
        <v>10.91100592177961</v>
      </c>
      <c r="AL32">
        <v>10.709174393254941</v>
      </c>
      <c r="AM32">
        <v>10.51168416194519</v>
      </c>
      <c r="AN32">
        <v>10.318473840054249</v>
      </c>
      <c r="AO32">
        <v>10.129483451306831</v>
      </c>
      <c r="AP32">
        <v>9.9446544079180388</v>
      </c>
      <c r="AQ32">
        <v>9.7639294880998495</v>
      </c>
      <c r="AR32">
        <v>9.5872528140963915</v>
      </c>
      <c r="AS32">
        <v>9.4145698307399908</v>
      </c>
      <c r="AT32">
        <v>9.245827284520125</v>
      </c>
      <c r="AU32">
        <v>9.0809732031575319</v>
      </c>
      <c r="AV32">
        <v>8.9199568756759309</v>
      </c>
      <c r="AW32">
        <v>8.7627288329638962</v>
      </c>
      <c r="AX32">
        <v>8.6092408288196225</v>
      </c>
      <c r="AY32">
        <v>8.4594458214714141</v>
      </c>
      <c r="AZ32">
        <v>8.3132979555669273</v>
      </c>
      <c r="BA32">
        <v>8.170752544624218</v>
      </c>
      <c r="BB32">
        <v>8.0317660539380142</v>
      </c>
      <c r="BC32">
        <v>7.8962960839344358</v>
      </c>
      <c r="BD32">
        <v>7.7643013539678831</v>
      </c>
      <c r="BE32">
        <v>7.6357416865536516</v>
      </c>
      <c r="BF32">
        <v>7.510577992030151</v>
      </c>
      <c r="BG32">
        <v>7.3887722536446754</v>
      </c>
      <c r="BH32">
        <v>7.2702875130567559</v>
      </c>
      <c r="BI32">
        <v>7.1550878562533864</v>
      </c>
      <c r="BJ32">
        <v>7.0431383998703954</v>
      </c>
      <c r="BK32">
        <v>6.9344052779144958</v>
      </c>
      <c r="BL32">
        <v>6.8288556288805822</v>
      </c>
      <c r="BM32">
        <v>6.7264575832590472</v>
      </c>
      <c r="BN32">
        <v>6.6271802514279523</v>
      </c>
      <c r="BO32">
        <v>6.5309937119250776</v>
      </c>
      <c r="BP32">
        <v>6.4378690000949632</v>
      </c>
      <c r="BQ32">
        <v>6.3477780971062128</v>
      </c>
      <c r="BR32">
        <v>6.2606939193344324</v>
      </c>
      <c r="BS32">
        <v>6.1765903081063307</v>
      </c>
      <c r="BT32">
        <v>6.0954420198006183</v>
      </c>
      <c r="BU32">
        <v>6.0172247163014898</v>
      </c>
      <c r="BV32">
        <v>5.9419149558005886</v>
      </c>
      <c r="BW32">
        <v>5.8694901839434994</v>
      </c>
      <c r="BX32">
        <v>5.7999287253168914</v>
      </c>
      <c r="BY32">
        <v>5.733209775272667</v>
      </c>
      <c r="BZ32">
        <v>5.6693133920854804</v>
      </c>
      <c r="CA32">
        <v>5.6082204894402281</v>
      </c>
      <c r="CB32">
        <v>5.5499128292461437</v>
      </c>
      <c r="CC32">
        <v>5.4943730147743564</v>
      </c>
      <c r="CD32">
        <v>5.4415844841158281</v>
      </c>
      <c r="CE32">
        <v>5.3915315039567506</v>
      </c>
      <c r="CF32">
        <v>5.3441991636686117</v>
      </c>
      <c r="CG32">
        <v>5.2995733697102594</v>
      </c>
      <c r="CH32">
        <v>5.2576408403394348</v>
      </c>
      <c r="CI32">
        <v>5.2183891006313861</v>
      </c>
      <c r="CJ32">
        <v>5.1818064778022519</v>
      </c>
      <c r="CK32">
        <v>5.1478820968351506</v>
      </c>
      <c r="CL32">
        <v>5.1166058764068847</v>
      </c>
      <c r="CM32">
        <v>5.0879685251134612</v>
      </c>
      <c r="CN32">
        <v>5.0619615379926399</v>
      </c>
      <c r="CO32">
        <v>5.0385771933419337</v>
      </c>
      <c r="CP32">
        <v>5.0178085498305691</v>
      </c>
      <c r="CQ32">
        <v>4.9996494439040742</v>
      </c>
      <c r="CR32">
        <v>4.9840944874802906</v>
      </c>
      <c r="CS32">
        <v>4.9711390659357209</v>
      </c>
      <c r="CT32">
        <v>4.9607793363813029</v>
      </c>
      <c r="CU32">
        <v>4.9530122262267717</v>
      </c>
      <c r="CV32">
        <v>4.9478354320329627</v>
      </c>
      <c r="CW32">
        <v>4.9452474186515039</v>
      </c>
    </row>
    <row r="33" spans="2:101" x14ac:dyDescent="0.25">
      <c r="B33">
        <v>30</v>
      </c>
      <c r="C33">
        <v>20.918745962835239</v>
      </c>
      <c r="D33">
        <v>20.522404339978191</v>
      </c>
      <c r="E33">
        <v>20.13353096093083</v>
      </c>
      <c r="F33">
        <v>19.751997930948541</v>
      </c>
      <c r="G33">
        <v>19.377679941584638</v>
      </c>
      <c r="H33">
        <v>19.010454223405691</v>
      </c>
      <c r="I33">
        <v>18.650200499631591</v>
      </c>
      <c r="J33">
        <v>18.296800940684619</v>
      </c>
      <c r="K33">
        <v>17.95014011963222</v>
      </c>
      <c r="L33">
        <v>17.610104968508651</v>
      </c>
      <c r="M33">
        <v>17.276584735500538</v>
      </c>
      <c r="N33">
        <v>16.94947094298232</v>
      </c>
      <c r="O33">
        <v>16.628657346386991</v>
      </c>
      <c r="P33">
        <v>16.314039893898691</v>
      </c>
      <c r="Q33">
        <v>16.005516686953261</v>
      </c>
      <c r="R33">
        <v>15.702987941533589</v>
      </c>
      <c r="S33">
        <v>15.40635595024661</v>
      </c>
      <c r="T33">
        <v>15.115525045169081</v>
      </c>
      <c r="U33">
        <v>14.83040156144977</v>
      </c>
      <c r="V33">
        <v>14.550893801655331</v>
      </c>
      <c r="W33">
        <v>14.27691200084813</v>
      </c>
      <c r="X33">
        <v>14.008368292383979</v>
      </c>
      <c r="Y33">
        <v>13.745176674418071</v>
      </c>
      <c r="Z33">
        <v>13.487252977107779</v>
      </c>
      <c r="AA33">
        <v>13.23451483050116</v>
      </c>
      <c r="AB33">
        <v>12.986881633099911</v>
      </c>
      <c r="AC33">
        <v>12.744274521086311</v>
      </c>
      <c r="AD33">
        <v>12.50661633820334</v>
      </c>
      <c r="AE33">
        <v>12.273831606277589</v>
      </c>
      <c r="AF33">
        <v>12.04584649637496</v>
      </c>
      <c r="AG33">
        <v>11.822588800578879</v>
      </c>
      <c r="AH33">
        <v>11.603987904381439</v>
      </c>
      <c r="AI33">
        <v>11.38997475967779</v>
      </c>
      <c r="AJ33">
        <v>11.180481858354231</v>
      </c>
      <c r="AK33">
        <v>10.97544320646089</v>
      </c>
      <c r="AL33">
        <v>10.774794298959881</v>
      </c>
      <c r="AM33">
        <v>10.578472095039871</v>
      </c>
      <c r="AN33">
        <v>10.3864149939886</v>
      </c>
      <c r="AO33">
        <v>10.19856281161449</v>
      </c>
      <c r="AP33">
        <v>10.014856757209211</v>
      </c>
      <c r="AQ33">
        <v>9.8352394110426822</v>
      </c>
      <c r="AR33">
        <v>9.6596547023827544</v>
      </c>
      <c r="AS33">
        <v>9.488047888031339</v>
      </c>
      <c r="AT33">
        <v>9.3203655313694256</v>
      </c>
      <c r="AU33">
        <v>9.156555481903311</v>
      </c>
      <c r="AV33">
        <v>8.9965668553045752</v>
      </c>
      <c r="AW33">
        <v>8.8403500139365399</v>
      </c>
      <c r="AX33">
        <v>8.6878565478599885</v>
      </c>
      <c r="AY33">
        <v>8.5390392563112147</v>
      </c>
      <c r="AZ33">
        <v>8.3938521296454951</v>
      </c>
      <c r="BA33">
        <v>8.2522503317392246</v>
      </c>
      <c r="BB33">
        <v>8.1141901828442506</v>
      </c>
      <c r="BC33">
        <v>7.9796291428878749</v>
      </c>
      <c r="BD33">
        <v>7.8485257952122396</v>
      </c>
      <c r="BE33">
        <v>7.7208398307469928</v>
      </c>
      <c r="BF33">
        <v>7.5965320326091659</v>
      </c>
      <c r="BG33">
        <v>7.4755642611243953</v>
      </c>
      <c r="BH33">
        <v>7.3578994392637496</v>
      </c>
      <c r="BI33">
        <v>7.2435015384905483</v>
      </c>
      <c r="BJ33">
        <v>7.1323355650116742</v>
      </c>
      <c r="BK33">
        <v>7.0243675464280697</v>
      </c>
      <c r="BL33">
        <v>6.9195645187791719</v>
      </c>
      <c r="BM33">
        <v>6.8178945139762268</v>
      </c>
      <c r="BN33">
        <v>6.7193265476195227</v>
      </c>
      <c r="BO33">
        <v>6.623830607194729</v>
      </c>
      <c r="BP33">
        <v>6.5313776406436226</v>
      </c>
      <c r="BQ33">
        <v>6.4419395453047148</v>
      </c>
      <c r="BR33">
        <v>6.3554891572192336</v>
      </c>
      <c r="BS33">
        <v>6.2720002407982873</v>
      </c>
      <c r="BT33">
        <v>6.1914474788468983</v>
      </c>
      <c r="BU33">
        <v>6.113806462941004</v>
      </c>
      <c r="BV33">
        <v>6.0390536841533606</v>
      </c>
      <c r="BW33">
        <v>5.9671665241246838</v>
      </c>
      <c r="BX33">
        <v>5.898123246476259</v>
      </c>
      <c r="BY33">
        <v>5.8319029885605671</v>
      </c>
      <c r="BZ33">
        <v>5.768485753546444</v>
      </c>
      <c r="CA33">
        <v>5.7078524028355364</v>
      </c>
      <c r="CB33">
        <v>5.6499846488068748</v>
      </c>
      <c r="CC33">
        <v>5.5948650478865103</v>
      </c>
      <c r="CD33">
        <v>5.5424769939393732</v>
      </c>
      <c r="CE33">
        <v>5.4928047119805044</v>
      </c>
      <c r="CF33">
        <v>5.4458332522030384</v>
      </c>
      <c r="CG33">
        <v>5.4015484843204016</v>
      </c>
      <c r="CH33">
        <v>5.3599370922203438</v>
      </c>
      <c r="CI33">
        <v>5.3209865689284896</v>
      </c>
      <c r="CJ33">
        <v>5.2846852118793031</v>
      </c>
      <c r="CK33">
        <v>5.2510221184924042</v>
      </c>
      <c r="CL33">
        <v>5.2199871820523738</v>
      </c>
      <c r="CM33">
        <v>5.1915710878902432</v>
      </c>
      <c r="CN33">
        <v>5.1657653098650664</v>
      </c>
      <c r="CO33">
        <v>5.1425621071440029</v>
      </c>
      <c r="CP33">
        <v>5.1219545212795712</v>
      </c>
      <c r="CQ33">
        <v>5.1039363735827772</v>
      </c>
      <c r="CR33">
        <v>5.0885022627909811</v>
      </c>
      <c r="CS33">
        <v>5.0756475630295048</v>
      </c>
      <c r="CT33">
        <v>5.0653684220660766</v>
      </c>
      <c r="CU33">
        <v>5.0576617598573668</v>
      </c>
      <c r="CV33">
        <v>5.0525252673869794</v>
      </c>
      <c r="CW33">
        <v>5.0499574057943741</v>
      </c>
    </row>
    <row r="34" spans="2:101" x14ac:dyDescent="0.25">
      <c r="B34">
        <v>31</v>
      </c>
      <c r="C34">
        <v>20.934804693790891</v>
      </c>
      <c r="D34">
        <v>20.539867774534219</v>
      </c>
      <c r="E34">
        <v>20.152394938691248</v>
      </c>
      <c r="F34">
        <v>19.772257971919149</v>
      </c>
      <c r="G34">
        <v>19.399331248167961</v>
      </c>
      <c r="H34">
        <v>19.03349168251642</v>
      </c>
      <c r="I34">
        <v>18.674618684929879</v>
      </c>
      <c r="J34">
        <v>18.322594114924762</v>
      </c>
      <c r="K34">
        <v>17.977302237124189</v>
      </c>
      <c r="L34">
        <v>17.63862967768954</v>
      </c>
      <c r="M34">
        <v>17.306465381613251</v>
      </c>
      <c r="N34">
        <v>16.98070057085836</v>
      </c>
      <c r="O34">
        <v>16.661228703330391</v>
      </c>
      <c r="P34">
        <v>16.347945432667981</v>
      </c>
      <c r="Q34">
        <v>16.040748568838129</v>
      </c>
      <c r="R34">
        <v>15.739538039523021</v>
      </c>
      <c r="S34">
        <v>15.44421585228506</v>
      </c>
      <c r="T34">
        <v>15.154686057497321</v>
      </c>
      <c r="U34">
        <v>14.8708547120267</v>
      </c>
      <c r="V34">
        <v>14.592629843657431</v>
      </c>
      <c r="W34">
        <v>14.31992141624276</v>
      </c>
      <c r="X34">
        <v>14.052641295572879</v>
      </c>
      <c r="Y34">
        <v>13.790703215947399</v>
      </c>
      <c r="Z34">
        <v>13.534022747440909</v>
      </c>
      <c r="AA34">
        <v>13.282517263850471</v>
      </c>
      <c r="AB34">
        <v>13.03610591131377</v>
      </c>
      <c r="AC34">
        <v>12.794709577587479</v>
      </c>
      <c r="AD34">
        <v>12.558250861974869</v>
      </c>
      <c r="AE34">
        <v>12.32665404589256</v>
      </c>
      <c r="AF34">
        <v>12.099845064066031</v>
      </c>
      <c r="AG34">
        <v>11.877751476344031</v>
      </c>
      <c r="AH34">
        <v>11.66030244012199</v>
      </c>
      <c r="AI34">
        <v>11.447428683364951</v>
      </c>
      <c r="AJ34">
        <v>11.239062478220379</v>
      </c>
      <c r="AK34">
        <v>11.03513761521201</v>
      </c>
      <c r="AL34">
        <v>10.83558937800521</v>
      </c>
      <c r="AM34">
        <v>10.64035451873543</v>
      </c>
      <c r="AN34">
        <v>10.449371233890741</v>
      </c>
      <c r="AO34">
        <v>10.262579140740129</v>
      </c>
      <c r="AP34">
        <v>10.07991925429911</v>
      </c>
      <c r="AQ34">
        <v>9.9013339648244969</v>
      </c>
      <c r="AR34">
        <v>9.7267670158304078</v>
      </c>
      <c r="AS34">
        <v>9.5561634826175119</v>
      </c>
      <c r="AT34">
        <v>9.3894697513079652</v>
      </c>
      <c r="AU34">
        <v>9.2266334983784457</v>
      </c>
      <c r="AV34">
        <v>9.0676036706839334</v>
      </c>
      <c r="AW34">
        <v>8.9123304659650397</v>
      </c>
      <c r="AX34">
        <v>8.7607653138318149</v>
      </c>
      <c r="AY34">
        <v>8.6128608572171146</v>
      </c>
      <c r="AZ34">
        <v>8.4685709342928046</v>
      </c>
      <c r="BA34">
        <v>8.3278505608421423</v>
      </c>
      <c r="BB34">
        <v>8.1906559130819385</v>
      </c>
      <c r="BC34">
        <v>8.0569443109281078</v>
      </c>
      <c r="BD34">
        <v>7.9266742016984777</v>
      </c>
      <c r="BE34">
        <v>7.7998051442468253</v>
      </c>
      <c r="BF34">
        <v>7.6762977935222061</v>
      </c>
      <c r="BG34">
        <v>7.5561138855478696</v>
      </c>
      <c r="BH34">
        <v>7.4392162228141041</v>
      </c>
      <c r="BI34">
        <v>7.3255686600795569</v>
      </c>
      <c r="BJ34">
        <v>7.2151360905756592</v>
      </c>
      <c r="BK34">
        <v>7.1078844326089774</v>
      </c>
      <c r="BL34">
        <v>7.0037806165563614</v>
      </c>
      <c r="BM34">
        <v>6.9027925722480186</v>
      </c>
      <c r="BN34">
        <v>6.8048892167336286</v>
      </c>
      <c r="BO34">
        <v>6.7100404424268367</v>
      </c>
      <c r="BP34">
        <v>6.618217105623617</v>
      </c>
      <c r="BQ34">
        <v>6.5293910153899839</v>
      </c>
      <c r="BR34">
        <v>6.4435349228148846</v>
      </c>
      <c r="BS34">
        <v>6.3606225106239886</v>
      </c>
      <c r="BT34">
        <v>6.2806283831503862</v>
      </c>
      <c r="BU34">
        <v>6.203528056658298</v>
      </c>
      <c r="BV34">
        <v>6.1292979500159728</v>
      </c>
      <c r="BW34">
        <v>6.0579153757141189</v>
      </c>
      <c r="BX34">
        <v>5.9893585312263546</v>
      </c>
      <c r="BY34">
        <v>5.9236064907082424</v>
      </c>
      <c r="BZ34">
        <v>5.8606391970316194</v>
      </c>
      <c r="CA34">
        <v>5.8004374541510808</v>
      </c>
      <c r="CB34">
        <v>5.7429829197995668</v>
      </c>
      <c r="CC34">
        <v>5.6882580985101132</v>
      </c>
      <c r="CD34">
        <v>5.6362463349610117</v>
      </c>
      <c r="CE34">
        <v>5.5869318076416894</v>
      </c>
      <c r="CF34">
        <v>5.5402995228367518</v>
      </c>
      <c r="CG34">
        <v>5.4963353089257776</v>
      </c>
      <c r="CH34">
        <v>5.4550258109965766</v>
      </c>
      <c r="CI34">
        <v>5.4163584857696669</v>
      </c>
      <c r="CJ34">
        <v>5.3803215968320117</v>
      </c>
      <c r="CK34">
        <v>5.3469042101779802</v>
      </c>
      <c r="CL34">
        <v>5.3160961900557888</v>
      </c>
      <c r="CM34">
        <v>5.2878881951176711</v>
      </c>
      <c r="CN34">
        <v>5.2622716748722764</v>
      </c>
      <c r="CO34">
        <v>5.2392388664377441</v>
      </c>
      <c r="CP34">
        <v>5.2187827915942382</v>
      </c>
      <c r="CQ34">
        <v>5.2008972541346328</v>
      </c>
      <c r="CR34">
        <v>5.1855768375123317</v>
      </c>
      <c r="CS34">
        <v>5.1728169027852076</v>
      </c>
      <c r="CT34">
        <v>5.1626135868548459</v>
      </c>
      <c r="CU34">
        <v>5.1549638010003518</v>
      </c>
      <c r="CV34">
        <v>5.1498652297061156</v>
      </c>
      <c r="CW34">
        <v>5.1473163297830746</v>
      </c>
    </row>
    <row r="35" spans="2:101" x14ac:dyDescent="0.25">
      <c r="B35">
        <v>32</v>
      </c>
      <c r="C35">
        <v>20.949652991932741</v>
      </c>
      <c r="D35">
        <v>20.556016486426731</v>
      </c>
      <c r="E35">
        <v>20.16984031493071</v>
      </c>
      <c r="F35">
        <v>19.79099597272609</v>
      </c>
      <c r="G35">
        <v>19.419357545030099</v>
      </c>
      <c r="H35">
        <v>19.054801659932501</v>
      </c>
      <c r="I35">
        <v>18.69720744225279</v>
      </c>
      <c r="J35">
        <v>18.346456468301799</v>
      </c>
      <c r="K35">
        <v>18.00243272153249</v>
      </c>
      <c r="L35">
        <v>17.665022549064471</v>
      </c>
      <c r="M35">
        <v>17.334114619067819</v>
      </c>
      <c r="N35">
        <v>17.009599878990979</v>
      </c>
      <c r="O35">
        <v>16.691371514619021</v>
      </c>
      <c r="P35">
        <v>16.37932490994795</v>
      </c>
      <c r="Q35">
        <v>16.073357607861261</v>
      </c>
      <c r="R35">
        <v>15.77336927159554</v>
      </c>
      <c r="S35">
        <v>15.479261646981611</v>
      </c>
      <c r="T35">
        <v>15.190938525448431</v>
      </c>
      <c r="U35">
        <v>14.908305707777011</v>
      </c>
      <c r="V35">
        <v>14.631270968591931</v>
      </c>
      <c r="W35">
        <v>14.359744021578191</v>
      </c>
      <c r="X35">
        <v>14.093636485411499</v>
      </c>
      <c r="Y35">
        <v>13.832861850390231</v>
      </c>
      <c r="Z35">
        <v>13.577335445757621</v>
      </c>
      <c r="AA35">
        <v>13.32697440770283</v>
      </c>
      <c r="AB35">
        <v>13.08169764802992</v>
      </c>
      <c r="AC35">
        <v>12.84142582348394</v>
      </c>
      <c r="AD35">
        <v>12.60608130572338</v>
      </c>
      <c r="AE35">
        <v>12.37558815192874</v>
      </c>
      <c r="AF35">
        <v>12.14987207603696</v>
      </c>
      <c r="AG35">
        <v>11.928860420591739</v>
      </c>
      <c r="AH35">
        <v>11.71248212919989</v>
      </c>
      <c r="AI35">
        <v>11.500667719584291</v>
      </c>
      <c r="AJ35">
        <v>11.29334925722387</v>
      </c>
      <c r="AK35">
        <v>11.090460329571551</v>
      </c>
      <c r="AL35">
        <v>10.89193602084107</v>
      </c>
      <c r="AM35">
        <v>10.69771288735379</v>
      </c>
      <c r="AN35">
        <v>10.507728933437051</v>
      </c>
      <c r="AO35">
        <v>10.32192358786526</v>
      </c>
      <c r="AP35">
        <v>10.14023768083578</v>
      </c>
      <c r="AQ35">
        <v>9.9626134214712234</v>
      </c>
      <c r="AR35">
        <v>9.7889943758403071</v>
      </c>
      <c r="AS35">
        <v>9.6193254454894657</v>
      </c>
      <c r="AT35">
        <v>9.4535528464775762</v>
      </c>
      <c r="AU35">
        <v>9.2916240889063992</v>
      </c>
      <c r="AV35">
        <v>9.1334879569393372</v>
      </c>
      <c r="AW35">
        <v>8.979094489301449</v>
      </c>
      <c r="AX35">
        <v>8.8283949602536911</v>
      </c>
      <c r="AY35">
        <v>8.6813418610346051</v>
      </c>
      <c r="AZ35">
        <v>8.5378888817626528</v>
      </c>
      <c r="BA35">
        <v>8.3979908937928656</v>
      </c>
      <c r="BB35">
        <v>8.2616039325212363</v>
      </c>
      <c r="BC35">
        <v>8.1286851806307343</v>
      </c>
      <c r="BD35">
        <v>7.9991929517728204</v>
      </c>
      <c r="BE35">
        <v>7.8730866746785226</v>
      </c>
      <c r="BF35">
        <v>7.7503268776932686</v>
      </c>
      <c r="BG35">
        <v>7.6308751737298079</v>
      </c>
      <c r="BH35">
        <v>7.5146942456337298</v>
      </c>
      <c r="BI35">
        <v>7.4017478319561603</v>
      </c>
      <c r="BJ35">
        <v>7.2920007131284086</v>
      </c>
      <c r="BK35">
        <v>7.1854186980334456</v>
      </c>
      <c r="BL35">
        <v>7.0819686109692377</v>
      </c>
      <c r="BM35">
        <v>6.9816182789991021</v>
      </c>
      <c r="BN35">
        <v>6.8843365196843536</v>
      </c>
      <c r="BO35">
        <v>6.7900931291946716</v>
      </c>
      <c r="BP35">
        <v>6.6988588707917396</v>
      </c>
      <c r="BQ35">
        <v>6.6106054636818357</v>
      </c>
      <c r="BR35">
        <v>6.5253055722331554</v>
      </c>
      <c r="BS35">
        <v>6.4429327955538431</v>
      </c>
      <c r="BT35">
        <v>6.3634616574267602</v>
      </c>
      <c r="BU35">
        <v>6.2868675965971912</v>
      </c>
      <c r="BV35">
        <v>6.2131269574097852</v>
      </c>
      <c r="BW35">
        <v>6.1422169807911953</v>
      </c>
      <c r="BX35">
        <v>6.0741157955749294</v>
      </c>
      <c r="BY35">
        <v>6.0088024101651669</v>
      </c>
      <c r="BZ35">
        <v>5.9462567045362587</v>
      </c>
      <c r="CA35">
        <v>5.8864594225649221</v>
      </c>
      <c r="CB35">
        <v>5.8293921646921234</v>
      </c>
      <c r="CC35">
        <v>5.7750373809118472</v>
      </c>
      <c r="CD35">
        <v>5.7233783640840263</v>
      </c>
      <c r="CE35">
        <v>5.6743992435690718</v>
      </c>
      <c r="CF35">
        <v>5.6280849791815024</v>
      </c>
      <c r="CG35">
        <v>5.5844213554603419</v>
      </c>
      <c r="CH35">
        <v>5.5433949762540573</v>
      </c>
      <c r="CI35">
        <v>5.5049932596179323</v>
      </c>
      <c r="CJ35">
        <v>5.4692044330218641</v>
      </c>
      <c r="CK35">
        <v>5.4360175288667261</v>
      </c>
      <c r="CL35">
        <v>5.4054223803075478</v>
      </c>
      <c r="CM35">
        <v>5.3774096173818586</v>
      </c>
      <c r="CN35">
        <v>5.3519706634416906</v>
      </c>
      <c r="CO35">
        <v>5.3290977318878276</v>
      </c>
      <c r="CP35">
        <v>5.3087838232050144</v>
      </c>
      <c r="CQ35">
        <v>5.2910227222969928</v>
      </c>
      <c r="CR35">
        <v>5.2758089961202668</v>
      </c>
      <c r="CS35">
        <v>5.2631379916156842</v>
      </c>
      <c r="CT35">
        <v>5.2530058339370358</v>
      </c>
      <c r="CU35">
        <v>5.2454094249759411</v>
      </c>
      <c r="CV35">
        <v>5.2403464421824664</v>
      </c>
      <c r="CW35">
        <v>5.2378153376809946</v>
      </c>
    </row>
    <row r="36" spans="2:101" x14ac:dyDescent="0.25">
      <c r="B36">
        <v>33</v>
      </c>
      <c r="C36">
        <v>20.963392311165808</v>
      </c>
      <c r="D36">
        <v>20.570960303536118</v>
      </c>
      <c r="E36">
        <v>20.185985234566569</v>
      </c>
      <c r="F36">
        <v>19.80833833475128</v>
      </c>
      <c r="G36">
        <v>19.437893425887129</v>
      </c>
      <c r="H36">
        <v>19.074526874096112</v>
      </c>
      <c r="I36">
        <v>18.71811754376672</v>
      </c>
      <c r="J36">
        <v>18.368546752398281</v>
      </c>
      <c r="K36">
        <v>18.02569822633286</v>
      </c>
      <c r="L36">
        <v>17.689458057359381</v>
      </c>
      <c r="M36">
        <v>17.359714660175079</v>
      </c>
      <c r="N36">
        <v>17.036358730689571</v>
      </c>
      <c r="O36">
        <v>16.719283205157289</v>
      </c>
      <c r="P36">
        <v>16.40838322012409</v>
      </c>
      <c r="Q36">
        <v>16.103556073174321</v>
      </c>
      <c r="R36">
        <v>15.804701184464779</v>
      </c>
      <c r="S36">
        <v>15.51172005903228</v>
      </c>
      <c r="T36">
        <v>15.22451624986196</v>
      </c>
      <c r="U36">
        <v>14.942995321703419</v>
      </c>
      <c r="V36">
        <v>14.66706481562233</v>
      </c>
      <c r="W36">
        <v>14.396634214275281</v>
      </c>
      <c r="X36">
        <v>14.13161490789575</v>
      </c>
      <c r="Y36">
        <v>13.871920160979609</v>
      </c>
      <c r="Z36">
        <v>13.61746507965854</v>
      </c>
      <c r="AA36">
        <v>13.36816657975012</v>
      </c>
      <c r="AB36">
        <v>13.123943355473511</v>
      </c>
      <c r="AC36">
        <v>12.884715848819891</v>
      </c>
      <c r="AD36">
        <v>12.650406219567101</v>
      </c>
      <c r="AE36">
        <v>12.420938315927909</v>
      </c>
      <c r="AF36">
        <v>12.196237645821959</v>
      </c>
      <c r="AG36">
        <v>11.97623134876125</v>
      </c>
      <c r="AH36">
        <v>11.760848168339329</v>
      </c>
      <c r="AI36">
        <v>11.550018425314811</v>
      </c>
      <c r="AJ36">
        <v>11.34367399127963</v>
      </c>
      <c r="AK36">
        <v>11.141748262902979</v>
      </c>
      <c r="AL36">
        <v>10.94417613674187</v>
      </c>
      <c r="AM36">
        <v>10.75089398460948</v>
      </c>
      <c r="AN36">
        <v>10.56183962949275</v>
      </c>
      <c r="AO36">
        <v>10.376952322010739</v>
      </c>
      <c r="AP36">
        <v>10.196172717405361</v>
      </c>
      <c r="AQ36">
        <v>10.01944285305661</v>
      </c>
      <c r="AR36">
        <v>9.8467061265142473</v>
      </c>
      <c r="AS36">
        <v>9.6779072740381533</v>
      </c>
      <c r="AT36">
        <v>9.5129923496398536</v>
      </c>
      <c r="AU36">
        <v>9.3519087046177809</v>
      </c>
      <c r="AV36">
        <v>9.1946049675790018</v>
      </c>
      <c r="AW36">
        <v>9.0410310249403132</v>
      </c>
      <c r="AX36">
        <v>8.8911380019018136</v>
      </c>
      <c r="AY36">
        <v>8.7448782438861237</v>
      </c>
      <c r="AZ36">
        <v>8.6022052984367079</v>
      </c>
      <c r="BA36">
        <v>8.4630738975687407</v>
      </c>
      <c r="BB36">
        <v>8.3274399405662471</v>
      </c>
      <c r="BC36">
        <v>8.195260477219394</v>
      </c>
      <c r="BD36">
        <v>8.0664936914957828</v>
      </c>
      <c r="BE36">
        <v>7.9410988856400344</v>
      </c>
      <c r="BF36">
        <v>7.8190364646957642</v>
      </c>
      <c r="BG36">
        <v>7.7002679214445076</v>
      </c>
      <c r="BH36">
        <v>7.5847558217560342</v>
      </c>
      <c r="BI36">
        <v>7.4724637903447988</v>
      </c>
      <c r="BJ36">
        <v>7.3633564969273388</v>
      </c>
      <c r="BK36">
        <v>7.2573996427755887</v>
      </c>
      <c r="BL36">
        <v>7.154559947661185</v>
      </c>
      <c r="BM36">
        <v>7.0548051371860234</v>
      </c>
      <c r="BN36">
        <v>6.9581039304944294</v>
      </c>
      <c r="BO36">
        <v>6.8644260283624199</v>
      </c>
      <c r="BP36">
        <v>6.7737421016596731</v>
      </c>
      <c r="BQ36">
        <v>6.68602378018001</v>
      </c>
      <c r="BR36">
        <v>6.6012436418362093</v>
      </c>
      <c r="BS36">
        <v>6.5193752022152216</v>
      </c>
      <c r="BT36">
        <v>6.4403929044898574</v>
      </c>
      <c r="BU36">
        <v>6.3642721096832808</v>
      </c>
      <c r="BV36">
        <v>6.2909890872826333</v>
      </c>
      <c r="BW36">
        <v>6.2205210061983278</v>
      </c>
      <c r="BX36">
        <v>6.1528459260656563</v>
      </c>
      <c r="BY36">
        <v>6.087942788885413</v>
      </c>
      <c r="BZ36">
        <v>6.0257914110004878</v>
      </c>
      <c r="CA36">
        <v>5.9663724754053478</v>
      </c>
      <c r="CB36">
        <v>5.9096675243855818</v>
      </c>
      <c r="CC36">
        <v>5.8556589524847151</v>
      </c>
      <c r="CD36">
        <v>5.8043299997956508</v>
      </c>
      <c r="CE36">
        <v>5.7556647455742347</v>
      </c>
      <c r="CF36">
        <v>5.7096481021725047</v>
      </c>
      <c r="CG36">
        <v>5.666265809289345</v>
      </c>
      <c r="CH36">
        <v>5.6255044285364022</v>
      </c>
      <c r="CI36">
        <v>5.5873513383171449</v>
      </c>
      <c r="CJ36">
        <v>5.551794729017189</v>
      </c>
      <c r="CK36">
        <v>5.5188235985040182</v>
      </c>
      <c r="CL36">
        <v>5.4884277479344279</v>
      </c>
      <c r="CM36">
        <v>5.4605977778680588</v>
      </c>
      <c r="CN36">
        <v>5.4353250846855792</v>
      </c>
      <c r="CO36">
        <v>5.4126018573101344</v>
      </c>
      <c r="CP36">
        <v>5.3924210742308114</v>
      </c>
      <c r="CQ36">
        <v>5.3747765008269726</v>
      </c>
      <c r="CR36">
        <v>5.3596626869924977</v>
      </c>
      <c r="CS36">
        <v>5.3470749650589369</v>
      </c>
      <c r="CT36">
        <v>5.3370094480168344</v>
      </c>
      <c r="CU36">
        <v>5.3294630280345592</v>
      </c>
      <c r="CV36">
        <v>5.3244333752740287</v>
      </c>
      <c r="CW36">
        <v>5.3219189370029039</v>
      </c>
    </row>
    <row r="37" spans="2:101" x14ac:dyDescent="0.25">
      <c r="B37">
        <v>34</v>
      </c>
      <c r="C37">
        <v>20.976113242822802</v>
      </c>
      <c r="D37">
        <v>20.584797370871399</v>
      </c>
      <c r="E37">
        <v>20.200935350114531</v>
      </c>
      <c r="F37">
        <v>19.824398168848472</v>
      </c>
      <c r="G37">
        <v>19.455059407821491</v>
      </c>
      <c r="H37">
        <v>19.092795193329561</v>
      </c>
      <c r="I37">
        <v>18.737484151229939</v>
      </c>
      <c r="J37">
        <v>18.389007361856699</v>
      </c>
      <c r="K37">
        <v>18.04724831582238</v>
      </c>
      <c r="L37">
        <v>17.7120928706908</v>
      </c>
      <c r="M37">
        <v>17.383429208505749</v>
      </c>
      <c r="N37">
        <v>17.061147794160991</v>
      </c>
      <c r="O37">
        <v>16.745141334597172</v>
      </c>
      <c r="P37">
        <v>16.435304738811521</v>
      </c>
      <c r="Q37">
        <v>16.131535078666399</v>
      </c>
      <c r="R37">
        <v>15.8337315504833</v>
      </c>
      <c r="S37">
        <v>15.54179543740887</v>
      </c>
      <c r="T37">
        <v>15.25563007254004</v>
      </c>
      <c r="U37">
        <v>14.97514080279533</v>
      </c>
      <c r="V37">
        <v>14.70023495352004</v>
      </c>
      <c r="W37">
        <v>14.43082179381287</v>
      </c>
      <c r="X37">
        <v>14.166812502562051</v>
      </c>
      <c r="Y37">
        <v>13.90812013517921</v>
      </c>
      <c r="Z37">
        <v>13.654659591019421</v>
      </c>
      <c r="AA37">
        <v>13.40634758147613</v>
      </c>
      <c r="AB37">
        <v>13.163102598739901</v>
      </c>
      <c r="AC37">
        <v>12.924844885210121</v>
      </c>
      <c r="AD37">
        <v>12.69149640354906</v>
      </c>
      <c r="AE37">
        <v>12.46298080736784</v>
      </c>
      <c r="AF37">
        <v>12.23922341253421</v>
      </c>
      <c r="AG37">
        <v>12.02015116909195</v>
      </c>
      <c r="AH37">
        <v>11.805692633782391</v>
      </c>
      <c r="AI37">
        <v>11.595777943158231</v>
      </c>
      <c r="AJ37">
        <v>11.39033878728045</v>
      </c>
      <c r="AK37">
        <v>11.189308383988971</v>
      </c>
      <c r="AL37">
        <v>10.992621453738341</v>
      </c>
      <c r="AM37">
        <v>10.80021419498928</v>
      </c>
      <c r="AN37">
        <v>10.61202426014783</v>
      </c>
      <c r="AO37">
        <v>10.427990732043449</v>
      </c>
      <c r="AP37">
        <v>10.24805410093793</v>
      </c>
      <c r="AQ37">
        <v>10.072156242056989</v>
      </c>
      <c r="AR37">
        <v>9.900240393636734</v>
      </c>
      <c r="AS37">
        <v>9.7322511354771315</v>
      </c>
      <c r="AT37">
        <v>9.5681343679951372</v>
      </c>
      <c r="AU37">
        <v>9.4078372917699422</v>
      </c>
      <c r="AV37">
        <v>9.251308387573161</v>
      </c>
      <c r="AW37">
        <v>9.0984973968769598</v>
      </c>
      <c r="AX37">
        <v>8.9493553028331547</v>
      </c>
      <c r="AY37">
        <v>8.8038343117166118</v>
      </c>
      <c r="AZ37">
        <v>8.6618878348263415</v>
      </c>
      <c r="BA37">
        <v>8.523470470837843</v>
      </c>
      <c r="BB37">
        <v>8.3885379886004809</v>
      </c>
      <c r="BC37">
        <v>8.2570473103737179</v>
      </c>
      <c r="BD37">
        <v>8.1289564954962756</v>
      </c>
      <c r="BE37">
        <v>8.0042247244823574</v>
      </c>
      <c r="BF37">
        <v>7.8828122835393009</v>
      </c>
      <c r="BG37">
        <v>7.7646805495010538</v>
      </c>
      <c r="BH37">
        <v>7.6497919751721479</v>
      </c>
      <c r="BI37">
        <v>7.5381100750768653</v>
      </c>
      <c r="BJ37">
        <v>7.4295994116084971</v>
      </c>
      <c r="BK37">
        <v>7.3242255815737254</v>
      </c>
      <c r="BL37">
        <v>7.2219552031272398</v>
      </c>
      <c r="BM37">
        <v>7.122755903091921</v>
      </c>
      <c r="BN37">
        <v>7.026596304660008</v>
      </c>
      <c r="BO37">
        <v>6.9334460154707562</v>
      </c>
      <c r="BP37">
        <v>6.8432756160603301</v>
      </c>
      <c r="BQ37">
        <v>6.7560566486796976</v>
      </c>
      <c r="BR37">
        <v>6.671761606476494</v>
      </c>
      <c r="BS37">
        <v>6.5903639230368869</v>
      </c>
      <c r="BT37">
        <v>6.5118379622836891</v>
      </c>
      <c r="BU37">
        <v>6.4361590087269738</v>
      </c>
      <c r="BV37">
        <v>6.3633032580636844</v>
      </c>
      <c r="BW37">
        <v>6.2932478081227741</v>
      </c>
      <c r="BX37">
        <v>6.2259706501525756</v>
      </c>
      <c r="BY37">
        <v>6.1614506604471986</v>
      </c>
      <c r="BZ37">
        <v>6.0996675923088919</v>
      </c>
      <c r="CA37">
        <v>6.0406020683434134</v>
      </c>
      <c r="CB37">
        <v>5.9842355730855799</v>
      </c>
      <c r="CC37">
        <v>5.9305504459522709</v>
      </c>
      <c r="CD37">
        <v>5.8795298745203111</v>
      </c>
      <c r="CE37">
        <v>5.8311578881267181</v>
      </c>
      <c r="CF37">
        <v>5.785419351788998</v>
      </c>
      <c r="CG37">
        <v>5.7422999604431881</v>
      </c>
      <c r="CH37">
        <v>5.7017862334975682</v>
      </c>
      <c r="CI37">
        <v>5.6638655096999839</v>
      </c>
      <c r="CJ37">
        <v>5.6285259423168954</v>
      </c>
      <c r="CK37">
        <v>5.5957564946223632</v>
      </c>
      <c r="CL37">
        <v>5.5655469356953029</v>
      </c>
      <c r="CM37">
        <v>5.5378878365234288</v>
      </c>
      <c r="CN37">
        <v>5.5127705664124518</v>
      </c>
      <c r="CO37">
        <v>5.4901872896991986</v>
      </c>
      <c r="CP37">
        <v>5.4701309627674268</v>
      </c>
      <c r="CQ37">
        <v>5.4525953313651989</v>
      </c>
      <c r="CR37">
        <v>5.4375749282228698</v>
      </c>
      <c r="CS37">
        <v>5.4250650709707431</v>
      </c>
      <c r="CT37">
        <v>5.4150618603556548</v>
      </c>
      <c r="CU37">
        <v>5.4075621787558124</v>
      </c>
      <c r="CV37">
        <v>5.4025636889933244</v>
      </c>
      <c r="CW37">
        <v>5.4000648334439818</v>
      </c>
    </row>
    <row r="38" spans="2:101" x14ac:dyDescent="0.25">
      <c r="B38">
        <v>35</v>
      </c>
      <c r="C38">
        <v>20.98789716876086</v>
      </c>
      <c r="D38">
        <v>20.597615916074261</v>
      </c>
      <c r="E38">
        <v>20.214785697200181</v>
      </c>
      <c r="F38">
        <v>19.839277278325991</v>
      </c>
      <c r="G38">
        <v>19.470964019067161</v>
      </c>
      <c r="H38">
        <v>19.1097218256266</v>
      </c>
      <c r="I38">
        <v>18.755429104870789</v>
      </c>
      <c r="J38">
        <v>18.407966719306948</v>
      </c>
      <c r="K38">
        <v>18.067217942945511</v>
      </c>
      <c r="L38">
        <v>17.733068418032602</v>
      </c>
      <c r="M38">
        <v>17.405406112637479</v>
      </c>
      <c r="N38">
        <v>17.08412127908019</v>
      </c>
      <c r="O38">
        <v>16.769106413185039</v>
      </c>
      <c r="P38">
        <v>16.460256214345669</v>
      </c>
      <c r="Q38">
        <v>16.157467546387888</v>
      </c>
      <c r="R38">
        <v>15.860639399216669</v>
      </c>
      <c r="S38">
        <v>15.56967285123403</v>
      </c>
      <c r="T38">
        <v>15.2844710325147</v>
      </c>
      <c r="U38">
        <v>15.00493908872668</v>
      </c>
      <c r="V38">
        <v>14.73098414578444</v>
      </c>
      <c r="W38">
        <v>14.462515275222151</v>
      </c>
      <c r="X38">
        <v>14.199443460275109</v>
      </c>
      <c r="Y38">
        <v>13.941681562657561</v>
      </c>
      <c r="Z38">
        <v>13.689144290025281</v>
      </c>
      <c r="AA38">
        <v>13.44174816411164</v>
      </c>
      <c r="AB38">
        <v>13.199411489526121</v>
      </c>
      <c r="AC38">
        <v>12.962054323204359</v>
      </c>
      <c r="AD38">
        <v>12.729598444499111</v>
      </c>
      <c r="AE38">
        <v>12.50196732590169</v>
      </c>
      <c r="AF38">
        <v>12.27908610438381</v>
      </c>
      <c r="AG38">
        <v>12.06088155334959</v>
      </c>
      <c r="AH38">
        <v>11.84728205518827</v>
      </c>
      <c r="AI38">
        <v>11.638217574417791</v>
      </c>
      <c r="AJ38">
        <v>11.43361963140995</v>
      </c>
      <c r="AK38">
        <v>11.233421276688119</v>
      </c>
      <c r="AL38">
        <v>11.03755706578826</v>
      </c>
      <c r="AM38">
        <v>10.845963034674631</v>
      </c>
      <c r="AN38">
        <v>10.65857667570166</v>
      </c>
      <c r="AO38">
        <v>10.475336914113321</v>
      </c>
      <c r="AP38">
        <v>10.29618408507201</v>
      </c>
      <c r="AQ38">
        <v>10.12105991120881</v>
      </c>
      <c r="AR38">
        <v>9.9499074806871377</v>
      </c>
      <c r="AS38">
        <v>9.7826712257723401</v>
      </c>
      <c r="AT38">
        <v>9.6192969018994532</v>
      </c>
      <c r="AU38">
        <v>9.4597315672319038</v>
      </c>
      <c r="AV38">
        <v>9.3039235627039574</v>
      </c>
      <c r="AW38">
        <v>9.1518224925398339</v>
      </c>
      <c r="AX38">
        <v>9.0033792052426751</v>
      </c>
      <c r="AY38">
        <v>8.858545775046645</v>
      </c>
      <c r="AZ38">
        <v>8.717275483825583</v>
      </c>
      <c r="BA38">
        <v>8.5795228034518836</v>
      </c>
      <c r="BB38">
        <v>8.4452433785993239</v>
      </c>
      <c r="BC38">
        <v>8.3143940099837561</v>
      </c>
      <c r="BD38">
        <v>8.1869326380356888</v>
      </c>
      <c r="BE38">
        <v>8.0628183269991087</v>
      </c>
      <c r="BF38">
        <v>7.9420112494506929</v>
      </c>
      <c r="BG38">
        <v>7.8244726712341048</v>
      </c>
      <c r="BH38">
        <v>7.7101649368038707</v>
      </c>
      <c r="BI38">
        <v>7.5990514549737096</v>
      </c>
      <c r="BJ38">
        <v>7.4910966850642087</v>
      </c>
      <c r="BK38">
        <v>7.3862661234448952</v>
      </c>
      <c r="BL38">
        <v>7.2845262904659149</v>
      </c>
      <c r="BM38">
        <v>7.1858447177746383</v>
      </c>
      <c r="BN38">
        <v>7.0901899360126563</v>
      </c>
      <c r="BO38">
        <v>6.9975314628887748</v>
      </c>
      <c r="BP38">
        <v>6.9078397916237098</v>
      </c>
      <c r="BQ38">
        <v>6.8210863797623533</v>
      </c>
      <c r="BR38">
        <v>6.7372436383495904</v>
      </c>
      <c r="BS38">
        <v>6.6562849214657671</v>
      </c>
      <c r="BT38">
        <v>6.5781845161180579</v>
      </c>
      <c r="BU38">
        <v>6.5029176324840723</v>
      </c>
      <c r="BV38">
        <v>6.4304603945042063</v>
      </c>
      <c r="BW38">
        <v>6.360789830819324</v>
      </c>
      <c r="BX38">
        <v>6.2938838660505079</v>
      </c>
      <c r="BY38">
        <v>6.2297213124177162</v>
      </c>
      <c r="BZ38">
        <v>6.1682818616943269</v>
      </c>
      <c r="CA38">
        <v>6.1095460774946426</v>
      </c>
      <c r="CB38">
        <v>6.0534953878915667</v>
      </c>
      <c r="CC38">
        <v>6.0001120783617763</v>
      </c>
      <c r="CD38">
        <v>5.9493792850558123</v>
      </c>
      <c r="CE38">
        <v>5.9012809883906741</v>
      </c>
      <c r="CF38">
        <v>5.8558020069625618</v>
      </c>
      <c r="CG38">
        <v>5.8129279917775509</v>
      </c>
      <c r="CH38">
        <v>5.7726454207981304</v>
      </c>
      <c r="CI38">
        <v>5.7349415938035717</v>
      </c>
      <c r="CJ38">
        <v>5.6998046275622807</v>
      </c>
      <c r="CK38">
        <v>5.6672234513143813</v>
      </c>
      <c r="CL38">
        <v>5.6371878025628677</v>
      </c>
      <c r="CM38">
        <v>5.6096882231717666</v>
      </c>
      <c r="CN38">
        <v>5.584716055769932</v>
      </c>
      <c r="CO38">
        <v>5.5622634404591196</v>
      </c>
      <c r="CP38">
        <v>5.5423233118251458</v>
      </c>
      <c r="CQ38">
        <v>5.5248893962510559</v>
      </c>
      <c r="CR38">
        <v>5.5099562095312864</v>
      </c>
      <c r="CS38">
        <v>5.4975190547859674</v>
      </c>
      <c r="CT38">
        <v>5.4875740206746251</v>
      </c>
      <c r="CU38">
        <v>5.4801179799085524</v>
      </c>
      <c r="CV38">
        <v>5.4751485880613942</v>
      </c>
      <c r="CW38">
        <v>5.4726642826774663</v>
      </c>
    </row>
    <row r="39" spans="2:101" x14ac:dyDescent="0.25">
      <c r="B39">
        <v>36</v>
      </c>
      <c r="C39">
        <v>20.998815831190569</v>
      </c>
      <c r="D39">
        <v>20.60949375661848</v>
      </c>
      <c r="E39">
        <v>20.22762013770933</v>
      </c>
      <c r="F39">
        <v>19.85306553655613</v>
      </c>
      <c r="G39">
        <v>19.485703109517559</v>
      </c>
      <c r="H39">
        <v>19.12540856043266</v>
      </c>
      <c r="I39">
        <v>18.772060094751701</v>
      </c>
      <c r="J39">
        <v>18.425538374567299</v>
      </c>
      <c r="K39">
        <v>18.08572647453019</v>
      </c>
      <c r="L39">
        <v>17.75250983863415</v>
      </c>
      <c r="M39">
        <v>17.425776237855121</v>
      </c>
      <c r="N39">
        <v>17.10541572862973</v>
      </c>
      <c r="O39">
        <v>16.79132061215865</v>
      </c>
      <c r="P39">
        <v>16.483385394520809</v>
      </c>
      <c r="Q39">
        <v>16.181506747584379</v>
      </c>
      <c r="R39">
        <v>15.885583470701</v>
      </c>
      <c r="S39">
        <v>15.59551645316987</v>
      </c>
      <c r="T39">
        <v>15.31120863745865</v>
      </c>
      <c r="U39">
        <v>15.032564983168379</v>
      </c>
      <c r="V39">
        <v>14.759492431729759</v>
      </c>
      <c r="W39">
        <v>14.491899871818649</v>
      </c>
      <c r="X39">
        <v>14.22969810547859</v>
      </c>
      <c r="Y39">
        <v>13.97279981493862</v>
      </c>
      <c r="Z39">
        <v>13.721119530114819</v>
      </c>
      <c r="AA39">
        <v>13.47457359678423</v>
      </c>
      <c r="AB39">
        <v>13.23308014542007</v>
      </c>
      <c r="AC39">
        <v>12.9965590606774</v>
      </c>
      <c r="AD39">
        <v>12.76493195151855</v>
      </c>
      <c r="AE39">
        <v>12.5381221219679</v>
      </c>
      <c r="AF39">
        <v>12.31605454248592</v>
      </c>
      <c r="AG39">
        <v>12.09865582195226</v>
      </c>
      <c r="AH39">
        <v>11.885854180248369</v>
      </c>
      <c r="AI39">
        <v>11.677579421429799</v>
      </c>
      <c r="AJ39">
        <v>11.473762907479101</v>
      </c>
      <c r="AK39">
        <v>11.27433753262995</v>
      </c>
      <c r="AL39">
        <v>11.079237698253561</v>
      </c>
      <c r="AM39">
        <v>10.88839928829869</v>
      </c>
      <c r="AN39">
        <v>10.70175964527655</v>
      </c>
      <c r="AO39">
        <v>10.51925754678224</v>
      </c>
      <c r="AP39">
        <v>10.34083318254458</v>
      </c>
      <c r="AQ39">
        <v>10.16642813199614</v>
      </c>
      <c r="AR39">
        <v>9.9959853423557359</v>
      </c>
      <c r="AS39">
        <v>9.8294491072156678</v>
      </c>
      <c r="AT39">
        <v>9.6667650456261818</v>
      </c>
      <c r="AU39">
        <v>9.5078800816698124</v>
      </c>
      <c r="AV39">
        <v>9.3527424245184587</v>
      </c>
      <c r="AW39">
        <v>9.2013015489661623</v>
      </c>
      <c r="AX39">
        <v>9.0535081764307517</v>
      </c>
      <c r="AY39">
        <v>8.9093142564176997</v>
      </c>
      <c r="AZ39">
        <v>8.7686729484395904</v>
      </c>
      <c r="BA39">
        <v>8.6315386043849305</v>
      </c>
      <c r="BB39">
        <v>8.4978667513300135</v>
      </c>
      <c r="BC39">
        <v>8.3676140747878218</v>
      </c>
      <c r="BD39">
        <v>8.2407384023880113</v>
      </c>
      <c r="BE39">
        <v>8.1171986879822704</v>
      </c>
      <c r="BF39">
        <v>7.9969549961694053</v>
      </c>
      <c r="BG39">
        <v>7.8799684872346756</v>
      </c>
      <c r="BH39">
        <v>7.7662014024980648</v>
      </c>
      <c r="BI39">
        <v>7.6556170500662821</v>
      </c>
      <c r="BJ39">
        <v>7.5481797909834896</v>
      </c>
      <c r="BK39">
        <v>7.4438550257757763</v>
      </c>
      <c r="BL39">
        <v>7.3426091813846686</v>
      </c>
      <c r="BM39">
        <v>7.2444096984850024</v>
      </c>
      <c r="BN39">
        <v>7.1492250191826523</v>
      </c>
      <c r="BO39">
        <v>7.0570245750877652</v>
      </c>
      <c r="BP39">
        <v>6.9677787757592284</v>
      </c>
      <c r="BQ39">
        <v>6.8814589975162734</v>
      </c>
      <c r="BR39">
        <v>6.7980375726132243</v>
      </c>
      <c r="BS39">
        <v>6.7174877787735356</v>
      </c>
      <c r="BT39">
        <v>6.6397838290793567</v>
      </c>
      <c r="BU39">
        <v>6.5649008622130731</v>
      </c>
      <c r="BV39">
        <v>6.492814933047268</v>
      </c>
      <c r="BW39">
        <v>6.4235030035797944</v>
      </c>
      <c r="BX39">
        <v>6.3569429342106716</v>
      </c>
      <c r="BY39">
        <v>6.293113475357722</v>
      </c>
      <c r="BZ39">
        <v>6.231994259407915</v>
      </c>
      <c r="CA39">
        <v>6.1735657930015506</v>
      </c>
      <c r="CB39">
        <v>6.1178094496464954</v>
      </c>
      <c r="CC39">
        <v>6.0647074626598449</v>
      </c>
      <c r="CD39">
        <v>6.0142429184344657</v>
      </c>
      <c r="CE39">
        <v>5.9663997500279891</v>
      </c>
      <c r="CF39">
        <v>5.9211627310719628</v>
      </c>
      <c r="CG39">
        <v>5.8785174699989682</v>
      </c>
      <c r="CH39">
        <v>5.8384504045856236</v>
      </c>
      <c r="CI39">
        <v>5.8009487968095126</v>
      </c>
      <c r="CJ39">
        <v>5.7660007280181658</v>
      </c>
      <c r="CK39">
        <v>5.7335950944083942</v>
      </c>
      <c r="CL39">
        <v>5.7037216028142979</v>
      </c>
      <c r="CM39">
        <v>5.6763707668024734</v>
      </c>
      <c r="CN39">
        <v>5.6515339030729699</v>
      </c>
      <c r="CO39">
        <v>5.6292031281647326</v>
      </c>
      <c r="CP39">
        <v>5.6093713554643179</v>
      </c>
      <c r="CQ39">
        <v>5.5920322925168122</v>
      </c>
      <c r="CR39">
        <v>5.5771804386379884</v>
      </c>
      <c r="CS39">
        <v>5.5648110828268109</v>
      </c>
      <c r="CT39">
        <v>5.5549203019775577</v>
      </c>
      <c r="CU39">
        <v>5.547504959390932</v>
      </c>
      <c r="CV39">
        <v>5.5425627035835596</v>
      </c>
      <c r="CW39">
        <v>5.540091967395516</v>
      </c>
    </row>
    <row r="40" spans="2:101" x14ac:dyDescent="0.25">
      <c r="B40">
        <v>37</v>
      </c>
      <c r="C40">
        <v>21.008939533901099</v>
      </c>
      <c r="D40">
        <v>20.62050720283823</v>
      </c>
      <c r="E40">
        <v>20.23952096154024</v>
      </c>
      <c r="F40">
        <v>19.865851184159069</v>
      </c>
      <c r="G40">
        <v>19.499370839838189</v>
      </c>
      <c r="H40">
        <v>19.139955445975939</v>
      </c>
      <c r="I40">
        <v>18.787483022404579</v>
      </c>
      <c r="J40">
        <v>18.4418340464692</v>
      </c>
      <c r="K40">
        <v>18.102891408990448</v>
      </c>
      <c r="L40">
        <v>17.770540371096018</v>
      </c>
      <c r="M40">
        <v>17.444668521905552</v>
      </c>
      <c r="N40">
        <v>17.12516573705431</v>
      </c>
      <c r="O40">
        <v>16.81192413804111</v>
      </c>
      <c r="P40">
        <v>16.504838052386219</v>
      </c>
      <c r="Q40">
        <v>16.20380397458549</v>
      </c>
      <c r="R40">
        <v>15.908720527846789</v>
      </c>
      <c r="S40">
        <v>15.61948842659576</v>
      </c>
      <c r="T40">
        <v>15.33601043973739</v>
      </c>
      <c r="U40">
        <v>15.05819135466092</v>
      </c>
      <c r="V40">
        <v>14.78593794197527</v>
      </c>
      <c r="W40">
        <v>14.519158920962839</v>
      </c>
      <c r="X40">
        <v>14.257764925739499</v>
      </c>
      <c r="Y40">
        <v>14.001668472109021</v>
      </c>
      <c r="Z40">
        <v>13.75078392510037</v>
      </c>
      <c r="AA40">
        <v>13.505027467176429</v>
      </c>
      <c r="AB40">
        <v>13.26431706710329</v>
      </c>
      <c r="AC40">
        <v>13.02857244946887</v>
      </c>
      <c r="AD40">
        <v>12.79771506484059</v>
      </c>
      <c r="AE40">
        <v>12.571668060551421</v>
      </c>
      <c r="AF40">
        <v>12.350356252104239</v>
      </c>
      <c r="AG40">
        <v>12.133706095184349</v>
      </c>
      <c r="AH40">
        <v>11.92164565827064</v>
      </c>
      <c r="AI40">
        <v>11.71410459583551</v>
      </c>
      <c r="AJ40">
        <v>11.51101412212439</v>
      </c>
      <c r="AK40">
        <v>11.31230698550565</v>
      </c>
      <c r="AL40">
        <v>11.117917443381909</v>
      </c>
      <c r="AM40">
        <v>10.92778123765391</v>
      </c>
      <c r="AN40">
        <v>10.74183557072846</v>
      </c>
      <c r="AO40">
        <v>10.56001908206211</v>
      </c>
      <c r="AP40">
        <v>10.38227182523206</v>
      </c>
      <c r="AQ40">
        <v>10.20853524552669</v>
      </c>
      <c r="AR40">
        <v>10.038752158047441</v>
      </c>
      <c r="AS40">
        <v>9.8728667263147063</v>
      </c>
      <c r="AT40">
        <v>9.7108244413700398</v>
      </c>
      <c r="AU40">
        <v>9.5525721013674278</v>
      </c>
      <c r="AV40">
        <v>9.3980577916464405</v>
      </c>
      <c r="AW40">
        <v>9.2472308652802724</v>
      </c>
      <c r="AX40">
        <v>9.1000419240918689</v>
      </c>
      <c r="AY40">
        <v>8.9564428001314393</v>
      </c>
      <c r="AZ40">
        <v>8.8163865376088584</v>
      </c>
      <c r="BA40">
        <v>8.679827375274634</v>
      </c>
      <c r="BB40">
        <v>8.5467207292431802</v>
      </c>
      <c r="BC40">
        <v>8.4170231762524157</v>
      </c>
      <c r="BD40">
        <v>8.2906924373537709</v>
      </c>
      <c r="BE40">
        <v>8.1676873620268786</v>
      </c>
      <c r="BF40">
        <v>8.0479679127132897</v>
      </c>
      <c r="BG40">
        <v>7.9314951497638697</v>
      </c>
      <c r="BH40">
        <v>7.8182312167944552</v>
      </c>
      <c r="BI40">
        <v>7.7081393264446856</v>
      </c>
      <c r="BJ40">
        <v>7.601183746534951</v>
      </c>
      <c r="BK40">
        <v>7.4973297866165574</v>
      </c>
      <c r="BL40">
        <v>7.3965437849103983</v>
      </c>
      <c r="BM40">
        <v>7.2987930956294562</v>
      </c>
      <c r="BN40">
        <v>7.2040460766807106</v>
      </c>
      <c r="BO40">
        <v>7.1122720777420554</v>
      </c>
      <c r="BP40">
        <v>7.0234414287100311</v>
      </c>
      <c r="BQ40">
        <v>6.9375254285142676</v>
      </c>
      <c r="BR40">
        <v>6.8544963342946854</v>
      </c>
      <c r="BS40">
        <v>6.7743273509375923</v>
      </c>
      <c r="BT40">
        <v>6.6969926209670181</v>
      </c>
      <c r="BU40">
        <v>6.6224672147876147</v>
      </c>
      <c r="BV40">
        <v>6.5507271212757576</v>
      </c>
      <c r="BW40">
        <v>6.4817492387154134</v>
      </c>
      <c r="BX40">
        <v>6.4155113660756173</v>
      </c>
      <c r="BY40">
        <v>6.3519921946264333</v>
      </c>
      <c r="BZ40">
        <v>6.2911712998904132</v>
      </c>
      <c r="CA40">
        <v>6.2330291339266921</v>
      </c>
      <c r="CB40">
        <v>6.1775470179449847</v>
      </c>
      <c r="CC40">
        <v>6.1247071352468261</v>
      </c>
      <c r="CD40">
        <v>6.0744925244915828</v>
      </c>
      <c r="CE40">
        <v>6.026887073284783</v>
      </c>
      <c r="CF40">
        <v>5.981875512086523</v>
      </c>
      <c r="CG40">
        <v>5.9394434084377528</v>
      </c>
      <c r="CH40">
        <v>5.8995771615023846</v>
      </c>
      <c r="CI40">
        <v>5.8622639969232768</v>
      </c>
      <c r="CJ40">
        <v>5.8274919619902628</v>
      </c>
      <c r="CK40">
        <v>5.7952499211184954</v>
      </c>
      <c r="CL40">
        <v>5.765527551635472</v>
      </c>
      <c r="CM40">
        <v>5.7383153398752782</v>
      </c>
      <c r="CN40">
        <v>5.7136045775785993</v>
      </c>
      <c r="CO40">
        <v>5.6913873585972512</v>
      </c>
      <c r="CP40">
        <v>5.6716565759020412</v>
      </c>
      <c r="CQ40">
        <v>5.6544059188928921</v>
      </c>
      <c r="CR40">
        <v>5.6396298710102482</v>
      </c>
      <c r="CS40">
        <v>5.6273237076469256</v>
      </c>
      <c r="CT40">
        <v>5.6174834943596776</v>
      </c>
      <c r="CU40">
        <v>5.6101060853797673</v>
      </c>
      <c r="CV40">
        <v>5.6051891224221091</v>
      </c>
      <c r="CW40">
        <v>5.6027310337924767</v>
      </c>
    </row>
    <row r="41" spans="2:101" x14ac:dyDescent="0.25">
      <c r="B41">
        <v>38</v>
      </c>
      <c r="C41">
        <v>21.018327106105009</v>
      </c>
      <c r="D41">
        <v>20.630720125906819</v>
      </c>
      <c r="E41">
        <v>20.250557060215471</v>
      </c>
      <c r="F41">
        <v>19.877708109888669</v>
      </c>
      <c r="G41">
        <v>19.512046071410069</v>
      </c>
      <c r="H41">
        <v>19.153446290195941</v>
      </c>
      <c r="I41">
        <v>18.801786614817061</v>
      </c>
      <c r="J41">
        <v>18.456947352119879</v>
      </c>
      <c r="K41">
        <v>18.118811223231312</v>
      </c>
      <c r="L41">
        <v>17.78726332043157</v>
      </c>
      <c r="M41">
        <v>17.462191064880031</v>
      </c>
      <c r="N41">
        <v>17.143484165179292</v>
      </c>
      <c r="O41">
        <v>16.831034576762949</v>
      </c>
      <c r="P41">
        <v>16.524736462092871</v>
      </c>
      <c r="Q41">
        <v>16.224486151651909</v>
      </c>
      <c r="R41">
        <v>15.930182105718581</v>
      </c>
      <c r="S41">
        <v>15.641724876910279</v>
      </c>
      <c r="T41">
        <v>15.35901707348174</v>
      </c>
      <c r="U41">
        <v>15.081963323366161</v>
      </c>
      <c r="V41">
        <v>14.8104702389463</v>
      </c>
      <c r="W41">
        <v>14.544446382543111</v>
      </c>
      <c r="X41">
        <v>14.283802232610039</v>
      </c>
      <c r="Y41">
        <v>14.028450150621</v>
      </c>
      <c r="Z41">
        <v>13.77830434864048</v>
      </c>
      <c r="AA41">
        <v>13.533280857564529</v>
      </c>
      <c r="AB41">
        <v>13.293297496021371</v>
      </c>
      <c r="AC41">
        <v>13.05827383992081</v>
      </c>
      <c r="AD41">
        <v>12.82813119264188</v>
      </c>
      <c r="AE41">
        <v>12.602792555848159</v>
      </c>
      <c r="AF41">
        <v>12.382182600920579</v>
      </c>
      <c r="AG41">
        <v>12.16622764099785</v>
      </c>
      <c r="AH41">
        <v>11.954855603614529</v>
      </c>
      <c r="AI41">
        <v>11.74799600392728</v>
      </c>
      <c r="AJ41">
        <v>11.545579918519939</v>
      </c>
      <c r="AK41">
        <v>11.347539959778249</v>
      </c>
      <c r="AL41">
        <v>11.15381025082511</v>
      </c>
      <c r="AM41">
        <v>10.96432640100786</v>
      </c>
      <c r="AN41">
        <v>10.779025481928789</v>
      </c>
      <c r="AO41">
        <v>10.59784600401051</v>
      </c>
      <c r="AP41">
        <v>10.42072789358814</v>
      </c>
      <c r="AQ41">
        <v>10.24761247052</v>
      </c>
      <c r="AR41">
        <v>10.07844242630931</v>
      </c>
      <c r="AS41">
        <v>9.9131618027288759</v>
      </c>
      <c r="AT41">
        <v>9.7517159709415857</v>
      </c>
      <c r="AU41">
        <v>9.59405161110916</v>
      </c>
      <c r="AV41">
        <v>9.4401166924821194</v>
      </c>
      <c r="AW41">
        <v>9.2898604539639873</v>
      </c>
      <c r="AX41">
        <v>9.1432333851428655</v>
      </c>
      <c r="AY41">
        <v>9.0001872077837497</v>
      </c>
      <c r="AZ41">
        <v>8.8606748577750896</v>
      </c>
      <c r="BA41">
        <v>8.7246504675232668</v>
      </c>
      <c r="BB41">
        <v>8.5920693487887352</v>
      </c>
      <c r="BC41">
        <v>8.4628879759579281</v>
      </c>
      <c r="BD41">
        <v>8.3370639697449249</v>
      </c>
      <c r="BE41">
        <v>8.2145560813172072</v>
      </c>
      <c r="BF41">
        <v>8.0953241768399202</v>
      </c>
      <c r="BG41">
        <v>7.979329222433198</v>
      </c>
      <c r="BH41">
        <v>7.8665332695372614</v>
      </c>
      <c r="BI41">
        <v>7.7568994406801179</v>
      </c>
      <c r="BJ41">
        <v>7.6503919156429019</v>
      </c>
      <c r="BK41">
        <v>7.5469759180179166</v>
      </c>
      <c r="BL41">
        <v>7.4466177021547058</v>
      </c>
      <c r="BM41">
        <v>7.3492845404894984</v>
      </c>
      <c r="BN41">
        <v>7.254944711253609</v>
      </c>
      <c r="BO41">
        <v>7.1635674865564214</v>
      </c>
      <c r="BP41">
        <v>7.0751231208387706</v>
      </c>
      <c r="BQ41">
        <v>6.9895828396926509</v>
      </c>
      <c r="BR41">
        <v>6.9069188290432777</v>
      </c>
      <c r="BS41">
        <v>6.8271042246897036</v>
      </c>
      <c r="BT41">
        <v>6.7501131022003307</v>
      </c>
      <c r="BU41">
        <v>6.6759204671596413</v>
      </c>
      <c r="BV41">
        <v>6.6045022457628191</v>
      </c>
      <c r="BW41">
        <v>6.535835275754855</v>
      </c>
      <c r="BX41">
        <v>6.4698972977109763</v>
      </c>
      <c r="BY41">
        <v>6.4066669466552808</v>
      </c>
      <c r="BZ41">
        <v>6.3461237440146414</v>
      </c>
      <c r="CA41">
        <v>6.2882480899050028</v>
      </c>
      <c r="CB41">
        <v>6.2330212557473539</v>
      </c>
      <c r="CC41">
        <v>6.1804253772107716</v>
      </c>
      <c r="CD41">
        <v>6.1304434474799949</v>
      </c>
      <c r="CE41">
        <v>6.0830593108451962</v>
      </c>
      <c r="CF41">
        <v>6.0382576566116368</v>
      </c>
      <c r="CG41">
        <v>5.9960240133270526</v>
      </c>
      <c r="CH41">
        <v>5.9563447433247436</v>
      </c>
      <c r="CI41">
        <v>5.9192070375803976</v>
      </c>
      <c r="CJ41">
        <v>5.8845989108808698</v>
      </c>
      <c r="CK41">
        <v>5.852509197303136</v>
      </c>
      <c r="CL41">
        <v>5.822927546001889</v>
      </c>
      <c r="CM41">
        <v>5.7958444173042203</v>
      </c>
      <c r="CN41">
        <v>5.7712510791100362</v>
      </c>
      <c r="CO41">
        <v>5.7491396035969142</v>
      </c>
      <c r="CP41">
        <v>5.7295028642282402</v>
      </c>
      <c r="CQ41">
        <v>5.7123345330635393</v>
      </c>
      <c r="CR41">
        <v>5.6976290783700776</v>
      </c>
      <c r="CS41">
        <v>5.6853817625348659</v>
      </c>
      <c r="CT41">
        <v>5.6755886402763158</v>
      </c>
      <c r="CU41">
        <v>5.6682465571549292</v>
      </c>
      <c r="CV41">
        <v>5.6633531483824937</v>
      </c>
      <c r="CW41">
        <v>5.6609068379293346</v>
      </c>
    </row>
    <row r="42" spans="2:101" x14ac:dyDescent="0.25">
      <c r="B42">
        <v>39</v>
      </c>
      <c r="C42">
        <v>21.02703402640168</v>
      </c>
      <c r="D42">
        <v>20.640192784700432</v>
      </c>
      <c r="E42">
        <v>20.260793454068299</v>
      </c>
      <c r="F42">
        <v>19.888706075376898</v>
      </c>
      <c r="G42">
        <v>19.523803285683151</v>
      </c>
      <c r="H42">
        <v>19.165960271574399</v>
      </c>
      <c r="I42">
        <v>18.815054723428709</v>
      </c>
      <c r="J42">
        <v>18.470966790573989</v>
      </c>
      <c r="K42">
        <v>18.133579037330239</v>
      </c>
      <c r="L42">
        <v>17.802776399919619</v>
      </c>
      <c r="M42">
        <v>17.478446144229071</v>
      </c>
      <c r="N42">
        <v>17.160477824410709</v>
      </c>
      <c r="O42">
        <v>16.848763242305569</v>
      </c>
      <c r="P42">
        <v>16.543196407676209</v>
      </c>
      <c r="Q42">
        <v>16.243673499234539</v>
      </c>
      <c r="R42">
        <v>15.95009282645101</v>
      </c>
      <c r="S42">
        <v>15.662354792131749</v>
      </c>
      <c r="T42">
        <v>15.380361855750641</v>
      </c>
      <c r="U42">
        <v>15.10401849752343</v>
      </c>
      <c r="V42">
        <v>14.83323118321124</v>
      </c>
      <c r="W42">
        <v>14.567908329641231</v>
      </c>
      <c r="X42">
        <v>14.307960270932231</v>
      </c>
      <c r="Y42">
        <v>14.05329922541355</v>
      </c>
      <c r="Z42">
        <v>13.803839263225379</v>
      </c>
      <c r="AA42">
        <v>13.559496274589449</v>
      </c>
      <c r="AB42">
        <v>13.320187938738741</v>
      </c>
      <c r="AC42">
        <v>13.08583369349547</v>
      </c>
      <c r="AD42">
        <v>12.856354705486631</v>
      </c>
      <c r="AE42">
        <v>12.63167384098664</v>
      </c>
      <c r="AF42">
        <v>12.41171563737695</v>
      </c>
      <c r="AG42">
        <v>12.19640627521248</v>
      </c>
      <c r="AH42">
        <v>11.985673550885309</v>
      </c>
      <c r="AI42">
        <v>11.77944684987582</v>
      </c>
      <c r="AJ42">
        <v>11.57765712058203</v>
      </c>
      <c r="AK42">
        <v>11.38023684871801</v>
      </c>
      <c r="AL42">
        <v>11.18712003227226</v>
      </c>
      <c r="AM42">
        <v>10.99824215701735</v>
      </c>
      <c r="AN42">
        <v>10.813540172562339</v>
      </c>
      <c r="AO42">
        <v>10.632952468939379</v>
      </c>
      <c r="AP42">
        <v>10.45641885371645</v>
      </c>
      <c r="AQ42">
        <v>10.28388052962816</v>
      </c>
      <c r="AR42">
        <v>10.11528007271674</v>
      </c>
      <c r="AS42">
        <v>9.9505614109756841</v>
      </c>
      <c r="AT42">
        <v>9.78966980348833</v>
      </c>
      <c r="AU42">
        <v>9.6325518200542994</v>
      </c>
      <c r="AV42">
        <v>9.4791553212965063</v>
      </c>
      <c r="AW42">
        <v>9.3294294392418244</v>
      </c>
      <c r="AX42">
        <v>9.1833245583685414</v>
      </c>
      <c r="AY42">
        <v>9.0407922971140433</v>
      </c>
      <c r="AZ42">
        <v>8.9017854898361239</v>
      </c>
      <c r="BA42">
        <v>8.7662581692216897</v>
      </c>
      <c r="BB42">
        <v>8.6341655491366218</v>
      </c>
      <c r="BC42">
        <v>8.5054640079108186</v>
      </c>
      <c r="BD42">
        <v>8.3801110720525198</v>
      </c>
      <c r="BE42">
        <v>8.2580654003861831</v>
      </c>
      <c r="BF42">
        <v>8.1392867686083896</v>
      </c>
      <c r="BG42">
        <v>8.0237360542563056</v>
      </c>
      <c r="BH42">
        <v>7.9113752220834428</v>
      </c>
      <c r="BI42">
        <v>7.8021673098375466</v>
      </c>
      <c r="BJ42">
        <v>7.6960764144356757</v>
      </c>
      <c r="BK42">
        <v>7.5930676785315363</v>
      </c>
      <c r="BL42">
        <v>7.4931072774704006</v>
      </c>
      <c r="BM42">
        <v>7.3961624066269964</v>
      </c>
      <c r="BN42">
        <v>7.3022012691219222</v>
      </c>
      <c r="BO42">
        <v>7.2111930639122521</v>
      </c>
      <c r="BP42">
        <v>7.1231079742521537</v>
      </c>
      <c r="BQ42">
        <v>7.0379171565194572</v>
      </c>
      <c r="BR42">
        <v>6.9555927294042208</v>
      </c>
      <c r="BS42">
        <v>6.8761077634554928</v>
      </c>
      <c r="BT42">
        <v>6.7994362709826186</v>
      </c>
      <c r="BU42">
        <v>6.7255531963074713</v>
      </c>
      <c r="BV42">
        <v>6.6544344063642296</v>
      </c>
      <c r="BW42">
        <v>6.5860566816433614</v>
      </c>
      <c r="BX42">
        <v>6.5203977074766</v>
      </c>
      <c r="BY42">
        <v>6.457436065659909</v>
      </c>
      <c r="BZ42">
        <v>6.3971512264113803</v>
      </c>
      <c r="CA42">
        <v>6.3395235406613191</v>
      </c>
      <c r="CB42">
        <v>6.2845342326717377</v>
      </c>
      <c r="CC42">
        <v>6.2321653929826804</v>
      </c>
      <c r="CD42">
        <v>6.1823999716828748</v>
      </c>
      <c r="CE42">
        <v>6.1352217720023372</v>
      </c>
      <c r="CF42">
        <v>6.0906154442246851</v>
      </c>
      <c r="CG42">
        <v>6.0485664799169649</v>
      </c>
      <c r="CH42">
        <v>6.0090612064750184</v>
      </c>
      <c r="CI42">
        <v>5.9720867819823829</v>
      </c>
      <c r="CJ42">
        <v>5.9376311903809844</v>
      </c>
      <c r="CK42">
        <v>5.9056832369518757</v>
      </c>
      <c r="CL42">
        <v>5.8762325441044068</v>
      </c>
      <c r="CM42">
        <v>5.8492695474723897</v>
      </c>
      <c r="CN42">
        <v>5.8247854923158169</v>
      </c>
      <c r="CO42">
        <v>5.802772430226927</v>
      </c>
      <c r="CP42">
        <v>5.7832232161393886</v>
      </c>
      <c r="CQ42">
        <v>5.7661315056395814</v>
      </c>
      <c r="CR42">
        <v>5.7514917525790112</v>
      </c>
      <c r="CS42">
        <v>5.7392992069870354</v>
      </c>
      <c r="CT42">
        <v>5.72954991328311</v>
      </c>
      <c r="CU42">
        <v>5.7222407087879894</v>
      </c>
      <c r="CV42">
        <v>5.7173692225333026</v>
      </c>
      <c r="CW42">
        <v>5.7149338743691089</v>
      </c>
    </row>
    <row r="43" spans="2:101" x14ac:dyDescent="0.25">
      <c r="B43">
        <v>40</v>
      </c>
      <c r="C43">
        <v>21.035111125198618</v>
      </c>
      <c r="D43">
        <v>20.648980406175792</v>
      </c>
      <c r="E43">
        <v>20.270289750389459</v>
      </c>
      <c r="F43">
        <v>19.898909050861182</v>
      </c>
      <c r="G43">
        <v>19.53471079729448</v>
      </c>
      <c r="H43">
        <v>19.177570029454749</v>
      </c>
      <c r="I43">
        <v>18.827364291463919</v>
      </c>
      <c r="J43">
        <v>18.483973586993731</v>
      </c>
      <c r="K43">
        <v>18.147280335341868</v>
      </c>
      <c r="L43">
        <v>17.817169328375488</v>
      </c>
      <c r="M43">
        <v>17.493527688327099</v>
      </c>
      <c r="N43">
        <v>17.17624482642784</v>
      </c>
      <c r="O43">
        <v>16.865212402363621</v>
      </c>
      <c r="P43">
        <v>16.560324284540009</v>
      </c>
      <c r="Q43">
        <v>16.26147651114179</v>
      </c>
      <c r="R43">
        <v>15.96856725197345</v>
      </c>
      <c r="S43">
        <v>15.681496771067399</v>
      </c>
      <c r="T43">
        <v>15.40016739004656</v>
      </c>
      <c r="U43">
        <v>15.12448345222867</v>
      </c>
      <c r="V43">
        <v>14.854351287459471</v>
      </c>
      <c r="W43">
        <v>14.589679177662649</v>
      </c>
      <c r="X43">
        <v>14.330377323094369</v>
      </c>
      <c r="Y43">
        <v>14.0763578092904</v>
      </c>
      <c r="Z43">
        <v>13.82753457469445</v>
      </c>
      <c r="AA43">
        <v>13.58382337895628</v>
      </c>
      <c r="AB43">
        <v>13.34514177188842</v>
      </c>
      <c r="AC43">
        <v>13.111409063070569</v>
      </c>
      <c r="AD43">
        <v>12.88254629209122</v>
      </c>
      <c r="AE43">
        <v>12.658476199415739</v>
      </c>
      <c r="AF43">
        <v>12.439123197871069</v>
      </c>
      <c r="AG43">
        <v>12.224413344736631</v>
      </c>
      <c r="AH43">
        <v>12.01427431443204</v>
      </c>
      <c r="AI43">
        <v>11.808635371791731</v>
      </c>
      <c r="AJ43">
        <v>11.607427345917371</v>
      </c>
      <c r="AK43">
        <v>11.41058260459865</v>
      </c>
      <c r="AL43">
        <v>11.21803502929369</v>
      </c>
      <c r="AM43">
        <v>11.02971999066016</v>
      </c>
      <c r="AN43">
        <v>10.84557432462864</v>
      </c>
      <c r="AO43">
        <v>10.665536309009619</v>
      </c>
      <c r="AP43">
        <v>10.48954564062624</v>
      </c>
      <c r="AQ43">
        <v>10.317543412964429</v>
      </c>
      <c r="AR43">
        <v>10.1494720943329</v>
      </c>
      <c r="AS43">
        <v>9.9852755065251042</v>
      </c>
      <c r="AT43">
        <v>9.8248988039757581</v>
      </c>
      <c r="AU43">
        <v>9.6682884534046867</v>
      </c>
      <c r="AV43">
        <v>9.5153922139407374</v>
      </c>
      <c r="AW43">
        <v>9.3661591177188388</v>
      </c>
      <c r="AX43">
        <v>9.2205394509434146</v>
      </c>
      <c r="AY43">
        <v>9.0784847354114611</v>
      </c>
      <c r="AZ43">
        <v>8.9399477104888554</v>
      </c>
      <c r="BA43">
        <v>8.8048823155335345</v>
      </c>
      <c r="BB43">
        <v>8.67324367275938</v>
      </c>
      <c r="BC43">
        <v>8.5449880705348242</v>
      </c>
      <c r="BD43">
        <v>8.4200729471102562</v>
      </c>
      <c r="BE43">
        <v>8.2984568747685881</v>
      </c>
      <c r="BF43">
        <v>8.1800995443933555</v>
      </c>
      <c r="BG43">
        <v>8.0649617504489601</v>
      </c>
      <c r="BH43">
        <v>7.9530053763677664</v>
      </c>
      <c r="BI43">
        <v>7.8441933803389601</v>
      </c>
      <c r="BJ43">
        <v>7.7384897814941116</v>
      </c>
      <c r="BK43">
        <v>7.635859646484656</v>
      </c>
      <c r="BL43">
        <v>7.536269076446513</v>
      </c>
      <c r="BM43">
        <v>7.4396851943473283</v>
      </c>
      <c r="BN43">
        <v>7.3460761327118176</v>
      </c>
      <c r="BO43">
        <v>7.2554110217209953</v>
      </c>
      <c r="BP43">
        <v>7.1676599776809811</v>
      </c>
      <c r="BQ43">
        <v>7.0827940918574521</v>
      </c>
      <c r="BR43">
        <v>7.0007854196717316</v>
      </c>
      <c r="BS43">
        <v>6.9216069702547474</v>
      </c>
      <c r="BT43">
        <v>6.8452326963551799</v>
      </c>
      <c r="BU43">
        <v>6.7716374845982559</v>
      </c>
      <c r="BV43">
        <v>6.7007971460917419</v>
      </c>
      <c r="BW43">
        <v>6.632688407375861</v>
      </c>
      <c r="BX43">
        <v>6.5672889017139227</v>
      </c>
      <c r="BY43">
        <v>6.5045771607206024</v>
      </c>
      <c r="BZ43">
        <v>6.44453260632495</v>
      </c>
      <c r="CA43">
        <v>6.3871355430652548</v>
      </c>
      <c r="CB43">
        <v>6.3323671507130994</v>
      </c>
      <c r="CC43">
        <v>6.2802094772239663</v>
      </c>
      <c r="CD43">
        <v>6.2306454320119329</v>
      </c>
      <c r="CE43">
        <v>6.1836587795460947</v>
      </c>
      <c r="CF43">
        <v>6.1392341332664371</v>
      </c>
      <c r="CG43">
        <v>6.0973569498170344</v>
      </c>
      <c r="CH43">
        <v>6.0580135235945276</v>
      </c>
      <c r="CI43">
        <v>6.02119098160997</v>
      </c>
      <c r="CJ43">
        <v>5.9868772786622264</v>
      </c>
      <c r="CK43">
        <v>5.9550611928212192</v>
      </c>
      <c r="CL43">
        <v>5.9257323212194448</v>
      </c>
      <c r="CM43">
        <v>5.8988810761502588</v>
      </c>
      <c r="CN43">
        <v>5.8744986814715636</v>
      </c>
      <c r="CO43">
        <v>5.8525771693136246</v>
      </c>
      <c r="CP43">
        <v>5.833109377089869</v>
      </c>
      <c r="CQ43">
        <v>5.816088944809584</v>
      </c>
      <c r="CR43">
        <v>5.801510312691609</v>
      </c>
      <c r="CS43">
        <v>5.7893687190781362</v>
      </c>
      <c r="CT43">
        <v>5.7796601986479059</v>
      </c>
      <c r="CU43">
        <v>5.772381580928176</v>
      </c>
      <c r="CV43">
        <v>5.7675304891049111</v>
      </c>
      <c r="CW43">
        <v>5.765105339130808</v>
      </c>
    </row>
    <row r="44" spans="2:101" x14ac:dyDescent="0.25">
      <c r="B44">
        <v>41</v>
      </c>
      <c r="C44">
        <v>21.042605081974411</v>
      </c>
      <c r="D44">
        <v>20.657133720198871</v>
      </c>
      <c r="E44">
        <v>20.279100715329712</v>
      </c>
      <c r="F44">
        <v>19.90837582363946</v>
      </c>
      <c r="G44">
        <v>19.544831398526689</v>
      </c>
      <c r="H44">
        <v>19.188342343927271</v>
      </c>
      <c r="I44">
        <v>18.838786068640189</v>
      </c>
      <c r="J44">
        <v>18.49604244155163</v>
      </c>
      <c r="K44">
        <v>18.15999374774184</v>
      </c>
      <c r="L44">
        <v>17.83052464545899</v>
      </c>
      <c r="M44">
        <v>17.507522123945211</v>
      </c>
      <c r="N44">
        <v>17.190875462099662</v>
      </c>
      <c r="O44">
        <v>16.880476187964302</v>
      </c>
      <c r="P44">
        <v>16.576218039017999</v>
      </c>
      <c r="Q44">
        <v>16.27799692326499</v>
      </c>
      <c r="R44">
        <v>15.985710881104101</v>
      </c>
      <c r="S44">
        <v>15.699260047965151</v>
      </c>
      <c r="T44">
        <v>15.41854661769962</v>
      </c>
      <c r="U44">
        <v>15.14347480671247</v>
      </c>
      <c r="V44">
        <v>14.873950818822721</v>
      </c>
      <c r="W44">
        <v>14.60988281084021</v>
      </c>
      <c r="X44">
        <v>14.35118085884665</v>
      </c>
      <c r="Y44">
        <v>14.09775692516898</v>
      </c>
      <c r="Z44">
        <v>13.84952482603347</v>
      </c>
      <c r="AA44">
        <v>13.606400199889221</v>
      </c>
      <c r="AB44">
        <v>13.368300476389811</v>
      </c>
      <c r="AC44">
        <v>13.135144846022429</v>
      </c>
      <c r="AD44">
        <v>12.90685423037359</v>
      </c>
      <c r="AE44">
        <v>12.683351253021049</v>
      </c>
      <c r="AF44">
        <v>12.4645602110418</v>
      </c>
      <c r="AG44">
        <v>12.250407047126091</v>
      </c>
      <c r="AH44">
        <v>12.040819322287479</v>
      </c>
      <c r="AI44">
        <v>11.83572618915975</v>
      </c>
      <c r="AJ44">
        <v>11.63505836587083</v>
      </c>
      <c r="AK44">
        <v>11.43874811048501</v>
      </c>
      <c r="AL44">
        <v>11.24672919600407</v>
      </c>
      <c r="AM44">
        <v>11.05893688591884</v>
      </c>
      <c r="AN44">
        <v>10.87530791030246</v>
      </c>
      <c r="AO44">
        <v>10.69578044243702</v>
      </c>
      <c r="AP44">
        <v>10.52029407596528</v>
      </c>
      <c r="AQ44">
        <v>10.34878980255958</v>
      </c>
      <c r="AR44">
        <v>10.181209990099971</v>
      </c>
      <c r="AS44">
        <v>10.01749836135399</v>
      </c>
      <c r="AT44">
        <v>9.8575999731506432</v>
      </c>
      <c r="AU44">
        <v>9.7014611960410804</v>
      </c>
      <c r="AV44">
        <v>9.5490296944390565</v>
      </c>
      <c r="AW44">
        <v>9.4002544072341028</v>
      </c>
      <c r="AX44">
        <v>9.2550855288705733</v>
      </c>
      <c r="AY44">
        <v>9.113474490885995</v>
      </c>
      <c r="AZ44">
        <v>8.9753739439021842</v>
      </c>
      <c r="BA44">
        <v>8.8407377400628651</v>
      </c>
      <c r="BB44">
        <v>8.7095209159115452</v>
      </c>
      <c r="BC44">
        <v>8.5816796757037146</v>
      </c>
      <c r="BD44">
        <v>8.4571713751474888</v>
      </c>
      <c r="BE44">
        <v>8.3359545055669368</v>
      </c>
      <c r="BF44">
        <v>8.2179886784826071</v>
      </c>
      <c r="BG44">
        <v>8.1032346106037973</v>
      </c>
      <c r="BH44">
        <v>7.9916541092273032</v>
      </c>
      <c r="BI44">
        <v>7.8832100580375144</v>
      </c>
      <c r="BJ44">
        <v>7.7778664033028813</v>
      </c>
      <c r="BK44">
        <v>7.6755881404639172</v>
      </c>
      <c r="BL44">
        <v>7.5763413011079823</v>
      </c>
      <c r="BM44">
        <v>7.4800929403263154</v>
      </c>
      <c r="BN44">
        <v>7.3868111244488626</v>
      </c>
      <c r="BO44">
        <v>7.2964649191525854</v>
      </c>
      <c r="BP44">
        <v>7.2090243779390688</v>
      </c>
      <c r="BQ44">
        <v>7.1244605309773981</v>
      </c>
      <c r="BR44">
        <v>7.0427453743083683</v>
      </c>
      <c r="BS44">
        <v>6.9638518594062333</v>
      </c>
      <c r="BT44">
        <v>6.8877538830943434</v>
      </c>
      <c r="BU44">
        <v>6.8144262778110978</v>
      </c>
      <c r="BV44">
        <v>6.7438448022228261</v>
      </c>
      <c r="BW44">
        <v>6.6759861321802649</v>
      </c>
      <c r="BX44">
        <v>6.6108278520154791</v>
      </c>
      <c r="BY44">
        <v>6.5483484461761403</v>
      </c>
      <c r="BZ44">
        <v>6.4885272911942558</v>
      </c>
      <c r="CA44">
        <v>6.4313446479864851</v>
      </c>
      <c r="CB44">
        <v>6.3767816544833709</v>
      </c>
      <c r="CC44">
        <v>6.3248203185848739</v>
      </c>
      <c r="CD44">
        <v>6.2754435114397253</v>
      </c>
      <c r="CE44">
        <v>6.2286349610462652</v>
      </c>
      <c r="CF44">
        <v>6.184379246172484</v>
      </c>
      <c r="CG44">
        <v>6.1426617905931442</v>
      </c>
      <c r="CH44">
        <v>6.1034688576419516</v>
      </c>
      <c r="CI44">
        <v>6.0667875450768536</v>
      </c>
      <c r="CJ44">
        <v>6.0326057802566808</v>
      </c>
      <c r="CK44">
        <v>6.0009123156273958</v>
      </c>
      <c r="CL44">
        <v>5.9716967245163959</v>
      </c>
      <c r="CM44">
        <v>5.9449493972333727</v>
      </c>
      <c r="CN44">
        <v>5.9206615374763656</v>
      </c>
      <c r="CO44">
        <v>5.8988251590417384</v>
      </c>
      <c r="CP44">
        <v>5.8794330828369006</v>
      </c>
      <c r="CQ44">
        <v>5.862478934194792</v>
      </c>
      <c r="CR44">
        <v>5.8479571404890756</v>
      </c>
      <c r="CS44">
        <v>5.8358629290493091</v>
      </c>
      <c r="CT44">
        <v>5.8261923253752892</v>
      </c>
      <c r="CU44">
        <v>5.8189421516499777</v>
      </c>
      <c r="CV44">
        <v>5.8141100255504474</v>
      </c>
      <c r="CW44">
        <v>5.8116943593564887</v>
      </c>
    </row>
    <row r="45" spans="2:101" x14ac:dyDescent="0.25">
      <c r="B45">
        <v>42</v>
      </c>
      <c r="C45">
        <v>21.049558846952191</v>
      </c>
      <c r="D45">
        <v>20.664699413640889</v>
      </c>
      <c r="E45">
        <v>20.287276760035638</v>
      </c>
      <c r="F45">
        <v>19.917160515840528</v>
      </c>
      <c r="G45">
        <v>19.55422290828508</v>
      </c>
      <c r="H45">
        <v>19.198338715563938</v>
      </c>
      <c r="I45">
        <v>18.849385221190921</v>
      </c>
      <c r="J45">
        <v>18.507242169251189</v>
      </c>
      <c r="K45">
        <v>18.171791720535939</v>
      </c>
      <c r="L45">
        <v>17.842918409543969</v>
      </c>
      <c r="M45">
        <v>17.520509102335101</v>
      </c>
      <c r="N45">
        <v>17.204452955220479</v>
      </c>
      <c r="O45">
        <v>16.89464137427527</v>
      </c>
      <c r="P45">
        <v>16.590967975659542</v>
      </c>
      <c r="Q45">
        <v>16.29332854673315</v>
      </c>
      <c r="R45">
        <v>16.001621007951169</v>
      </c>
      <c r="S45">
        <v>15.71574537552624</v>
      </c>
      <c r="T45">
        <v>15.435603724844849</v>
      </c>
      <c r="U45">
        <v>15.16110015462459</v>
      </c>
      <c r="V45">
        <v>14.892140751799699</v>
      </c>
      <c r="W45">
        <v>14.628633557122679</v>
      </c>
      <c r="X45">
        <v>14.37048853146978</v>
      </c>
      <c r="Y45">
        <v>14.117617522838501</v>
      </c>
      <c r="Z45">
        <v>13.869934234025539</v>
      </c>
      <c r="AA45">
        <v>13.627354190973771</v>
      </c>
      <c r="AB45">
        <v>13.38979471177711</v>
      </c>
      <c r="AC45">
        <v>13.15717487633246</v>
      </c>
      <c r="AD45">
        <v>12.929415496627909</v>
      </c>
      <c r="AE45">
        <v>12.70643908765687</v>
      </c>
      <c r="AF45">
        <v>12.48816983894783</v>
      </c>
      <c r="AG45">
        <v>12.274533586699841</v>
      </c>
      <c r="AH45">
        <v>12.065457786513679</v>
      </c>
      <c r="AI45">
        <v>11.860871486709501</v>
      </c>
      <c r="AJ45">
        <v>11.660705302221199</v>
      </c>
      <c r="AK45">
        <v>11.46489138905855</v>
      </c>
      <c r="AL45">
        <v>11.273363419328071</v>
      </c>
      <c r="AM45">
        <v>11.086056556803831</v>
      </c>
      <c r="AN45">
        <v>10.90290743303969</v>
      </c>
      <c r="AO45">
        <v>10.723854124014389</v>
      </c>
      <c r="AP45">
        <v>10.54883612730154</v>
      </c>
      <c r="AQ45">
        <v>10.37779433975629</v>
      </c>
      <c r="AR45">
        <v>10.21067103571092</v>
      </c>
      <c r="AS45">
        <v>10.04740984567171</v>
      </c>
      <c r="AT45">
        <v>9.8879557355095127</v>
      </c>
      <c r="AU45">
        <v>9.732254986136839</v>
      </c>
      <c r="AV45">
        <v>9.5802551736642698</v>
      </c>
      <c r="AW45">
        <v>9.4319051500291486</v>
      </c>
      <c r="AX45">
        <v>9.2871550240898948</v>
      </c>
      <c r="AY45">
        <v>9.1459561431791734</v>
      </c>
      <c r="AZ45">
        <v>9.0082610751094965</v>
      </c>
      <c r="BA45">
        <v>8.8740235906249332</v>
      </c>
      <c r="BB45">
        <v>8.7431986462927895</v>
      </c>
      <c r="BC45">
        <v>8.6157423678291707</v>
      </c>
      <c r="BD45">
        <v>8.4916120338526504</v>
      </c>
      <c r="BE45">
        <v>8.3707660600603191</v>
      </c>
      <c r="BF45">
        <v>8.2531639838206079</v>
      </c>
      <c r="BG45">
        <v>8.1387664491775755</v>
      </c>
      <c r="BH45">
        <v>8.0275351922612561</v>
      </c>
      <c r="BI45">
        <v>7.9194330270990969</v>
      </c>
      <c r="BJ45">
        <v>7.814423831823361</v>
      </c>
      <c r="BK45">
        <v>7.7124725352697574</v>
      </c>
      <c r="BL45">
        <v>7.6135451039625117</v>
      </c>
      <c r="BM45">
        <v>7.5176085294813886</v>
      </c>
      <c r="BN45">
        <v>7.4246308162061414</v>
      </c>
      <c r="BO45">
        <v>7.3345809694341497</v>
      </c>
      <c r="BP45">
        <v>7.2474289838670343</v>
      </c>
      <c r="BQ45">
        <v>7.1631458324622379</v>
      </c>
      <c r="BR45">
        <v>7.0817034556456173</v>
      </c>
      <c r="BS45">
        <v>7.0030747508812752</v>
      </c>
      <c r="BT45">
        <v>6.927233562594993</v>
      </c>
      <c r="BU45">
        <v>6.8541546724476667</v>
      </c>
      <c r="BV45">
        <v>6.7838137899553921</v>
      </c>
      <c r="BW45">
        <v>6.7161875434528504</v>
      </c>
      <c r="BX45">
        <v>6.6512534713968732</v>
      </c>
      <c r="BY45">
        <v>6.588990014007055</v>
      </c>
      <c r="BZ45">
        <v>6.5293765052405757</v>
      </c>
      <c r="CA45">
        <v>6.4723931650983131</v>
      </c>
      <c r="CB45">
        <v>6.418021092259619</v>
      </c>
      <c r="CC45">
        <v>6.3662422570431234</v>
      </c>
      <c r="CD45">
        <v>6.3170394946911212</v>
      </c>
      <c r="CE45">
        <v>6.2703964989751633</v>
      </c>
      <c r="CF45">
        <v>6.2262978161206064</v>
      </c>
      <c r="CG45">
        <v>6.1847288390480006</v>
      </c>
      <c r="CH45">
        <v>6.1456758019292739</v>
      </c>
      <c r="CI45">
        <v>6.1091257750568211</v>
      </c>
      <c r="CJ45">
        <v>6.0750666600236576</v>
      </c>
      <c r="CK45">
        <v>6.0434871852129861</v>
      </c>
      <c r="CL45">
        <v>6.0143769015955639</v>
      </c>
      <c r="CM45">
        <v>5.9877261788333911</v>
      </c>
      <c r="CN45">
        <v>5.9635262016883903</v>
      </c>
      <c r="CO45">
        <v>5.9417689667347382</v>
      </c>
      <c r="CP45">
        <v>5.9224472793737872</v>
      </c>
      <c r="CQ45">
        <v>5.9055547511504356</v>
      </c>
      <c r="CR45">
        <v>5.8910857973700912</v>
      </c>
      <c r="CS45">
        <v>5.8790356350153141</v>
      </c>
      <c r="CT45">
        <v>5.8694002809614423</v>
      </c>
      <c r="CU45">
        <v>5.8621765504905952</v>
      </c>
      <c r="CV45">
        <v>5.8573620561034723</v>
      </c>
      <c r="CW45">
        <v>5.8549552066285866</v>
      </c>
    </row>
    <row r="46" spans="2:101" x14ac:dyDescent="0.25">
      <c r="B46">
        <v>43</v>
      </c>
      <c r="C46">
        <v>21.05601200231596</v>
      </c>
      <c r="D46">
        <v>20.671720519838559</v>
      </c>
      <c r="E46">
        <v>20.29486435805498</v>
      </c>
      <c r="F46">
        <v>19.92531302945747</v>
      </c>
      <c r="G46">
        <v>19.56293864442474</v>
      </c>
      <c r="H46">
        <v>19.207615864687551</v>
      </c>
      <c r="I46">
        <v>18.85922185770848</v>
      </c>
      <c r="J46">
        <v>18.517636251959729</v>
      </c>
      <c r="K46">
        <v>18.18274109308318</v>
      </c>
      <c r="L46">
        <v>17.854420800917261</v>
      </c>
      <c r="M46">
        <v>17.532562127375371</v>
      </c>
      <c r="N46">
        <v>17.21705411516113</v>
      </c>
      <c r="O46">
        <v>16.907788057305691</v>
      </c>
      <c r="P46">
        <v>16.60465745751312</v>
      </c>
      <c r="Q46">
        <v>16.307557991299561</v>
      </c>
      <c r="R46">
        <v>16.016387467912619</v>
      </c>
      <c r="S46">
        <v>15.73104579301763</v>
      </c>
      <c r="T46">
        <v>15.45143493213744</v>
      </c>
      <c r="U46">
        <v>15.177458874833</v>
      </c>
      <c r="V46">
        <v>14.909023599612031</v>
      </c>
      <c r="W46">
        <v>14.64603703955347</v>
      </c>
      <c r="X46">
        <v>14.38840904863553</v>
      </c>
      <c r="Y46">
        <v>14.13605136875549</v>
      </c>
      <c r="Z46">
        <v>13.888877597429749</v>
      </c>
      <c r="AA46">
        <v>13.646803156162489</v>
      </c>
      <c r="AB46">
        <v>13.409745259472141</v>
      </c>
      <c r="AC46">
        <v>13.17762288456443</v>
      </c>
      <c r="AD46">
        <v>12.950356741641571</v>
      </c>
      <c r="AE46">
        <v>12.727869244837031</v>
      </c>
      <c r="AF46">
        <v>12.510084483765549</v>
      </c>
      <c r="AG46">
        <v>12.296928195678751</v>
      </c>
      <c r="AH46">
        <v>12.08832773821598</v>
      </c>
      <c r="AI46">
        <v>11.884212062741391</v>
      </c>
      <c r="AJ46">
        <v>11.68451168825742</v>
      </c>
      <c r="AK46">
        <v>11.48915867588576</v>
      </c>
      <c r="AL46">
        <v>11.298086603906709</v>
      </c>
      <c r="AM46">
        <v>11.11123054334813</v>
      </c>
      <c r="AN46">
        <v>10.92852703411554</v>
      </c>
      <c r="AO46">
        <v>10.74991406165481</v>
      </c>
      <c r="AP46">
        <v>10.5753310341393</v>
      </c>
      <c r="AQ46">
        <v>10.404718760173481</v>
      </c>
      <c r="AR46">
        <v>10.23801942700503</v>
      </c>
      <c r="AS46">
        <v>10.075176579238009</v>
      </c>
      <c r="AT46">
        <v>9.9161350980393657</v>
      </c>
      <c r="AU46">
        <v>9.760841180831596</v>
      </c>
      <c r="AV46">
        <v>9.6092423214644231</v>
      </c>
      <c r="AW46">
        <v>9.4612872908584862</v>
      </c>
      <c r="AX46">
        <v>9.3169261181142353</v>
      </c>
      <c r="AY46">
        <v>9.1761100720794246</v>
      </c>
      <c r="AZ46">
        <v>9.0387916433687057</v>
      </c>
      <c r="BA46">
        <v>8.9049245268289994</v>
      </c>
      <c r="BB46">
        <v>8.7744636044444704</v>
      </c>
      <c r="BC46">
        <v>8.6473649286751559</v>
      </c>
      <c r="BD46">
        <v>8.5235857062233027</v>
      </c>
      <c r="BE46">
        <v>8.4030842822217995</v>
      </c>
      <c r="BF46">
        <v>8.2858201248390948</v>
      </c>
      <c r="BG46">
        <v>8.1717538102951774</v>
      </c>
      <c r="BH46">
        <v>8.0608470082834209</v>
      </c>
      <c r="BI46">
        <v>7.953062467793103</v>
      </c>
      <c r="BJ46">
        <v>7.8483640033276449</v>
      </c>
      <c r="BK46">
        <v>7.7467164815137561</v>
      </c>
      <c r="BL46">
        <v>7.6480858080967113</v>
      </c>
      <c r="BM46">
        <v>7.5524389153172713</v>
      </c>
      <c r="BN46">
        <v>7.4597437496657486</v>
      </c>
      <c r="BO46">
        <v>7.3699692600089506</v>
      </c>
      <c r="BP46">
        <v>7.2830853860858138</v>
      </c>
      <c r="BQ46">
        <v>7.1990630473677033</v>
      </c>
      <c r="BR46">
        <v>7.1178741322794439</v>
      </c>
      <c r="BS46">
        <v>7.0394914877773038</v>
      </c>
      <c r="BT46">
        <v>6.9638889092802847</v>
      </c>
      <c r="BU46">
        <v>6.8910411309511597</v>
      </c>
      <c r="BV46">
        <v>6.820923816323841</v>
      </c>
      <c r="BW46">
        <v>6.7535135492738192</v>
      </c>
      <c r="BX46">
        <v>6.68878782532847</v>
      </c>
      <c r="BY46">
        <v>6.6267250433141731</v>
      </c>
      <c r="BZ46">
        <v>6.5673044973373349</v>
      </c>
      <c r="CA46">
        <v>6.5105063690964817</v>
      </c>
      <c r="CB46">
        <v>6.4563117205227156</v>
      </c>
      <c r="CC46">
        <v>6.4047024867459559</v>
      </c>
      <c r="CD46">
        <v>6.3556614693845139</v>
      </c>
      <c r="CE46">
        <v>6.3091723301556009</v>
      </c>
      <c r="CF46">
        <v>6.2652195848045551</v>
      </c>
      <c r="CG46">
        <v>6.2237885973506506</v>
      </c>
      <c r="CH46">
        <v>6.1848655746474721</v>
      </c>
      <c r="CI46">
        <v>6.1484375612559141</v>
      </c>
      <c r="CJ46">
        <v>6.1144924346280387</v>
      </c>
      <c r="CK46">
        <v>6.083018900600087</v>
      </c>
      <c r="CL46">
        <v>6.0540064891930534</v>
      </c>
      <c r="CM46">
        <v>6.0274455507193583</v>
      </c>
      <c r="CN46">
        <v>6.003327252194242</v>
      </c>
      <c r="CO46">
        <v>5.9816435740506257</v>
      </c>
      <c r="CP46">
        <v>5.962387307156277</v>
      </c>
      <c r="CQ46">
        <v>5.9455520501322514</v>
      </c>
      <c r="CR46">
        <v>5.9311322069716326</v>
      </c>
      <c r="CS46">
        <v>5.9191229849577729</v>
      </c>
      <c r="CT46">
        <v>5.9095203928812872</v>
      </c>
      <c r="CU46">
        <v>5.902321239555155</v>
      </c>
      <c r="CV46">
        <v>5.8975231326274349</v>
      </c>
      <c r="CW46">
        <v>5.8951244776911711</v>
      </c>
    </row>
    <row r="47" spans="2:101" x14ac:dyDescent="0.25">
      <c r="B47">
        <v>44</v>
      </c>
      <c r="C47">
        <v>21.062001074658031</v>
      </c>
      <c r="D47">
        <v>20.67823675585737</v>
      </c>
      <c r="E47">
        <v>20.301906407180692</v>
      </c>
      <c r="F47">
        <v>19.93287943252318</v>
      </c>
      <c r="G47">
        <v>19.571027833994229</v>
      </c>
      <c r="H47">
        <v>19.21622616540677</v>
      </c>
      <c r="I47">
        <v>18.868351486680471</v>
      </c>
      <c r="J47">
        <v>18.527283319143049</v>
      </c>
      <c r="K47">
        <v>18.19290360171351</v>
      </c>
      <c r="L47">
        <v>17.865096647952232</v>
      </c>
      <c r="M47">
        <v>17.543749103962231</v>
      </c>
      <c r="N47">
        <v>17.228749907127309</v>
      </c>
      <c r="O47">
        <v>16.919990245671979</v>
      </c>
      <c r="P47">
        <v>16.617363519029311</v>
      </c>
      <c r="Q47">
        <v>16.320765299002321</v>
      </c>
      <c r="R47">
        <v>16.030093291705569</v>
      </c>
      <c r="S47">
        <v>15.745247300273221</v>
      </c>
      <c r="T47">
        <v>15.466129188320609</v>
      </c>
      <c r="U47">
        <v>15.19264284414629</v>
      </c>
      <c r="V47">
        <v>14.92469414566205</v>
      </c>
      <c r="W47">
        <v>14.662190926038379</v>
      </c>
      <c r="X47">
        <v>14.40504294005342</v>
      </c>
      <c r="Y47">
        <v>14.153161831133399</v>
      </c>
      <c r="Z47">
        <v>13.906461099073081</v>
      </c>
      <c r="AA47">
        <v>13.6648560684246</v>
      </c>
      <c r="AB47">
        <v>13.428263857543859</v>
      </c>
      <c r="AC47">
        <v>13.196603348283301</v>
      </c>
      <c r="AD47">
        <v>12.96979515632051</v>
      </c>
      <c r="AE47">
        <v>12.74776160211217</v>
      </c>
      <c r="AF47">
        <v>12.530426682463091</v>
      </c>
      <c r="AG47">
        <v>12.317716042700379</v>
      </c>
      <c r="AH47">
        <v>12.109556949442849</v>
      </c>
      <c r="AI47">
        <v>11.90587826395619</v>
      </c>
      <c r="AJ47">
        <v>11.706610416084301</v>
      </c>
      <c r="AK47">
        <v>11.511685378747959</v>
      </c>
      <c r="AL47">
        <v>11.321036643001481</v>
      </c>
      <c r="AM47">
        <v>11.134599193638779</v>
      </c>
      <c r="AN47">
        <v>10.952309485340249</v>
      </c>
      <c r="AO47">
        <v>10.774105419352001</v>
      </c>
      <c r="AP47">
        <v>10.5999263206892</v>
      </c>
      <c r="AQ47">
        <v>10.42971291585568</v>
      </c>
      <c r="AR47">
        <v>10.263407311071759</v>
      </c>
      <c r="AS47">
        <v>10.10095297100275</v>
      </c>
      <c r="AT47">
        <v>9.9422946979805928</v>
      </c>
      <c r="AU47">
        <v>9.7873786117113504</v>
      </c>
      <c r="AV47">
        <v>9.6361521294614381</v>
      </c>
      <c r="AW47">
        <v>9.4885639467155194</v>
      </c>
      <c r="AX47">
        <v>9.3445640182994225</v>
      </c>
      <c r="AY47">
        <v>9.2041035399612543</v>
      </c>
      <c r="AZ47">
        <v>9.0671349304044178</v>
      </c>
      <c r="BA47">
        <v>8.9336118137660794</v>
      </c>
      <c r="BB47">
        <v>8.803489002534949</v>
      </c>
      <c r="BC47">
        <v>8.6767224809024093</v>
      </c>
      <c r="BD47">
        <v>8.5532693885411408</v>
      </c>
      <c r="BE47">
        <v>8.4330880048054677</v>
      </c>
      <c r="BF47">
        <v>8.3161377333479436</v>
      </c>
      <c r="BG47">
        <v>8.2023790871467348</v>
      </c>
      <c r="BH47">
        <v>8.091773673938528</v>
      </c>
      <c r="BI47">
        <v>7.9842841820518844</v>
      </c>
      <c r="BJ47">
        <v>7.8798743666360167</v>
      </c>
      <c r="BK47">
        <v>7.7785090362801528</v>
      </c>
      <c r="BL47">
        <v>7.6801540400188149</v>
      </c>
      <c r="BM47">
        <v>7.5847762547184132</v>
      </c>
      <c r="BN47">
        <v>7.4923435728407268</v>
      </c>
      <c r="BO47">
        <v>7.40282489057899</v>
      </c>
      <c r="BP47">
        <v>7.3161900963623969</v>
      </c>
      <c r="BQ47">
        <v>7.232410059724983</v>
      </c>
      <c r="BR47">
        <v>7.1514566205349768</v>
      </c>
      <c r="BS47">
        <v>7.0733025785808534</v>
      </c>
      <c r="BT47">
        <v>6.9979216835103841</v>
      </c>
      <c r="BU47">
        <v>6.9252886251192116</v>
      </c>
      <c r="BV47">
        <v>6.8553790239854626</v>
      </c>
      <c r="BW47">
        <v>6.7881694224471891</v>
      </c>
      <c r="BX47">
        <v>6.7236372759193879</v>
      </c>
      <c r="BY47">
        <v>6.6617609445476136</v>
      </c>
      <c r="BZ47">
        <v>6.6025196851952046</v>
      </c>
      <c r="CA47">
        <v>6.5458936437613326</v>
      </c>
      <c r="CB47">
        <v>6.4918638478271697</v>
      </c>
      <c r="CC47">
        <v>6.4404121996275876</v>
      </c>
      <c r="CD47">
        <v>6.3915214693459292</v>
      </c>
      <c r="CE47">
        <v>6.3451752887294663</v>
      </c>
      <c r="CF47">
        <v>6.3013581450233422</v>
      </c>
      <c r="CG47">
        <v>6.2600553752208414</v>
      </c>
      <c r="CH47">
        <v>6.2212531606279686</v>
      </c>
      <c r="CI47">
        <v>6.1849385217404356</v>
      </c>
      <c r="CJ47">
        <v>6.1510993134312484</v>
      </c>
      <c r="CK47">
        <v>6.1197242204472069</v>
      </c>
      <c r="CL47">
        <v>6.0908027532127367</v>
      </c>
      <c r="CM47">
        <v>6.0643252439395727</v>
      </c>
      <c r="CN47">
        <v>6.0402828430409379</v>
      </c>
      <c r="CO47">
        <v>6.0186675158489402</v>
      </c>
      <c r="CP47">
        <v>5.9994720396340666</v>
      </c>
      <c r="CQ47">
        <v>5.9826900009256709</v>
      </c>
      <c r="CR47">
        <v>5.9683157931325841</v>
      </c>
      <c r="CS47">
        <v>5.9563446144629513</v>
      </c>
      <c r="CT47">
        <v>5.9467724661426109</v>
      </c>
      <c r="CU47">
        <v>5.939596150931342</v>
      </c>
      <c r="CV47">
        <v>5.9348132719365001</v>
      </c>
      <c r="CW47">
        <v>5.9324222317236153</v>
      </c>
    </row>
    <row r="48" spans="2:101" x14ac:dyDescent="0.25">
      <c r="B48">
        <v>45</v>
      </c>
      <c r="C48">
        <v>21.067559807716361</v>
      </c>
      <c r="D48">
        <v>20.684284817204059</v>
      </c>
      <c r="E48">
        <v>20.30844254595268</v>
      </c>
      <c r="F48">
        <v>19.939902297203869</v>
      </c>
      <c r="G48">
        <v>19.578535972712189</v>
      </c>
      <c r="H48">
        <v>19.224218026256079</v>
      </c>
      <c r="I48">
        <v>18.876825418062779</v>
      </c>
      <c r="J48">
        <v>18.536237570130918</v>
      </c>
      <c r="K48">
        <v>18.20233632243529</v>
      </c>
      <c r="L48">
        <v>17.875005889997929</v>
      </c>
      <c r="M48">
        <v>17.554132820810729</v>
      </c>
      <c r="N48">
        <v>17.239605954594321</v>
      </c>
      <c r="O48">
        <v>16.931316382378931</v>
      </c>
      <c r="P48">
        <v>16.62915740689283</v>
      </c>
      <c r="Q48">
        <v>16.333024503744291</v>
      </c>
      <c r="R48">
        <v>16.04281528338349</v>
      </c>
      <c r="S48">
        <v>15.75842945383077</v>
      </c>
      <c r="T48">
        <v>15.47976878415821</v>
      </c>
      <c r="U48">
        <v>15.20673706871156</v>
      </c>
      <c r="V48">
        <v>14.939240092059849</v>
      </c>
      <c r="W48">
        <v>14.67718559466042</v>
      </c>
      <c r="X48">
        <v>14.420483239227091</v>
      </c>
      <c r="Y48">
        <v>14.169044577789739</v>
      </c>
      <c r="Z48">
        <v>13.92278301943362</v>
      </c>
      <c r="AA48">
        <v>13.681613798706939</v>
      </c>
      <c r="AB48">
        <v>13.44545394468572</v>
      </c>
      <c r="AC48">
        <v>13.214222250684839</v>
      </c>
      <c r="AD48">
        <v>12.987839244604769</v>
      </c>
      <c r="AE48">
        <v>12.766227159903281</v>
      </c>
      <c r="AF48">
        <v>12.549309907182231</v>
      </c>
      <c r="AG48">
        <v>12.337013046379059</v>
      </c>
      <c r="AH48">
        <v>12.1292637595534</v>
      </c>
      <c r="AI48">
        <v>11.925990824259189</v>
      </c>
      <c r="AJ48">
        <v>11.72712458749281</v>
      </c>
      <c r="AK48">
        <v>11.53259694020813</v>
      </c>
      <c r="AL48">
        <v>11.34234129238947</v>
      </c>
      <c r="AM48">
        <v>11.15629254867369</v>
      </c>
      <c r="AN48">
        <v>10.974387084512781</v>
      </c>
      <c r="AO48">
        <v>10.79656272286868</v>
      </c>
      <c r="AP48">
        <v>10.62275871143188</v>
      </c>
      <c r="AQ48">
        <v>10.45291570035603</v>
      </c>
      <c r="AR48">
        <v>10.286975720500569</v>
      </c>
      <c r="AS48">
        <v>10.124882162173749</v>
      </c>
      <c r="AT48">
        <v>9.9665797543685475</v>
      </c>
      <c r="AU48">
        <v>9.8120145444841871</v>
      </c>
      <c r="AV48">
        <v>9.6611338785261225</v>
      </c>
      <c r="AW48">
        <v>9.5138863817774588</v>
      </c>
      <c r="AX48">
        <v>9.3702219399351012</v>
      </c>
      <c r="AY48">
        <v>9.2300916807038877</v>
      </c>
      <c r="AZ48">
        <v>9.0934479558423416</v>
      </c>
      <c r="BA48">
        <v>8.9602443236535834</v>
      </c>
      <c r="BB48">
        <v>8.8304355319153736</v>
      </c>
      <c r="BC48">
        <v>8.7039775012432035</v>
      </c>
      <c r="BD48">
        <v>8.5808273088805844</v>
      </c>
      <c r="BE48">
        <v>8.4609431729108646</v>
      </c>
      <c r="BF48">
        <v>8.3442844368849816</v>
      </c>
      <c r="BG48">
        <v>8.2308115548597698</v>
      </c>
      <c r="BH48">
        <v>8.1204860768415479</v>
      </c>
      <c r="BI48">
        <v>8.0132706346298583</v>
      </c>
      <c r="BJ48">
        <v>7.9091289280563828</v>
      </c>
      <c r="BK48">
        <v>7.8080257116142207</v>
      </c>
      <c r="BL48">
        <v>7.7099267814727748</v>
      </c>
      <c r="BM48">
        <v>7.6147989628737198</v>
      </c>
      <c r="BN48">
        <v>7.5226100979036019</v>
      </c>
      <c r="BO48">
        <v>7.4333290336387892</v>
      </c>
      <c r="BP48">
        <v>7.3469256106585688</v>
      </c>
      <c r="BQ48">
        <v>7.2633706519223926</v>
      </c>
      <c r="BR48">
        <v>7.1826359520073151</v>
      </c>
      <c r="BS48">
        <v>7.104694266701892</v>
      </c>
      <c r="BT48">
        <v>7.0295193029528269</v>
      </c>
      <c r="BU48">
        <v>6.9570857091608804</v>
      </c>
      <c r="BV48">
        <v>6.8873690658225897</v>
      </c>
      <c r="BW48">
        <v>6.8203458765145291</v>
      </c>
      <c r="BX48">
        <v>6.7559935592169396</v>
      </c>
      <c r="BY48">
        <v>6.6942904379736863</v>
      </c>
      <c r="BZ48">
        <v>6.6352157348855956</v>
      </c>
      <c r="CA48">
        <v>6.5787495624343428</v>
      </c>
      <c r="CB48">
        <v>6.5248729161342496</v>
      </c>
      <c r="CC48">
        <v>6.4735676675093448</v>
      </c>
      <c r="CD48">
        <v>6.4248165573932692</v>
      </c>
      <c r="CE48">
        <v>6.3786031895496196</v>
      </c>
      <c r="CF48">
        <v>6.3349120246105342</v>
      </c>
      <c r="CG48">
        <v>6.2937283743313852</v>
      </c>
      <c r="CH48">
        <v>6.2550383961595148</v>
      </c>
      <c r="CI48">
        <v>6.2188290881151627</v>
      </c>
      <c r="CJ48">
        <v>6.1850882839827506</v>
      </c>
      <c r="CK48">
        <v>6.1538046488108513</v>
      </c>
      <c r="CL48">
        <v>6.1249676747192261</v>
      </c>
      <c r="CM48">
        <v>6.0985676770115269</v>
      </c>
      <c r="CN48">
        <v>6.074595790592225</v>
      </c>
      <c r="CO48">
        <v>6.0530439666865394</v>
      </c>
      <c r="CP48">
        <v>6.0339049698622196</v>
      </c>
      <c r="CQ48">
        <v>6.017172375352108</v>
      </c>
      <c r="CR48">
        <v>6.0028405666765829</v>
      </c>
      <c r="CS48">
        <v>5.9909047335649976</v>
      </c>
      <c r="CT48">
        <v>5.9813608701754246</v>
      </c>
      <c r="CU48">
        <v>5.9742057736120682</v>
      </c>
      <c r="CV48">
        <v>5.9694370427397923</v>
      </c>
      <c r="CW48">
        <v>5.9670530772954233</v>
      </c>
    </row>
    <row r="49" spans="2:101" x14ac:dyDescent="0.25">
      <c r="B49">
        <v>46</v>
      </c>
      <c r="C49">
        <v>21.072719402461679</v>
      </c>
      <c r="D49">
        <v>20.689898637509948</v>
      </c>
      <c r="E49">
        <v>20.314509432789109</v>
      </c>
      <c r="F49">
        <v>19.94642099822082</v>
      </c>
      <c r="G49">
        <v>19.585505142512812</v>
      </c>
      <c r="H49">
        <v>19.231636226689631</v>
      </c>
      <c r="I49">
        <v>18.884691118537489</v>
      </c>
      <c r="J49">
        <v>18.544549147946551</v>
      </c>
      <c r="K49">
        <v>18.211092063135268</v>
      </c>
      <c r="L49">
        <v>17.88420398774106</v>
      </c>
      <c r="M49">
        <v>17.563771378762269</v>
      </c>
      <c r="N49">
        <v>17.249682985336371</v>
      </c>
      <c r="O49">
        <v>16.94182980834001</v>
      </c>
      <c r="P49">
        <v>16.640105060796419</v>
      </c>
      <c r="Q49">
        <v>16.344404129076331</v>
      </c>
      <c r="R49">
        <v>16.054624534878609</v>
      </c>
      <c r="S49">
        <v>15.77066589797724</v>
      </c>
      <c r="T49">
        <v>15.49242989972128</v>
      </c>
      <c r="U49">
        <v>15.219820247275139</v>
      </c>
      <c r="V49">
        <v>14.952742638586409</v>
      </c>
      <c r="W49">
        <v>14.69110472806887</v>
      </c>
      <c r="X49">
        <v>14.434816092988511</v>
      </c>
      <c r="Y49">
        <v>14.183788200540841</v>
      </c>
      <c r="Z49">
        <v>13.937934375607661</v>
      </c>
      <c r="AA49">
        <v>13.69716976918202</v>
      </c>
      <c r="AB49">
        <v>13.461411327450209</v>
      </c>
      <c r="AC49">
        <v>13.23057776151982</v>
      </c>
      <c r="AD49">
        <v>13.00458951778322</v>
      </c>
      <c r="AE49">
        <v>12.7833687489059</v>
      </c>
      <c r="AF49">
        <v>12.566839285429671</v>
      </c>
      <c r="AG49">
        <v>12.35492660798031</v>
      </c>
      <c r="AH49">
        <v>12.147557820070309</v>
      </c>
      <c r="AI49">
        <v>11.94466162148667</v>
      </c>
      <c r="AJ49">
        <v>11.746168282254709</v>
      </c>
      <c r="AK49">
        <v>11.55200961716854</v>
      </c>
      <c r="AL49">
        <v>11.362118960879149</v>
      </c>
      <c r="AM49">
        <v>11.17643114353152</v>
      </c>
      <c r="AN49">
        <v>10.994882466941981</v>
      </c>
      <c r="AO49">
        <v>10.81741068130756</v>
      </c>
      <c r="AP49">
        <v>10.64395496243892</v>
      </c>
      <c r="AQ49">
        <v>10.474455889509089</v>
      </c>
      <c r="AR49">
        <v>10.308855423309989</v>
      </c>
      <c r="AS49">
        <v>10.147096885009089</v>
      </c>
      <c r="AT49">
        <v>9.9891249353987757</v>
      </c>
      <c r="AU49">
        <v>9.8348855546310912</v>
      </c>
      <c r="AV49">
        <v>9.6843260224306906</v>
      </c>
      <c r="AW49">
        <v>9.5373948987790342</v>
      </c>
      <c r="AX49">
        <v>9.3940420050630422</v>
      </c>
      <c r="AY49">
        <v>9.2542184056815451</v>
      </c>
      <c r="AZ49">
        <v>9.1178763901030546</v>
      </c>
      <c r="BA49">
        <v>8.9849694553685424</v>
      </c>
      <c r="BB49">
        <v>8.8554522890330514</v>
      </c>
      <c r="BC49">
        <v>8.7292807525401486</v>
      </c>
      <c r="BD49">
        <v>8.6064118650233361</v>
      </c>
      <c r="BE49">
        <v>8.4868037875287392</v>
      </c>
      <c r="BF49">
        <v>8.3704158076535382</v>
      </c>
      <c r="BG49">
        <v>8.2572083245946519</v>
      </c>
      <c r="BH49">
        <v>8.147142834602505</v>
      </c>
      <c r="BI49">
        <v>8.0401819168347188</v>
      </c>
      <c r="BJ49">
        <v>7.9362892196047303</v>
      </c>
      <c r="BK49">
        <v>7.8354294470204904</v>
      </c>
      <c r="BL49">
        <v>7.7375683460086071</v>
      </c>
      <c r="BM49">
        <v>7.6426726937192857</v>
      </c>
      <c r="BN49">
        <v>7.5507102853076846</v>
      </c>
      <c r="BO49">
        <v>7.4616499220873607</v>
      </c>
      <c r="BP49">
        <v>7.3754614000516483</v>
      </c>
      <c r="BQ49">
        <v>7.2921154987589309</v>
      </c>
      <c r="BR49">
        <v>7.2115839705778839</v>
      </c>
      <c r="BS49">
        <v>7.1338395302889364</v>
      </c>
      <c r="BT49">
        <v>7.0588558450382299</v>
      </c>
      <c r="BU49">
        <v>6.9866075246406272</v>
      </c>
      <c r="BV49">
        <v>6.9170701122282816</v>
      </c>
      <c r="BW49">
        <v>6.8502200752415234</v>
      </c>
      <c r="BX49">
        <v>6.786034796758865</v>
      </c>
      <c r="BY49">
        <v>6.7244925671631144</v>
      </c>
      <c r="BZ49">
        <v>6.6655725761406108</v>
      </c>
      <c r="CA49">
        <v>6.6092549050108298</v>
      </c>
      <c r="CB49">
        <v>6.5555205193835997</v>
      </c>
      <c r="CC49">
        <v>6.5043512621414026</v>
      </c>
      <c r="CD49">
        <v>6.4557298467442479</v>
      </c>
      <c r="CE49">
        <v>6.4096398508547896</v>
      </c>
      <c r="CF49">
        <v>6.3660657102814397</v>
      </c>
      <c r="CG49">
        <v>6.3249927132373314</v>
      </c>
      <c r="CH49">
        <v>6.2864069949131487</v>
      </c>
      <c r="CI49">
        <v>6.2502955323618874</v>
      </c>
      <c r="CJ49">
        <v>6.216646139693732</v>
      </c>
      <c r="CK49">
        <v>6.1854474635794174</v>
      </c>
      <c r="CL49">
        <v>6.1566889790604318</v>
      </c>
      <c r="CM49">
        <v>6.1303609856646251</v>
      </c>
      <c r="CN49">
        <v>6.106454603825842</v>
      </c>
      <c r="CO49">
        <v>6.0849617716063342</v>
      </c>
      <c r="CP49">
        <v>6.0658752417207804</v>
      </c>
      <c r="CQ49">
        <v>6.0491885788608766</v>
      </c>
      <c r="CR49">
        <v>6.0348961573195643</v>
      </c>
      <c r="CS49">
        <v>6.0229931589140531</v>
      </c>
      <c r="CT49">
        <v>6.0134755712069108</v>
      </c>
      <c r="CU49">
        <v>6.0063401860245813</v>
      </c>
      <c r="CV49">
        <v>6.0015845982728404</v>
      </c>
      <c r="CW49">
        <v>5.9992072050487391</v>
      </c>
    </row>
    <row r="50" spans="2:101" x14ac:dyDescent="0.25">
      <c r="B50">
        <v>47</v>
      </c>
      <c r="C50">
        <v>21.077508730061091</v>
      </c>
      <c r="D50">
        <v>20.695109619078359</v>
      </c>
      <c r="E50">
        <v>20.320140993998329</v>
      </c>
      <c r="F50">
        <v>19.952471978200091</v>
      </c>
      <c r="G50">
        <v>19.591974294099089</v>
      </c>
      <c r="H50">
        <v>19.238522216696371</v>
      </c>
      <c r="I50">
        <v>18.891992528041381</v>
      </c>
      <c r="J50">
        <v>18.55226447259269</v>
      </c>
      <c r="K50">
        <v>18.219219713460241</v>
      </c>
      <c r="L50">
        <v>17.892742289514089</v>
      </c>
      <c r="M50">
        <v>17.572718573344179</v>
      </c>
      <c r="N50">
        <v>17.25903723005635</v>
      </c>
      <c r="O50">
        <v>16.951589176890081</v>
      </c>
      <c r="P50">
        <v>16.650267543643441</v>
      </c>
      <c r="Q50">
        <v>16.354967633891491</v>
      </c>
      <c r="R50">
        <v>16.06558688698421</v>
      </c>
      <c r="S50">
        <v>15.78202484081068</v>
      </c>
      <c r="T50">
        <v>15.504183095316151</v>
      </c>
      <c r="U50">
        <v>15.23196527675927</v>
      </c>
      <c r="V50">
        <v>14.965277002696711</v>
      </c>
      <c r="W50">
        <v>14.70402584768282</v>
      </c>
      <c r="X50">
        <v>14.44812130967227</v>
      </c>
      <c r="Y50">
        <v>14.197474777113619</v>
      </c>
      <c r="Z50">
        <v>13.951999496722451</v>
      </c>
      <c r="AA50">
        <v>13.71161054192231</v>
      </c>
      <c r="AB50">
        <v>13.476224781942671</v>
      </c>
      <c r="AC50">
        <v>13.24576085156275</v>
      </c>
      <c r="AD50">
        <v>13.02013912149055</v>
      </c>
      <c r="AE50">
        <v>12.7992816693667</v>
      </c>
      <c r="AF50">
        <v>12.58311225138284</v>
      </c>
      <c r="AG50">
        <v>12.37155627450446</v>
      </c>
      <c r="AH50">
        <v>12.164540769288401</v>
      </c>
      <c r="AI50">
        <v>11.96199436328558</v>
      </c>
      <c r="AJ50">
        <v>11.76384725501919</v>
      </c>
      <c r="AK50">
        <v>11.570031188529621</v>
      </c>
      <c r="AL50">
        <v>11.380479428476731</v>
      </c>
      <c r="AM50">
        <v>11.195126735790939</v>
      </c>
      <c r="AN50">
        <v>11.0139093438644</v>
      </c>
      <c r="AO50">
        <v>10.83676493527391</v>
      </c>
      <c r="AP50">
        <v>10.663632619027361</v>
      </c>
      <c r="AQ50">
        <v>10.494452908325609</v>
      </c>
      <c r="AR50">
        <v>10.329167698832061</v>
      </c>
      <c r="AS50">
        <v>10.167720247442119</v>
      </c>
      <c r="AT50">
        <v>10.01005515154522</v>
      </c>
      <c r="AU50">
        <v>9.856118328771954</v>
      </c>
      <c r="AV50">
        <v>9.7058569972192057</v>
      </c>
      <c r="AW50">
        <v>9.5592196561464018</v>
      </c>
      <c r="AX50">
        <v>9.4161560671359297</v>
      </c>
      <c r="AY50">
        <v>9.2766172357111749</v>
      </c>
      <c r="AZ50">
        <v>9.1405553934056627</v>
      </c>
      <c r="BA50">
        <v>9.0079239802770079</v>
      </c>
      <c r="BB50">
        <v>8.8786776278594512</v>
      </c>
      <c r="BC50">
        <v>8.7527721425490732</v>
      </c>
      <c r="BD50">
        <v>8.6301644894157068</v>
      </c>
      <c r="BE50">
        <v>8.510812776435948</v>
      </c>
      <c r="BF50">
        <v>8.3946762391416403</v>
      </c>
      <c r="BG50">
        <v>8.2817152256784627</v>
      </c>
      <c r="BH50">
        <v>8.171891182269345</v>
      </c>
      <c r="BI50">
        <v>8.0651666390775585</v>
      </c>
      <c r="BJ50">
        <v>7.9615051964645804</v>
      </c>
      <c r="BK50">
        <v>7.8608715116377823</v>
      </c>
      <c r="BL50">
        <v>7.7632312856833474</v>
      </c>
      <c r="BM50">
        <v>7.6685512509797666</v>
      </c>
      <c r="BN50">
        <v>7.5767991589875274</v>
      </c>
      <c r="BO50">
        <v>7.4879437684106698</v>
      </c>
      <c r="BP50">
        <v>7.4019548337260694</v>
      </c>
      <c r="BQ50">
        <v>7.3188030940763724</v>
      </c>
      <c r="BR50">
        <v>7.2384602625226986</v>
      </c>
      <c r="BS50">
        <v>7.1608990156533219</v>
      </c>
      <c r="BT50">
        <v>7.0860929835446598</v>
      </c>
      <c r="BU50">
        <v>7.0140167400710487</v>
      </c>
      <c r="BV50">
        <v>6.9446457935598866</v>
      </c>
      <c r="BW50">
        <v>6.8779565777888694</v>
      </c>
      <c r="BX50">
        <v>6.8139264433221234</v>
      </c>
      <c r="BY50">
        <v>6.7525336491822117</v>
      </c>
      <c r="BZ50">
        <v>6.6937573548550677</v>
      </c>
      <c r="CA50">
        <v>6.6375776126250488</v>
      </c>
      <c r="CB50">
        <v>6.5839753602374076</v>
      </c>
      <c r="CC50">
        <v>6.5329324138856064</v>
      </c>
      <c r="CD50">
        <v>6.484431461520991</v>
      </c>
      <c r="CE50">
        <v>6.4384560564824964</v>
      </c>
      <c r="CF50">
        <v>6.3949906114441113</v>
      </c>
      <c r="CG50">
        <v>6.3540203926780032</v>
      </c>
      <c r="CH50">
        <v>6.3155315146312443</v>
      </c>
      <c r="CI50">
        <v>6.2795109348142866</v>
      </c>
      <c r="CJ50">
        <v>6.2459464489993426</v>
      </c>
      <c r="CK50">
        <v>6.2148266867269717</v>
      </c>
      <c r="CL50">
        <v>6.186141107119365</v>
      </c>
      <c r="CM50">
        <v>6.159879994998767</v>
      </c>
      <c r="CN50">
        <v>6.1360344573097256</v>
      </c>
      <c r="CO50">
        <v>6.1145964198438802</v>
      </c>
      <c r="CP50">
        <v>6.0955586242661717</v>
      </c>
      <c r="CQ50">
        <v>6.0789146254413877</v>
      </c>
      <c r="CR50">
        <v>6.0646587890601173</v>
      </c>
      <c r="CS50">
        <v>6.0527862895633069</v>
      </c>
      <c r="CT50">
        <v>6.0432931083646428</v>
      </c>
      <c r="CU50">
        <v>6.0361760323701708</v>
      </c>
      <c r="CV50">
        <v>6.0314326527945967</v>
      </c>
      <c r="CW50">
        <v>6.0290613642739022</v>
      </c>
    </row>
    <row r="51" spans="2:101" x14ac:dyDescent="0.25">
      <c r="B51">
        <v>48</v>
      </c>
      <c r="C51">
        <v>21.081954522075328</v>
      </c>
      <c r="D51">
        <v>20.699946838945131</v>
      </c>
      <c r="E51">
        <v>20.32536864560609</v>
      </c>
      <c r="F51">
        <v>19.95808898516335</v>
      </c>
      <c r="G51">
        <v>19.59797949998833</v>
      </c>
      <c r="H51">
        <v>19.244914385284911</v>
      </c>
      <c r="I51">
        <v>18.89877034356914</v>
      </c>
      <c r="J51">
        <v>18.55942654004653</v>
      </c>
      <c r="K51">
        <v>18.226764558871089</v>
      </c>
      <c r="L51">
        <v>17.900668360270661</v>
      </c>
      <c r="M51">
        <v>17.58102423852311</v>
      </c>
      <c r="N51">
        <v>17.267720780768869</v>
      </c>
      <c r="O51">
        <v>16.960648826644881</v>
      </c>
      <c r="P51">
        <v>16.65970142872585</v>
      </c>
      <c r="Q51">
        <v>16.36477381375872</v>
      </c>
      <c r="R51">
        <v>16.075763344676648</v>
      </c>
      <c r="S51">
        <v>15.792569483379131</v>
      </c>
      <c r="T51">
        <v>15.515093754264781</v>
      </c>
      <c r="U51">
        <v>15.24323970850433</v>
      </c>
      <c r="V51">
        <v>14.976912889040751</v>
      </c>
      <c r="W51">
        <v>14.716020796304401</v>
      </c>
      <c r="X51">
        <v>14.460472854630931</v>
      </c>
      <c r="Y51">
        <v>14.210180379370129</v>
      </c>
      <c r="Z51">
        <v>13.96505654467396</v>
      </c>
      <c r="AA51">
        <v>13.725016351952579</v>
      </c>
      <c r="AB51">
        <v>13.48997659898696</v>
      </c>
      <c r="AC51">
        <v>13.259855849687391</v>
      </c>
      <c r="AD51">
        <v>13.03457440448701</v>
      </c>
      <c r="AE51">
        <v>12.814054271359989</v>
      </c>
      <c r="AF51">
        <v>12.5982191374541</v>
      </c>
      <c r="AG51">
        <v>12.38699434132756</v>
      </c>
      <c r="AH51">
        <v>12.180306845780491</v>
      </c>
      <c r="AI51">
        <v>11.97808521127126</v>
      </c>
      <c r="AJ51">
        <v>11.78025956990836</v>
      </c>
      <c r="AK51">
        <v>11.58676160000863</v>
      </c>
      <c r="AL51">
        <v>11.39752450121278</v>
      </c>
      <c r="AM51">
        <v>11.212482970149569</v>
      </c>
      <c r="AN51">
        <v>11.03157317663986</v>
      </c>
      <c r="AO51">
        <v>10.85473274043223</v>
      </c>
      <c r="AP51">
        <v>10.68190070846196</v>
      </c>
      <c r="AQ51">
        <v>10.5130175326253</v>
      </c>
      <c r="AR51">
        <v>10.348025048061199</v>
      </c>
      <c r="AS51">
        <v>10.18686645193281</v>
      </c>
      <c r="AT51">
        <v>10.02948628270128</v>
      </c>
      <c r="AU51">
        <v>9.875830399884558</v>
      </c>
      <c r="AV51">
        <v>9.7258459642939741</v>
      </c>
      <c r="AW51">
        <v>9.579481418741743</v>
      </c>
      <c r="AX51">
        <v>9.4366864692124626</v>
      </c>
      <c r="AY51">
        <v>9.297412066492031</v>
      </c>
      <c r="AZ51">
        <v>9.1616103882475066</v>
      </c>
      <c r="BA51">
        <v>9.0292348215515119</v>
      </c>
      <c r="BB51">
        <v>8.9002399458451134</v>
      </c>
      <c r="BC51">
        <v>8.7745815163331322</v>
      </c>
      <c r="BD51">
        <v>8.6522164478059622</v>
      </c>
      <c r="BE51">
        <v>8.5331027988823109</v>
      </c>
      <c r="BF51">
        <v>8.4171997566671912</v>
      </c>
      <c r="BG51">
        <v>8.3044676218198301</v>
      </c>
      <c r="BH51">
        <v>8.1948677940261838</v>
      </c>
      <c r="BI51">
        <v>8.088362757870998</v>
      </c>
      <c r="BJ51">
        <v>7.9849160691043268</v>
      </c>
      <c r="BK51">
        <v>7.8844923412977632</v>
      </c>
      <c r="BL51">
        <v>7.7870572328856653</v>
      </c>
      <c r="BM51">
        <v>7.6925774345867444</v>
      </c>
      <c r="BN51">
        <v>7.6010206572016701</v>
      </c>
      <c r="BO51">
        <v>7.5123556197823174</v>
      </c>
      <c r="BP51">
        <v>7.4265520381685342</v>
      </c>
      <c r="BQ51">
        <v>7.3435806138883706</v>
      </c>
      <c r="BR51">
        <v>7.2634130234178604</v>
      </c>
      <c r="BS51">
        <v>7.1860219077965626</v>
      </c>
      <c r="BT51">
        <v>7.1113808625952339</v>
      </c>
      <c r="BU51">
        <v>7.0394644282320504</v>
      </c>
      <c r="BV51">
        <v>6.9702480806340041</v>
      </c>
      <c r="BW51">
        <v>6.9037082222401924</v>
      </c>
      <c r="BX51">
        <v>6.8398221733437774</v>
      </c>
      <c r="BY51">
        <v>6.7785681637696191</v>
      </c>
      <c r="BZ51">
        <v>6.7199253248846409</v>
      </c>
      <c r="CA51">
        <v>6.6638736819380844</v>
      </c>
      <c r="CB51">
        <v>6.6103941467289893</v>
      </c>
      <c r="CC51">
        <v>6.5594685105982986</v>
      </c>
      <c r="CD51">
        <v>6.5110794377431338</v>
      </c>
      <c r="CE51">
        <v>6.4652104588508594</v>
      </c>
      <c r="CF51">
        <v>6.4218459650507267</v>
      </c>
      <c r="CG51">
        <v>6.380971202180965</v>
      </c>
      <c r="CH51">
        <v>6.3425722653692578</v>
      </c>
      <c r="CI51">
        <v>6.3066360939247561</v>
      </c>
      <c r="CJ51">
        <v>6.2731504665397972</v>
      </c>
      <c r="CK51">
        <v>6.2421039967996288</v>
      </c>
      <c r="CL51">
        <v>6.2134861289985963</v>
      </c>
      <c r="CM51">
        <v>6.1872871342612834</v>
      </c>
      <c r="CN51">
        <v>6.1634981069672561</v>
      </c>
      <c r="CO51">
        <v>6.1421109614781573</v>
      </c>
      <c r="CP51">
        <v>6.1231184291659853</v>
      </c>
      <c r="CQ51">
        <v>6.1065140557415249</v>
      </c>
      <c r="CR51">
        <v>6.0922921988819674</v>
      </c>
      <c r="CS51">
        <v>6.0804480261569216</v>
      </c>
      <c r="CT51">
        <v>6.0709775132520516</v>
      </c>
      <c r="CU51">
        <v>6.0638774424897282</v>
      </c>
      <c r="CV51">
        <v>6.0591454016461777</v>
      </c>
      <c r="CW51">
        <v>6.0567797830647123</v>
      </c>
    </row>
    <row r="52" spans="2:101" x14ac:dyDescent="0.25">
      <c r="B52">
        <v>49</v>
      </c>
      <c r="C52">
        <v>21.08608154134857</v>
      </c>
      <c r="D52">
        <v>20.70443723414666</v>
      </c>
      <c r="E52">
        <v>20.330221492922739</v>
      </c>
      <c r="F52">
        <v>19.96330328630987</v>
      </c>
      <c r="G52">
        <v>19.60355418241911</v>
      </c>
      <c r="H52">
        <v>19.250848302421261</v>
      </c>
      <c r="I52">
        <v>18.90506227504202</v>
      </c>
      <c r="J52">
        <v>18.566075191954841</v>
      </c>
      <c r="K52">
        <v>18.233768564055321</v>
      </c>
      <c r="L52">
        <v>17.908026278601788</v>
      </c>
      <c r="M52">
        <v>17.58873455720688</v>
      </c>
      <c r="N52">
        <v>17.27578191466511</v>
      </c>
      <c r="O52">
        <v>16.96905911860193</v>
      </c>
      <c r="P52">
        <v>16.668459149930079</v>
      </c>
      <c r="Q52">
        <v>16.373877164098872</v>
      </c>
      <c r="R52">
        <v>16.085210453123</v>
      </c>
      <c r="S52">
        <v>15.80235840837741</v>
      </c>
      <c r="T52">
        <v>15.525222484144701</v>
      </c>
      <c r="U52">
        <v>15.25370616190261</v>
      </c>
      <c r="V52">
        <v>14.987714915338611</v>
      </c>
      <c r="W52">
        <v>14.72715617607931</v>
      </c>
      <c r="X52">
        <v>14.47193930012256</v>
      </c>
      <c r="Y52">
        <v>14.2219755349604</v>
      </c>
      <c r="Z52">
        <v>13.97717798738104</v>
      </c>
      <c r="AA52">
        <v>13.73746159193872</v>
      </c>
      <c r="AB52">
        <v>13.502743080080061</v>
      </c>
      <c r="AC52">
        <v>13.2729409499161</v>
      </c>
      <c r="AD52">
        <v>13.047975436629381</v>
      </c>
      <c r="AE52">
        <v>12.82776848350535</v>
      </c>
      <c r="AF52">
        <v>12.6122437135782</v>
      </c>
      <c r="AG52">
        <v>12.401326401880731</v>
      </c>
      <c r="AH52">
        <v>12.19494344828871</v>
      </c>
      <c r="AI52">
        <v>11.993023350950031</v>
      </c>
      <c r="AJ52">
        <v>11.79549618028916</v>
      </c>
      <c r="AK52">
        <v>11.602293553577869</v>
      </c>
      <c r="AL52">
        <v>11.4133486100631</v>
      </c>
      <c r="AM52">
        <v>11.228595986643279</v>
      </c>
      <c r="AN52">
        <v>11.047971794084431</v>
      </c>
      <c r="AO52">
        <v>10.871413593767629</v>
      </c>
      <c r="AP52">
        <v>10.698860374959709</v>
      </c>
      <c r="AQ52">
        <v>10.53025253259908</v>
      </c>
      <c r="AR52">
        <v>10.36553184558883</v>
      </c>
      <c r="AS52">
        <v>10.204641455589449</v>
      </c>
      <c r="AT52">
        <v>10.04752584630371</v>
      </c>
      <c r="AU52">
        <v>9.8941308232463179</v>
      </c>
      <c r="AV52">
        <v>9.7444034939912463</v>
      </c>
      <c r="AW52">
        <v>9.5982922488897646</v>
      </c>
      <c r="AX52">
        <v>9.4557467422523338</v>
      </c>
      <c r="AY52">
        <v>9.3167178739877166</v>
      </c>
      <c r="AZ52">
        <v>9.1811577716928472</v>
      </c>
      <c r="BA52">
        <v>9.0490197731871298</v>
      </c>
      <c r="BB52">
        <v>8.9202584094849673</v>
      </c>
      <c r="BC52">
        <v>8.7948293882005579</v>
      </c>
      <c r="BD52">
        <v>8.6726895773790496</v>
      </c>
      <c r="BE52">
        <v>8.5537969897483954</v>
      </c>
      <c r="BF52">
        <v>8.4381107673863163</v>
      </c>
      <c r="BG52">
        <v>8.325591166796956</v>
      </c>
      <c r="BH52">
        <v>8.2161995443920173</v>
      </c>
      <c r="BI52">
        <v>8.1098983423711655</v>
      </c>
      <c r="BJ52">
        <v>8.006651074996805</v>
      </c>
      <c r="BK52">
        <v>7.9064223152583191</v>
      </c>
      <c r="BL52">
        <v>7.8091776819211232</v>
      </c>
      <c r="BM52">
        <v>7.714883826955921</v>
      </c>
      <c r="BN52">
        <v>7.6235084233437442</v>
      </c>
      <c r="BO52">
        <v>7.5350201532524901</v>
      </c>
      <c r="BP52">
        <v>7.4493886965807539</v>
      </c>
      <c r="BQ52">
        <v>7.366584719864953</v>
      </c>
      <c r="BR52">
        <v>7.2865798655457903</v>
      </c>
      <c r="BS52">
        <v>7.2093467415903119</v>
      </c>
      <c r="BT52">
        <v>7.1348589114658694</v>
      </c>
      <c r="BU52">
        <v>7.0630908844624756</v>
      </c>
      <c r="BV52">
        <v>6.9940181063601239</v>
      </c>
      <c r="BW52">
        <v>6.9276169504377814</v>
      </c>
      <c r="BX52">
        <v>6.8638647088208993</v>
      </c>
      <c r="BY52">
        <v>6.8027395841643781</v>
      </c>
      <c r="BZ52">
        <v>6.7442206816680734</v>
      </c>
      <c r="CA52">
        <v>6.6882880014219994</v>
      </c>
      <c r="CB52">
        <v>6.6349224310785484</v>
      </c>
      <c r="CC52">
        <v>6.5841057388491668</v>
      </c>
      <c r="CD52">
        <v>6.5358205668229701</v>
      </c>
      <c r="CE52">
        <v>6.4900504246049771</v>
      </c>
      <c r="CF52">
        <v>6.4467796832717239</v>
      </c>
      <c r="CG52">
        <v>6.4059935696420958</v>
      </c>
      <c r="CH52">
        <v>6.3676781608613906</v>
      </c>
      <c r="CI52">
        <v>6.3318203792967056</v>
      </c>
      <c r="CJ52">
        <v>6.2984079877418182</v>
      </c>
      <c r="CK52">
        <v>6.2674295849298884</v>
      </c>
      <c r="CL52">
        <v>6.2388746013524274</v>
      </c>
      <c r="CM52">
        <v>6.2127332953830203</v>
      </c>
      <c r="CN52">
        <v>6.1889967497044411</v>
      </c>
      <c r="CO52">
        <v>6.167656868037942</v>
      </c>
      <c r="CP52">
        <v>6.1487063721735078</v>
      </c>
      <c r="CQ52">
        <v>6.1321387993000744</v>
      </c>
      <c r="CR52">
        <v>6.1179484996347488</v>
      </c>
      <c r="CS52">
        <v>6.1061306343501904</v>
      </c>
      <c r="CT52">
        <v>6.0966811737994613</v>
      </c>
      <c r="CU52">
        <v>6.0895968960376514</v>
      </c>
      <c r="CV52">
        <v>6.0848753856398377</v>
      </c>
      <c r="CW52">
        <v>6.0825150328148991</v>
      </c>
    </row>
    <row r="53" spans="2:101" x14ac:dyDescent="0.25">
      <c r="B53">
        <v>50</v>
      </c>
      <c r="C53">
        <v>21.089912736354702</v>
      </c>
      <c r="D53">
        <v>20.708605769150971</v>
      </c>
      <c r="E53">
        <v>20.334726510993299</v>
      </c>
      <c r="F53">
        <v>19.968143861415761</v>
      </c>
      <c r="G53">
        <v>19.608729319625599</v>
      </c>
      <c r="H53">
        <v>19.256356938099248</v>
      </c>
      <c r="I53">
        <v>18.910903277092022</v>
      </c>
      <c r="J53">
        <v>18.57224736004509</v>
      </c>
      <c r="K53">
        <v>18.240270629874161</v>
      </c>
      <c r="L53">
        <v>17.914856906124239</v>
      </c>
      <c r="M53">
        <v>17.595892342975251</v>
      </c>
      <c r="N53">
        <v>17.283265388083692</v>
      </c>
      <c r="O53">
        <v>16.976866742245669</v>
      </c>
      <c r="P53">
        <v>16.676589319866999</v>
      </c>
      <c r="Q53">
        <v>16.382328210226429</v>
      </c>
      <c r="R53">
        <v>16.093980639518129</v>
      </c>
      <c r="S53">
        <v>15.811445933660091</v>
      </c>
      <c r="T53">
        <v>15.53462548185521</v>
      </c>
      <c r="U53">
        <v>15.263422700892169</v>
      </c>
      <c r="V53">
        <v>14.99774300017334</v>
      </c>
      <c r="W53">
        <v>14.737493747457529</v>
      </c>
      <c r="X53">
        <v>14.4825842353052</v>
      </c>
      <c r="Y53">
        <v>14.232925648214451</v>
      </c>
      <c r="Z53">
        <v>13.988431030436001</v>
      </c>
      <c r="AA53">
        <v>13.749015254455839</v>
      </c>
      <c r="AB53">
        <v>13.514594990134331</v>
      </c>
      <c r="AC53">
        <v>13.2850886744909</v>
      </c>
      <c r="AD53">
        <v>13.060416482123509</v>
      </c>
      <c r="AE53">
        <v>12.8405002962526</v>
      </c>
      <c r="AF53">
        <v>12.625263680379019</v>
      </c>
      <c r="AG53">
        <v>12.41463185054616</v>
      </c>
      <c r="AH53">
        <v>12.208531648196249</v>
      </c>
      <c r="AI53">
        <v>12.006891513611411</v>
      </c>
      <c r="AJ53">
        <v>11.80964145992986</v>
      </c>
      <c r="AK53">
        <v>11.616713047728229</v>
      </c>
      <c r="AL53">
        <v>11.42803936016097</v>
      </c>
      <c r="AM53">
        <v>11.243554978647939</v>
      </c>
      <c r="AN53">
        <v>11.063195959101741</v>
      </c>
      <c r="AO53">
        <v>10.886899808686289</v>
      </c>
      <c r="AP53">
        <v>10.714605463098369</v>
      </c>
      <c r="AQ53">
        <v>10.54625326436426</v>
      </c>
      <c r="AR53">
        <v>10.38178493914344</v>
      </c>
      <c r="AS53">
        <v>10.221143577531819</v>
      </c>
      <c r="AT53">
        <v>10.064273612356899</v>
      </c>
      <c r="AU53">
        <v>9.9111207989576755</v>
      </c>
      <c r="AV53">
        <v>9.7616321954419032</v>
      </c>
      <c r="AW53">
        <v>9.6157561434140355</v>
      </c>
      <c r="AX53">
        <v>9.4734422491668209</v>
      </c>
      <c r="AY53">
        <v>9.3346413653299507</v>
      </c>
      <c r="AZ53">
        <v>9.1993055729693367</v>
      </c>
      <c r="BA53">
        <v>9.0673881641306071</v>
      </c>
      <c r="BB53">
        <v>8.9388436248207199</v>
      </c>
      <c r="BC53">
        <v>8.813627618421636</v>
      </c>
      <c r="BD53">
        <v>8.6916969695302395</v>
      </c>
      <c r="BE53">
        <v>8.5730096482187239</v>
      </c>
      <c r="BF53">
        <v>8.4575247547099739</v>
      </c>
      <c r="BG53">
        <v>8.3452025044624545</v>
      </c>
      <c r="BH53">
        <v>8.2360042136593794</v>
      </c>
      <c r="BI53">
        <v>8.1298922850970268</v>
      </c>
      <c r="BJ53">
        <v>8.0268301944672142</v>
      </c>
      <c r="BK53">
        <v>7.9267824770291044</v>
      </c>
      <c r="BL53">
        <v>7.8297147146656068</v>
      </c>
      <c r="BM53">
        <v>7.7355935233198307</v>
      </c>
      <c r="BN53">
        <v>7.6443865408071483</v>
      </c>
      <c r="BO53">
        <v>7.5560624149985696</v>
      </c>
      <c r="BP53">
        <v>7.4705907923712456</v>
      </c>
      <c r="BQ53">
        <v>7.3879423069220556</v>
      </c>
      <c r="BR53">
        <v>7.3080885694404101</v>
      </c>
      <c r="BS53">
        <v>7.2310021571364151</v>
      </c>
      <c r="BT53">
        <v>7.1566566036207879</v>
      </c>
      <c r="BU53">
        <v>7.0850263892329792</v>
      </c>
      <c r="BV53">
        <v>7.0160869317140824</v>
      </c>
      <c r="BW53">
        <v>6.9498145772212174</v>
      </c>
      <c r="BX53">
        <v>6.8861865916802829</v>
      </c>
      <c r="BY53">
        <v>6.8251811524739496</v>
      </c>
      <c r="BZ53">
        <v>6.7667773404620117</v>
      </c>
      <c r="CA53">
        <v>6.7109551323312857</v>
      </c>
      <c r="CB53">
        <v>6.6576953932723004</v>
      </c>
      <c r="CC53">
        <v>6.6069798699802904</v>
      </c>
      <c r="CD53">
        <v>6.5587911839779069</v>
      </c>
      <c r="CE53">
        <v>6.5131128252574158</v>
      </c>
      <c r="CF53">
        <v>6.4699291462400312</v>
      </c>
      <c r="CG53">
        <v>6.4292253560503294</v>
      </c>
      <c r="CH53">
        <v>6.3909875151036912</v>
      </c>
      <c r="CI53">
        <v>6.3552025300048598</v>
      </c>
      <c r="CJ53">
        <v>6.3218581487558376</v>
      </c>
      <c r="CK53">
        <v>6.2909429562714188</v>
      </c>
      <c r="CL53">
        <v>6.2624463702007596</v>
      </c>
      <c r="CM53">
        <v>6.2363586370535611</v>
      </c>
      <c r="CN53">
        <v>6.2126708286294479</v>
      </c>
      <c r="CO53">
        <v>6.1913748387493017</v>
      </c>
      <c r="CP53">
        <v>6.1724633802874198</v>
      </c>
      <c r="CQ53">
        <v>6.1559299825034142</v>
      </c>
      <c r="CR53">
        <v>6.1417689886729372</v>
      </c>
      <c r="CS53">
        <v>6.1299755540163909</v>
      </c>
      <c r="CT53">
        <v>6.1205456439248884</v>
      </c>
      <c r="CU53">
        <v>6.1134760324828381</v>
      </c>
      <c r="CV53">
        <v>6.1087643012866417</v>
      </c>
      <c r="CW53">
        <v>6.1064088385590836</v>
      </c>
    </row>
    <row r="54" spans="2:101" x14ac:dyDescent="0.25">
      <c r="B54">
        <v>51</v>
      </c>
      <c r="C54">
        <v>21.093469381233749</v>
      </c>
      <c r="D54">
        <v>20.712475587841691</v>
      </c>
      <c r="E54">
        <v>20.338908708474492</v>
      </c>
      <c r="F54">
        <v>19.97263757854541</v>
      </c>
      <c r="G54">
        <v>19.61353363332104</v>
      </c>
      <c r="H54">
        <v>19.261470861530569</v>
      </c>
      <c r="I54">
        <v>18.91632575988875</v>
      </c>
      <c r="J54">
        <v>18.577977288516099</v>
      </c>
      <c r="K54">
        <v>18.24630682724073</v>
      </c>
      <c r="L54">
        <v>17.921198132766222</v>
      </c>
      <c r="M54">
        <v>17.602537296690301</v>
      </c>
      <c r="N54">
        <v>17.290212704359419</v>
      </c>
      <c r="O54">
        <v>16.98411499454479</v>
      </c>
      <c r="P54">
        <v>16.68413701992527</v>
      </c>
      <c r="Q54">
        <v>16.390173808363361</v>
      </c>
      <c r="R54">
        <v>16.10212252496045</v>
      </c>
      <c r="S54">
        <v>15.819882434877799</v>
      </c>
      <c r="T54">
        <v>15.54335486691021</v>
      </c>
      <c r="U54">
        <v>15.27244317779931</v>
      </c>
      <c r="V54">
        <v>15.007052717273879</v>
      </c>
      <c r="W54">
        <v>14.74709079380489</v>
      </c>
      <c r="X54">
        <v>14.49246664106292</v>
      </c>
      <c r="Y54">
        <v>14.24309138506624</v>
      </c>
      <c r="Z54">
        <v>13.9988780120078</v>
      </c>
      <c r="AA54">
        <v>13.75974133674983</v>
      </c>
      <c r="AB54">
        <v>13.525597971974729</v>
      </c>
      <c r="AC54">
        <v>13.29636629798147</v>
      </c>
      <c r="AD54">
        <v>13.0719664331167</v>
      </c>
      <c r="AE54">
        <v>12.852320204830169</v>
      </c>
      <c r="AF54">
        <v>12.637351121344039</v>
      </c>
      <c r="AG54">
        <v>12.426984343926289</v>
      </c>
      <c r="AH54">
        <v>12.22114665975826</v>
      </c>
      <c r="AI54">
        <v>12.01976645538662</v>
      </c>
      <c r="AJ54">
        <v>11.822773690750591</v>
      </c>
      <c r="AK54">
        <v>11.630099873775039</v>
      </c>
      <c r="AL54">
        <v>11.44167803552058</v>
      </c>
      <c r="AM54">
        <v>11.25744270588174</v>
      </c>
      <c r="AN54">
        <v>11.077329889824689</v>
      </c>
      <c r="AO54">
        <v>10.90127704415611</v>
      </c>
      <c r="AP54">
        <v>10.72922305481497</v>
      </c>
      <c r="AQ54">
        <v>10.561108214679169</v>
      </c>
      <c r="AR54">
        <v>10.39687420187914</v>
      </c>
      <c r="AS54">
        <v>10.236464058610849</v>
      </c>
      <c r="AT54">
        <v>10.079822170440639</v>
      </c>
      <c r="AU54">
        <v>9.9268942460945233</v>
      </c>
      <c r="AV54">
        <v>9.7776272977249103</v>
      </c>
      <c r="AW54">
        <v>9.6319696216476913</v>
      </c>
      <c r="AX54">
        <v>9.489870779542926</v>
      </c>
      <c r="AY54">
        <v>9.351281580112401</v>
      </c>
      <c r="AZ54">
        <v>9.2161540611876838</v>
      </c>
      <c r="BA54">
        <v>9.0844414722822453</v>
      </c>
      <c r="BB54">
        <v>8.9560982575815355</v>
      </c>
      <c r="BC54">
        <v>8.8310800393650055</v>
      </c>
      <c r="BD54">
        <v>8.709343601854167</v>
      </c>
      <c r="BE54">
        <v>8.5908468754810414</v>
      </c>
      <c r="BF54">
        <v>8.4755489215713578</v>
      </c>
      <c r="BG54">
        <v>8.363409917437167</v>
      </c>
      <c r="BH54">
        <v>8.2543911418735672</v>
      </c>
      <c r="BI54">
        <v>8.1484549610544157</v>
      </c>
      <c r="BJ54">
        <v>8.0455648148220167</v>
      </c>
      <c r="BK54">
        <v>7.9456852033660192</v>
      </c>
      <c r="BL54">
        <v>7.8487816742867063</v>
      </c>
      <c r="BM54">
        <v>7.7548208100382174</v>
      </c>
      <c r="BN54">
        <v>7.6637702157472027</v>
      </c>
      <c r="BO54">
        <v>7.5755985074025949</v>
      </c>
      <c r="BP54">
        <v>7.4902753004123879</v>
      </c>
      <c r="BQ54">
        <v>7.4077711985233181</v>
      </c>
      <c r="BR54">
        <v>7.3280577830995739</v>
      </c>
      <c r="BS54">
        <v>7.2511076027567416</v>
      </c>
      <c r="BT54">
        <v>7.1768941633472974</v>
      </c>
      <c r="BU54">
        <v>7.1053919182941554</v>
      </c>
      <c r="BV54">
        <v>7.0365762592688244</v>
      </c>
      <c r="BW54">
        <v>6.9704235072108878</v>
      </c>
      <c r="BX54">
        <v>6.9069109036856586</v>
      </c>
      <c r="BY54">
        <v>6.8460166025769116</v>
      </c>
      <c r="BZ54">
        <v>6.7877196621118241</v>
      </c>
      <c r="CA54">
        <v>6.7320000372152489</v>
      </c>
      <c r="CB54">
        <v>6.6788385721906529</v>
      </c>
      <c r="CC54">
        <v>6.6282169937251414</v>
      </c>
      <c r="CD54">
        <v>6.5801179042160731</v>
      </c>
      <c r="CE54">
        <v>6.5345247754169504</v>
      </c>
      <c r="CF54">
        <v>6.4914219424002857</v>
      </c>
      <c r="CG54">
        <v>6.4507945978353813</v>
      </c>
      <c r="CH54">
        <v>6.4126287865789422</v>
      </c>
      <c r="CI54">
        <v>6.3769114005766552</v>
      </c>
      <c r="CJ54">
        <v>6.3436301740739136</v>
      </c>
      <c r="CK54">
        <v>6.3127736791339952</v>
      </c>
      <c r="CL54">
        <v>6.2843313214621377</v>
      </c>
      <c r="CM54">
        <v>6.2582933365340043</v>
      </c>
      <c r="CN54">
        <v>6.2346507860272018</v>
      </c>
      <c r="CO54">
        <v>6.2133955545545607</v>
      </c>
      <c r="CP54">
        <v>6.1945203466980701</v>
      </c>
      <c r="CQ54">
        <v>6.1780186843423781</v>
      </c>
      <c r="CR54">
        <v>6.163884904306931</v>
      </c>
      <c r="CS54">
        <v>6.1521141562759363</v>
      </c>
      <c r="CT54">
        <v>6.1427024010253746</v>
      </c>
      <c r="CU54">
        <v>6.1356464089464859</v>
      </c>
      <c r="CV54">
        <v>6.1309437588651754</v>
      </c>
      <c r="CW54">
        <v>6.1285928371569236</v>
      </c>
    </row>
    <row r="55" spans="2:101" x14ac:dyDescent="0.25">
      <c r="B55">
        <v>52</v>
      </c>
      <c r="C55">
        <v>21.09677120333436</v>
      </c>
      <c r="D55">
        <v>20.716068152001551</v>
      </c>
      <c r="E55">
        <v>20.342791277012889</v>
      </c>
      <c r="F55">
        <v>19.976809354274899</v>
      </c>
      <c r="G55">
        <v>19.617993759713901</v>
      </c>
      <c r="H55">
        <v>19.266218422897499</v>
      </c>
      <c r="I55">
        <v>18.92135978156994</v>
      </c>
      <c r="J55">
        <v>18.583296737084439</v>
      </c>
      <c r="K55">
        <v>18.251910610717282</v>
      </c>
      <c r="L55">
        <v>17.927085100847719</v>
      </c>
      <c r="M55">
        <v>17.60870624098882</v>
      </c>
      <c r="N55">
        <v>17.29666235865405</v>
      </c>
      <c r="O55">
        <v>16.9908440350452</v>
      </c>
      <c r="P55">
        <v>16.69114406554727</v>
      </c>
      <c r="Q55">
        <v>16.397457421016249</v>
      </c>
      <c r="R55">
        <v>16.109681209846151</v>
      </c>
      <c r="S55">
        <v>15.82771464080168</v>
      </c>
      <c r="T55">
        <v>15.55145898660353</v>
      </c>
      <c r="U55">
        <v>15.28081754825322</v>
      </c>
      <c r="V55">
        <v>15.01569562008498</v>
      </c>
      <c r="W55">
        <v>14.75600045553206</v>
      </c>
      <c r="X55">
        <v>14.50164123359556</v>
      </c>
      <c r="Y55">
        <v>14.25252902600368</v>
      </c>
      <c r="Z55">
        <v>14.008576765049931</v>
      </c>
      <c r="AA55">
        <v>13.769699212098709</v>
      </c>
      <c r="AB55">
        <v>13.53581292674725</v>
      </c>
      <c r="AC55">
        <v>13.30683623663281</v>
      </c>
      <c r="AD55">
        <v>13.082689207874621</v>
      </c>
      <c r="AE55">
        <v>12.86329361613994</v>
      </c>
      <c r="AF55">
        <v>12.648572918323991</v>
      </c>
      <c r="AG55">
        <v>12.438452224833849</v>
      </c>
      <c r="AH55">
        <v>12.23285827246629</v>
      </c>
      <c r="AI55">
        <v>12.0317193978701</v>
      </c>
      <c r="AJ55">
        <v>11.83496551158345</v>
      </c>
      <c r="AK55">
        <v>11.64252807263704</v>
      </c>
      <c r="AL55">
        <v>11.454340063714101</v>
      </c>
      <c r="AM55">
        <v>11.27033596685841</v>
      </c>
      <c r="AN55">
        <v>11.090451739721759</v>
      </c>
      <c r="AO55">
        <v>10.91462479234238</v>
      </c>
      <c r="AP55">
        <v>10.74279396444622</v>
      </c>
      <c r="AQ55">
        <v>10.574899503262889</v>
      </c>
      <c r="AR55">
        <v>10.41088304184855</v>
      </c>
      <c r="AS55">
        <v>10.25068757790801</v>
      </c>
      <c r="AT55">
        <v>10.094257453108479</v>
      </c>
      <c r="AU55">
        <v>9.9415383328778084</v>
      </c>
      <c r="AV55">
        <v>9.7924771866798768</v>
      </c>
      <c r="AW55">
        <v>9.6470222687603062</v>
      </c>
      <c r="AX55">
        <v>9.5051230993555542</v>
      </c>
      <c r="AY55">
        <v>9.3667304463588401</v>
      </c>
      <c r="AZ55">
        <v>9.2317963074363689</v>
      </c>
      <c r="BA55">
        <v>9.1002738925875146</v>
      </c>
      <c r="BB55">
        <v>8.9721176071428168</v>
      </c>
      <c r="BC55">
        <v>8.8472830351937617</v>
      </c>
      <c r="BD55">
        <v>8.7257269234484927</v>
      </c>
      <c r="BE55">
        <v>8.6074071655077287</v>
      </c>
      <c r="BF55">
        <v>8.4922827865553394</v>
      </c>
      <c r="BG55">
        <v>8.3803139284581558</v>
      </c>
      <c r="BH55">
        <v>8.2714618352697578</v>
      </c>
      <c r="BI55">
        <v>8.165688839133086</v>
      </c>
      <c r="BJ55">
        <v>8.0629583465769148</v>
      </c>
      <c r="BK55">
        <v>7.9632348252013578</v>
      </c>
      <c r="BL55">
        <v>7.8664837907476528</v>
      </c>
      <c r="BM55">
        <v>7.7726717945476658</v>
      </c>
      <c r="BN55">
        <v>7.6817664113487334</v>
      </c>
      <c r="BO55">
        <v>7.5937362275094467</v>
      </c>
      <c r="BP55">
        <v>7.508550829562294</v>
      </c>
      <c r="BQ55">
        <v>7.4261807931390553</v>
      </c>
      <c r="BR55">
        <v>7.3465976722550526</v>
      </c>
      <c r="BS55">
        <v>7.2697739889485078</v>
      </c>
      <c r="BT55">
        <v>7.1956832232712671</v>
      </c>
      <c r="BU55">
        <v>7.1242998036274452</v>
      </c>
      <c r="BV55">
        <v>7.0555990974565006</v>
      </c>
      <c r="BW55">
        <v>6.9895574022574882</v>
      </c>
      <c r="BX55">
        <v>6.9261519369513156</v>
      </c>
      <c r="BY55">
        <v>6.8653608335779586</v>
      </c>
      <c r="BZ55">
        <v>6.8071631293256436</v>
      </c>
      <c r="CA55">
        <v>6.7515387588892901</v>
      </c>
      <c r="CB55">
        <v>6.6984685471554064</v>
      </c>
      <c r="CC55">
        <v>6.6479342022109096</v>
      </c>
      <c r="CD55">
        <v>6.5999183086734048</v>
      </c>
      <c r="CE55">
        <v>6.554404321340539</v>
      </c>
      <c r="CF55">
        <v>6.5113765591562061</v>
      </c>
      <c r="CG55">
        <v>6.4708201994914614</v>
      </c>
      <c r="CH55">
        <v>6.4327212727381502</v>
      </c>
      <c r="CI55">
        <v>6.3970666572132888</v>
      </c>
      <c r="CJ55">
        <v>6.3638440743724676</v>
      </c>
      <c r="CK55">
        <v>6.3330420843305308</v>
      </c>
      <c r="CL55">
        <v>6.3046500816879734</v>
      </c>
      <c r="CM55">
        <v>6.2786582916615803</v>
      </c>
      <c r="CN55">
        <v>6.255057766517937</v>
      </c>
      <c r="CO55">
        <v>6.2338403823085642</v>
      </c>
      <c r="CP55">
        <v>6.2149988359055026</v>
      </c>
      <c r="CQ55">
        <v>6.1985266423363292</v>
      </c>
      <c r="CR55">
        <v>6.1844181324176262</v>
      </c>
      <c r="CS55">
        <v>6.1726684506861123</v>
      </c>
      <c r="CT55">
        <v>6.1632735536266701</v>
      </c>
      <c r="CU55">
        <v>6.1562302081966482</v>
      </c>
      <c r="CV55">
        <v>6.151535990645951</v>
      </c>
      <c r="CW55">
        <v>6.1491892856324544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>
    <tabColor theme="9" tint="-0.249977111117893"/>
  </sheetPr>
  <dimension ref="A1:S15"/>
  <sheetViews>
    <sheetView tabSelected="1" topLeftCell="G1" workbookViewId="0">
      <selection activeCell="T10" sqref="T10"/>
    </sheetView>
  </sheetViews>
  <sheetFormatPr defaultRowHeight="15" x14ac:dyDescent="0.25"/>
  <cols>
    <col min="19" max="19" width="3.85546875" style="5" customWidth="1"/>
  </cols>
  <sheetData>
    <row r="1" spans="1:2" x14ac:dyDescent="0.25">
      <c r="A1" s="64" t="s">
        <v>43</v>
      </c>
      <c r="B1" s="65"/>
    </row>
    <row r="2" spans="1:2" x14ac:dyDescent="0.25">
      <c r="A2" s="66">
        <v>4.7300000000000004</v>
      </c>
      <c r="B2" s="67"/>
    </row>
    <row r="3" spans="1:2" x14ac:dyDescent="0.25">
      <c r="A3" s="9"/>
      <c r="B3" s="10"/>
    </row>
    <row r="4" spans="1:2" x14ac:dyDescent="0.25">
      <c r="A4" s="70" t="s">
        <v>53</v>
      </c>
      <c r="B4" s="71"/>
    </row>
    <row r="5" spans="1:2" x14ac:dyDescent="0.25">
      <c r="A5" s="11" t="s">
        <v>37</v>
      </c>
      <c r="B5" s="12">
        <v>2.9</v>
      </c>
    </row>
    <row r="6" spans="1:2" x14ac:dyDescent="0.25">
      <c r="A6" s="11" t="s">
        <v>38</v>
      </c>
      <c r="B6" s="12">
        <v>4.7300000000000004</v>
      </c>
    </row>
    <row r="7" spans="1:2" x14ac:dyDescent="0.25">
      <c r="A7" s="9"/>
      <c r="B7" s="10"/>
    </row>
    <row r="8" spans="1:2" x14ac:dyDescent="0.25">
      <c r="A8" s="17"/>
      <c r="B8" s="18"/>
    </row>
    <row r="9" spans="1:2" ht="15.75" thickBot="1" x14ac:dyDescent="0.3">
      <c r="A9" s="19"/>
      <c r="B9" s="20"/>
    </row>
    <row r="10" spans="1:2" ht="15.75" thickBot="1" x14ac:dyDescent="0.3"/>
    <row r="11" spans="1:2" x14ac:dyDescent="0.25">
      <c r="A11" s="64" t="s">
        <v>54</v>
      </c>
      <c r="B11" s="65"/>
    </row>
    <row r="12" spans="1:2" x14ac:dyDescent="0.25">
      <c r="A12" s="66">
        <v>40</v>
      </c>
      <c r="B12" s="67"/>
    </row>
    <row r="13" spans="1:2" x14ac:dyDescent="0.25">
      <c r="A13" s="9"/>
      <c r="B13" s="10"/>
    </row>
    <row r="14" spans="1:2" x14ac:dyDescent="0.25">
      <c r="A14" s="68" t="s">
        <v>45</v>
      </c>
      <c r="B14" s="69"/>
    </row>
    <row r="15" spans="1:2" ht="15.75" thickBot="1" x14ac:dyDescent="0.3">
      <c r="A15" s="62">
        <f ca="1">MAX(INDIRECT("'נתוני טמפ'!$B$3:$B"&amp;ROWS('נתוני טמפ'!$B:$B)))</f>
        <v>53</v>
      </c>
      <c r="B15" s="63"/>
    </row>
  </sheetData>
  <mergeCells count="7">
    <mergeCell ref="A15:B15"/>
    <mergeCell ref="A1:B1"/>
    <mergeCell ref="A11:B11"/>
    <mergeCell ref="A12:B12"/>
    <mergeCell ref="A14:B14"/>
    <mergeCell ref="A2:B2"/>
    <mergeCell ref="A4:B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EDAF21A-793F-4BAD-BD95-634691C2C88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98D94ED-95E9-4EEA-AFD3-92CC26D76471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028F36EC-F2FB-4BAD-9845-86A9B4FB0C49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6D557831-96B8-47D7-9175-C92094075D79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נתוני מוט</vt:lpstr>
      <vt:lpstr>נתוני טמפ</vt:lpstr>
      <vt:lpstr>שיפועים</vt:lpstr>
      <vt:lpstr>שגיאת שיפוע</vt:lpstr>
      <vt:lpstr>שגיאה סופית</vt:lpstr>
      <vt:lpstr>גרף טמפ</vt:lpstr>
      <vt:lpstr>הפרש טמפ</vt:lpstr>
      <vt:lpstr>תיאוריה</vt:lpstr>
      <vt:lpstr>תוצאות מודל</vt:lpstr>
      <vt:lpstr>גרף תיאוריה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</dc:creator>
  <cp:lastModifiedBy>Noam</cp:lastModifiedBy>
  <dcterms:created xsi:type="dcterms:W3CDTF">2020-01-24T13:46:09Z</dcterms:created>
  <dcterms:modified xsi:type="dcterms:W3CDTF">2020-06-20T16:27:44Z</dcterms:modified>
</cp:coreProperties>
</file>