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Workbook______________" defaultThemeVersion="166925"/>
  <mc:AlternateContent xmlns:mc="http://schemas.openxmlformats.org/markup-compatibility/2006">
    <mc:Choice Requires="x15">
      <x15ac:absPath xmlns:x15ac="http://schemas.microsoft.com/office/spreadsheetml/2010/11/ac" url="D:\PersonalFiles\physics\ניסויים\"/>
    </mc:Choice>
  </mc:AlternateContent>
  <xr:revisionPtr revIDLastSave="0" documentId="13_ncr:1_{B01F4E66-BCA8-4649-B152-59B9DAF39034}" xr6:coauthVersionLast="45" xr6:coauthVersionMax="45" xr10:uidLastSave="{00000000-0000-0000-0000-000000000000}"/>
  <bookViews>
    <workbookView xWindow="0" yWindow="0" windowWidth="21600" windowHeight="12900" tabRatio="604" firstSheet="5" activeTab="9" xr2:uid="{00000000-000D-0000-FFFF-FFFF00000000}"/>
  </bookViews>
  <sheets>
    <sheet name="נתוני מוט" sheetId="1" r:id="rId1"/>
    <sheet name="נתוני טמפ" sheetId="2" r:id="rId2"/>
    <sheet name="שיפועים" sheetId="5" r:id="rId3"/>
    <sheet name="שגיאת שיפוע" sheetId="6" r:id="rId4"/>
    <sheet name="שגיאה סופית" sheetId="8" r:id="rId5"/>
    <sheet name="גרף טמפ" sheetId="7" r:id="rId6"/>
    <sheet name="הפרש טמפ" sheetId="17" r:id="rId7"/>
    <sheet name="תיאוריה" sheetId="11" r:id="rId8"/>
    <sheet name="תוצאות מודל" sheetId="15" r:id="rId9"/>
    <sheet name="גרף תיאוריה" sheetId="12" r:id="rId10"/>
  </sheets>
  <definedNames>
    <definedName name="LocationErrorY" localSheetId="5">OFFSET('שגיאה סופית'!$C$3,0,'גרף טמפ'!$AE$4 - 1,'גרף טמפ'!$P$6,1)</definedName>
    <definedName name="LocationX" localSheetId="5">OFFSET('נתוני טמפ'!$B$3,0,0,'גרף טמפ'!$P$6 + 1,1)</definedName>
    <definedName name="LocationY" localSheetId="5">OFFSET('נתוני טמפ'!$C$3,0,'גרף טמפ'!$AE$4 - 1,'גרף טמפ'!$P$6,1)</definedName>
    <definedName name="M" localSheetId="7">INDEX('גרף תיאוריה'!$A$2:$B$2, 1)</definedName>
    <definedName name="ModelX" localSheetId="9">OFFSET('תוצאות מודל'!$C$2,0,0,1,100 - 1)</definedName>
    <definedName name="ModelY" localSheetId="9">OFFSET('תוצאות מודל'!$C$3,'גרף תיאוריה'!$A$12,0,1,100 - 1)</definedName>
    <definedName name="TimeErrorY" localSheetId="5">OFFSET('שגיאה סופית'!$C$3,'גרף טמפ'!$P$4,0,1,'נתוני מוט'!$B$18)</definedName>
    <definedName name="TimeX" localSheetId="5">OFFSET('נתוני טמפ'!$C$2,0,0,1,'נתוני מוט'!$B$18)</definedName>
    <definedName name="TimeY" localSheetId="5">OFFSET('נתוני טמפ'!$C$3,'גרף טמפ'!$P$4,0,1,'נתוני מוט'!$B$18)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11" l="1" a="1"/>
  <c r="J5" i="11" s="1"/>
  <c r="J4" i="11" l="1"/>
  <c r="J3" i="11"/>
  <c r="J2" i="11"/>
  <c r="J1" i="11"/>
  <c r="J8" i="11"/>
  <c r="J7" i="11"/>
  <c r="J6" i="11"/>
  <c r="K18" i="1"/>
  <c r="K17" i="1"/>
  <c r="B3" i="11" l="1"/>
  <c r="B7" i="11" s="1"/>
  <c r="E2" i="11" s="1"/>
  <c r="E3" i="11" s="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C2" i="17"/>
  <c r="D2" i="17"/>
  <c r="E2" i="17"/>
  <c r="F2" i="17"/>
  <c r="G2" i="17"/>
  <c r="H2" i="17"/>
  <c r="I2" i="17"/>
  <c r="J2" i="17"/>
  <c r="B12" i="1"/>
  <c r="N2" i="17" s="1"/>
  <c r="F4" i="17" l="1"/>
  <c r="H3" i="17"/>
  <c r="C3" i="17"/>
  <c r="E3" i="17"/>
  <c r="F3" i="17"/>
  <c r="D3" i="17"/>
  <c r="I3" i="17"/>
  <c r="G3" i="17"/>
  <c r="J3" i="17"/>
  <c r="D20" i="17"/>
  <c r="D40" i="17"/>
  <c r="E4" i="17"/>
  <c r="G45" i="17"/>
  <c r="G39" i="17"/>
  <c r="G33" i="17"/>
  <c r="I26" i="17"/>
  <c r="D19" i="17"/>
  <c r="G11" i="17"/>
  <c r="F45" i="17"/>
  <c r="F39" i="17"/>
  <c r="F33" i="17"/>
  <c r="H26" i="17"/>
  <c r="C19" i="17"/>
  <c r="D11" i="17"/>
  <c r="G27" i="17"/>
  <c r="F44" i="17"/>
  <c r="D38" i="17"/>
  <c r="C32" i="17"/>
  <c r="D25" i="17"/>
  <c r="G17" i="17"/>
  <c r="H9" i="17"/>
  <c r="E40" i="17"/>
  <c r="C12" i="17"/>
  <c r="F38" i="17"/>
  <c r="E25" i="17"/>
  <c r="D44" i="17"/>
  <c r="F37" i="17"/>
  <c r="F16" i="17"/>
  <c r="E37" i="17"/>
  <c r="H8" i="17"/>
  <c r="F42" i="17"/>
  <c r="F36" i="17"/>
  <c r="J29" i="17"/>
  <c r="G22" i="17"/>
  <c r="J14" i="17"/>
  <c r="E7" i="17"/>
  <c r="G12" i="17"/>
  <c r="D34" i="17"/>
  <c r="H17" i="17"/>
  <c r="E31" i="17"/>
  <c r="E16" i="17"/>
  <c r="C42" i="17"/>
  <c r="C36" i="17"/>
  <c r="I29" i="17"/>
  <c r="F22" i="17"/>
  <c r="I14" i="17"/>
  <c r="D7" i="17"/>
  <c r="E34" i="17"/>
  <c r="C10" i="17"/>
  <c r="C24" i="17"/>
  <c r="J23" i="17"/>
  <c r="G41" i="17"/>
  <c r="G35" i="17"/>
  <c r="C29" i="17"/>
  <c r="H21" i="17"/>
  <c r="C14" i="17"/>
  <c r="C6" i="17"/>
  <c r="H27" i="17"/>
  <c r="C20" i="17"/>
  <c r="D32" i="17"/>
  <c r="F43" i="17"/>
  <c r="I8" i="17"/>
  <c r="E43" i="17"/>
  <c r="D31" i="17"/>
  <c r="F41" i="17"/>
  <c r="F35" i="17"/>
  <c r="J28" i="17"/>
  <c r="G21" i="17"/>
  <c r="G13" i="17"/>
  <c r="J5" i="17"/>
  <c r="F14" i="17"/>
  <c r="C4" i="17"/>
  <c r="G5" i="17"/>
  <c r="H4" i="17"/>
  <c r="D6" i="17"/>
  <c r="H7" i="17"/>
  <c r="D9" i="17"/>
  <c r="H10" i="17"/>
  <c r="D12" i="17"/>
  <c r="H13" i="17"/>
  <c r="D15" i="17"/>
  <c r="H16" i="17"/>
  <c r="D18" i="17"/>
  <c r="H19" i="17"/>
  <c r="D21" i="17"/>
  <c r="H22" i="17"/>
  <c r="D24" i="17"/>
  <c r="H25" i="17"/>
  <c r="D27" i="17"/>
  <c r="H28" i="17"/>
  <c r="D30" i="17"/>
  <c r="H31" i="17"/>
  <c r="D33" i="17"/>
  <c r="H34" i="17"/>
  <c r="D36" i="17"/>
  <c r="H37" i="17"/>
  <c r="D39" i="17"/>
  <c r="H40" i="17"/>
  <c r="D42" i="17"/>
  <c r="H43" i="17"/>
  <c r="D45" i="17"/>
  <c r="I4" i="17"/>
  <c r="E6" i="17"/>
  <c r="I7" i="17"/>
  <c r="E9" i="17"/>
  <c r="I10" i="17"/>
  <c r="E12" i="17"/>
  <c r="I13" i="17"/>
  <c r="E15" i="17"/>
  <c r="I16" i="17"/>
  <c r="E18" i="17"/>
  <c r="I19" i="17"/>
  <c r="E21" i="17"/>
  <c r="I22" i="17"/>
  <c r="E24" i="17"/>
  <c r="I25" i="17"/>
  <c r="E27" i="17"/>
  <c r="I28" i="17"/>
  <c r="E30" i="17"/>
  <c r="I31" i="17"/>
  <c r="E33" i="17"/>
  <c r="I34" i="17"/>
  <c r="E36" i="17"/>
  <c r="I37" i="17"/>
  <c r="E39" i="17"/>
  <c r="I40" i="17"/>
  <c r="E42" i="17"/>
  <c r="I43" i="17"/>
  <c r="E45" i="17"/>
  <c r="J4" i="17"/>
  <c r="F6" i="17"/>
  <c r="F9" i="17"/>
  <c r="J10" i="17"/>
  <c r="F12" i="17"/>
  <c r="J13" i="17"/>
  <c r="F15" i="17"/>
  <c r="J16" i="17"/>
  <c r="F18" i="17"/>
  <c r="J19" i="17"/>
  <c r="F21" i="17"/>
  <c r="F24" i="17"/>
  <c r="J25" i="17"/>
  <c r="J22" i="17"/>
  <c r="J7" i="17"/>
  <c r="E5" i="17"/>
  <c r="I6" i="17"/>
  <c r="E8" i="17"/>
  <c r="I9" i="17"/>
  <c r="E11" i="17"/>
  <c r="I12" i="17"/>
  <c r="E14" i="17"/>
  <c r="I15" i="17"/>
  <c r="E17" i="17"/>
  <c r="I18" i="17"/>
  <c r="E20" i="17"/>
  <c r="I21" i="17"/>
  <c r="E23" i="17"/>
  <c r="I24" i="17"/>
  <c r="E26" i="17"/>
  <c r="I27" i="17"/>
  <c r="E29" i="17"/>
  <c r="I30" i="17"/>
  <c r="E32" i="17"/>
  <c r="I33" i="17"/>
  <c r="E35" i="17"/>
  <c r="I36" i="17"/>
  <c r="E38" i="17"/>
  <c r="I39" i="17"/>
  <c r="E41" i="17"/>
  <c r="I42" i="17"/>
  <c r="E44" i="17"/>
  <c r="I45" i="17"/>
  <c r="F5" i="17"/>
  <c r="J6" i="17"/>
  <c r="F8" i="17"/>
  <c r="J9" i="17"/>
  <c r="F11" i="17"/>
  <c r="J12" i="17"/>
  <c r="J15" i="17"/>
  <c r="F17" i="17"/>
  <c r="J18" i="17"/>
  <c r="F20" i="17"/>
  <c r="J21" i="17"/>
  <c r="F23" i="17"/>
  <c r="J24" i="17"/>
  <c r="F26" i="17"/>
  <c r="J27" i="17"/>
  <c r="F29" i="17"/>
  <c r="J30" i="17"/>
  <c r="F32" i="17"/>
  <c r="C44" i="17"/>
  <c r="J41" i="17"/>
  <c r="C40" i="17"/>
  <c r="C38" i="17"/>
  <c r="J35" i="17"/>
  <c r="C34" i="17"/>
  <c r="J31" i="17"/>
  <c r="H29" i="17"/>
  <c r="F27" i="17"/>
  <c r="C25" i="17"/>
  <c r="E22" i="17"/>
  <c r="G19" i="17"/>
  <c r="D17" i="17"/>
  <c r="H14" i="17"/>
  <c r="J11" i="17"/>
  <c r="G9" i="17"/>
  <c r="C7" i="17"/>
  <c r="D4" i="17"/>
  <c r="J45" i="17"/>
  <c r="J43" i="17"/>
  <c r="I41" i="17"/>
  <c r="J39" i="17"/>
  <c r="J37" i="17"/>
  <c r="I35" i="17"/>
  <c r="J33" i="17"/>
  <c r="G31" i="17"/>
  <c r="G29" i="17"/>
  <c r="C27" i="17"/>
  <c r="H24" i="17"/>
  <c r="D22" i="17"/>
  <c r="F19" i="17"/>
  <c r="C17" i="17"/>
  <c r="G14" i="17"/>
  <c r="I11" i="17"/>
  <c r="C9" i="17"/>
  <c r="H6" i="17"/>
  <c r="H45" i="17"/>
  <c r="G43" i="17"/>
  <c r="H41" i="17"/>
  <c r="H39" i="17"/>
  <c r="G37" i="17"/>
  <c r="H35" i="17"/>
  <c r="H33" i="17"/>
  <c r="F31" i="17"/>
  <c r="D29" i="17"/>
  <c r="J26" i="17"/>
  <c r="G24" i="17"/>
  <c r="C22" i="17"/>
  <c r="E19" i="17"/>
  <c r="G16" i="17"/>
  <c r="D14" i="17"/>
  <c r="H11" i="17"/>
  <c r="J8" i="17"/>
  <c r="G6" i="17"/>
  <c r="D41" i="17"/>
  <c r="D35" i="17"/>
  <c r="C31" i="17"/>
  <c r="I23" i="17"/>
  <c r="G8" i="17"/>
  <c r="N2" i="11" a="1"/>
  <c r="C43" i="17"/>
  <c r="J38" i="17"/>
  <c r="C35" i="17"/>
  <c r="H30" i="17"/>
  <c r="D26" i="17"/>
  <c r="J20" i="17"/>
  <c r="C16" i="17"/>
  <c r="E13" i="17"/>
  <c r="D8" i="17"/>
  <c r="H5" i="17"/>
  <c r="I44" i="17"/>
  <c r="J42" i="17"/>
  <c r="J40" i="17"/>
  <c r="I38" i="17"/>
  <c r="J36" i="17"/>
  <c r="J34" i="17"/>
  <c r="I32" i="17"/>
  <c r="G30" i="17"/>
  <c r="E28" i="17"/>
  <c r="C26" i="17"/>
  <c r="G23" i="17"/>
  <c r="I20" i="17"/>
  <c r="C18" i="17"/>
  <c r="H15" i="17"/>
  <c r="D13" i="17"/>
  <c r="F10" i="17"/>
  <c r="C8" i="17"/>
  <c r="D5" i="17"/>
  <c r="C45" i="17"/>
  <c r="D43" i="17"/>
  <c r="C39" i="17"/>
  <c r="D37" i="17"/>
  <c r="C33" i="17"/>
  <c r="G28" i="17"/>
  <c r="G26" i="17"/>
  <c r="C21" i="17"/>
  <c r="H18" i="17"/>
  <c r="D16" i="17"/>
  <c r="F13" i="17"/>
  <c r="C11" i="17"/>
  <c r="I5" i="17"/>
  <c r="J44" i="17"/>
  <c r="C41" i="17"/>
  <c r="C37" i="17"/>
  <c r="J32" i="17"/>
  <c r="F28" i="17"/>
  <c r="H23" i="17"/>
  <c r="G18" i="17"/>
  <c r="G10" i="17"/>
  <c r="H44" i="17"/>
  <c r="H42" i="17"/>
  <c r="G40" i="17"/>
  <c r="H38" i="17"/>
  <c r="H36" i="17"/>
  <c r="G34" i="17"/>
  <c r="H32" i="17"/>
  <c r="F30" i="17"/>
  <c r="D28" i="17"/>
  <c r="G25" i="17"/>
  <c r="D23" i="17"/>
  <c r="H20" i="17"/>
  <c r="J17" i="17"/>
  <c r="G15" i="17"/>
  <c r="C13" i="17"/>
  <c r="E10" i="17"/>
  <c r="G7" i="17"/>
  <c r="C5" i="17"/>
  <c r="G44" i="17"/>
  <c r="G42" i="17"/>
  <c r="F40" i="17"/>
  <c r="G38" i="17"/>
  <c r="G36" i="17"/>
  <c r="F34" i="17"/>
  <c r="G32" i="17"/>
  <c r="C30" i="17"/>
  <c r="C28" i="17"/>
  <c r="F25" i="17"/>
  <c r="C23" i="17"/>
  <c r="G20" i="17"/>
  <c r="I17" i="17"/>
  <c r="C15" i="17"/>
  <c r="H12" i="17"/>
  <c r="D10" i="17"/>
  <c r="F7" i="17"/>
  <c r="G4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N6" i="11" l="1"/>
  <c r="N5" i="11"/>
  <c r="N4" i="11"/>
  <c r="N9" i="11"/>
  <c r="N3" i="11"/>
  <c r="N2" i="11"/>
  <c r="N7" i="11"/>
  <c r="N8" i="11"/>
  <c r="G6" i="1"/>
  <c r="AE6" i="7" l="1"/>
  <c r="P6" i="7"/>
  <c r="A15" i="12"/>
  <c r="B19" i="1" l="1"/>
  <c r="C2" i="2" l="1"/>
  <c r="B20" i="1" l="1"/>
  <c r="B9" i="12" l="1"/>
  <c r="G7" i="1"/>
  <c r="B9" i="1" s="1"/>
  <c r="M3" i="11"/>
  <c r="M4" i="11" s="1"/>
  <c r="M5" i="11" s="1"/>
  <c r="M6" i="11" s="1"/>
  <c r="M7" i="11" s="1"/>
  <c r="M8" i="11" s="1"/>
  <c r="M9" i="11" s="1"/>
  <c r="B10" i="1" l="1"/>
  <c r="A9" i="12"/>
  <c r="M3" i="8" l="1"/>
  <c r="M2" i="8" l="1"/>
  <c r="B13" i="1" l="1"/>
  <c r="C2" i="5"/>
  <c r="B1" i="8"/>
  <c r="A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" i="11" l="1"/>
  <c r="C2" i="6"/>
  <c r="C2" i="8" s="1"/>
  <c r="D2" i="2"/>
  <c r="C4" i="5"/>
  <c r="D4" i="5"/>
  <c r="E4" i="5"/>
  <c r="F4" i="5"/>
  <c r="G4" i="5"/>
  <c r="H4" i="5"/>
  <c r="I4" i="5"/>
  <c r="J4" i="6" s="1"/>
  <c r="J4" i="8" s="1"/>
  <c r="C5" i="5"/>
  <c r="D5" i="5"/>
  <c r="E5" i="5"/>
  <c r="F5" i="5"/>
  <c r="G5" i="5"/>
  <c r="H5" i="5"/>
  <c r="I5" i="5"/>
  <c r="J5" i="6" s="1"/>
  <c r="J5" i="8" s="1"/>
  <c r="C6" i="5"/>
  <c r="C6" i="6" s="1"/>
  <c r="C6" i="8" s="1"/>
  <c r="D6" i="5"/>
  <c r="E6" i="5"/>
  <c r="F6" i="5"/>
  <c r="G6" i="5"/>
  <c r="H6" i="5"/>
  <c r="I6" i="5"/>
  <c r="J6" i="6" s="1"/>
  <c r="J6" i="8" s="1"/>
  <c r="C7" i="5"/>
  <c r="C7" i="6" s="1"/>
  <c r="C7" i="8" s="1"/>
  <c r="D7" i="5"/>
  <c r="E7" i="5"/>
  <c r="F7" i="5"/>
  <c r="G7" i="5"/>
  <c r="H7" i="5"/>
  <c r="I7" i="5"/>
  <c r="J7" i="6" s="1"/>
  <c r="J7" i="8" s="1"/>
  <c r="C8" i="5"/>
  <c r="C8" i="6" s="1"/>
  <c r="C8" i="8" s="1"/>
  <c r="D8" i="5"/>
  <c r="E8" i="5"/>
  <c r="F8" i="5"/>
  <c r="G8" i="5"/>
  <c r="H8" i="5"/>
  <c r="I8" i="5"/>
  <c r="J8" i="6" s="1"/>
  <c r="J8" i="8" s="1"/>
  <c r="C9" i="5"/>
  <c r="C9" i="6" s="1"/>
  <c r="C9" i="8" s="1"/>
  <c r="D9" i="5"/>
  <c r="E9" i="5"/>
  <c r="F9" i="5"/>
  <c r="G9" i="5"/>
  <c r="H9" i="5"/>
  <c r="I9" i="5"/>
  <c r="J9" i="6" s="1"/>
  <c r="J9" i="8" s="1"/>
  <c r="C10" i="5"/>
  <c r="C10" i="6" s="1"/>
  <c r="C10" i="8" s="1"/>
  <c r="D10" i="5"/>
  <c r="E10" i="5"/>
  <c r="F10" i="5"/>
  <c r="G10" i="5"/>
  <c r="H10" i="5"/>
  <c r="I10" i="5"/>
  <c r="J10" i="6" s="1"/>
  <c r="J10" i="8" s="1"/>
  <c r="C11" i="5"/>
  <c r="D11" i="5"/>
  <c r="E11" i="5"/>
  <c r="F11" i="5"/>
  <c r="G11" i="5"/>
  <c r="H11" i="5"/>
  <c r="I11" i="5"/>
  <c r="J11" i="6" s="1"/>
  <c r="J11" i="8" s="1"/>
  <c r="C12" i="5"/>
  <c r="C12" i="6" s="1"/>
  <c r="C12" i="8" s="1"/>
  <c r="D12" i="5"/>
  <c r="E12" i="5"/>
  <c r="F12" i="5"/>
  <c r="G12" i="5"/>
  <c r="H12" i="5"/>
  <c r="I12" i="5"/>
  <c r="J12" i="6" s="1"/>
  <c r="J12" i="8" s="1"/>
  <c r="C13" i="5"/>
  <c r="D13" i="5"/>
  <c r="E13" i="5"/>
  <c r="F13" i="5"/>
  <c r="G13" i="5"/>
  <c r="H13" i="5"/>
  <c r="I13" i="5"/>
  <c r="J13" i="6" s="1"/>
  <c r="J13" i="8" s="1"/>
  <c r="C14" i="5"/>
  <c r="D14" i="5"/>
  <c r="E14" i="5"/>
  <c r="F14" i="5"/>
  <c r="G14" i="5"/>
  <c r="H14" i="5"/>
  <c r="I14" i="5"/>
  <c r="J14" i="6" s="1"/>
  <c r="J14" i="8" s="1"/>
  <c r="C15" i="5"/>
  <c r="D15" i="5"/>
  <c r="E15" i="5"/>
  <c r="F15" i="5"/>
  <c r="G15" i="5"/>
  <c r="H15" i="5"/>
  <c r="I15" i="5"/>
  <c r="J15" i="6" s="1"/>
  <c r="J15" i="8" s="1"/>
  <c r="C16" i="5"/>
  <c r="C16" i="6" s="1"/>
  <c r="C16" i="8" s="1"/>
  <c r="D16" i="5"/>
  <c r="E16" i="5"/>
  <c r="F16" i="5"/>
  <c r="G16" i="5"/>
  <c r="H16" i="5"/>
  <c r="I16" i="5"/>
  <c r="J16" i="6" s="1"/>
  <c r="J16" i="8" s="1"/>
  <c r="C17" i="5"/>
  <c r="D17" i="5"/>
  <c r="E17" i="5"/>
  <c r="F17" i="5"/>
  <c r="G17" i="5"/>
  <c r="H17" i="5"/>
  <c r="I17" i="5"/>
  <c r="J17" i="6" s="1"/>
  <c r="J17" i="8" s="1"/>
  <c r="C18" i="5"/>
  <c r="D18" i="5"/>
  <c r="E18" i="5"/>
  <c r="F18" i="5"/>
  <c r="G18" i="5"/>
  <c r="H18" i="5"/>
  <c r="I18" i="5"/>
  <c r="J18" i="6" s="1"/>
  <c r="J18" i="8" s="1"/>
  <c r="C19" i="5"/>
  <c r="C19" i="6" s="1"/>
  <c r="C19" i="8" s="1"/>
  <c r="D19" i="5"/>
  <c r="E19" i="5"/>
  <c r="F19" i="5"/>
  <c r="G19" i="5"/>
  <c r="H19" i="5"/>
  <c r="I19" i="5"/>
  <c r="C20" i="5"/>
  <c r="D20" i="5"/>
  <c r="E20" i="5"/>
  <c r="F20" i="5"/>
  <c r="G20" i="5"/>
  <c r="H20" i="5"/>
  <c r="I20" i="5"/>
  <c r="J20" i="6" s="1"/>
  <c r="J20" i="8" s="1"/>
  <c r="C21" i="5"/>
  <c r="C21" i="6" s="1"/>
  <c r="C21" i="8" s="1"/>
  <c r="D21" i="5"/>
  <c r="E21" i="5"/>
  <c r="F21" i="5"/>
  <c r="G21" i="5"/>
  <c r="H21" i="5"/>
  <c r="I21" i="5"/>
  <c r="J21" i="6" s="1"/>
  <c r="J21" i="8" s="1"/>
  <c r="C22" i="5"/>
  <c r="C22" i="6" s="1"/>
  <c r="C22" i="8" s="1"/>
  <c r="D22" i="5"/>
  <c r="E22" i="5"/>
  <c r="F22" i="5"/>
  <c r="G22" i="5"/>
  <c r="H22" i="5"/>
  <c r="I22" i="5"/>
  <c r="J22" i="6" s="1"/>
  <c r="J22" i="8" s="1"/>
  <c r="C23" i="5"/>
  <c r="C23" i="6" s="1"/>
  <c r="C23" i="8" s="1"/>
  <c r="D23" i="5"/>
  <c r="E23" i="5"/>
  <c r="F23" i="5"/>
  <c r="G23" i="5"/>
  <c r="H23" i="5"/>
  <c r="I23" i="5"/>
  <c r="J23" i="6" s="1"/>
  <c r="J23" i="8" s="1"/>
  <c r="C24" i="5"/>
  <c r="C24" i="6" s="1"/>
  <c r="C24" i="8" s="1"/>
  <c r="D24" i="5"/>
  <c r="E24" i="5"/>
  <c r="F24" i="5"/>
  <c r="G24" i="5"/>
  <c r="H24" i="5"/>
  <c r="I24" i="5"/>
  <c r="J24" i="6" s="1"/>
  <c r="J24" i="8" s="1"/>
  <c r="C25" i="5"/>
  <c r="D25" i="5"/>
  <c r="E25" i="5"/>
  <c r="F25" i="5"/>
  <c r="G25" i="5"/>
  <c r="H25" i="5"/>
  <c r="I25" i="5"/>
  <c r="J25" i="6" s="1"/>
  <c r="J25" i="8" s="1"/>
  <c r="C26" i="5"/>
  <c r="C26" i="6" s="1"/>
  <c r="C26" i="8" s="1"/>
  <c r="D26" i="5"/>
  <c r="E26" i="5"/>
  <c r="F26" i="5"/>
  <c r="G26" i="5"/>
  <c r="H26" i="5"/>
  <c r="I26" i="5"/>
  <c r="J26" i="6" s="1"/>
  <c r="J26" i="8" s="1"/>
  <c r="C27" i="5"/>
  <c r="D27" i="5"/>
  <c r="E27" i="5"/>
  <c r="F27" i="5"/>
  <c r="G27" i="5"/>
  <c r="H27" i="5"/>
  <c r="I27" i="5"/>
  <c r="J27" i="6" s="1"/>
  <c r="J27" i="8" s="1"/>
  <c r="C28" i="5"/>
  <c r="C28" i="6" s="1"/>
  <c r="C28" i="8" s="1"/>
  <c r="D28" i="5"/>
  <c r="E28" i="5"/>
  <c r="F28" i="5"/>
  <c r="G28" i="5"/>
  <c r="H28" i="5"/>
  <c r="I28" i="5"/>
  <c r="J28" i="6" s="1"/>
  <c r="J28" i="8" s="1"/>
  <c r="C29" i="5"/>
  <c r="D29" i="5"/>
  <c r="E29" i="5"/>
  <c r="F29" i="5"/>
  <c r="G29" i="5"/>
  <c r="H29" i="5"/>
  <c r="I29" i="5"/>
  <c r="J29" i="6" s="1"/>
  <c r="J29" i="8" s="1"/>
  <c r="C30" i="5"/>
  <c r="D30" i="5"/>
  <c r="E30" i="5"/>
  <c r="F30" i="5"/>
  <c r="G30" i="5"/>
  <c r="H30" i="5"/>
  <c r="I30" i="5"/>
  <c r="C31" i="5"/>
  <c r="D31" i="5"/>
  <c r="E31" i="5"/>
  <c r="F31" i="5"/>
  <c r="G31" i="5"/>
  <c r="H31" i="5"/>
  <c r="I31" i="5"/>
  <c r="J31" i="6" s="1"/>
  <c r="J31" i="8" s="1"/>
  <c r="C32" i="5"/>
  <c r="D32" i="5"/>
  <c r="E32" i="5"/>
  <c r="F32" i="5"/>
  <c r="G32" i="5"/>
  <c r="H32" i="5"/>
  <c r="I32" i="5"/>
  <c r="J32" i="6" s="1"/>
  <c r="J32" i="8" s="1"/>
  <c r="C33" i="5"/>
  <c r="D33" i="5"/>
  <c r="E33" i="5"/>
  <c r="F33" i="5"/>
  <c r="G33" i="5"/>
  <c r="H33" i="5"/>
  <c r="I33" i="5"/>
  <c r="J33" i="6" s="1"/>
  <c r="J33" i="8" s="1"/>
  <c r="C34" i="5"/>
  <c r="D34" i="5"/>
  <c r="E34" i="5"/>
  <c r="F34" i="5"/>
  <c r="G34" i="5"/>
  <c r="H34" i="5"/>
  <c r="I34" i="5"/>
  <c r="J34" i="6" s="1"/>
  <c r="J34" i="8" s="1"/>
  <c r="C35" i="5"/>
  <c r="C35" i="6" s="1"/>
  <c r="C35" i="8" s="1"/>
  <c r="D35" i="5"/>
  <c r="E35" i="5"/>
  <c r="F35" i="5"/>
  <c r="G35" i="5"/>
  <c r="H35" i="5"/>
  <c r="I35" i="5"/>
  <c r="J35" i="6" s="1"/>
  <c r="J35" i="8" s="1"/>
  <c r="C36" i="5"/>
  <c r="D36" i="5"/>
  <c r="E36" i="5"/>
  <c r="F36" i="5"/>
  <c r="G36" i="5"/>
  <c r="H36" i="5"/>
  <c r="I36" i="5"/>
  <c r="J36" i="6" s="1"/>
  <c r="J36" i="8" s="1"/>
  <c r="C37" i="5"/>
  <c r="C37" i="6" s="1"/>
  <c r="C37" i="8" s="1"/>
  <c r="D37" i="5"/>
  <c r="E37" i="5"/>
  <c r="F37" i="5"/>
  <c r="G37" i="5"/>
  <c r="H37" i="5"/>
  <c r="I37" i="5"/>
  <c r="J37" i="6" s="1"/>
  <c r="J37" i="8" s="1"/>
  <c r="C38" i="5"/>
  <c r="C38" i="6" s="1"/>
  <c r="C38" i="8" s="1"/>
  <c r="D38" i="5"/>
  <c r="E38" i="5"/>
  <c r="F38" i="5"/>
  <c r="G38" i="5"/>
  <c r="H38" i="5"/>
  <c r="I38" i="5"/>
  <c r="C39" i="5"/>
  <c r="D39" i="5"/>
  <c r="E39" i="5"/>
  <c r="F39" i="5"/>
  <c r="G39" i="5"/>
  <c r="H39" i="5"/>
  <c r="I39" i="5"/>
  <c r="C40" i="5"/>
  <c r="C40" i="6" s="1"/>
  <c r="C40" i="8" s="1"/>
  <c r="D40" i="5"/>
  <c r="E40" i="5"/>
  <c r="F40" i="5"/>
  <c r="G40" i="5"/>
  <c r="H40" i="5"/>
  <c r="I40" i="5"/>
  <c r="J40" i="6" s="1"/>
  <c r="J40" i="8" s="1"/>
  <c r="C41" i="5"/>
  <c r="D41" i="5"/>
  <c r="E41" i="5"/>
  <c r="F41" i="5"/>
  <c r="G41" i="5"/>
  <c r="H41" i="5"/>
  <c r="I41" i="5"/>
  <c r="J41" i="6" s="1"/>
  <c r="J41" i="8" s="1"/>
  <c r="C42" i="5"/>
  <c r="C42" i="6" s="1"/>
  <c r="C42" i="8" s="1"/>
  <c r="D42" i="5"/>
  <c r="E42" i="5"/>
  <c r="F42" i="5"/>
  <c r="G42" i="5"/>
  <c r="H42" i="5"/>
  <c r="I42" i="5"/>
  <c r="J42" i="6" s="1"/>
  <c r="J42" i="8" s="1"/>
  <c r="C43" i="5"/>
  <c r="D43" i="5"/>
  <c r="E43" i="5"/>
  <c r="F43" i="5"/>
  <c r="G43" i="5"/>
  <c r="H43" i="5"/>
  <c r="I43" i="5"/>
  <c r="J43" i="6" s="1"/>
  <c r="J43" i="8" s="1"/>
  <c r="C44" i="5"/>
  <c r="C44" i="6" s="1"/>
  <c r="C44" i="8" s="1"/>
  <c r="D44" i="5"/>
  <c r="E44" i="5"/>
  <c r="F44" i="5"/>
  <c r="G44" i="5"/>
  <c r="H44" i="5"/>
  <c r="I44" i="5"/>
  <c r="J44" i="6" s="1"/>
  <c r="J44" i="8" s="1"/>
  <c r="C45" i="5"/>
  <c r="D45" i="5"/>
  <c r="E45" i="5"/>
  <c r="F45" i="5"/>
  <c r="G45" i="5"/>
  <c r="H45" i="5"/>
  <c r="I45" i="5"/>
  <c r="J45" i="6" s="1"/>
  <c r="J45" i="8" s="1"/>
  <c r="D3" i="5"/>
  <c r="E3" i="5"/>
  <c r="F3" i="5"/>
  <c r="G3" i="5"/>
  <c r="H3" i="5"/>
  <c r="I3" i="5"/>
  <c r="J3" i="6" s="1"/>
  <c r="J3" i="8" s="1"/>
  <c r="C3" i="5"/>
  <c r="E2" i="2" l="1"/>
  <c r="G9" i="11"/>
  <c r="I10" i="11"/>
  <c r="P9" i="11"/>
  <c r="P2" i="11"/>
  <c r="O3" i="11"/>
  <c r="O4" i="11"/>
  <c r="O5" i="11"/>
  <c r="P4" i="11"/>
  <c r="O8" i="11"/>
  <c r="P5" i="11"/>
  <c r="O9" i="11"/>
  <c r="P6" i="11"/>
  <c r="O2" i="11"/>
  <c r="P7" i="11"/>
  <c r="P8" i="11"/>
  <c r="O6" i="11"/>
  <c r="P3" i="11"/>
  <c r="O7" i="11"/>
  <c r="I1" i="11"/>
  <c r="G1" i="11"/>
  <c r="G3" i="11"/>
  <c r="G4" i="11"/>
  <c r="G5" i="11"/>
  <c r="G2" i="11"/>
  <c r="I4" i="11"/>
  <c r="I6" i="11"/>
  <c r="I2" i="11"/>
  <c r="I3" i="11"/>
  <c r="G6" i="11"/>
  <c r="I5" i="11"/>
  <c r="I7" i="11"/>
  <c r="G7" i="11"/>
  <c r="I8" i="11"/>
  <c r="G8" i="11"/>
  <c r="I9" i="11"/>
  <c r="I11" i="11"/>
  <c r="G10" i="11"/>
  <c r="E26" i="6"/>
  <c r="E26" i="8" s="1"/>
  <c r="G24" i="6"/>
  <c r="G24" i="8" s="1"/>
  <c r="E14" i="6"/>
  <c r="E14" i="8" s="1"/>
  <c r="D2" i="6"/>
  <c r="D2" i="8" s="1"/>
  <c r="D2" i="5"/>
  <c r="E10" i="6"/>
  <c r="E10" i="8" s="1"/>
  <c r="E3" i="6"/>
  <c r="E3" i="8" s="1"/>
  <c r="G45" i="6"/>
  <c r="G45" i="8" s="1"/>
  <c r="I43" i="6"/>
  <c r="I43" i="8" s="1"/>
  <c r="H38" i="6"/>
  <c r="H38" i="8" s="1"/>
  <c r="I35" i="6"/>
  <c r="I35" i="8" s="1"/>
  <c r="E35" i="6"/>
  <c r="E35" i="8" s="1"/>
  <c r="G33" i="6"/>
  <c r="G33" i="8" s="1"/>
  <c r="F32" i="6"/>
  <c r="F32" i="8" s="1"/>
  <c r="H30" i="6"/>
  <c r="H30" i="8" s="1"/>
  <c r="G25" i="6"/>
  <c r="G25" i="8" s="1"/>
  <c r="I23" i="6"/>
  <c r="I23" i="8" s="1"/>
  <c r="H22" i="6"/>
  <c r="H22" i="8" s="1"/>
  <c r="H37" i="6"/>
  <c r="H37" i="8" s="1"/>
  <c r="F27" i="6"/>
  <c r="F27" i="8" s="1"/>
  <c r="F20" i="6"/>
  <c r="F20" i="8" s="1"/>
  <c r="E19" i="6"/>
  <c r="E19" i="8" s="1"/>
  <c r="G17" i="6"/>
  <c r="G17" i="8" s="1"/>
  <c r="E15" i="6"/>
  <c r="E15" i="8" s="1"/>
  <c r="F12" i="6"/>
  <c r="F12" i="8" s="1"/>
  <c r="H10" i="6"/>
  <c r="H10" i="8" s="1"/>
  <c r="G9" i="6"/>
  <c r="G9" i="8" s="1"/>
  <c r="I7" i="6"/>
  <c r="I7" i="8" s="1"/>
  <c r="F4" i="6"/>
  <c r="F4" i="8" s="1"/>
  <c r="E2" i="6"/>
  <c r="E2" i="8" s="1"/>
  <c r="E2" i="5"/>
  <c r="F2" i="2"/>
  <c r="G4" i="6"/>
  <c r="G4" i="8" s="1"/>
  <c r="H3" i="6"/>
  <c r="H3" i="8" s="1"/>
  <c r="F45" i="6"/>
  <c r="F45" i="8" s="1"/>
  <c r="I44" i="6"/>
  <c r="I44" i="8" s="1"/>
  <c r="E44" i="6"/>
  <c r="E44" i="8" s="1"/>
  <c r="H43" i="6"/>
  <c r="H43" i="8" s="1"/>
  <c r="G42" i="6"/>
  <c r="G42" i="8" s="1"/>
  <c r="F41" i="6"/>
  <c r="F41" i="8" s="1"/>
  <c r="I40" i="6"/>
  <c r="I40" i="8" s="1"/>
  <c r="E40" i="6"/>
  <c r="E40" i="8" s="1"/>
  <c r="H39" i="6"/>
  <c r="H39" i="8" s="1"/>
  <c r="G38" i="6"/>
  <c r="G38" i="8" s="1"/>
  <c r="F37" i="6"/>
  <c r="F37" i="8" s="1"/>
  <c r="I36" i="6"/>
  <c r="I36" i="8" s="1"/>
  <c r="E36" i="6"/>
  <c r="E36" i="8" s="1"/>
  <c r="H35" i="6"/>
  <c r="H35" i="8" s="1"/>
  <c r="G34" i="6"/>
  <c r="G34" i="8" s="1"/>
  <c r="F33" i="6"/>
  <c r="F33" i="8" s="1"/>
  <c r="I32" i="6"/>
  <c r="I32" i="8" s="1"/>
  <c r="E32" i="6"/>
  <c r="E32" i="8" s="1"/>
  <c r="H31" i="6"/>
  <c r="H31" i="8" s="1"/>
  <c r="G30" i="6"/>
  <c r="G30" i="8" s="1"/>
  <c r="F29" i="6"/>
  <c r="F29" i="8" s="1"/>
  <c r="I28" i="6"/>
  <c r="I28" i="8" s="1"/>
  <c r="E28" i="6"/>
  <c r="E28" i="8" s="1"/>
  <c r="H27" i="6"/>
  <c r="H27" i="8" s="1"/>
  <c r="G26" i="6"/>
  <c r="G26" i="8" s="1"/>
  <c r="F25" i="6"/>
  <c r="F25" i="8" s="1"/>
  <c r="I24" i="6"/>
  <c r="I24" i="8" s="1"/>
  <c r="E20" i="6"/>
  <c r="E20" i="8" s="1"/>
  <c r="C39" i="6"/>
  <c r="C39" i="8" s="1"/>
  <c r="D39" i="6"/>
  <c r="D39" i="8" s="1"/>
  <c r="C34" i="6"/>
  <c r="C34" i="8" s="1"/>
  <c r="D34" i="6"/>
  <c r="D34" i="8" s="1"/>
  <c r="D30" i="6"/>
  <c r="D30" i="8" s="1"/>
  <c r="C30" i="6"/>
  <c r="C30" i="8" s="1"/>
  <c r="C18" i="6"/>
  <c r="C18" i="8" s="1"/>
  <c r="D18" i="6"/>
  <c r="D18" i="8" s="1"/>
  <c r="C14" i="6"/>
  <c r="C14" i="8" s="1"/>
  <c r="D14" i="6"/>
  <c r="D14" i="8" s="1"/>
  <c r="D28" i="6"/>
  <c r="D28" i="8" s="1"/>
  <c r="E24" i="6"/>
  <c r="E24" i="8" s="1"/>
  <c r="H23" i="6"/>
  <c r="H23" i="8" s="1"/>
  <c r="G22" i="6"/>
  <c r="G22" i="8" s="1"/>
  <c r="F21" i="6"/>
  <c r="F21" i="8" s="1"/>
  <c r="I20" i="6"/>
  <c r="I20" i="8" s="1"/>
  <c r="H19" i="6"/>
  <c r="H19" i="8" s="1"/>
  <c r="G18" i="6"/>
  <c r="G18" i="8" s="1"/>
  <c r="F17" i="6"/>
  <c r="F17" i="8" s="1"/>
  <c r="I16" i="6"/>
  <c r="I16" i="8" s="1"/>
  <c r="E16" i="6"/>
  <c r="E16" i="8" s="1"/>
  <c r="H15" i="6"/>
  <c r="H15" i="8" s="1"/>
  <c r="G14" i="6"/>
  <c r="G14" i="8" s="1"/>
  <c r="F13" i="6"/>
  <c r="F13" i="8" s="1"/>
  <c r="I12" i="6"/>
  <c r="I12" i="8" s="1"/>
  <c r="E12" i="6"/>
  <c r="E12" i="8" s="1"/>
  <c r="H11" i="6"/>
  <c r="H11" i="8" s="1"/>
  <c r="G10" i="6"/>
  <c r="G10" i="8" s="1"/>
  <c r="F9" i="6"/>
  <c r="F9" i="8" s="1"/>
  <c r="I8" i="6"/>
  <c r="I8" i="8" s="1"/>
  <c r="E8" i="6"/>
  <c r="E8" i="8" s="1"/>
  <c r="H7" i="6"/>
  <c r="H7" i="8" s="1"/>
  <c r="G6" i="6"/>
  <c r="G6" i="8" s="1"/>
  <c r="F5" i="6"/>
  <c r="F5" i="8" s="1"/>
  <c r="I4" i="6"/>
  <c r="I4" i="8" s="1"/>
  <c r="E4" i="6"/>
  <c r="E4" i="8" s="1"/>
  <c r="D44" i="6"/>
  <c r="D44" i="8" s="1"/>
  <c r="D42" i="6"/>
  <c r="D42" i="8" s="1"/>
  <c r="I39" i="6"/>
  <c r="I39" i="8" s="1"/>
  <c r="E39" i="6"/>
  <c r="E39" i="8" s="1"/>
  <c r="D26" i="6"/>
  <c r="D26" i="8" s="1"/>
  <c r="I19" i="6"/>
  <c r="I19" i="8" s="1"/>
  <c r="H14" i="6"/>
  <c r="H14" i="8" s="1"/>
  <c r="E11" i="6"/>
  <c r="E11" i="8" s="1"/>
  <c r="D10" i="6"/>
  <c r="D10" i="8" s="1"/>
  <c r="E7" i="6"/>
  <c r="E7" i="8" s="1"/>
  <c r="D7" i="6"/>
  <c r="D7" i="8" s="1"/>
  <c r="J39" i="6"/>
  <c r="J39" i="8" s="1"/>
  <c r="C43" i="6"/>
  <c r="C43" i="8" s="1"/>
  <c r="D43" i="6"/>
  <c r="D43" i="8" s="1"/>
  <c r="C31" i="6"/>
  <c r="C31" i="8" s="1"/>
  <c r="D31" i="6"/>
  <c r="D31" i="8" s="1"/>
  <c r="C27" i="6"/>
  <c r="C27" i="8" s="1"/>
  <c r="D27" i="6"/>
  <c r="D27" i="8" s="1"/>
  <c r="C15" i="6"/>
  <c r="C15" i="8" s="1"/>
  <c r="D15" i="6"/>
  <c r="D15" i="8" s="1"/>
  <c r="C11" i="6"/>
  <c r="C11" i="8" s="1"/>
  <c r="D11" i="6"/>
  <c r="D11" i="8" s="1"/>
  <c r="D35" i="6"/>
  <c r="D35" i="8" s="1"/>
  <c r="D24" i="6"/>
  <c r="D24" i="8" s="1"/>
  <c r="C3" i="6"/>
  <c r="C3" i="8" s="1"/>
  <c r="D3" i="6"/>
  <c r="D3" i="8" s="1"/>
  <c r="G3" i="6"/>
  <c r="G3" i="8" s="1"/>
  <c r="I45" i="6"/>
  <c r="I45" i="8" s="1"/>
  <c r="E45" i="6"/>
  <c r="E45" i="8" s="1"/>
  <c r="H44" i="6"/>
  <c r="H44" i="8" s="1"/>
  <c r="G43" i="6"/>
  <c r="G43" i="8" s="1"/>
  <c r="F42" i="6"/>
  <c r="F42" i="8" s="1"/>
  <c r="I41" i="6"/>
  <c r="I41" i="8" s="1"/>
  <c r="E41" i="6"/>
  <c r="E41" i="8" s="1"/>
  <c r="H40" i="6"/>
  <c r="H40" i="8" s="1"/>
  <c r="G40" i="6"/>
  <c r="G40" i="8" s="1"/>
  <c r="G39" i="6"/>
  <c r="G39" i="8" s="1"/>
  <c r="J38" i="6"/>
  <c r="J38" i="8" s="1"/>
  <c r="I38" i="6"/>
  <c r="I38" i="8" s="1"/>
  <c r="F38" i="6"/>
  <c r="F38" i="8" s="1"/>
  <c r="I37" i="6"/>
  <c r="I37" i="8" s="1"/>
  <c r="E37" i="6"/>
  <c r="E37" i="8" s="1"/>
  <c r="H36" i="6"/>
  <c r="H36" i="8" s="1"/>
  <c r="D36" i="6"/>
  <c r="D36" i="8" s="1"/>
  <c r="C36" i="6"/>
  <c r="C36" i="8" s="1"/>
  <c r="G35" i="6"/>
  <c r="G35" i="8" s="1"/>
  <c r="F34" i="6"/>
  <c r="F34" i="8" s="1"/>
  <c r="I33" i="6"/>
  <c r="I33" i="8" s="1"/>
  <c r="E33" i="6"/>
  <c r="E33" i="8" s="1"/>
  <c r="H32" i="6"/>
  <c r="H32" i="8" s="1"/>
  <c r="C32" i="6"/>
  <c r="C32" i="8" s="1"/>
  <c r="D32" i="6"/>
  <c r="D32" i="8" s="1"/>
  <c r="G31" i="6"/>
  <c r="G31" i="8" s="1"/>
  <c r="J30" i="6"/>
  <c r="J30" i="8" s="1"/>
  <c r="I30" i="6"/>
  <c r="I30" i="8" s="1"/>
  <c r="F30" i="6"/>
  <c r="F30" i="8" s="1"/>
  <c r="I29" i="6"/>
  <c r="I29" i="8" s="1"/>
  <c r="E29" i="6"/>
  <c r="E29" i="8" s="1"/>
  <c r="H28" i="6"/>
  <c r="H28" i="8" s="1"/>
  <c r="G27" i="6"/>
  <c r="G27" i="8" s="1"/>
  <c r="F26" i="6"/>
  <c r="F26" i="8" s="1"/>
  <c r="I25" i="6"/>
  <c r="I25" i="8" s="1"/>
  <c r="H25" i="6"/>
  <c r="H25" i="8" s="1"/>
  <c r="E25" i="6"/>
  <c r="E25" i="8" s="1"/>
  <c r="H24" i="6"/>
  <c r="H24" i="8" s="1"/>
  <c r="G23" i="6"/>
  <c r="G23" i="8" s="1"/>
  <c r="F22" i="6"/>
  <c r="F22" i="8" s="1"/>
  <c r="I21" i="6"/>
  <c r="I21" i="8" s="1"/>
  <c r="E21" i="6"/>
  <c r="E21" i="8" s="1"/>
  <c r="H20" i="6"/>
  <c r="H20" i="8" s="1"/>
  <c r="D20" i="6"/>
  <c r="D20" i="8" s="1"/>
  <c r="C20" i="6"/>
  <c r="C20" i="8" s="1"/>
  <c r="G19" i="6"/>
  <c r="G19" i="8" s="1"/>
  <c r="F18" i="6"/>
  <c r="F18" i="8" s="1"/>
  <c r="I17" i="6"/>
  <c r="I17" i="8" s="1"/>
  <c r="H17" i="6"/>
  <c r="H17" i="8" s="1"/>
  <c r="E17" i="6"/>
  <c r="E17" i="8" s="1"/>
  <c r="H16" i="6"/>
  <c r="H16" i="8" s="1"/>
  <c r="D16" i="6"/>
  <c r="D16" i="8" s="1"/>
  <c r="G15" i="6"/>
  <c r="G15" i="8" s="1"/>
  <c r="F14" i="6"/>
  <c r="F14" i="8" s="1"/>
  <c r="I13" i="6"/>
  <c r="I13" i="8" s="1"/>
  <c r="E13" i="6"/>
  <c r="E13" i="8" s="1"/>
  <c r="H12" i="6"/>
  <c r="H12" i="8" s="1"/>
  <c r="G11" i="6"/>
  <c r="G11" i="8" s="1"/>
  <c r="F10" i="6"/>
  <c r="F10" i="8" s="1"/>
  <c r="I9" i="6"/>
  <c r="I9" i="8" s="1"/>
  <c r="E9" i="6"/>
  <c r="E9" i="8" s="1"/>
  <c r="H8" i="6"/>
  <c r="H8" i="8" s="1"/>
  <c r="G7" i="6"/>
  <c r="G7" i="8" s="1"/>
  <c r="F6" i="6"/>
  <c r="F6" i="8" s="1"/>
  <c r="I5" i="6"/>
  <c r="I5" i="8" s="1"/>
  <c r="E5" i="6"/>
  <c r="E5" i="8" s="1"/>
  <c r="H4" i="6"/>
  <c r="H4" i="8" s="1"/>
  <c r="C4" i="6"/>
  <c r="C4" i="8" s="1"/>
  <c r="D4" i="6"/>
  <c r="D4" i="8" s="1"/>
  <c r="D23" i="6"/>
  <c r="D23" i="8" s="1"/>
  <c r="D12" i="6"/>
  <c r="D12" i="8" s="1"/>
  <c r="E42" i="6"/>
  <c r="E42" i="8" s="1"/>
  <c r="G12" i="6"/>
  <c r="G12" i="8" s="1"/>
  <c r="I14" i="6"/>
  <c r="I14" i="8" s="1"/>
  <c r="G44" i="6"/>
  <c r="G44" i="8" s="1"/>
  <c r="F43" i="6"/>
  <c r="F43" i="8" s="1"/>
  <c r="H41" i="6"/>
  <c r="H41" i="8" s="1"/>
  <c r="G36" i="6"/>
  <c r="G36" i="8" s="1"/>
  <c r="I34" i="6"/>
  <c r="I34" i="8" s="1"/>
  <c r="H33" i="6"/>
  <c r="H33" i="8" s="1"/>
  <c r="F31" i="6"/>
  <c r="F31" i="8" s="1"/>
  <c r="E30" i="6"/>
  <c r="E30" i="8" s="1"/>
  <c r="G28" i="6"/>
  <c r="G28" i="8" s="1"/>
  <c r="F23" i="6"/>
  <c r="F23" i="8" s="1"/>
  <c r="H21" i="6"/>
  <c r="H21" i="8" s="1"/>
  <c r="G20" i="6"/>
  <c r="G20" i="8" s="1"/>
  <c r="I18" i="6"/>
  <c r="I18" i="8" s="1"/>
  <c r="E18" i="6"/>
  <c r="E18" i="8" s="1"/>
  <c r="F15" i="6"/>
  <c r="F15" i="8" s="1"/>
  <c r="G8" i="6"/>
  <c r="G8" i="8" s="1"/>
  <c r="I6" i="6"/>
  <c r="I6" i="8" s="1"/>
  <c r="E6" i="6"/>
  <c r="E6" i="8" s="1"/>
  <c r="H5" i="6"/>
  <c r="H5" i="8" s="1"/>
  <c r="D40" i="6"/>
  <c r="D40" i="8" s="1"/>
  <c r="D19" i="6"/>
  <c r="D19" i="8" s="1"/>
  <c r="D8" i="6"/>
  <c r="D8" i="8" s="1"/>
  <c r="E34" i="6"/>
  <c r="E34" i="8" s="1"/>
  <c r="F11" i="6"/>
  <c r="F11" i="8" s="1"/>
  <c r="F39" i="6"/>
  <c r="F39" i="8" s="1"/>
  <c r="H9" i="6"/>
  <c r="H9" i="8" s="1"/>
  <c r="I22" i="6"/>
  <c r="I22" i="8" s="1"/>
  <c r="F3" i="6"/>
  <c r="F3" i="8" s="1"/>
  <c r="H45" i="6"/>
  <c r="H45" i="8" s="1"/>
  <c r="C45" i="6"/>
  <c r="C45" i="8" s="1"/>
  <c r="D45" i="6"/>
  <c r="D45" i="8" s="1"/>
  <c r="I42" i="6"/>
  <c r="I42" i="8" s="1"/>
  <c r="D41" i="6"/>
  <c r="D41" i="8" s="1"/>
  <c r="E38" i="6"/>
  <c r="E38" i="8" s="1"/>
  <c r="D37" i="6"/>
  <c r="D37" i="8" s="1"/>
  <c r="F35" i="6"/>
  <c r="F35" i="8" s="1"/>
  <c r="D33" i="6"/>
  <c r="D33" i="8" s="1"/>
  <c r="G32" i="6"/>
  <c r="G32" i="8" s="1"/>
  <c r="H29" i="6"/>
  <c r="H29" i="8" s="1"/>
  <c r="C29" i="6"/>
  <c r="C29" i="8" s="1"/>
  <c r="D29" i="6"/>
  <c r="D29" i="8" s="1"/>
  <c r="I26" i="6"/>
  <c r="I26" i="8" s="1"/>
  <c r="D25" i="6"/>
  <c r="D25" i="8" s="1"/>
  <c r="E22" i="6"/>
  <c r="E22" i="8" s="1"/>
  <c r="D21" i="6"/>
  <c r="D21" i="8" s="1"/>
  <c r="F19" i="6"/>
  <c r="F19" i="8" s="1"/>
  <c r="D17" i="6"/>
  <c r="D17" i="8" s="1"/>
  <c r="G16" i="6"/>
  <c r="G16" i="8" s="1"/>
  <c r="H13" i="6"/>
  <c r="H13" i="8" s="1"/>
  <c r="C13" i="6"/>
  <c r="C13" i="8" s="1"/>
  <c r="D13" i="6"/>
  <c r="D13" i="8" s="1"/>
  <c r="I10" i="6"/>
  <c r="I10" i="8" s="1"/>
  <c r="D9" i="6"/>
  <c r="D9" i="8" s="1"/>
  <c r="D5" i="6"/>
  <c r="D5" i="8" s="1"/>
  <c r="D38" i="6"/>
  <c r="D38" i="8" s="1"/>
  <c r="D22" i="6"/>
  <c r="D22" i="8" s="1"/>
  <c r="D6" i="6"/>
  <c r="D6" i="8" s="1"/>
  <c r="E23" i="6"/>
  <c r="E23" i="8" s="1"/>
  <c r="F7" i="6"/>
  <c r="F7" i="8" s="1"/>
  <c r="F28" i="6"/>
  <c r="F28" i="8" s="1"/>
  <c r="F36" i="6"/>
  <c r="F36" i="8" s="1"/>
  <c r="G13" i="6"/>
  <c r="G13" i="8" s="1"/>
  <c r="G41" i="6"/>
  <c r="G41" i="8" s="1"/>
  <c r="H26" i="6"/>
  <c r="H26" i="8" s="1"/>
  <c r="I3" i="6"/>
  <c r="I3" i="8" s="1"/>
  <c r="I11" i="6"/>
  <c r="I11" i="8" s="1"/>
  <c r="C41" i="6"/>
  <c r="C41" i="8" s="1"/>
  <c r="C33" i="6"/>
  <c r="C33" i="8" s="1"/>
  <c r="C5" i="6"/>
  <c r="C5" i="8" s="1"/>
  <c r="J19" i="6"/>
  <c r="J19" i="8" s="1"/>
  <c r="E43" i="6"/>
  <c r="E43" i="8" s="1"/>
  <c r="F40" i="6"/>
  <c r="F40" i="8" s="1"/>
  <c r="G37" i="6"/>
  <c r="G37" i="8" s="1"/>
  <c r="H34" i="6"/>
  <c r="H34" i="8" s="1"/>
  <c r="I31" i="6"/>
  <c r="I31" i="8" s="1"/>
  <c r="E27" i="6"/>
  <c r="E27" i="8" s="1"/>
  <c r="F24" i="6"/>
  <c r="F24" i="8" s="1"/>
  <c r="G21" i="6"/>
  <c r="G21" i="8" s="1"/>
  <c r="H18" i="6"/>
  <c r="H18" i="8" s="1"/>
  <c r="I15" i="6"/>
  <c r="I15" i="8" s="1"/>
  <c r="F8" i="6"/>
  <c r="F8" i="8" s="1"/>
  <c r="G5" i="6"/>
  <c r="G5" i="8" s="1"/>
  <c r="E31" i="6"/>
  <c r="E31" i="8" s="1"/>
  <c r="F16" i="6"/>
  <c r="F16" i="8" s="1"/>
  <c r="F44" i="6"/>
  <c r="F44" i="8" s="1"/>
  <c r="G29" i="6"/>
  <c r="G29" i="8" s="1"/>
  <c r="H6" i="6"/>
  <c r="H6" i="8" s="1"/>
  <c r="H42" i="6"/>
  <c r="H42" i="8" s="1"/>
  <c r="I27" i="6"/>
  <c r="I27" i="8" s="1"/>
  <c r="C25" i="6"/>
  <c r="C25" i="8" s="1"/>
  <c r="C17" i="6"/>
  <c r="C17" i="8" s="1"/>
  <c r="G11" i="11" l="1"/>
  <c r="I12" i="11"/>
  <c r="G2" i="2"/>
  <c r="F2" i="6"/>
  <c r="F2" i="8" s="1"/>
  <c r="F2" i="5"/>
  <c r="G12" i="11" l="1"/>
  <c r="I13" i="11"/>
  <c r="G2" i="6"/>
  <c r="G2" i="8" s="1"/>
  <c r="H2" i="2"/>
  <c r="G2" i="5"/>
  <c r="I14" i="11" l="1"/>
  <c r="G13" i="11"/>
  <c r="I2" i="2"/>
  <c r="H2" i="6"/>
  <c r="H2" i="8" s="1"/>
  <c r="H2" i="5"/>
  <c r="G14" i="11" l="1"/>
  <c r="I15" i="11"/>
  <c r="J2" i="2"/>
  <c r="I2" i="5"/>
  <c r="I2" i="6"/>
  <c r="I2" i="8" s="1"/>
  <c r="G15" i="11" l="1"/>
  <c r="I16" i="11"/>
  <c r="J2" i="6"/>
  <c r="J2" i="8" s="1"/>
  <c r="J2" i="5"/>
  <c r="G16" i="11" l="1"/>
  <c r="I17" i="11"/>
  <c r="I18" i="11" l="1"/>
  <c r="G17" i="11"/>
  <c r="I19" i="11" l="1"/>
  <c r="G18" i="11"/>
  <c r="I20" i="11" l="1"/>
  <c r="G19" i="11"/>
  <c r="G20" i="11" l="1"/>
  <c r="G21" i="11" l="1"/>
  <c r="I21" i="11"/>
</calcChain>
</file>

<file path=xl/sharedStrings.xml><?xml version="1.0" encoding="utf-8"?>
<sst xmlns="http://schemas.openxmlformats.org/spreadsheetml/2006/main" count="108" uniqueCount="85">
  <si>
    <t>חומר</t>
  </si>
  <si>
    <t>שגיאה בציר הX</t>
  </si>
  <si>
    <t>שגיאה בהצגה</t>
  </si>
  <si>
    <t>מרחק בין נקודות</t>
  </si>
  <si>
    <t>חלק שבתוך התנור</t>
  </si>
  <si>
    <t>זמן</t>
  </si>
  <si>
    <t>מיקום</t>
  </si>
  <si>
    <t>צלזיוס</t>
  </si>
  <si>
    <t>אורך כולל</t>
  </si>
  <si>
    <t>כמות נקודות</t>
  </si>
  <si>
    <t>קוטר</t>
  </si>
  <si>
    <t>שגיאת כיול</t>
  </si>
  <si>
    <t>טמפ אוויר</t>
  </si>
  <si>
    <t>טמפ תנור</t>
  </si>
  <si>
    <t>אוטומטי</t>
  </si>
  <si>
    <t>מספר ניסוי</t>
  </si>
  <si>
    <t>מסה</t>
  </si>
  <si>
    <t>גרמים</t>
  </si>
  <si>
    <t>M מחושב</t>
  </si>
  <si>
    <t>T1</t>
  </si>
  <si>
    <t>מטרים</t>
  </si>
  <si>
    <t xml:space="preserve">אורך </t>
  </si>
  <si>
    <t>דיוק</t>
  </si>
  <si>
    <t>SINH</t>
  </si>
  <si>
    <t>COSH</t>
  </si>
  <si>
    <t>קצה המוט שווה לטמפ אוויר</t>
  </si>
  <si>
    <t>קצה המוט לא שווה לטמפ האוויר</t>
  </si>
  <si>
    <t>x</t>
  </si>
  <si>
    <t>ניסוי</t>
  </si>
  <si>
    <t>חישוב טמפ הנוסחאות</t>
  </si>
  <si>
    <t>לינאריצזיה של הגרפים (יחס ישר)</t>
  </si>
  <si>
    <t>צורת מוט</t>
  </si>
  <si>
    <t>צילינדר</t>
  </si>
  <si>
    <t>שטח חתך</t>
  </si>
  <si>
    <t>היקף</t>
  </si>
  <si>
    <t>קיבול החום של המוט</t>
  </si>
  <si>
    <t>טמפ' המוט בזמנים השונים</t>
  </si>
  <si>
    <t>אותו זמן כמו שמאלה</t>
  </si>
  <si>
    <t>Sinh</t>
  </si>
  <si>
    <t>Cosh</t>
  </si>
  <si>
    <t>M</t>
  </si>
  <si>
    <t>Kr * Ra</t>
  </si>
  <si>
    <t>רדיוס חום האוויר</t>
  </si>
  <si>
    <t>סדר גודל</t>
  </si>
  <si>
    <t>הכנס M</t>
  </si>
  <si>
    <t>נתוני צד</t>
  </si>
  <si>
    <t>זמן מקסימלי</t>
  </si>
  <si>
    <t>1/M</t>
  </si>
  <si>
    <t>W/K</t>
  </si>
  <si>
    <t>W/(M*K)</t>
  </si>
  <si>
    <t>W/(M^2*K)</t>
  </si>
  <si>
    <t>מוליכות חום אוויר</t>
  </si>
  <si>
    <t>מקדם ניוטון</t>
  </si>
  <si>
    <t>נוסחאות תאורטיות</t>
  </si>
  <si>
    <t>M אופטימלי</t>
  </si>
  <si>
    <t>הכנס זמן</t>
  </si>
  <si>
    <t>מוליכות חום המוט</t>
  </si>
  <si>
    <t>J / (g*k)</t>
  </si>
  <si>
    <t>נתוני המוט והניסוי</t>
  </si>
  <si>
    <t>מיקום מקסימלי</t>
  </si>
  <si>
    <t>ירוק - ניתן להקליד, משנה גרפים ודברים כאלו</t>
  </si>
  <si>
    <t>מקרא של תאים</t>
  </si>
  <si>
    <t>מקרא של טאבים</t>
  </si>
  <si>
    <t>כחול - נתונים של המוט והטמפ'</t>
  </si>
  <si>
    <t>ירוק - גרפים ותוצאות (מה שבאמת מעניין)</t>
  </si>
  <si>
    <t>אפור - אוטומטי וקבועים, אין צורך לגעת</t>
  </si>
  <si>
    <t>שחור - לא גמור, אין צורך לראות</t>
  </si>
  <si>
    <t>שחור - להתעלם</t>
  </si>
  <si>
    <t>אפור - חישובים ודברים כאלו, אין צורך להסתכל ולא לגעת</t>
  </si>
  <si>
    <t>אלומיניום</t>
  </si>
  <si>
    <t>חישובי צד</t>
  </si>
  <si>
    <t>Tair = 22.5</t>
  </si>
  <si>
    <t>Toven = 47.6</t>
  </si>
  <si>
    <t>RA = 0.00241</t>
  </si>
  <si>
    <t>Kair = 0.027</t>
  </si>
  <si>
    <t>Krod = 160</t>
  </si>
  <si>
    <t>SpecificHeatCapacity = 0.9</t>
  </si>
  <si>
    <t>Mass = 171</t>
  </si>
  <si>
    <t>Diameter = 0.0125</t>
  </si>
  <si>
    <t>InOven = 0.08</t>
  </si>
  <si>
    <t>Length = 0.5</t>
  </si>
  <si>
    <t>הפרש טמפ' המוט בזמנים השונים</t>
  </si>
  <si>
    <t>טמפ' אוויר</t>
  </si>
  <si>
    <t>קפיצה באורך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</si>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</sst>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Border="1"/>
    <xf numFmtId="0" fontId="0" fillId="4" borderId="0" xfId="0" applyFill="1"/>
    <xf numFmtId="0" fontId="3" fillId="0" borderId="0" xfId="0" applyFont="1" applyAlignment="1"/>
    <xf numFmtId="0" fontId="0" fillId="0" borderId="0" xfId="0" applyAlignment="1">
      <alignment readingOrder="2"/>
    </xf>
    <xf numFmtId="0" fontId="0" fillId="0" borderId="0" xfId="0" applyFill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0" fillId="4" borderId="8" xfId="0" applyFill="1" applyBorder="1"/>
    <xf numFmtId="11" fontId="0" fillId="4" borderId="0" xfId="0" applyNumberFormat="1" applyFill="1"/>
    <xf numFmtId="0" fontId="0" fillId="0" borderId="0" xfId="0" applyAlignment="1">
      <alignment vertical="center"/>
    </xf>
    <xf numFmtId="0" fontId="0" fillId="0" borderId="0" xfId="0" applyFill="1" applyBorder="1"/>
    <xf numFmtId="0" fontId="5" fillId="0" borderId="0" xfId="1"/>
    <xf numFmtId="0" fontId="4" fillId="9" borderId="0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9" borderId="7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גרף</a:t>
            </a:r>
            <a:r>
              <a:rPr lang="he-IL" baseline="0"/>
              <a:t> טמפ' בזמנים שונים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טמפ'!$C$3:$J$3</c:f>
              <c:numCache>
                <c:formatCode>General</c:formatCode>
                <c:ptCount val="8"/>
                <c:pt idx="0">
                  <c:v>25.9</c:v>
                </c:pt>
                <c:pt idx="1">
                  <c:v>26.7</c:v>
                </c:pt>
                <c:pt idx="2">
                  <c:v>25.1</c:v>
                </c:pt>
                <c:pt idx="3">
                  <c:v>24.4</c:v>
                </c:pt>
                <c:pt idx="4">
                  <c:v>24.9</c:v>
                </c:pt>
                <c:pt idx="5">
                  <c:v>25.3</c:v>
                </c:pt>
                <c:pt idx="6">
                  <c:v>25.2</c:v>
                </c:pt>
                <c:pt idx="7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4-449F-80EF-2BF89BEC63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טמפ'!$C$4:$J$4</c:f>
              <c:numCache>
                <c:formatCode>General</c:formatCode>
                <c:ptCount val="8"/>
                <c:pt idx="0">
                  <c:v>29.4</c:v>
                </c:pt>
                <c:pt idx="1">
                  <c:v>27.6</c:v>
                </c:pt>
                <c:pt idx="2">
                  <c:v>25</c:v>
                </c:pt>
                <c:pt idx="3">
                  <c:v>23.9</c:v>
                </c:pt>
                <c:pt idx="4">
                  <c:v>24.7</c:v>
                </c:pt>
                <c:pt idx="5">
                  <c:v>25.1</c:v>
                </c:pt>
                <c:pt idx="6">
                  <c:v>25.1</c:v>
                </c:pt>
                <c:pt idx="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B4-449F-80EF-2BF89BEC63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טמפ'!$C$5:$J$5</c:f>
              <c:numCache>
                <c:formatCode>General</c:formatCode>
                <c:ptCount val="8"/>
                <c:pt idx="0">
                  <c:v>31.5</c:v>
                </c:pt>
                <c:pt idx="1">
                  <c:v>28.5</c:v>
                </c:pt>
                <c:pt idx="2">
                  <c:v>25.7</c:v>
                </c:pt>
                <c:pt idx="3">
                  <c:v>24.2</c:v>
                </c:pt>
                <c:pt idx="4">
                  <c:v>24.6</c:v>
                </c:pt>
                <c:pt idx="5">
                  <c:v>25</c:v>
                </c:pt>
                <c:pt idx="6">
                  <c:v>24.8</c:v>
                </c:pt>
                <c:pt idx="7">
                  <c:v>24.7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B4-449F-80EF-2BF89BEC63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טמפ'!$C$6:$J$6</c:f>
              <c:numCache>
                <c:formatCode>General</c:formatCode>
                <c:ptCount val="8"/>
                <c:pt idx="0">
                  <c:v>33.299999999999997</c:v>
                </c:pt>
                <c:pt idx="1">
                  <c:v>30.2</c:v>
                </c:pt>
                <c:pt idx="2">
                  <c:v>26.4</c:v>
                </c:pt>
                <c:pt idx="3">
                  <c:v>23.8</c:v>
                </c:pt>
                <c:pt idx="4">
                  <c:v>24.7</c:v>
                </c:pt>
                <c:pt idx="5">
                  <c:v>24.8</c:v>
                </c:pt>
                <c:pt idx="6">
                  <c:v>24.6</c:v>
                </c:pt>
                <c:pt idx="7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B4-449F-80EF-2BF89BEC63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טמפ'!$C$7:$J$7</c:f>
              <c:numCache>
                <c:formatCode>General</c:formatCode>
                <c:ptCount val="8"/>
                <c:pt idx="0">
                  <c:v>34.5</c:v>
                </c:pt>
                <c:pt idx="1">
                  <c:v>31.2</c:v>
                </c:pt>
                <c:pt idx="2">
                  <c:v>27.1</c:v>
                </c:pt>
                <c:pt idx="3">
                  <c:v>23.7</c:v>
                </c:pt>
                <c:pt idx="4">
                  <c:v>24.8</c:v>
                </c:pt>
                <c:pt idx="5">
                  <c:v>24.9</c:v>
                </c:pt>
                <c:pt idx="6">
                  <c:v>24.4</c:v>
                </c:pt>
                <c:pt idx="7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B4-449F-80EF-2BF89BEC631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טמפ'!$C$8:$J$8</c:f>
              <c:numCache>
                <c:formatCode>General</c:formatCode>
                <c:ptCount val="8"/>
                <c:pt idx="0">
                  <c:v>35.5</c:v>
                </c:pt>
                <c:pt idx="1">
                  <c:v>32</c:v>
                </c:pt>
                <c:pt idx="2">
                  <c:v>27.8</c:v>
                </c:pt>
                <c:pt idx="3">
                  <c:v>24.3</c:v>
                </c:pt>
                <c:pt idx="4">
                  <c:v>25.1</c:v>
                </c:pt>
                <c:pt idx="5">
                  <c:v>25</c:v>
                </c:pt>
                <c:pt idx="6">
                  <c:v>24.5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B4-449F-80EF-2BF89BEC6314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טמפ'!$C$9:$J$9</c:f>
              <c:numCache>
                <c:formatCode>General</c:formatCode>
                <c:ptCount val="8"/>
                <c:pt idx="0">
                  <c:v>36.200000000000003</c:v>
                </c:pt>
                <c:pt idx="1">
                  <c:v>32.700000000000003</c:v>
                </c:pt>
                <c:pt idx="2">
                  <c:v>28.2</c:v>
                </c:pt>
                <c:pt idx="3">
                  <c:v>24.6</c:v>
                </c:pt>
                <c:pt idx="4">
                  <c:v>25.4</c:v>
                </c:pt>
                <c:pt idx="5">
                  <c:v>25.1</c:v>
                </c:pt>
                <c:pt idx="6">
                  <c:v>24.5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B4-449F-80EF-2BF89BEC6314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טמפ'!$C$10:$J$10</c:f>
              <c:numCache>
                <c:formatCode>General</c:formatCode>
                <c:ptCount val="8"/>
                <c:pt idx="0">
                  <c:v>38.299999999999997</c:v>
                </c:pt>
                <c:pt idx="1">
                  <c:v>33.6</c:v>
                </c:pt>
                <c:pt idx="2">
                  <c:v>28.9</c:v>
                </c:pt>
                <c:pt idx="3">
                  <c:v>26.1</c:v>
                </c:pt>
                <c:pt idx="4">
                  <c:v>25.7</c:v>
                </c:pt>
                <c:pt idx="5">
                  <c:v>25.3</c:v>
                </c:pt>
                <c:pt idx="6">
                  <c:v>24.6</c:v>
                </c:pt>
                <c:pt idx="7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3B4-449F-80EF-2BF89BEC6314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טמפ'!$C$11:$J$11</c:f>
              <c:numCache>
                <c:formatCode>General</c:formatCode>
                <c:ptCount val="8"/>
                <c:pt idx="0">
                  <c:v>39.299999999999997</c:v>
                </c:pt>
                <c:pt idx="1">
                  <c:v>34.4</c:v>
                </c:pt>
                <c:pt idx="2">
                  <c:v>29.3</c:v>
                </c:pt>
                <c:pt idx="3">
                  <c:v>27.2</c:v>
                </c:pt>
                <c:pt idx="4">
                  <c:v>25.9</c:v>
                </c:pt>
                <c:pt idx="5">
                  <c:v>25.3</c:v>
                </c:pt>
                <c:pt idx="6">
                  <c:v>24.7</c:v>
                </c:pt>
                <c:pt idx="7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3B4-449F-80EF-2BF89BEC6314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טמפ'!$C$12:$J$12</c:f>
              <c:numCache>
                <c:formatCode>General</c:formatCode>
                <c:ptCount val="8"/>
                <c:pt idx="0">
                  <c:v>40.5</c:v>
                </c:pt>
                <c:pt idx="1">
                  <c:v>35.1</c:v>
                </c:pt>
                <c:pt idx="2">
                  <c:v>30</c:v>
                </c:pt>
                <c:pt idx="3">
                  <c:v>29.6</c:v>
                </c:pt>
                <c:pt idx="4">
                  <c:v>26.5</c:v>
                </c:pt>
                <c:pt idx="5">
                  <c:v>25.5</c:v>
                </c:pt>
                <c:pt idx="6">
                  <c:v>24.8</c:v>
                </c:pt>
                <c:pt idx="7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3B4-449F-80EF-2BF89BEC6314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טמפ'!$C$13:$J$13</c:f>
              <c:numCache>
                <c:formatCode>General</c:formatCode>
                <c:ptCount val="8"/>
                <c:pt idx="0">
                  <c:v>41.9</c:v>
                </c:pt>
                <c:pt idx="1">
                  <c:v>36.200000000000003</c:v>
                </c:pt>
                <c:pt idx="2">
                  <c:v>30.6</c:v>
                </c:pt>
                <c:pt idx="3">
                  <c:v>29.5</c:v>
                </c:pt>
                <c:pt idx="4">
                  <c:v>26.7</c:v>
                </c:pt>
                <c:pt idx="5">
                  <c:v>25.8</c:v>
                </c:pt>
                <c:pt idx="6">
                  <c:v>25</c:v>
                </c:pt>
                <c:pt idx="7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3B4-449F-80EF-2BF89BEC6314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טמפ'!$C$14:$J$14</c:f>
              <c:numCache>
                <c:formatCode>General</c:formatCode>
                <c:ptCount val="8"/>
                <c:pt idx="0">
                  <c:v>42.1</c:v>
                </c:pt>
                <c:pt idx="1">
                  <c:v>36.9</c:v>
                </c:pt>
                <c:pt idx="2">
                  <c:v>30.9</c:v>
                </c:pt>
                <c:pt idx="3">
                  <c:v>29.8</c:v>
                </c:pt>
                <c:pt idx="4">
                  <c:v>27</c:v>
                </c:pt>
                <c:pt idx="5">
                  <c:v>26</c:v>
                </c:pt>
                <c:pt idx="6">
                  <c:v>25.3</c:v>
                </c:pt>
                <c:pt idx="7">
                  <c:v>25.1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3B4-449F-80EF-2BF89BEC6314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טמפ'!$C$15:$J$15</c:f>
              <c:numCache>
                <c:formatCode>General</c:formatCode>
                <c:ptCount val="8"/>
                <c:pt idx="0">
                  <c:v>43.7</c:v>
                </c:pt>
                <c:pt idx="1">
                  <c:v>37.700000000000003</c:v>
                </c:pt>
                <c:pt idx="2">
                  <c:v>31.6</c:v>
                </c:pt>
                <c:pt idx="3">
                  <c:v>30.2</c:v>
                </c:pt>
                <c:pt idx="4">
                  <c:v>27.2</c:v>
                </c:pt>
                <c:pt idx="5">
                  <c:v>26.2</c:v>
                </c:pt>
                <c:pt idx="6">
                  <c:v>25.4</c:v>
                </c:pt>
                <c:pt idx="7">
                  <c:v>25.2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3B4-449F-80EF-2BF89BEC6314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טמפ'!$C$16:$J$16</c:f>
              <c:numCache>
                <c:formatCode>General</c:formatCode>
                <c:ptCount val="8"/>
                <c:pt idx="0">
                  <c:v>44.3</c:v>
                </c:pt>
                <c:pt idx="1">
                  <c:v>38.4</c:v>
                </c:pt>
                <c:pt idx="2">
                  <c:v>32.1</c:v>
                </c:pt>
                <c:pt idx="3">
                  <c:v>23.9</c:v>
                </c:pt>
                <c:pt idx="4">
                  <c:v>27.7</c:v>
                </c:pt>
                <c:pt idx="5">
                  <c:v>26.5</c:v>
                </c:pt>
                <c:pt idx="6">
                  <c:v>25.8</c:v>
                </c:pt>
                <c:pt idx="7">
                  <c:v>25.4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3B4-449F-80EF-2BF89BEC6314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טמפ'!$C$17:$J$17</c:f>
              <c:numCache>
                <c:formatCode>General</c:formatCode>
                <c:ptCount val="8"/>
                <c:pt idx="0">
                  <c:v>44.7</c:v>
                </c:pt>
                <c:pt idx="1">
                  <c:v>38.9</c:v>
                </c:pt>
                <c:pt idx="2">
                  <c:v>32.799999999999997</c:v>
                </c:pt>
                <c:pt idx="3">
                  <c:v>30.9</c:v>
                </c:pt>
                <c:pt idx="4">
                  <c:v>28</c:v>
                </c:pt>
                <c:pt idx="5">
                  <c:v>26.8</c:v>
                </c:pt>
                <c:pt idx="6">
                  <c:v>26</c:v>
                </c:pt>
                <c:pt idx="7">
                  <c:v>25.6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3B4-449F-80EF-2BF89BEC6314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טמפ'!$C$18:$J$18</c:f>
              <c:numCache>
                <c:formatCode>General</c:formatCode>
                <c:ptCount val="8"/>
                <c:pt idx="0">
                  <c:v>45</c:v>
                </c:pt>
                <c:pt idx="1">
                  <c:v>39.4</c:v>
                </c:pt>
                <c:pt idx="2">
                  <c:v>33.1</c:v>
                </c:pt>
                <c:pt idx="3">
                  <c:v>31.2</c:v>
                </c:pt>
                <c:pt idx="4">
                  <c:v>28.2</c:v>
                </c:pt>
                <c:pt idx="5">
                  <c:v>26.9</c:v>
                </c:pt>
                <c:pt idx="6">
                  <c:v>26.1</c:v>
                </c:pt>
                <c:pt idx="7">
                  <c:v>25.8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3B4-449F-80EF-2BF89BEC6314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טמפ'!$C$19:$J$19</c:f>
              <c:numCache>
                <c:formatCode>General</c:formatCode>
                <c:ptCount val="8"/>
                <c:pt idx="0">
                  <c:v>45.4</c:v>
                </c:pt>
                <c:pt idx="1">
                  <c:v>36.5</c:v>
                </c:pt>
                <c:pt idx="2">
                  <c:v>33.200000000000003</c:v>
                </c:pt>
                <c:pt idx="3">
                  <c:v>31.3</c:v>
                </c:pt>
                <c:pt idx="4">
                  <c:v>28.5</c:v>
                </c:pt>
                <c:pt idx="5">
                  <c:v>27.3</c:v>
                </c:pt>
                <c:pt idx="6">
                  <c:v>26.4</c:v>
                </c:pt>
                <c:pt idx="7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3B4-449F-80EF-2BF89BEC6314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טמפ'!$C$20:$J$20</c:f>
              <c:numCache>
                <c:formatCode>General</c:formatCode>
                <c:ptCount val="8"/>
                <c:pt idx="0">
                  <c:v>45.4</c:v>
                </c:pt>
                <c:pt idx="1">
                  <c:v>40</c:v>
                </c:pt>
                <c:pt idx="2">
                  <c:v>33.799999999999997</c:v>
                </c:pt>
                <c:pt idx="3">
                  <c:v>31.8</c:v>
                </c:pt>
                <c:pt idx="4">
                  <c:v>28.9</c:v>
                </c:pt>
                <c:pt idx="5">
                  <c:v>27.6</c:v>
                </c:pt>
                <c:pt idx="6">
                  <c:v>26.7</c:v>
                </c:pt>
                <c:pt idx="7">
                  <c:v>26.3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3B4-449F-80EF-2BF89BEC6314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טמפ'!$C$21:$J$21</c:f>
              <c:numCache>
                <c:formatCode>General</c:formatCode>
                <c:ptCount val="8"/>
                <c:pt idx="0">
                  <c:v>45.9</c:v>
                </c:pt>
                <c:pt idx="1">
                  <c:v>40</c:v>
                </c:pt>
                <c:pt idx="2">
                  <c:v>34.1</c:v>
                </c:pt>
                <c:pt idx="3">
                  <c:v>31.9</c:v>
                </c:pt>
                <c:pt idx="4">
                  <c:v>29</c:v>
                </c:pt>
                <c:pt idx="5">
                  <c:v>27.5</c:v>
                </c:pt>
                <c:pt idx="6">
                  <c:v>26.8</c:v>
                </c:pt>
                <c:pt idx="7">
                  <c:v>26.4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3B4-449F-80EF-2BF89BEC6314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טמפ'!$C$22:$J$22</c:f>
              <c:numCache>
                <c:formatCode>General</c:formatCode>
                <c:ptCount val="8"/>
                <c:pt idx="0">
                  <c:v>46.2</c:v>
                </c:pt>
                <c:pt idx="1">
                  <c:v>40.700000000000003</c:v>
                </c:pt>
                <c:pt idx="2">
                  <c:v>34.5</c:v>
                </c:pt>
                <c:pt idx="3">
                  <c:v>32.299999999999997</c:v>
                </c:pt>
                <c:pt idx="4">
                  <c:v>29.4</c:v>
                </c:pt>
                <c:pt idx="5">
                  <c:v>28.1</c:v>
                </c:pt>
                <c:pt idx="6">
                  <c:v>27.2</c:v>
                </c:pt>
                <c:pt idx="7">
                  <c:v>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3B4-449F-80EF-2BF89BEC6314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טמפ'!$C$23:$J$23</c:f>
              <c:numCache>
                <c:formatCode>General</c:formatCode>
                <c:ptCount val="8"/>
                <c:pt idx="0">
                  <c:v>46.5</c:v>
                </c:pt>
                <c:pt idx="1">
                  <c:v>40.9</c:v>
                </c:pt>
                <c:pt idx="2">
                  <c:v>34.799999999999997</c:v>
                </c:pt>
                <c:pt idx="3">
                  <c:v>32.4</c:v>
                </c:pt>
                <c:pt idx="4">
                  <c:v>29.6</c:v>
                </c:pt>
                <c:pt idx="5">
                  <c:v>28.2</c:v>
                </c:pt>
                <c:pt idx="6">
                  <c:v>27.3</c:v>
                </c:pt>
                <c:pt idx="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3B4-449F-80EF-2BF89BEC6314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טמפ'!$C$24:$J$24</c:f>
              <c:numCache>
                <c:formatCode>General</c:formatCode>
                <c:ptCount val="8"/>
                <c:pt idx="0">
                  <c:v>46.6</c:v>
                </c:pt>
                <c:pt idx="1">
                  <c:v>41</c:v>
                </c:pt>
                <c:pt idx="2">
                  <c:v>34.9</c:v>
                </c:pt>
                <c:pt idx="3">
                  <c:v>32.5</c:v>
                </c:pt>
                <c:pt idx="4">
                  <c:v>29.7</c:v>
                </c:pt>
                <c:pt idx="5">
                  <c:v>28.3</c:v>
                </c:pt>
                <c:pt idx="6">
                  <c:v>27.6</c:v>
                </c:pt>
                <c:pt idx="7">
                  <c:v>27.2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3B4-449F-80EF-2BF89BEC6314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טמפ'!$C$25:$J$25</c:f>
              <c:numCache>
                <c:formatCode>General</c:formatCode>
                <c:ptCount val="8"/>
                <c:pt idx="0">
                  <c:v>46.8</c:v>
                </c:pt>
                <c:pt idx="1">
                  <c:v>41.9</c:v>
                </c:pt>
                <c:pt idx="2">
                  <c:v>35.1</c:v>
                </c:pt>
                <c:pt idx="3">
                  <c:v>32.6</c:v>
                </c:pt>
                <c:pt idx="4">
                  <c:v>30</c:v>
                </c:pt>
                <c:pt idx="5">
                  <c:v>28.6</c:v>
                </c:pt>
                <c:pt idx="6">
                  <c:v>27.7</c:v>
                </c:pt>
                <c:pt idx="7">
                  <c:v>27.3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3B4-449F-80EF-2BF89BEC6314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טמפ'!$C$26:$J$26</c:f>
              <c:numCache>
                <c:formatCode>General</c:formatCode>
                <c:ptCount val="8"/>
                <c:pt idx="0">
                  <c:v>46.6</c:v>
                </c:pt>
                <c:pt idx="1">
                  <c:v>41.5</c:v>
                </c:pt>
                <c:pt idx="2">
                  <c:v>35.5</c:v>
                </c:pt>
                <c:pt idx="3">
                  <c:v>32.9</c:v>
                </c:pt>
                <c:pt idx="4">
                  <c:v>30.1</c:v>
                </c:pt>
                <c:pt idx="5">
                  <c:v>28.7</c:v>
                </c:pt>
                <c:pt idx="6">
                  <c:v>27.8</c:v>
                </c:pt>
                <c:pt idx="7">
                  <c:v>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3B4-449F-80EF-2BF89BEC6314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טמפ'!$C$27:$J$27</c:f>
              <c:numCache>
                <c:formatCode>General</c:formatCode>
                <c:ptCount val="8"/>
                <c:pt idx="0">
                  <c:v>47.3</c:v>
                </c:pt>
                <c:pt idx="1">
                  <c:v>41.8</c:v>
                </c:pt>
                <c:pt idx="2">
                  <c:v>35.4</c:v>
                </c:pt>
                <c:pt idx="3">
                  <c:v>23.8</c:v>
                </c:pt>
                <c:pt idx="4">
                  <c:v>30.3</c:v>
                </c:pt>
                <c:pt idx="5">
                  <c:v>28.7</c:v>
                </c:pt>
                <c:pt idx="6">
                  <c:v>27.9</c:v>
                </c:pt>
                <c:pt idx="7">
                  <c:v>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3B4-449F-80EF-2BF89BEC6314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טמפ'!$C$28:$J$28</c:f>
              <c:numCache>
                <c:formatCode>General</c:formatCode>
                <c:ptCount val="8"/>
                <c:pt idx="0">
                  <c:v>47.4</c:v>
                </c:pt>
                <c:pt idx="1">
                  <c:v>41.9</c:v>
                </c:pt>
                <c:pt idx="2">
                  <c:v>35.6</c:v>
                </c:pt>
                <c:pt idx="3">
                  <c:v>33.200000000000003</c:v>
                </c:pt>
                <c:pt idx="4">
                  <c:v>30.4</c:v>
                </c:pt>
                <c:pt idx="5">
                  <c:v>29</c:v>
                </c:pt>
                <c:pt idx="6">
                  <c:v>28.1</c:v>
                </c:pt>
                <c:pt idx="7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3B4-449F-80EF-2BF89BEC6314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טמפ'!$C$29:$J$29</c:f>
              <c:numCache>
                <c:formatCode>General</c:formatCode>
                <c:ptCount val="8"/>
                <c:pt idx="0">
                  <c:v>47.4</c:v>
                </c:pt>
                <c:pt idx="1">
                  <c:v>41.8</c:v>
                </c:pt>
                <c:pt idx="2">
                  <c:v>35.299999999999997</c:v>
                </c:pt>
                <c:pt idx="3">
                  <c:v>33.1</c:v>
                </c:pt>
                <c:pt idx="4">
                  <c:v>30.5</c:v>
                </c:pt>
                <c:pt idx="5">
                  <c:v>29.1</c:v>
                </c:pt>
                <c:pt idx="6">
                  <c:v>28.3</c:v>
                </c:pt>
                <c:pt idx="7">
                  <c:v>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3B4-449F-80EF-2BF89BEC6314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טמפ'!$C$30:$J$30</c:f>
              <c:numCache>
                <c:formatCode>General</c:formatCode>
                <c:ptCount val="8"/>
                <c:pt idx="0">
                  <c:v>47.5</c:v>
                </c:pt>
                <c:pt idx="1">
                  <c:v>42.1</c:v>
                </c:pt>
                <c:pt idx="2">
                  <c:v>35.799999999999997</c:v>
                </c:pt>
                <c:pt idx="3">
                  <c:v>33.299999999999997</c:v>
                </c:pt>
                <c:pt idx="4">
                  <c:v>30.7</c:v>
                </c:pt>
                <c:pt idx="5">
                  <c:v>29.2</c:v>
                </c:pt>
                <c:pt idx="6">
                  <c:v>28.4</c:v>
                </c:pt>
                <c:pt idx="7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3B4-449F-80EF-2BF89BEC6314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טמפ'!$C$31:$J$31</c:f>
              <c:numCache>
                <c:formatCode>General</c:formatCode>
                <c:ptCount val="8"/>
                <c:pt idx="0">
                  <c:v>47.7</c:v>
                </c:pt>
                <c:pt idx="1">
                  <c:v>42.2</c:v>
                </c:pt>
                <c:pt idx="2">
                  <c:v>35.9</c:v>
                </c:pt>
                <c:pt idx="3">
                  <c:v>23.8</c:v>
                </c:pt>
                <c:pt idx="4">
                  <c:v>30.8</c:v>
                </c:pt>
                <c:pt idx="5">
                  <c:v>29.5</c:v>
                </c:pt>
                <c:pt idx="6">
                  <c:v>28.5</c:v>
                </c:pt>
                <c:pt idx="7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3B4-449F-80EF-2BF89BEC6314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טמפ'!$C$32:$J$32</c:f>
              <c:numCache>
                <c:formatCode>General</c:formatCode>
                <c:ptCount val="8"/>
                <c:pt idx="0">
                  <c:v>47.7</c:v>
                </c:pt>
                <c:pt idx="1">
                  <c:v>42.2</c:v>
                </c:pt>
                <c:pt idx="2">
                  <c:v>35.9</c:v>
                </c:pt>
                <c:pt idx="3">
                  <c:v>33.5</c:v>
                </c:pt>
                <c:pt idx="4">
                  <c:v>30.8</c:v>
                </c:pt>
                <c:pt idx="5">
                  <c:v>29.5</c:v>
                </c:pt>
                <c:pt idx="6">
                  <c:v>28.8</c:v>
                </c:pt>
                <c:pt idx="7">
                  <c:v>28.2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3B4-449F-80EF-2BF89BEC6314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טמפ'!$C$33:$J$33</c:f>
              <c:numCache>
                <c:formatCode>General</c:formatCode>
                <c:ptCount val="8"/>
                <c:pt idx="0">
                  <c:v>48</c:v>
                </c:pt>
                <c:pt idx="1">
                  <c:v>42.5</c:v>
                </c:pt>
                <c:pt idx="2">
                  <c:v>36.1</c:v>
                </c:pt>
                <c:pt idx="3">
                  <c:v>33.9</c:v>
                </c:pt>
                <c:pt idx="4">
                  <c:v>30.9</c:v>
                </c:pt>
                <c:pt idx="5">
                  <c:v>29.6</c:v>
                </c:pt>
                <c:pt idx="6">
                  <c:v>28.7</c:v>
                </c:pt>
                <c:pt idx="7">
                  <c:v>28.2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3B4-449F-80EF-2BF89BEC6314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טמפ'!$C$34:$J$34</c:f>
              <c:numCache>
                <c:formatCode>General</c:formatCode>
                <c:ptCount val="8"/>
                <c:pt idx="0">
                  <c:v>47.8</c:v>
                </c:pt>
                <c:pt idx="1">
                  <c:v>42.9</c:v>
                </c:pt>
                <c:pt idx="2">
                  <c:v>35.799999999999997</c:v>
                </c:pt>
                <c:pt idx="3">
                  <c:v>33.6</c:v>
                </c:pt>
                <c:pt idx="4">
                  <c:v>20.9</c:v>
                </c:pt>
                <c:pt idx="5">
                  <c:v>29.6</c:v>
                </c:pt>
                <c:pt idx="6">
                  <c:v>28.7</c:v>
                </c:pt>
                <c:pt idx="7">
                  <c:v>28.3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3B4-449F-80EF-2BF89BEC6314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טמפ'!$C$35:$J$35</c:f>
              <c:numCache>
                <c:formatCode>General</c:formatCode>
                <c:ptCount val="8"/>
                <c:pt idx="0">
                  <c:v>48</c:v>
                </c:pt>
                <c:pt idx="1">
                  <c:v>42.2</c:v>
                </c:pt>
                <c:pt idx="2">
                  <c:v>35.700000000000003</c:v>
                </c:pt>
                <c:pt idx="3">
                  <c:v>33.6</c:v>
                </c:pt>
                <c:pt idx="4">
                  <c:v>31</c:v>
                </c:pt>
                <c:pt idx="5">
                  <c:v>29.7</c:v>
                </c:pt>
                <c:pt idx="6">
                  <c:v>28.9</c:v>
                </c:pt>
                <c:pt idx="7">
                  <c:v>28.4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3B4-449F-80EF-2BF89BEC6314}"/>
            </c:ext>
          </c:extLst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טמפ'!$C$36:$J$36</c:f>
              <c:numCache>
                <c:formatCode>General</c:formatCode>
                <c:ptCount val="8"/>
                <c:pt idx="0">
                  <c:v>48</c:v>
                </c:pt>
                <c:pt idx="1">
                  <c:v>42.6</c:v>
                </c:pt>
                <c:pt idx="2">
                  <c:v>36.1</c:v>
                </c:pt>
                <c:pt idx="3">
                  <c:v>33.5</c:v>
                </c:pt>
                <c:pt idx="4">
                  <c:v>31</c:v>
                </c:pt>
                <c:pt idx="5">
                  <c:v>29.6</c:v>
                </c:pt>
                <c:pt idx="6">
                  <c:v>28.6</c:v>
                </c:pt>
                <c:pt idx="7">
                  <c:v>28.1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3B4-449F-80EF-2BF89BEC6314}"/>
            </c:ext>
          </c:extLst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טמפ'!$C$37:$J$37</c:f>
              <c:numCache>
                <c:formatCode>General</c:formatCode>
                <c:ptCount val="8"/>
                <c:pt idx="0">
                  <c:v>48.1</c:v>
                </c:pt>
                <c:pt idx="1">
                  <c:v>42.6</c:v>
                </c:pt>
                <c:pt idx="2">
                  <c:v>36.1</c:v>
                </c:pt>
                <c:pt idx="3">
                  <c:v>33.799999999999997</c:v>
                </c:pt>
                <c:pt idx="4">
                  <c:v>31.1</c:v>
                </c:pt>
                <c:pt idx="5">
                  <c:v>30</c:v>
                </c:pt>
                <c:pt idx="6">
                  <c:v>29</c:v>
                </c:pt>
                <c:pt idx="7">
                  <c:v>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3B4-449F-80EF-2BF89BEC6314}"/>
            </c:ext>
          </c:extLst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טמפ'!$C$38:$J$38</c:f>
              <c:numCache>
                <c:formatCode>General</c:formatCode>
                <c:ptCount val="8"/>
                <c:pt idx="0">
                  <c:v>48</c:v>
                </c:pt>
                <c:pt idx="1">
                  <c:v>42.7</c:v>
                </c:pt>
                <c:pt idx="2">
                  <c:v>36.1</c:v>
                </c:pt>
                <c:pt idx="3">
                  <c:v>33.9</c:v>
                </c:pt>
                <c:pt idx="4">
                  <c:v>31.2</c:v>
                </c:pt>
                <c:pt idx="5">
                  <c:v>29.9</c:v>
                </c:pt>
                <c:pt idx="6">
                  <c:v>29</c:v>
                </c:pt>
                <c:pt idx="7">
                  <c:v>28.4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3B4-449F-80EF-2BF89BEC6314}"/>
            </c:ext>
          </c:extLst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טמפ'!$C$39:$J$39</c:f>
              <c:numCache>
                <c:formatCode>General</c:formatCode>
                <c:ptCount val="8"/>
                <c:pt idx="0">
                  <c:v>48.1</c:v>
                </c:pt>
                <c:pt idx="1">
                  <c:v>42.9</c:v>
                </c:pt>
                <c:pt idx="2">
                  <c:v>36</c:v>
                </c:pt>
                <c:pt idx="3">
                  <c:v>33.9</c:v>
                </c:pt>
                <c:pt idx="4">
                  <c:v>31.1</c:v>
                </c:pt>
                <c:pt idx="5">
                  <c:v>29.9</c:v>
                </c:pt>
                <c:pt idx="6">
                  <c:v>29</c:v>
                </c:pt>
                <c:pt idx="7">
                  <c:v>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93B4-449F-80EF-2BF89BEC6314}"/>
            </c:ext>
          </c:extLst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טמפ'!$C$40:$J$40</c:f>
              <c:numCache>
                <c:formatCode>General</c:formatCode>
                <c:ptCount val="8"/>
                <c:pt idx="0">
                  <c:v>48</c:v>
                </c:pt>
                <c:pt idx="1">
                  <c:v>42.6</c:v>
                </c:pt>
                <c:pt idx="2">
                  <c:v>36</c:v>
                </c:pt>
                <c:pt idx="3">
                  <c:v>34.1</c:v>
                </c:pt>
                <c:pt idx="4">
                  <c:v>31.4</c:v>
                </c:pt>
                <c:pt idx="5">
                  <c:v>30.1</c:v>
                </c:pt>
                <c:pt idx="6">
                  <c:v>29.2</c:v>
                </c:pt>
                <c:pt idx="7">
                  <c:v>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93B4-449F-80EF-2BF89BEC6314}"/>
            </c:ext>
          </c:extLst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טמפ'!$C$41:$J$41</c:f>
              <c:numCache>
                <c:formatCode>General</c:formatCode>
                <c:ptCount val="8"/>
                <c:pt idx="0">
                  <c:v>48.2</c:v>
                </c:pt>
                <c:pt idx="1">
                  <c:v>43</c:v>
                </c:pt>
                <c:pt idx="2">
                  <c:v>36.200000000000003</c:v>
                </c:pt>
                <c:pt idx="3">
                  <c:v>34.200000000000003</c:v>
                </c:pt>
                <c:pt idx="4">
                  <c:v>31.4</c:v>
                </c:pt>
                <c:pt idx="5">
                  <c:v>30.1</c:v>
                </c:pt>
                <c:pt idx="6">
                  <c:v>29.3</c:v>
                </c:pt>
                <c:pt idx="7">
                  <c:v>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93B4-449F-80EF-2BF89BEC6314}"/>
            </c:ext>
          </c:extLst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טמפ'!$C$42:$J$42</c:f>
              <c:numCache>
                <c:formatCode>General</c:formatCode>
                <c:ptCount val="8"/>
                <c:pt idx="0">
                  <c:v>48.5</c:v>
                </c:pt>
                <c:pt idx="1">
                  <c:v>42.9</c:v>
                </c:pt>
                <c:pt idx="2">
                  <c:v>36.1</c:v>
                </c:pt>
                <c:pt idx="3">
                  <c:v>33.9</c:v>
                </c:pt>
                <c:pt idx="4">
                  <c:v>31.4</c:v>
                </c:pt>
                <c:pt idx="5">
                  <c:v>30.1</c:v>
                </c:pt>
                <c:pt idx="6">
                  <c:v>29.3</c:v>
                </c:pt>
                <c:pt idx="7">
                  <c:v>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93B4-449F-80EF-2BF89BEC6314}"/>
            </c:ext>
          </c:extLst>
        </c:ser>
        <c:ser>
          <c:idx val="4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טמפ'!$C$43:$J$43</c:f>
              <c:numCache>
                <c:formatCode>General</c:formatCode>
                <c:ptCount val="8"/>
                <c:pt idx="0">
                  <c:v>48.7</c:v>
                </c:pt>
                <c:pt idx="1">
                  <c:v>43.2</c:v>
                </c:pt>
                <c:pt idx="2">
                  <c:v>36.200000000000003</c:v>
                </c:pt>
                <c:pt idx="3">
                  <c:v>34.1</c:v>
                </c:pt>
                <c:pt idx="4">
                  <c:v>31.5</c:v>
                </c:pt>
                <c:pt idx="5">
                  <c:v>30.3</c:v>
                </c:pt>
                <c:pt idx="6">
                  <c:v>29.4</c:v>
                </c:pt>
                <c:pt idx="7">
                  <c:v>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93B4-449F-80EF-2BF89BEC6314}"/>
            </c:ext>
          </c:extLst>
        </c:ser>
        <c:ser>
          <c:idx val="4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טמפ'!$C$44:$J$44</c:f>
              <c:numCache>
                <c:formatCode>General</c:formatCode>
                <c:ptCount val="8"/>
                <c:pt idx="0">
                  <c:v>48.9</c:v>
                </c:pt>
                <c:pt idx="1">
                  <c:v>43.2</c:v>
                </c:pt>
                <c:pt idx="2">
                  <c:v>36.4</c:v>
                </c:pt>
                <c:pt idx="3">
                  <c:v>34.200000000000003</c:v>
                </c:pt>
                <c:pt idx="4">
                  <c:v>31.5</c:v>
                </c:pt>
                <c:pt idx="5">
                  <c:v>30.2</c:v>
                </c:pt>
                <c:pt idx="6">
                  <c:v>29.4</c:v>
                </c:pt>
                <c:pt idx="7">
                  <c:v>28.8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93B4-449F-80EF-2BF89BEC6314}"/>
            </c:ext>
          </c:extLst>
        </c:ser>
        <c:ser>
          <c:idx val="4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טמפ'!$C$45:$J$45</c:f>
              <c:numCache>
                <c:formatCode>General</c:formatCode>
                <c:ptCount val="8"/>
                <c:pt idx="0">
                  <c:v>49.2</c:v>
                </c:pt>
                <c:pt idx="1">
                  <c:v>43.2</c:v>
                </c:pt>
                <c:pt idx="2">
                  <c:v>36.299999999999997</c:v>
                </c:pt>
                <c:pt idx="3">
                  <c:v>33.9</c:v>
                </c:pt>
                <c:pt idx="4">
                  <c:v>31.6</c:v>
                </c:pt>
                <c:pt idx="5">
                  <c:v>30.3</c:v>
                </c:pt>
                <c:pt idx="6">
                  <c:v>29.4</c:v>
                </c:pt>
                <c:pt idx="7">
                  <c:v>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93B4-449F-80EF-2BF89BEC6314}"/>
            </c:ext>
          </c:extLst>
        </c:ser>
        <c:ser>
          <c:idx val="4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טמפ'!$C$46:$J$46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93B4-449F-80EF-2BF89BEC6314}"/>
            </c:ext>
          </c:extLst>
        </c:ser>
        <c:ser>
          <c:idx val="4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טמפ'!$C$47:$J$47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93B4-449F-80EF-2BF89BEC6314}"/>
            </c:ext>
          </c:extLst>
        </c:ser>
        <c:ser>
          <c:idx val="4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טמפ'!$C$48:$J$48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93B4-449F-80EF-2BF89BEC6314}"/>
            </c:ext>
          </c:extLst>
        </c:ser>
        <c:ser>
          <c:idx val="4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טמפ'!$C$49:$J$49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93B4-449F-80EF-2BF89BEC6314}"/>
            </c:ext>
          </c:extLst>
        </c:ser>
        <c:ser>
          <c:idx val="4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טמפ'!$C$50:$J$50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93B4-449F-80EF-2BF89BEC6314}"/>
            </c:ext>
          </c:extLst>
        </c:ser>
        <c:ser>
          <c:idx val="4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טמפ'!$C$51:$J$51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93B4-449F-80EF-2BF89BEC6314}"/>
            </c:ext>
          </c:extLst>
        </c:ser>
        <c:ser>
          <c:idx val="4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טמפ'!$C$52:$J$52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93B4-449F-80EF-2BF89BEC6314}"/>
            </c:ext>
          </c:extLst>
        </c:ser>
        <c:ser>
          <c:idx val="50"/>
          <c:order val="5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טמפ'!$C$53:$J$53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93B4-449F-80EF-2BF89BEC6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28088"/>
        <c:axId val="166228480"/>
      </c:scatterChart>
      <c:valAx>
        <c:axId val="16622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מטר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8480"/>
        <c:crosses val="autoZero"/>
        <c:crossBetween val="midCat"/>
      </c:valAx>
      <c:valAx>
        <c:axId val="16622848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</a:t>
                </a:r>
                <a:r>
                  <a:rPr lang="he-IL" baseline="0"/>
                  <a:t> צלזיוס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8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160"/>
      <c:depthPercent val="100"/>
      <c:rAngAx val="0"/>
      <c:perspective val="1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'נתוני טמפ'!$B$3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טמפ'!$C$3:$J$3</c:f>
              <c:numCache>
                <c:formatCode>General</c:formatCode>
                <c:ptCount val="8"/>
                <c:pt idx="0">
                  <c:v>25.9</c:v>
                </c:pt>
                <c:pt idx="1">
                  <c:v>26.7</c:v>
                </c:pt>
                <c:pt idx="2">
                  <c:v>25.1</c:v>
                </c:pt>
                <c:pt idx="3">
                  <c:v>24.4</c:v>
                </c:pt>
                <c:pt idx="4">
                  <c:v>24.9</c:v>
                </c:pt>
                <c:pt idx="5">
                  <c:v>25.3</c:v>
                </c:pt>
                <c:pt idx="6">
                  <c:v>25.2</c:v>
                </c:pt>
                <c:pt idx="7">
                  <c:v>24.9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1-4837-AC6A-974778412ED8}"/>
            </c:ext>
          </c:extLst>
        </c:ser>
        <c:ser>
          <c:idx val="1"/>
          <c:order val="1"/>
          <c:tx>
            <c:strRef>
              <c:f>'נתוני טמפ'!$B$4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טמפ'!$C$4:$J$4</c:f>
              <c:numCache>
                <c:formatCode>General</c:formatCode>
                <c:ptCount val="8"/>
                <c:pt idx="0">
                  <c:v>29.4</c:v>
                </c:pt>
                <c:pt idx="1">
                  <c:v>27.6</c:v>
                </c:pt>
                <c:pt idx="2">
                  <c:v>25</c:v>
                </c:pt>
                <c:pt idx="3">
                  <c:v>23.9</c:v>
                </c:pt>
                <c:pt idx="4">
                  <c:v>24.7</c:v>
                </c:pt>
                <c:pt idx="5">
                  <c:v>25.1</c:v>
                </c:pt>
                <c:pt idx="6">
                  <c:v>25.1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1-4837-AC6A-974778412ED8}"/>
            </c:ext>
          </c:extLst>
        </c:ser>
        <c:ser>
          <c:idx val="2"/>
          <c:order val="2"/>
          <c:tx>
            <c:strRef>
              <c:f>'נתוני טמפ'!$B$5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טמפ'!$C$5:$J$5</c:f>
              <c:numCache>
                <c:formatCode>General</c:formatCode>
                <c:ptCount val="8"/>
                <c:pt idx="0">
                  <c:v>31.5</c:v>
                </c:pt>
                <c:pt idx="1">
                  <c:v>28.5</c:v>
                </c:pt>
                <c:pt idx="2">
                  <c:v>25.7</c:v>
                </c:pt>
                <c:pt idx="3">
                  <c:v>24.2</c:v>
                </c:pt>
                <c:pt idx="4">
                  <c:v>24.6</c:v>
                </c:pt>
                <c:pt idx="5">
                  <c:v>25</c:v>
                </c:pt>
                <c:pt idx="6">
                  <c:v>24.8</c:v>
                </c:pt>
                <c:pt idx="7">
                  <c:v>24.7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1-4837-AC6A-974778412ED8}"/>
            </c:ext>
          </c:extLst>
        </c:ser>
        <c:ser>
          <c:idx val="3"/>
          <c:order val="3"/>
          <c:tx>
            <c:strRef>
              <c:f>'נתוני טמפ'!$B$6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טמפ'!$C$6:$J$6</c:f>
              <c:numCache>
                <c:formatCode>General</c:formatCode>
                <c:ptCount val="8"/>
                <c:pt idx="0">
                  <c:v>33.299999999999997</c:v>
                </c:pt>
                <c:pt idx="1">
                  <c:v>30.2</c:v>
                </c:pt>
                <c:pt idx="2">
                  <c:v>26.4</c:v>
                </c:pt>
                <c:pt idx="3">
                  <c:v>23.8</c:v>
                </c:pt>
                <c:pt idx="4">
                  <c:v>24.7</c:v>
                </c:pt>
                <c:pt idx="5">
                  <c:v>24.8</c:v>
                </c:pt>
                <c:pt idx="6">
                  <c:v>24.6</c:v>
                </c:pt>
                <c:pt idx="7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1-4837-AC6A-974778412ED8}"/>
            </c:ext>
          </c:extLst>
        </c:ser>
        <c:ser>
          <c:idx val="4"/>
          <c:order val="4"/>
          <c:tx>
            <c:strRef>
              <c:f>'נתוני טמפ'!$B$7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טמפ'!$C$7:$J$7</c:f>
              <c:numCache>
                <c:formatCode>General</c:formatCode>
                <c:ptCount val="8"/>
                <c:pt idx="0">
                  <c:v>34.5</c:v>
                </c:pt>
                <c:pt idx="1">
                  <c:v>31.2</c:v>
                </c:pt>
                <c:pt idx="2">
                  <c:v>27.1</c:v>
                </c:pt>
                <c:pt idx="3">
                  <c:v>23.7</c:v>
                </c:pt>
                <c:pt idx="4">
                  <c:v>24.8</c:v>
                </c:pt>
                <c:pt idx="5">
                  <c:v>24.9</c:v>
                </c:pt>
                <c:pt idx="6">
                  <c:v>24.4</c:v>
                </c:pt>
                <c:pt idx="7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81-4837-AC6A-974778412ED8}"/>
            </c:ext>
          </c:extLst>
        </c:ser>
        <c:ser>
          <c:idx val="5"/>
          <c:order val="5"/>
          <c:tx>
            <c:strRef>
              <c:f>'נתוני טמפ'!$B$8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טמפ'!$C$8:$J$8</c:f>
              <c:numCache>
                <c:formatCode>General</c:formatCode>
                <c:ptCount val="8"/>
                <c:pt idx="0">
                  <c:v>35.5</c:v>
                </c:pt>
                <c:pt idx="1">
                  <c:v>32</c:v>
                </c:pt>
                <c:pt idx="2">
                  <c:v>27.8</c:v>
                </c:pt>
                <c:pt idx="3">
                  <c:v>24.3</c:v>
                </c:pt>
                <c:pt idx="4">
                  <c:v>25.1</c:v>
                </c:pt>
                <c:pt idx="5">
                  <c:v>25</c:v>
                </c:pt>
                <c:pt idx="6">
                  <c:v>24.5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81-4837-AC6A-974778412ED8}"/>
            </c:ext>
          </c:extLst>
        </c:ser>
        <c:ser>
          <c:idx val="6"/>
          <c:order val="6"/>
          <c:tx>
            <c:strRef>
              <c:f>'נתוני טמפ'!$B$9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טמפ'!$C$9:$J$9</c:f>
              <c:numCache>
                <c:formatCode>General</c:formatCode>
                <c:ptCount val="8"/>
                <c:pt idx="0">
                  <c:v>36.200000000000003</c:v>
                </c:pt>
                <c:pt idx="1">
                  <c:v>32.700000000000003</c:v>
                </c:pt>
                <c:pt idx="2">
                  <c:v>28.2</c:v>
                </c:pt>
                <c:pt idx="3">
                  <c:v>24.6</c:v>
                </c:pt>
                <c:pt idx="4">
                  <c:v>25.4</c:v>
                </c:pt>
                <c:pt idx="5">
                  <c:v>25.1</c:v>
                </c:pt>
                <c:pt idx="6">
                  <c:v>24.5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81-4837-AC6A-974778412ED8}"/>
            </c:ext>
          </c:extLst>
        </c:ser>
        <c:ser>
          <c:idx val="7"/>
          <c:order val="7"/>
          <c:tx>
            <c:strRef>
              <c:f>'נתוני טמפ'!$B$10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טמפ'!$C$10:$J$10</c:f>
              <c:numCache>
                <c:formatCode>General</c:formatCode>
                <c:ptCount val="8"/>
                <c:pt idx="0">
                  <c:v>38.299999999999997</c:v>
                </c:pt>
                <c:pt idx="1">
                  <c:v>33.6</c:v>
                </c:pt>
                <c:pt idx="2">
                  <c:v>28.9</c:v>
                </c:pt>
                <c:pt idx="3">
                  <c:v>26.1</c:v>
                </c:pt>
                <c:pt idx="4">
                  <c:v>25.7</c:v>
                </c:pt>
                <c:pt idx="5">
                  <c:v>25.3</c:v>
                </c:pt>
                <c:pt idx="6">
                  <c:v>24.6</c:v>
                </c:pt>
                <c:pt idx="7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81-4837-AC6A-974778412ED8}"/>
            </c:ext>
          </c:extLst>
        </c:ser>
        <c:ser>
          <c:idx val="8"/>
          <c:order val="8"/>
          <c:tx>
            <c:strRef>
              <c:f>'נתוני טמפ'!$B$11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טמפ'!$C$11:$J$11</c:f>
              <c:numCache>
                <c:formatCode>General</c:formatCode>
                <c:ptCount val="8"/>
                <c:pt idx="0">
                  <c:v>39.299999999999997</c:v>
                </c:pt>
                <c:pt idx="1">
                  <c:v>34.4</c:v>
                </c:pt>
                <c:pt idx="2">
                  <c:v>29.3</c:v>
                </c:pt>
                <c:pt idx="3">
                  <c:v>27.2</c:v>
                </c:pt>
                <c:pt idx="4">
                  <c:v>25.9</c:v>
                </c:pt>
                <c:pt idx="5">
                  <c:v>25.3</c:v>
                </c:pt>
                <c:pt idx="6">
                  <c:v>24.7</c:v>
                </c:pt>
                <c:pt idx="7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81-4837-AC6A-974778412ED8}"/>
            </c:ext>
          </c:extLst>
        </c:ser>
        <c:ser>
          <c:idx val="9"/>
          <c:order val="9"/>
          <c:tx>
            <c:strRef>
              <c:f>'נתוני טמפ'!$B$12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טמפ'!$C$12:$J$12</c:f>
              <c:numCache>
                <c:formatCode>General</c:formatCode>
                <c:ptCount val="8"/>
                <c:pt idx="0">
                  <c:v>40.5</c:v>
                </c:pt>
                <c:pt idx="1">
                  <c:v>35.1</c:v>
                </c:pt>
                <c:pt idx="2">
                  <c:v>30</c:v>
                </c:pt>
                <c:pt idx="3">
                  <c:v>29.6</c:v>
                </c:pt>
                <c:pt idx="4">
                  <c:v>26.5</c:v>
                </c:pt>
                <c:pt idx="5">
                  <c:v>25.5</c:v>
                </c:pt>
                <c:pt idx="6">
                  <c:v>24.8</c:v>
                </c:pt>
                <c:pt idx="7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81-4837-AC6A-974778412ED8}"/>
            </c:ext>
          </c:extLst>
        </c:ser>
        <c:ser>
          <c:idx val="10"/>
          <c:order val="10"/>
          <c:tx>
            <c:strRef>
              <c:f>'נתוני טמפ'!$B$13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טמפ'!$C$13:$J$13</c:f>
              <c:numCache>
                <c:formatCode>General</c:formatCode>
                <c:ptCount val="8"/>
                <c:pt idx="0">
                  <c:v>41.9</c:v>
                </c:pt>
                <c:pt idx="1">
                  <c:v>36.200000000000003</c:v>
                </c:pt>
                <c:pt idx="2">
                  <c:v>30.6</c:v>
                </c:pt>
                <c:pt idx="3">
                  <c:v>29.5</c:v>
                </c:pt>
                <c:pt idx="4">
                  <c:v>26.7</c:v>
                </c:pt>
                <c:pt idx="5">
                  <c:v>25.8</c:v>
                </c:pt>
                <c:pt idx="6">
                  <c:v>25</c:v>
                </c:pt>
                <c:pt idx="7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81-4837-AC6A-974778412ED8}"/>
            </c:ext>
          </c:extLst>
        </c:ser>
        <c:ser>
          <c:idx val="11"/>
          <c:order val="11"/>
          <c:tx>
            <c:strRef>
              <c:f>'נתוני טמפ'!$B$14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טמפ'!$C$14:$J$14</c:f>
              <c:numCache>
                <c:formatCode>General</c:formatCode>
                <c:ptCount val="8"/>
                <c:pt idx="0">
                  <c:v>42.1</c:v>
                </c:pt>
                <c:pt idx="1">
                  <c:v>36.9</c:v>
                </c:pt>
                <c:pt idx="2">
                  <c:v>30.9</c:v>
                </c:pt>
                <c:pt idx="3">
                  <c:v>29.8</c:v>
                </c:pt>
                <c:pt idx="4">
                  <c:v>27</c:v>
                </c:pt>
                <c:pt idx="5">
                  <c:v>26</c:v>
                </c:pt>
                <c:pt idx="6">
                  <c:v>25.3</c:v>
                </c:pt>
                <c:pt idx="7">
                  <c:v>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81-4837-AC6A-974778412ED8}"/>
            </c:ext>
          </c:extLst>
        </c:ser>
        <c:ser>
          <c:idx val="12"/>
          <c:order val="12"/>
          <c:tx>
            <c:strRef>
              <c:f>'נתוני טמפ'!$B$15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טמפ'!$C$15:$J$15</c:f>
              <c:numCache>
                <c:formatCode>General</c:formatCode>
                <c:ptCount val="8"/>
                <c:pt idx="0">
                  <c:v>43.7</c:v>
                </c:pt>
                <c:pt idx="1">
                  <c:v>37.700000000000003</c:v>
                </c:pt>
                <c:pt idx="2">
                  <c:v>31.6</c:v>
                </c:pt>
                <c:pt idx="3">
                  <c:v>30.2</c:v>
                </c:pt>
                <c:pt idx="4">
                  <c:v>27.2</c:v>
                </c:pt>
                <c:pt idx="5">
                  <c:v>26.2</c:v>
                </c:pt>
                <c:pt idx="6">
                  <c:v>25.4</c:v>
                </c:pt>
                <c:pt idx="7">
                  <c:v>25.2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81-4837-AC6A-974778412ED8}"/>
            </c:ext>
          </c:extLst>
        </c:ser>
        <c:ser>
          <c:idx val="13"/>
          <c:order val="13"/>
          <c:tx>
            <c:strRef>
              <c:f>'נתוני טמפ'!$B$16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טמפ'!$C$16:$J$16</c:f>
              <c:numCache>
                <c:formatCode>General</c:formatCode>
                <c:ptCount val="8"/>
                <c:pt idx="0">
                  <c:v>44.3</c:v>
                </c:pt>
                <c:pt idx="1">
                  <c:v>38.4</c:v>
                </c:pt>
                <c:pt idx="2">
                  <c:v>32.1</c:v>
                </c:pt>
                <c:pt idx="3">
                  <c:v>23.9</c:v>
                </c:pt>
                <c:pt idx="4">
                  <c:v>27.7</c:v>
                </c:pt>
                <c:pt idx="5">
                  <c:v>26.5</c:v>
                </c:pt>
                <c:pt idx="6">
                  <c:v>25.8</c:v>
                </c:pt>
                <c:pt idx="7">
                  <c:v>25.4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81-4837-AC6A-974778412ED8}"/>
            </c:ext>
          </c:extLst>
        </c:ser>
        <c:ser>
          <c:idx val="14"/>
          <c:order val="14"/>
          <c:tx>
            <c:strRef>
              <c:f>'נתוני טמפ'!$B$17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טמפ'!$C$17:$J$17</c:f>
              <c:numCache>
                <c:formatCode>General</c:formatCode>
                <c:ptCount val="8"/>
                <c:pt idx="0">
                  <c:v>44.7</c:v>
                </c:pt>
                <c:pt idx="1">
                  <c:v>38.9</c:v>
                </c:pt>
                <c:pt idx="2">
                  <c:v>32.799999999999997</c:v>
                </c:pt>
                <c:pt idx="3">
                  <c:v>30.9</c:v>
                </c:pt>
                <c:pt idx="4">
                  <c:v>28</c:v>
                </c:pt>
                <c:pt idx="5">
                  <c:v>26.8</c:v>
                </c:pt>
                <c:pt idx="6">
                  <c:v>26</c:v>
                </c:pt>
                <c:pt idx="7">
                  <c:v>25.6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81-4837-AC6A-974778412ED8}"/>
            </c:ext>
          </c:extLst>
        </c:ser>
        <c:ser>
          <c:idx val="15"/>
          <c:order val="15"/>
          <c:tx>
            <c:strRef>
              <c:f>'נתוני טמפ'!$B$18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טמפ'!$C$18:$J$18</c:f>
              <c:numCache>
                <c:formatCode>General</c:formatCode>
                <c:ptCount val="8"/>
                <c:pt idx="0">
                  <c:v>45</c:v>
                </c:pt>
                <c:pt idx="1">
                  <c:v>39.4</c:v>
                </c:pt>
                <c:pt idx="2">
                  <c:v>33.1</c:v>
                </c:pt>
                <c:pt idx="3">
                  <c:v>31.2</c:v>
                </c:pt>
                <c:pt idx="4">
                  <c:v>28.2</c:v>
                </c:pt>
                <c:pt idx="5">
                  <c:v>26.9</c:v>
                </c:pt>
                <c:pt idx="6">
                  <c:v>26.1</c:v>
                </c:pt>
                <c:pt idx="7">
                  <c:v>25.8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81-4837-AC6A-974778412ED8}"/>
            </c:ext>
          </c:extLst>
        </c:ser>
        <c:ser>
          <c:idx val="16"/>
          <c:order val="16"/>
          <c:tx>
            <c:strRef>
              <c:f>'נתוני טמפ'!$B$19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טמפ'!$C$19:$J$19</c:f>
              <c:numCache>
                <c:formatCode>General</c:formatCode>
                <c:ptCount val="8"/>
                <c:pt idx="0">
                  <c:v>45.4</c:v>
                </c:pt>
                <c:pt idx="1">
                  <c:v>36.5</c:v>
                </c:pt>
                <c:pt idx="2">
                  <c:v>33.200000000000003</c:v>
                </c:pt>
                <c:pt idx="3">
                  <c:v>31.3</c:v>
                </c:pt>
                <c:pt idx="4">
                  <c:v>28.5</c:v>
                </c:pt>
                <c:pt idx="5">
                  <c:v>27.3</c:v>
                </c:pt>
                <c:pt idx="6">
                  <c:v>26.4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81-4837-AC6A-974778412ED8}"/>
            </c:ext>
          </c:extLst>
        </c:ser>
        <c:ser>
          <c:idx val="17"/>
          <c:order val="17"/>
          <c:tx>
            <c:strRef>
              <c:f>'נתוני טמפ'!$B$20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טמפ'!$C$20:$J$20</c:f>
              <c:numCache>
                <c:formatCode>General</c:formatCode>
                <c:ptCount val="8"/>
                <c:pt idx="0">
                  <c:v>45.4</c:v>
                </c:pt>
                <c:pt idx="1">
                  <c:v>40</c:v>
                </c:pt>
                <c:pt idx="2">
                  <c:v>33.799999999999997</c:v>
                </c:pt>
                <c:pt idx="3">
                  <c:v>31.8</c:v>
                </c:pt>
                <c:pt idx="4">
                  <c:v>28.9</c:v>
                </c:pt>
                <c:pt idx="5">
                  <c:v>27.6</c:v>
                </c:pt>
                <c:pt idx="6">
                  <c:v>26.7</c:v>
                </c:pt>
                <c:pt idx="7">
                  <c:v>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81-4837-AC6A-974778412ED8}"/>
            </c:ext>
          </c:extLst>
        </c:ser>
        <c:ser>
          <c:idx val="18"/>
          <c:order val="18"/>
          <c:tx>
            <c:strRef>
              <c:f>'נתוני טמפ'!$B$21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טמפ'!$C$21:$J$21</c:f>
              <c:numCache>
                <c:formatCode>General</c:formatCode>
                <c:ptCount val="8"/>
                <c:pt idx="0">
                  <c:v>45.9</c:v>
                </c:pt>
                <c:pt idx="1">
                  <c:v>40</c:v>
                </c:pt>
                <c:pt idx="2">
                  <c:v>34.1</c:v>
                </c:pt>
                <c:pt idx="3">
                  <c:v>31.9</c:v>
                </c:pt>
                <c:pt idx="4">
                  <c:v>29</c:v>
                </c:pt>
                <c:pt idx="5">
                  <c:v>27.5</c:v>
                </c:pt>
                <c:pt idx="6">
                  <c:v>26.8</c:v>
                </c:pt>
                <c:pt idx="7">
                  <c:v>26.4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81-4837-AC6A-974778412ED8}"/>
            </c:ext>
          </c:extLst>
        </c:ser>
        <c:ser>
          <c:idx val="19"/>
          <c:order val="19"/>
          <c:tx>
            <c:strRef>
              <c:f>'נתוני טמפ'!$B$22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טמפ'!$C$22:$J$22</c:f>
              <c:numCache>
                <c:formatCode>General</c:formatCode>
                <c:ptCount val="8"/>
                <c:pt idx="0">
                  <c:v>46.2</c:v>
                </c:pt>
                <c:pt idx="1">
                  <c:v>40.700000000000003</c:v>
                </c:pt>
                <c:pt idx="2">
                  <c:v>34.5</c:v>
                </c:pt>
                <c:pt idx="3">
                  <c:v>32.299999999999997</c:v>
                </c:pt>
                <c:pt idx="4">
                  <c:v>29.4</c:v>
                </c:pt>
                <c:pt idx="5">
                  <c:v>28.1</c:v>
                </c:pt>
                <c:pt idx="6">
                  <c:v>27.2</c:v>
                </c:pt>
                <c:pt idx="7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881-4837-AC6A-974778412ED8}"/>
            </c:ext>
          </c:extLst>
        </c:ser>
        <c:ser>
          <c:idx val="20"/>
          <c:order val="20"/>
          <c:tx>
            <c:strRef>
              <c:f>'נתוני טמפ'!$B$23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טמפ'!$C$23:$J$23</c:f>
              <c:numCache>
                <c:formatCode>General</c:formatCode>
                <c:ptCount val="8"/>
                <c:pt idx="0">
                  <c:v>46.5</c:v>
                </c:pt>
                <c:pt idx="1">
                  <c:v>40.9</c:v>
                </c:pt>
                <c:pt idx="2">
                  <c:v>34.799999999999997</c:v>
                </c:pt>
                <c:pt idx="3">
                  <c:v>32.4</c:v>
                </c:pt>
                <c:pt idx="4">
                  <c:v>29.6</c:v>
                </c:pt>
                <c:pt idx="5">
                  <c:v>28.2</c:v>
                </c:pt>
                <c:pt idx="6">
                  <c:v>27.3</c:v>
                </c:pt>
                <c:pt idx="7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881-4837-AC6A-974778412ED8}"/>
            </c:ext>
          </c:extLst>
        </c:ser>
        <c:ser>
          <c:idx val="21"/>
          <c:order val="21"/>
          <c:tx>
            <c:strRef>
              <c:f>'נתוני טמפ'!$B$24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טמפ'!$C$24:$J$24</c:f>
              <c:numCache>
                <c:formatCode>General</c:formatCode>
                <c:ptCount val="8"/>
                <c:pt idx="0">
                  <c:v>46.6</c:v>
                </c:pt>
                <c:pt idx="1">
                  <c:v>41</c:v>
                </c:pt>
                <c:pt idx="2">
                  <c:v>34.9</c:v>
                </c:pt>
                <c:pt idx="3">
                  <c:v>32.5</c:v>
                </c:pt>
                <c:pt idx="4">
                  <c:v>29.7</c:v>
                </c:pt>
                <c:pt idx="5">
                  <c:v>28.3</c:v>
                </c:pt>
                <c:pt idx="6">
                  <c:v>27.6</c:v>
                </c:pt>
                <c:pt idx="7">
                  <c:v>27.2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881-4837-AC6A-974778412ED8}"/>
            </c:ext>
          </c:extLst>
        </c:ser>
        <c:ser>
          <c:idx val="22"/>
          <c:order val="22"/>
          <c:tx>
            <c:strRef>
              <c:f>'נתוני טמפ'!$B$25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טמפ'!$C$25:$J$25</c:f>
              <c:numCache>
                <c:formatCode>General</c:formatCode>
                <c:ptCount val="8"/>
                <c:pt idx="0">
                  <c:v>46.8</c:v>
                </c:pt>
                <c:pt idx="1">
                  <c:v>41.9</c:v>
                </c:pt>
                <c:pt idx="2">
                  <c:v>35.1</c:v>
                </c:pt>
                <c:pt idx="3">
                  <c:v>32.6</c:v>
                </c:pt>
                <c:pt idx="4">
                  <c:v>30</c:v>
                </c:pt>
                <c:pt idx="5">
                  <c:v>28.6</c:v>
                </c:pt>
                <c:pt idx="6">
                  <c:v>27.7</c:v>
                </c:pt>
                <c:pt idx="7">
                  <c:v>27.3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881-4837-AC6A-974778412ED8}"/>
            </c:ext>
          </c:extLst>
        </c:ser>
        <c:ser>
          <c:idx val="23"/>
          <c:order val="23"/>
          <c:tx>
            <c:strRef>
              <c:f>'נתוני טמפ'!$B$26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טמפ'!$C$26:$J$26</c:f>
              <c:numCache>
                <c:formatCode>General</c:formatCode>
                <c:ptCount val="8"/>
                <c:pt idx="0">
                  <c:v>46.6</c:v>
                </c:pt>
                <c:pt idx="1">
                  <c:v>41.5</c:v>
                </c:pt>
                <c:pt idx="2">
                  <c:v>35.5</c:v>
                </c:pt>
                <c:pt idx="3">
                  <c:v>32.9</c:v>
                </c:pt>
                <c:pt idx="4">
                  <c:v>30.1</c:v>
                </c:pt>
                <c:pt idx="5">
                  <c:v>28.7</c:v>
                </c:pt>
                <c:pt idx="6">
                  <c:v>27.8</c:v>
                </c:pt>
                <c:pt idx="7">
                  <c:v>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881-4837-AC6A-974778412ED8}"/>
            </c:ext>
          </c:extLst>
        </c:ser>
        <c:ser>
          <c:idx val="24"/>
          <c:order val="24"/>
          <c:tx>
            <c:strRef>
              <c:f>'נתוני טמפ'!$B$27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טמפ'!$C$27:$J$27</c:f>
              <c:numCache>
                <c:formatCode>General</c:formatCode>
                <c:ptCount val="8"/>
                <c:pt idx="0">
                  <c:v>47.3</c:v>
                </c:pt>
                <c:pt idx="1">
                  <c:v>41.8</c:v>
                </c:pt>
                <c:pt idx="2">
                  <c:v>35.4</c:v>
                </c:pt>
                <c:pt idx="3">
                  <c:v>23.8</c:v>
                </c:pt>
                <c:pt idx="4">
                  <c:v>30.3</c:v>
                </c:pt>
                <c:pt idx="5">
                  <c:v>28.7</c:v>
                </c:pt>
                <c:pt idx="6">
                  <c:v>27.9</c:v>
                </c:pt>
                <c:pt idx="7">
                  <c:v>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881-4837-AC6A-974778412ED8}"/>
            </c:ext>
          </c:extLst>
        </c:ser>
        <c:ser>
          <c:idx val="25"/>
          <c:order val="25"/>
          <c:tx>
            <c:strRef>
              <c:f>'נתוני טמפ'!$B$28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טמפ'!$C$28:$J$28</c:f>
              <c:numCache>
                <c:formatCode>General</c:formatCode>
                <c:ptCount val="8"/>
                <c:pt idx="0">
                  <c:v>47.4</c:v>
                </c:pt>
                <c:pt idx="1">
                  <c:v>41.9</c:v>
                </c:pt>
                <c:pt idx="2">
                  <c:v>35.6</c:v>
                </c:pt>
                <c:pt idx="3">
                  <c:v>33.200000000000003</c:v>
                </c:pt>
                <c:pt idx="4">
                  <c:v>30.4</c:v>
                </c:pt>
                <c:pt idx="5">
                  <c:v>29</c:v>
                </c:pt>
                <c:pt idx="6">
                  <c:v>28.1</c:v>
                </c:pt>
                <c:pt idx="7">
                  <c:v>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881-4837-AC6A-974778412ED8}"/>
            </c:ext>
          </c:extLst>
        </c:ser>
        <c:ser>
          <c:idx val="26"/>
          <c:order val="26"/>
          <c:tx>
            <c:strRef>
              <c:f>'נתוני טמפ'!$B$29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טמפ'!$C$29:$J$29</c:f>
              <c:numCache>
                <c:formatCode>General</c:formatCode>
                <c:ptCount val="8"/>
                <c:pt idx="0">
                  <c:v>47.4</c:v>
                </c:pt>
                <c:pt idx="1">
                  <c:v>41.8</c:v>
                </c:pt>
                <c:pt idx="2">
                  <c:v>35.299999999999997</c:v>
                </c:pt>
                <c:pt idx="3">
                  <c:v>33.1</c:v>
                </c:pt>
                <c:pt idx="4">
                  <c:v>30.5</c:v>
                </c:pt>
                <c:pt idx="5">
                  <c:v>29.1</c:v>
                </c:pt>
                <c:pt idx="6">
                  <c:v>28.3</c:v>
                </c:pt>
                <c:pt idx="7">
                  <c:v>27.8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881-4837-AC6A-974778412ED8}"/>
            </c:ext>
          </c:extLst>
        </c:ser>
        <c:ser>
          <c:idx val="27"/>
          <c:order val="27"/>
          <c:tx>
            <c:strRef>
              <c:f>'נתוני טמפ'!$B$30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טמפ'!$C$30:$J$30</c:f>
              <c:numCache>
                <c:formatCode>General</c:formatCode>
                <c:ptCount val="8"/>
                <c:pt idx="0">
                  <c:v>47.5</c:v>
                </c:pt>
                <c:pt idx="1">
                  <c:v>42.1</c:v>
                </c:pt>
                <c:pt idx="2">
                  <c:v>35.799999999999997</c:v>
                </c:pt>
                <c:pt idx="3">
                  <c:v>33.299999999999997</c:v>
                </c:pt>
                <c:pt idx="4">
                  <c:v>30.7</c:v>
                </c:pt>
                <c:pt idx="5">
                  <c:v>29.2</c:v>
                </c:pt>
                <c:pt idx="6">
                  <c:v>28.4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881-4837-AC6A-974778412ED8}"/>
            </c:ext>
          </c:extLst>
        </c:ser>
        <c:ser>
          <c:idx val="28"/>
          <c:order val="28"/>
          <c:tx>
            <c:strRef>
              <c:f>'נתוני טמפ'!$B$31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טמפ'!$C$31:$J$31</c:f>
              <c:numCache>
                <c:formatCode>General</c:formatCode>
                <c:ptCount val="8"/>
                <c:pt idx="0">
                  <c:v>47.7</c:v>
                </c:pt>
                <c:pt idx="1">
                  <c:v>42.2</c:v>
                </c:pt>
                <c:pt idx="2">
                  <c:v>35.9</c:v>
                </c:pt>
                <c:pt idx="3">
                  <c:v>23.8</c:v>
                </c:pt>
                <c:pt idx="4">
                  <c:v>30.8</c:v>
                </c:pt>
                <c:pt idx="5">
                  <c:v>29.5</c:v>
                </c:pt>
                <c:pt idx="6">
                  <c:v>28.5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881-4837-AC6A-974778412ED8}"/>
            </c:ext>
          </c:extLst>
        </c:ser>
        <c:ser>
          <c:idx val="29"/>
          <c:order val="29"/>
          <c:tx>
            <c:strRef>
              <c:f>'נתוני טמפ'!$B$32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טמפ'!$C$32:$J$32</c:f>
              <c:numCache>
                <c:formatCode>General</c:formatCode>
                <c:ptCount val="8"/>
                <c:pt idx="0">
                  <c:v>47.7</c:v>
                </c:pt>
                <c:pt idx="1">
                  <c:v>42.2</c:v>
                </c:pt>
                <c:pt idx="2">
                  <c:v>35.9</c:v>
                </c:pt>
                <c:pt idx="3">
                  <c:v>33.5</c:v>
                </c:pt>
                <c:pt idx="4">
                  <c:v>30.8</c:v>
                </c:pt>
                <c:pt idx="5">
                  <c:v>29.5</c:v>
                </c:pt>
                <c:pt idx="6">
                  <c:v>28.8</c:v>
                </c:pt>
                <c:pt idx="7">
                  <c:v>28.2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881-4837-AC6A-974778412ED8}"/>
            </c:ext>
          </c:extLst>
        </c:ser>
        <c:ser>
          <c:idx val="30"/>
          <c:order val="30"/>
          <c:tx>
            <c:strRef>
              <c:f>'נתוני טמפ'!$B$33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טמפ'!$C$33:$J$33</c:f>
              <c:numCache>
                <c:formatCode>General</c:formatCode>
                <c:ptCount val="8"/>
                <c:pt idx="0">
                  <c:v>48</c:v>
                </c:pt>
                <c:pt idx="1">
                  <c:v>42.5</c:v>
                </c:pt>
                <c:pt idx="2">
                  <c:v>36.1</c:v>
                </c:pt>
                <c:pt idx="3">
                  <c:v>33.9</c:v>
                </c:pt>
                <c:pt idx="4">
                  <c:v>30.9</c:v>
                </c:pt>
                <c:pt idx="5">
                  <c:v>29.6</c:v>
                </c:pt>
                <c:pt idx="6">
                  <c:v>28.7</c:v>
                </c:pt>
                <c:pt idx="7">
                  <c:v>28.2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881-4837-AC6A-974778412ED8}"/>
            </c:ext>
          </c:extLst>
        </c:ser>
        <c:ser>
          <c:idx val="31"/>
          <c:order val="31"/>
          <c:tx>
            <c:strRef>
              <c:f>'נתוני טמפ'!$B$34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טמפ'!$C$34:$J$34</c:f>
              <c:numCache>
                <c:formatCode>General</c:formatCode>
                <c:ptCount val="8"/>
                <c:pt idx="0">
                  <c:v>47.8</c:v>
                </c:pt>
                <c:pt idx="1">
                  <c:v>42.9</c:v>
                </c:pt>
                <c:pt idx="2">
                  <c:v>35.799999999999997</c:v>
                </c:pt>
                <c:pt idx="3">
                  <c:v>33.6</c:v>
                </c:pt>
                <c:pt idx="4">
                  <c:v>20.9</c:v>
                </c:pt>
                <c:pt idx="5">
                  <c:v>29.6</c:v>
                </c:pt>
                <c:pt idx="6">
                  <c:v>28.7</c:v>
                </c:pt>
                <c:pt idx="7">
                  <c:v>28.3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881-4837-AC6A-974778412ED8}"/>
            </c:ext>
          </c:extLst>
        </c:ser>
        <c:ser>
          <c:idx val="32"/>
          <c:order val="32"/>
          <c:tx>
            <c:strRef>
              <c:f>'נתוני טמפ'!$B$35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טמפ'!$C$35:$J$35</c:f>
              <c:numCache>
                <c:formatCode>General</c:formatCode>
                <c:ptCount val="8"/>
                <c:pt idx="0">
                  <c:v>48</c:v>
                </c:pt>
                <c:pt idx="1">
                  <c:v>42.2</c:v>
                </c:pt>
                <c:pt idx="2">
                  <c:v>35.700000000000003</c:v>
                </c:pt>
                <c:pt idx="3">
                  <c:v>33.6</c:v>
                </c:pt>
                <c:pt idx="4">
                  <c:v>31</c:v>
                </c:pt>
                <c:pt idx="5">
                  <c:v>29.7</c:v>
                </c:pt>
                <c:pt idx="6">
                  <c:v>28.9</c:v>
                </c:pt>
                <c:pt idx="7">
                  <c:v>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881-4837-AC6A-974778412ED8}"/>
            </c:ext>
          </c:extLst>
        </c:ser>
        <c:ser>
          <c:idx val="33"/>
          <c:order val="33"/>
          <c:tx>
            <c:strRef>
              <c:f>'נתוני טמפ'!$B$36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טמפ'!$C$36:$J$36</c:f>
              <c:numCache>
                <c:formatCode>General</c:formatCode>
                <c:ptCount val="8"/>
                <c:pt idx="0">
                  <c:v>48</c:v>
                </c:pt>
                <c:pt idx="1">
                  <c:v>42.6</c:v>
                </c:pt>
                <c:pt idx="2">
                  <c:v>36.1</c:v>
                </c:pt>
                <c:pt idx="3">
                  <c:v>33.5</c:v>
                </c:pt>
                <c:pt idx="4">
                  <c:v>31</c:v>
                </c:pt>
                <c:pt idx="5">
                  <c:v>29.6</c:v>
                </c:pt>
                <c:pt idx="6">
                  <c:v>28.6</c:v>
                </c:pt>
                <c:pt idx="7">
                  <c:v>28.1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881-4837-AC6A-974778412ED8}"/>
            </c:ext>
          </c:extLst>
        </c:ser>
        <c:ser>
          <c:idx val="34"/>
          <c:order val="34"/>
          <c:tx>
            <c:strRef>
              <c:f>'נתוני טמפ'!$B$37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טמפ'!$C$37:$J$37</c:f>
              <c:numCache>
                <c:formatCode>General</c:formatCode>
                <c:ptCount val="8"/>
                <c:pt idx="0">
                  <c:v>48.1</c:v>
                </c:pt>
                <c:pt idx="1">
                  <c:v>42.6</c:v>
                </c:pt>
                <c:pt idx="2">
                  <c:v>36.1</c:v>
                </c:pt>
                <c:pt idx="3">
                  <c:v>33.799999999999997</c:v>
                </c:pt>
                <c:pt idx="4">
                  <c:v>31.1</c:v>
                </c:pt>
                <c:pt idx="5">
                  <c:v>30</c:v>
                </c:pt>
                <c:pt idx="6">
                  <c:v>29</c:v>
                </c:pt>
                <c:pt idx="7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881-4837-AC6A-974778412ED8}"/>
            </c:ext>
          </c:extLst>
        </c:ser>
        <c:ser>
          <c:idx val="35"/>
          <c:order val="35"/>
          <c:tx>
            <c:strRef>
              <c:f>'נתוני טמפ'!$B$38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טמפ'!$C$38:$J$38</c:f>
              <c:numCache>
                <c:formatCode>General</c:formatCode>
                <c:ptCount val="8"/>
                <c:pt idx="0">
                  <c:v>48</c:v>
                </c:pt>
                <c:pt idx="1">
                  <c:v>42.7</c:v>
                </c:pt>
                <c:pt idx="2">
                  <c:v>36.1</c:v>
                </c:pt>
                <c:pt idx="3">
                  <c:v>33.9</c:v>
                </c:pt>
                <c:pt idx="4">
                  <c:v>31.2</c:v>
                </c:pt>
                <c:pt idx="5">
                  <c:v>29.9</c:v>
                </c:pt>
                <c:pt idx="6">
                  <c:v>29</c:v>
                </c:pt>
                <c:pt idx="7">
                  <c:v>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881-4837-AC6A-974778412ED8}"/>
            </c:ext>
          </c:extLst>
        </c:ser>
        <c:ser>
          <c:idx val="36"/>
          <c:order val="36"/>
          <c:tx>
            <c:strRef>
              <c:f>'נתוני טמפ'!$B$39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טמפ'!$C$39:$J$39</c:f>
              <c:numCache>
                <c:formatCode>General</c:formatCode>
                <c:ptCount val="8"/>
                <c:pt idx="0">
                  <c:v>48.1</c:v>
                </c:pt>
                <c:pt idx="1">
                  <c:v>42.9</c:v>
                </c:pt>
                <c:pt idx="2">
                  <c:v>36</c:v>
                </c:pt>
                <c:pt idx="3">
                  <c:v>33.9</c:v>
                </c:pt>
                <c:pt idx="4">
                  <c:v>31.1</c:v>
                </c:pt>
                <c:pt idx="5">
                  <c:v>29.9</c:v>
                </c:pt>
                <c:pt idx="6">
                  <c:v>29</c:v>
                </c:pt>
                <c:pt idx="7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881-4837-AC6A-974778412ED8}"/>
            </c:ext>
          </c:extLst>
        </c:ser>
        <c:ser>
          <c:idx val="37"/>
          <c:order val="37"/>
          <c:tx>
            <c:strRef>
              <c:f>'נתוני טמפ'!$B$40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טמפ'!$C$40:$J$40</c:f>
              <c:numCache>
                <c:formatCode>General</c:formatCode>
                <c:ptCount val="8"/>
                <c:pt idx="0">
                  <c:v>48</c:v>
                </c:pt>
                <c:pt idx="1">
                  <c:v>42.6</c:v>
                </c:pt>
                <c:pt idx="2">
                  <c:v>36</c:v>
                </c:pt>
                <c:pt idx="3">
                  <c:v>34.1</c:v>
                </c:pt>
                <c:pt idx="4">
                  <c:v>31.4</c:v>
                </c:pt>
                <c:pt idx="5">
                  <c:v>30.1</c:v>
                </c:pt>
                <c:pt idx="6">
                  <c:v>29.2</c:v>
                </c:pt>
                <c:pt idx="7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881-4837-AC6A-974778412ED8}"/>
            </c:ext>
          </c:extLst>
        </c:ser>
        <c:ser>
          <c:idx val="38"/>
          <c:order val="38"/>
          <c:tx>
            <c:strRef>
              <c:f>'נתוני טמפ'!$B$41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טמפ'!$C$41:$J$41</c:f>
              <c:numCache>
                <c:formatCode>General</c:formatCode>
                <c:ptCount val="8"/>
                <c:pt idx="0">
                  <c:v>48.2</c:v>
                </c:pt>
                <c:pt idx="1">
                  <c:v>43</c:v>
                </c:pt>
                <c:pt idx="2">
                  <c:v>36.200000000000003</c:v>
                </c:pt>
                <c:pt idx="3">
                  <c:v>34.200000000000003</c:v>
                </c:pt>
                <c:pt idx="4">
                  <c:v>31.4</c:v>
                </c:pt>
                <c:pt idx="5">
                  <c:v>30.1</c:v>
                </c:pt>
                <c:pt idx="6">
                  <c:v>29.3</c:v>
                </c:pt>
                <c:pt idx="7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881-4837-AC6A-974778412ED8}"/>
            </c:ext>
          </c:extLst>
        </c:ser>
        <c:ser>
          <c:idx val="39"/>
          <c:order val="39"/>
          <c:tx>
            <c:strRef>
              <c:f>'נתוני טמפ'!$B$42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טמפ'!$C$42:$J$42</c:f>
              <c:numCache>
                <c:formatCode>General</c:formatCode>
                <c:ptCount val="8"/>
                <c:pt idx="0">
                  <c:v>48.5</c:v>
                </c:pt>
                <c:pt idx="1">
                  <c:v>42.9</c:v>
                </c:pt>
                <c:pt idx="2">
                  <c:v>36.1</c:v>
                </c:pt>
                <c:pt idx="3">
                  <c:v>33.9</c:v>
                </c:pt>
                <c:pt idx="4">
                  <c:v>31.4</c:v>
                </c:pt>
                <c:pt idx="5">
                  <c:v>30.1</c:v>
                </c:pt>
                <c:pt idx="6">
                  <c:v>29.3</c:v>
                </c:pt>
                <c:pt idx="7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881-4837-AC6A-974778412ED8}"/>
            </c:ext>
          </c:extLst>
        </c:ser>
        <c:ser>
          <c:idx val="40"/>
          <c:order val="40"/>
          <c:tx>
            <c:strRef>
              <c:f>'נתוני טמפ'!$B$43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טמפ'!$C$43:$J$43</c:f>
              <c:numCache>
                <c:formatCode>General</c:formatCode>
                <c:ptCount val="8"/>
                <c:pt idx="0">
                  <c:v>48.7</c:v>
                </c:pt>
                <c:pt idx="1">
                  <c:v>43.2</c:v>
                </c:pt>
                <c:pt idx="2">
                  <c:v>36.200000000000003</c:v>
                </c:pt>
                <c:pt idx="3">
                  <c:v>34.1</c:v>
                </c:pt>
                <c:pt idx="4">
                  <c:v>31.5</c:v>
                </c:pt>
                <c:pt idx="5">
                  <c:v>30.3</c:v>
                </c:pt>
                <c:pt idx="6">
                  <c:v>29.4</c:v>
                </c:pt>
                <c:pt idx="7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881-4837-AC6A-974778412ED8}"/>
            </c:ext>
          </c:extLst>
        </c:ser>
        <c:ser>
          <c:idx val="41"/>
          <c:order val="41"/>
          <c:tx>
            <c:strRef>
              <c:f>'נתוני טמפ'!$B$44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טמפ'!$C$44:$J$44</c:f>
              <c:numCache>
                <c:formatCode>General</c:formatCode>
                <c:ptCount val="8"/>
                <c:pt idx="0">
                  <c:v>48.9</c:v>
                </c:pt>
                <c:pt idx="1">
                  <c:v>43.2</c:v>
                </c:pt>
                <c:pt idx="2">
                  <c:v>36.4</c:v>
                </c:pt>
                <c:pt idx="3">
                  <c:v>34.200000000000003</c:v>
                </c:pt>
                <c:pt idx="4">
                  <c:v>31.5</c:v>
                </c:pt>
                <c:pt idx="5">
                  <c:v>30.2</c:v>
                </c:pt>
                <c:pt idx="6">
                  <c:v>29.4</c:v>
                </c:pt>
                <c:pt idx="7">
                  <c:v>28.8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881-4837-AC6A-974778412ED8}"/>
            </c:ext>
          </c:extLst>
        </c:ser>
        <c:ser>
          <c:idx val="42"/>
          <c:order val="42"/>
          <c:tx>
            <c:strRef>
              <c:f>'נתוני טמפ'!$B$45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טמפ'!$C$45:$J$45</c:f>
              <c:numCache>
                <c:formatCode>General</c:formatCode>
                <c:ptCount val="8"/>
                <c:pt idx="0">
                  <c:v>49.2</c:v>
                </c:pt>
                <c:pt idx="1">
                  <c:v>43.2</c:v>
                </c:pt>
                <c:pt idx="2">
                  <c:v>36.299999999999997</c:v>
                </c:pt>
                <c:pt idx="3">
                  <c:v>33.9</c:v>
                </c:pt>
                <c:pt idx="4">
                  <c:v>31.6</c:v>
                </c:pt>
                <c:pt idx="5">
                  <c:v>30.3</c:v>
                </c:pt>
                <c:pt idx="6">
                  <c:v>29.4</c:v>
                </c:pt>
                <c:pt idx="7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881-4837-AC6A-974778412ED8}"/>
            </c:ext>
          </c:extLst>
        </c:ser>
        <c:ser>
          <c:idx val="43"/>
          <c:order val="43"/>
          <c:tx>
            <c:strRef>
              <c:f>'נתוני טמפ'!$B$46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טמפ'!$C$46:$J$46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2B-F881-4837-AC6A-974778412ED8}"/>
            </c:ext>
          </c:extLst>
        </c:ser>
        <c:ser>
          <c:idx val="44"/>
          <c:order val="44"/>
          <c:tx>
            <c:strRef>
              <c:f>'נתוני טמפ'!$B$47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טמפ'!$C$47:$J$47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2C-F881-4837-AC6A-974778412ED8}"/>
            </c:ext>
          </c:extLst>
        </c:ser>
        <c:ser>
          <c:idx val="45"/>
          <c:order val="45"/>
          <c:tx>
            <c:strRef>
              <c:f>'נתוני טמפ'!$B$48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טמפ'!$C$48:$J$48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2D-F881-4837-AC6A-974778412ED8}"/>
            </c:ext>
          </c:extLst>
        </c:ser>
        <c:ser>
          <c:idx val="46"/>
          <c:order val="46"/>
          <c:tx>
            <c:strRef>
              <c:f>'נתוני טמפ'!$B$49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טמפ'!$C$49:$J$49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2E-F881-4837-AC6A-974778412ED8}"/>
            </c:ext>
          </c:extLst>
        </c:ser>
        <c:ser>
          <c:idx val="47"/>
          <c:order val="47"/>
          <c:tx>
            <c:strRef>
              <c:f>'נתוני טמפ'!$B$50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טמפ'!$C$50:$J$50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2F-F881-4837-AC6A-974778412ED8}"/>
            </c:ext>
          </c:extLst>
        </c:ser>
        <c:ser>
          <c:idx val="48"/>
          <c:order val="48"/>
          <c:tx>
            <c:strRef>
              <c:f>'נתוני טמפ'!$B$51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טמפ'!$C$51:$J$51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30-F881-4837-AC6A-974778412ED8}"/>
            </c:ext>
          </c:extLst>
        </c:ser>
        <c:ser>
          <c:idx val="49"/>
          <c:order val="49"/>
          <c:tx>
            <c:strRef>
              <c:f>'נתוני טמפ'!$B$52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טמפ'!$C$52:$J$52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31-F881-4837-AC6A-974778412ED8}"/>
            </c:ext>
          </c:extLst>
        </c:ser>
        <c:ser>
          <c:idx val="50"/>
          <c:order val="50"/>
          <c:tx>
            <c:strRef>
              <c:f>'נתוני טמפ'!$B$53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טמפ'!$C$53:$J$53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32-F881-4837-AC6A-974778412ED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6229264"/>
        <c:axId val="166229656"/>
        <c:axId val="223443536"/>
      </c:surface3DChart>
      <c:catAx>
        <c:axId val="16622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656"/>
        <c:crosses val="autoZero"/>
        <c:auto val="1"/>
        <c:lblAlgn val="ctr"/>
        <c:lblOffset val="100"/>
        <c:noMultiLvlLbl val="0"/>
      </c:catAx>
      <c:valAx>
        <c:axId val="1662296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264"/>
        <c:crosses val="autoZero"/>
        <c:crossBetween val="midCat"/>
      </c:valAx>
      <c:serAx>
        <c:axId val="223443536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65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' בזמן יחיד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'גרף טמפ'!TimeErrorY</c:f>
                <c:numCache>
                  <c:formatCode>General</c:formatCode>
                  <c:ptCount val="8"/>
                  <c:pt idx="0">
                    <c:v>1.2625000000000002</c:v>
                  </c:pt>
                  <c:pt idx="1">
                    <c:v>1.2875000000000003</c:v>
                  </c:pt>
                  <c:pt idx="2">
                    <c:v>1.2656250000000004</c:v>
                  </c:pt>
                  <c:pt idx="3">
                    <c:v>1.1593750000000003</c:v>
                  </c:pt>
                  <c:pt idx="4">
                    <c:v>1.1875000000000004</c:v>
                  </c:pt>
                  <c:pt idx="5">
                    <c:v>1.1625000000000005</c:v>
                  </c:pt>
                  <c:pt idx="6">
                    <c:v>1.1531250000000004</c:v>
                  </c:pt>
                  <c:pt idx="7">
                    <c:v>1.1562500000000004</c:v>
                  </c:pt>
                </c:numCache>
              </c:numRef>
            </c:plus>
            <c:minus>
              <c:numRef>
                <c:f>'גרף טמפ'!TimeErrorY</c:f>
                <c:numCache>
                  <c:formatCode>General</c:formatCode>
                  <c:ptCount val="8"/>
                  <c:pt idx="0">
                    <c:v>1.2625000000000002</c:v>
                  </c:pt>
                  <c:pt idx="1">
                    <c:v>1.2875000000000003</c:v>
                  </c:pt>
                  <c:pt idx="2">
                    <c:v>1.2656250000000004</c:v>
                  </c:pt>
                  <c:pt idx="3">
                    <c:v>1.1593750000000003</c:v>
                  </c:pt>
                  <c:pt idx="4">
                    <c:v>1.1875000000000004</c:v>
                  </c:pt>
                  <c:pt idx="5">
                    <c:v>1.1625000000000005</c:v>
                  </c:pt>
                  <c:pt idx="6">
                    <c:v>1.1531250000000004</c:v>
                  </c:pt>
                  <c:pt idx="7">
                    <c:v>1.1562500000000004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'שגיאה סופית'!$M$3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plus>
            <c:minus>
              <c:numRef>
                <c:f>'שגיאה סופית'!$M$3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'גרף טמפ'!TimeX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'גרף טמפ'!TimeY</c:f>
              <c:numCache>
                <c:formatCode>General</c:formatCode>
                <c:ptCount val="8"/>
                <c:pt idx="0">
                  <c:v>29.4</c:v>
                </c:pt>
                <c:pt idx="1">
                  <c:v>27.6</c:v>
                </c:pt>
                <c:pt idx="2">
                  <c:v>25</c:v>
                </c:pt>
                <c:pt idx="3">
                  <c:v>23.9</c:v>
                </c:pt>
                <c:pt idx="4">
                  <c:v>24.7</c:v>
                </c:pt>
                <c:pt idx="5">
                  <c:v>25.1</c:v>
                </c:pt>
                <c:pt idx="6">
                  <c:v>25.1</c:v>
                </c:pt>
                <c:pt idx="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32-47BE-9CA8-FC7DB9948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442208"/>
        <c:axId val="423447456"/>
      </c:scatterChart>
      <c:valAx>
        <c:axId val="4234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</a:t>
                </a:r>
                <a:r>
                  <a:rPr lang="he-IL" baseline="0"/>
                  <a:t> מטר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7456"/>
        <c:crosses val="autoZero"/>
        <c:crossBetween val="midCat"/>
      </c:valAx>
      <c:valAx>
        <c:axId val="423447456"/>
        <c:scaling>
          <c:orientation val="minMax"/>
          <c:max val="5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 צלזיוס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' בזמן יחיד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'גרף טמפ'!LocationErrorY</c:f>
                <c:numCache>
                  <c:formatCode>General</c:formatCode>
                  <c:ptCount val="42"/>
                  <c:pt idx="0">
                    <c:v>1.2000000000000004</c:v>
                  </c:pt>
                  <c:pt idx="1">
                    <c:v>1.2625000000000002</c:v>
                  </c:pt>
                  <c:pt idx="2">
                    <c:v>1.3375000000000004</c:v>
                  </c:pt>
                  <c:pt idx="3">
                    <c:v>1.3437500000000002</c:v>
                  </c:pt>
                  <c:pt idx="4">
                    <c:v>1.3562500000000004</c:v>
                  </c:pt>
                  <c:pt idx="5">
                    <c:v>1.3687500000000004</c:v>
                  </c:pt>
                  <c:pt idx="6">
                    <c:v>1.3687500000000004</c:v>
                  </c:pt>
                  <c:pt idx="7">
                    <c:v>1.4437500000000001</c:v>
                  </c:pt>
                  <c:pt idx="8">
                    <c:v>1.4562500000000003</c:v>
                  </c:pt>
                  <c:pt idx="9">
                    <c:v>1.4875000000000003</c:v>
                  </c:pt>
                  <c:pt idx="10">
                    <c:v>1.5062500000000001</c:v>
                  </c:pt>
                  <c:pt idx="11">
                    <c:v>1.4750000000000005</c:v>
                  </c:pt>
                  <c:pt idx="12">
                    <c:v>1.5250000000000004</c:v>
                  </c:pt>
                  <c:pt idx="13">
                    <c:v>1.5187500000000003</c:v>
                  </c:pt>
                  <c:pt idx="14">
                    <c:v>1.5125000000000006</c:v>
                  </c:pt>
                  <c:pt idx="15">
                    <c:v>1.5000000000000004</c:v>
                  </c:pt>
                  <c:pt idx="16">
                    <c:v>1.7062500000000003</c:v>
                  </c:pt>
                  <c:pt idx="17">
                    <c:v>1.4875000000000003</c:v>
                  </c:pt>
                  <c:pt idx="18">
                    <c:v>1.5187500000000003</c:v>
                  </c:pt>
                  <c:pt idx="19">
                    <c:v>1.4937500000000004</c:v>
                  </c:pt>
                  <c:pt idx="20">
                    <c:v>1.5000000000000004</c:v>
                  </c:pt>
                  <c:pt idx="21">
                    <c:v>1.5000000000000004</c:v>
                  </c:pt>
                  <c:pt idx="22">
                    <c:v>1.4562500000000003</c:v>
                  </c:pt>
                  <c:pt idx="23">
                    <c:v>1.4687500000000004</c:v>
                  </c:pt>
                  <c:pt idx="24">
                    <c:v>1.4937500000000004</c:v>
                  </c:pt>
                  <c:pt idx="25">
                    <c:v>1.4937500000000004</c:v>
                  </c:pt>
                  <c:pt idx="26">
                    <c:v>1.5000000000000004</c:v>
                  </c:pt>
                  <c:pt idx="27">
                    <c:v>1.4875000000000003</c:v>
                  </c:pt>
                  <c:pt idx="28">
                    <c:v>1.4937500000000004</c:v>
                  </c:pt>
                  <c:pt idx="29">
                    <c:v>1.4937500000000004</c:v>
                  </c:pt>
                  <c:pt idx="30">
                    <c:v>1.4937500000000004</c:v>
                  </c:pt>
                  <c:pt idx="31">
                    <c:v>1.4562500000000003</c:v>
                  </c:pt>
                  <c:pt idx="32">
                    <c:v>1.5125000000000002</c:v>
                  </c:pt>
                  <c:pt idx="33">
                    <c:v>1.4875000000000003</c:v>
                  </c:pt>
                  <c:pt idx="34">
                    <c:v>1.4937500000000004</c:v>
                  </c:pt>
                  <c:pt idx="35">
                    <c:v>1.4812500000000002</c:v>
                  </c:pt>
                  <c:pt idx="36">
                    <c:v>1.4750000000000005</c:v>
                  </c:pt>
                  <c:pt idx="37">
                    <c:v>1.4875000000000003</c:v>
                  </c:pt>
                  <c:pt idx="38">
                    <c:v>1.4750000000000005</c:v>
                  </c:pt>
                  <c:pt idx="39">
                    <c:v>1.5000000000000004</c:v>
                  </c:pt>
                  <c:pt idx="40">
                    <c:v>1.4937500000000004</c:v>
                  </c:pt>
                  <c:pt idx="41">
                    <c:v>1.5062500000000001</c:v>
                  </c:pt>
                </c:numCache>
              </c:numRef>
            </c:plus>
            <c:minus>
              <c:numRef>
                <c:f>'גרף טמפ'!LocationErrorY</c:f>
                <c:numCache>
                  <c:formatCode>General</c:formatCode>
                  <c:ptCount val="42"/>
                  <c:pt idx="0">
                    <c:v>1.2000000000000004</c:v>
                  </c:pt>
                  <c:pt idx="1">
                    <c:v>1.2625000000000002</c:v>
                  </c:pt>
                  <c:pt idx="2">
                    <c:v>1.3375000000000004</c:v>
                  </c:pt>
                  <c:pt idx="3">
                    <c:v>1.3437500000000002</c:v>
                  </c:pt>
                  <c:pt idx="4">
                    <c:v>1.3562500000000004</c:v>
                  </c:pt>
                  <c:pt idx="5">
                    <c:v>1.3687500000000004</c:v>
                  </c:pt>
                  <c:pt idx="6">
                    <c:v>1.3687500000000004</c:v>
                  </c:pt>
                  <c:pt idx="7">
                    <c:v>1.4437500000000001</c:v>
                  </c:pt>
                  <c:pt idx="8">
                    <c:v>1.4562500000000003</c:v>
                  </c:pt>
                  <c:pt idx="9">
                    <c:v>1.4875000000000003</c:v>
                  </c:pt>
                  <c:pt idx="10">
                    <c:v>1.5062500000000001</c:v>
                  </c:pt>
                  <c:pt idx="11">
                    <c:v>1.4750000000000005</c:v>
                  </c:pt>
                  <c:pt idx="12">
                    <c:v>1.5250000000000004</c:v>
                  </c:pt>
                  <c:pt idx="13">
                    <c:v>1.5187500000000003</c:v>
                  </c:pt>
                  <c:pt idx="14">
                    <c:v>1.5125000000000006</c:v>
                  </c:pt>
                  <c:pt idx="15">
                    <c:v>1.5000000000000004</c:v>
                  </c:pt>
                  <c:pt idx="16">
                    <c:v>1.7062500000000003</c:v>
                  </c:pt>
                  <c:pt idx="17">
                    <c:v>1.4875000000000003</c:v>
                  </c:pt>
                  <c:pt idx="18">
                    <c:v>1.5187500000000003</c:v>
                  </c:pt>
                  <c:pt idx="19">
                    <c:v>1.4937500000000004</c:v>
                  </c:pt>
                  <c:pt idx="20">
                    <c:v>1.5000000000000004</c:v>
                  </c:pt>
                  <c:pt idx="21">
                    <c:v>1.5000000000000004</c:v>
                  </c:pt>
                  <c:pt idx="22">
                    <c:v>1.4562500000000003</c:v>
                  </c:pt>
                  <c:pt idx="23">
                    <c:v>1.4687500000000004</c:v>
                  </c:pt>
                  <c:pt idx="24">
                    <c:v>1.4937500000000004</c:v>
                  </c:pt>
                  <c:pt idx="25">
                    <c:v>1.4937500000000004</c:v>
                  </c:pt>
                  <c:pt idx="26">
                    <c:v>1.5000000000000004</c:v>
                  </c:pt>
                  <c:pt idx="27">
                    <c:v>1.4875000000000003</c:v>
                  </c:pt>
                  <c:pt idx="28">
                    <c:v>1.4937500000000004</c:v>
                  </c:pt>
                  <c:pt idx="29">
                    <c:v>1.4937500000000004</c:v>
                  </c:pt>
                  <c:pt idx="30">
                    <c:v>1.4937500000000004</c:v>
                  </c:pt>
                  <c:pt idx="31">
                    <c:v>1.4562500000000003</c:v>
                  </c:pt>
                  <c:pt idx="32">
                    <c:v>1.5125000000000002</c:v>
                  </c:pt>
                  <c:pt idx="33">
                    <c:v>1.4875000000000003</c:v>
                  </c:pt>
                  <c:pt idx="34">
                    <c:v>1.4937500000000004</c:v>
                  </c:pt>
                  <c:pt idx="35">
                    <c:v>1.4812500000000002</c:v>
                  </c:pt>
                  <c:pt idx="36">
                    <c:v>1.4750000000000005</c:v>
                  </c:pt>
                  <c:pt idx="37">
                    <c:v>1.4875000000000003</c:v>
                  </c:pt>
                  <c:pt idx="38">
                    <c:v>1.4750000000000005</c:v>
                  </c:pt>
                  <c:pt idx="39">
                    <c:v>1.5000000000000004</c:v>
                  </c:pt>
                  <c:pt idx="40">
                    <c:v>1.4937500000000004</c:v>
                  </c:pt>
                  <c:pt idx="41">
                    <c:v>1.5062500000000001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'גרף טמפ'!LocationX</c:f>
              <c:numCache>
                <c:formatCode>General</c:formatCode>
                <c:ptCount val="4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</c:numCache>
            </c:numRef>
          </c:xVal>
          <c:yVal>
            <c:numRef>
              <c:f>'גרף טמפ'!LocationY</c:f>
              <c:numCache>
                <c:formatCode>General</c:formatCode>
                <c:ptCount val="42"/>
                <c:pt idx="0">
                  <c:v>25.9</c:v>
                </c:pt>
                <c:pt idx="1">
                  <c:v>29.4</c:v>
                </c:pt>
                <c:pt idx="2">
                  <c:v>31.5</c:v>
                </c:pt>
                <c:pt idx="3">
                  <c:v>33.299999999999997</c:v>
                </c:pt>
                <c:pt idx="4">
                  <c:v>34.5</c:v>
                </c:pt>
                <c:pt idx="5">
                  <c:v>35.5</c:v>
                </c:pt>
                <c:pt idx="6">
                  <c:v>36.200000000000003</c:v>
                </c:pt>
                <c:pt idx="7">
                  <c:v>38.299999999999997</c:v>
                </c:pt>
                <c:pt idx="8">
                  <c:v>39.299999999999997</c:v>
                </c:pt>
                <c:pt idx="9">
                  <c:v>40.5</c:v>
                </c:pt>
                <c:pt idx="10">
                  <c:v>41.9</c:v>
                </c:pt>
                <c:pt idx="11">
                  <c:v>42.1</c:v>
                </c:pt>
                <c:pt idx="12">
                  <c:v>43.7</c:v>
                </c:pt>
                <c:pt idx="13">
                  <c:v>44.3</c:v>
                </c:pt>
                <c:pt idx="14">
                  <c:v>44.7</c:v>
                </c:pt>
                <c:pt idx="15">
                  <c:v>45</c:v>
                </c:pt>
                <c:pt idx="16">
                  <c:v>45.4</c:v>
                </c:pt>
                <c:pt idx="17">
                  <c:v>45.4</c:v>
                </c:pt>
                <c:pt idx="18">
                  <c:v>45.9</c:v>
                </c:pt>
                <c:pt idx="19">
                  <c:v>46.2</c:v>
                </c:pt>
                <c:pt idx="20">
                  <c:v>46.5</c:v>
                </c:pt>
                <c:pt idx="21">
                  <c:v>46.6</c:v>
                </c:pt>
                <c:pt idx="22">
                  <c:v>46.8</c:v>
                </c:pt>
                <c:pt idx="23">
                  <c:v>46.6</c:v>
                </c:pt>
                <c:pt idx="24">
                  <c:v>47.3</c:v>
                </c:pt>
                <c:pt idx="25">
                  <c:v>47.4</c:v>
                </c:pt>
                <c:pt idx="26">
                  <c:v>47.4</c:v>
                </c:pt>
                <c:pt idx="27">
                  <c:v>47.5</c:v>
                </c:pt>
                <c:pt idx="28">
                  <c:v>47.7</c:v>
                </c:pt>
                <c:pt idx="29">
                  <c:v>47.7</c:v>
                </c:pt>
                <c:pt idx="30">
                  <c:v>48</c:v>
                </c:pt>
                <c:pt idx="31">
                  <c:v>47.8</c:v>
                </c:pt>
                <c:pt idx="32">
                  <c:v>48</c:v>
                </c:pt>
                <c:pt idx="33">
                  <c:v>48</c:v>
                </c:pt>
                <c:pt idx="34">
                  <c:v>48.1</c:v>
                </c:pt>
                <c:pt idx="35">
                  <c:v>48</c:v>
                </c:pt>
                <c:pt idx="36">
                  <c:v>48.1</c:v>
                </c:pt>
                <c:pt idx="37">
                  <c:v>48</c:v>
                </c:pt>
                <c:pt idx="38">
                  <c:v>48.2</c:v>
                </c:pt>
                <c:pt idx="39">
                  <c:v>48.5</c:v>
                </c:pt>
                <c:pt idx="40">
                  <c:v>48.7</c:v>
                </c:pt>
                <c:pt idx="41">
                  <c:v>48.9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FC-4D93-B80E-7D46B1B11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442208"/>
        <c:axId val="423447456"/>
      </c:scatterChart>
      <c:valAx>
        <c:axId val="4234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baseline="0"/>
                  <a:t>זמן בדקות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7456"/>
        <c:crosses val="autoZero"/>
        <c:crossBetween val="midCat"/>
      </c:valAx>
      <c:valAx>
        <c:axId val="423447456"/>
        <c:scaling>
          <c:orientation val="minMax"/>
          <c:max val="5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 צלזיוס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baseline="0"/>
              <a:t>טמפ ביחס למיקום - נוסחה וניסוי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נוסחה SINH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תיאוריה!$E$1:$E$21</c:f>
              <c:numCache>
                <c:formatCode>General</c:formatCode>
                <c:ptCount val="21"/>
                <c:pt idx="0">
                  <c:v>0</c:v>
                </c:pt>
                <c:pt idx="1">
                  <c:v>2.1156249999999998E-2</c:v>
                </c:pt>
                <c:pt idx="2">
                  <c:v>4.2312499999999996E-2</c:v>
                </c:pt>
                <c:pt idx="3">
                  <c:v>6.346874999999999E-2</c:v>
                </c:pt>
                <c:pt idx="4">
                  <c:v>8.4624999999999992E-2</c:v>
                </c:pt>
                <c:pt idx="5">
                  <c:v>0.10578124999999999</c:v>
                </c:pt>
                <c:pt idx="6">
                  <c:v>0.12693749999999998</c:v>
                </c:pt>
                <c:pt idx="7">
                  <c:v>0.14809374999999997</c:v>
                </c:pt>
                <c:pt idx="8">
                  <c:v>0.16924999999999996</c:v>
                </c:pt>
                <c:pt idx="9">
                  <c:v>0.19040624999999994</c:v>
                </c:pt>
                <c:pt idx="10">
                  <c:v>0.21156249999999993</c:v>
                </c:pt>
                <c:pt idx="11">
                  <c:v>0.23271874999999992</c:v>
                </c:pt>
                <c:pt idx="12">
                  <c:v>0.25387499999999991</c:v>
                </c:pt>
                <c:pt idx="13">
                  <c:v>0.27503124999999989</c:v>
                </c:pt>
                <c:pt idx="14">
                  <c:v>0.29618749999999988</c:v>
                </c:pt>
                <c:pt idx="15">
                  <c:v>0.31734374999999987</c:v>
                </c:pt>
                <c:pt idx="16">
                  <c:v>0.33849999999999986</c:v>
                </c:pt>
                <c:pt idx="17">
                  <c:v>0.35965624999999984</c:v>
                </c:pt>
                <c:pt idx="18">
                  <c:v>0.38081249999999983</c:v>
                </c:pt>
                <c:pt idx="19">
                  <c:v>0.40196874999999982</c:v>
                </c:pt>
                <c:pt idx="20">
                  <c:v>0.42312499999999981</c:v>
                </c:pt>
              </c:numCache>
            </c:numRef>
          </c:xVal>
          <c:yVal>
            <c:numRef>
              <c:f>תיאוריה!$G$1:$G$21</c:f>
              <c:numCache>
                <c:formatCode>General</c:formatCode>
                <c:ptCount val="21"/>
                <c:pt idx="0">
                  <c:v>28.300000000000004</c:v>
                </c:pt>
                <c:pt idx="1">
                  <c:v>25.570196689354177</c:v>
                </c:pt>
                <c:pt idx="2">
                  <c:v>23.080653764159603</c:v>
                </c:pt>
                <c:pt idx="3">
                  <c:v>20.807979204790023</c:v>
                </c:pt>
                <c:pt idx="4">
                  <c:v>18.730818710679305</c:v>
                </c:pt>
                <c:pt idx="5">
                  <c:v>16.829655052960501</c:v>
                </c:pt>
                <c:pt idx="6">
                  <c:v>15.08662468843297</c:v>
                </c:pt>
                <c:pt idx="7">
                  <c:v>13.48534991174221</c:v>
                </c:pt>
                <c:pt idx="8">
                  <c:v>12.010784968655857</c:v>
                </c:pt>
                <c:pt idx="9">
                  <c:v>10.649074684499169</c:v>
                </c:pt>
                <c:pt idx="10">
                  <c:v>9.3874242794071634</c:v>
                </c:pt>
                <c:pt idx="11">
                  <c:v>8.2139791471632844</c:v>
                </c:pt>
                <c:pt idx="12">
                  <c:v>7.1177134680132381</c:v>
                </c:pt>
                <c:pt idx="13">
                  <c:v>6.0883266088477228</c:v>
                </c:pt>
                <c:pt idx="14">
                  <c:v>5.1161463373188178</c:v>
                </c:pt>
                <c:pt idx="15">
                  <c:v>4.1920379404791266</c:v>
                </c:pt>
                <c:pt idx="16">
                  <c:v>3.3073183940124613</c:v>
                </c:pt>
                <c:pt idx="17">
                  <c:v>2.4536747755806507</c:v>
                </c:pt>
                <c:pt idx="18">
                  <c:v>1.623086155689327</c:v>
                </c:pt>
                <c:pt idx="19">
                  <c:v>0.80774823215063873</c:v>
                </c:pt>
                <c:pt idx="20">
                  <c:v>6.3483292944795582E-15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B-4DF0-BC56-9E3FE2CBF0BE}"/>
            </c:ext>
          </c:extLst>
        </c:ser>
        <c:ser>
          <c:idx val="1"/>
          <c:order val="1"/>
          <c:tx>
            <c:v>נוסחה COSH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תיאוריה!$E$1:$E$21</c:f>
              <c:numCache>
                <c:formatCode>General</c:formatCode>
                <c:ptCount val="21"/>
                <c:pt idx="0">
                  <c:v>0</c:v>
                </c:pt>
                <c:pt idx="1">
                  <c:v>2.1156249999999998E-2</c:v>
                </c:pt>
                <c:pt idx="2">
                  <c:v>4.2312499999999996E-2</c:v>
                </c:pt>
                <c:pt idx="3">
                  <c:v>6.346874999999999E-2</c:v>
                </c:pt>
                <c:pt idx="4">
                  <c:v>8.4624999999999992E-2</c:v>
                </c:pt>
                <c:pt idx="5">
                  <c:v>0.10578124999999999</c:v>
                </c:pt>
                <c:pt idx="6">
                  <c:v>0.12693749999999998</c:v>
                </c:pt>
                <c:pt idx="7">
                  <c:v>0.14809374999999997</c:v>
                </c:pt>
                <c:pt idx="8">
                  <c:v>0.16924999999999996</c:v>
                </c:pt>
                <c:pt idx="9">
                  <c:v>0.19040624999999994</c:v>
                </c:pt>
                <c:pt idx="10">
                  <c:v>0.21156249999999993</c:v>
                </c:pt>
                <c:pt idx="11">
                  <c:v>0.23271874999999992</c:v>
                </c:pt>
                <c:pt idx="12">
                  <c:v>0.25387499999999991</c:v>
                </c:pt>
                <c:pt idx="13">
                  <c:v>0.27503124999999989</c:v>
                </c:pt>
                <c:pt idx="14">
                  <c:v>0.29618749999999988</c:v>
                </c:pt>
                <c:pt idx="15">
                  <c:v>0.31734374999999987</c:v>
                </c:pt>
                <c:pt idx="16">
                  <c:v>0.33849999999999986</c:v>
                </c:pt>
                <c:pt idx="17">
                  <c:v>0.35965624999999984</c:v>
                </c:pt>
                <c:pt idx="18">
                  <c:v>0.38081249999999983</c:v>
                </c:pt>
                <c:pt idx="19">
                  <c:v>0.40196874999999982</c:v>
                </c:pt>
                <c:pt idx="20">
                  <c:v>0.42312499999999981</c:v>
                </c:pt>
              </c:numCache>
            </c:numRef>
          </c:xVal>
          <c:yVal>
            <c:numRef>
              <c:f>תיאוריה!$I$1:$I$21</c:f>
              <c:numCache>
                <c:formatCode>General</c:formatCode>
                <c:ptCount val="21"/>
                <c:pt idx="0">
                  <c:v>28.300000000000004</c:v>
                </c:pt>
                <c:pt idx="1">
                  <c:v>25.79810877450841</c:v>
                </c:pt>
                <c:pt idx="2">
                  <c:v>23.538619421531831</c:v>
                </c:pt>
                <c:pt idx="3">
                  <c:v>21.500301530156175</c:v>
                </c:pt>
                <c:pt idx="4">
                  <c:v>19.664002840889509</c:v>
                </c:pt>
                <c:pt idx="5">
                  <c:v>18.012469288921682</c:v>
                </c:pt>
                <c:pt idx="6">
                  <c:v>16.530182883030246</c:v>
                </c:pt>
                <c:pt idx="7">
                  <c:v>15.203215896825171</c:v>
                </c:pt>
                <c:pt idx="8">
                  <c:v>14.019100002297092</c:v>
                </c:pt>
                <c:pt idx="9">
                  <c:v>12.96670911603357</c:v>
                </c:pt>
                <c:pt idx="10">
                  <c:v>12.036154857313459</c:v>
                </c:pt>
                <c:pt idx="11">
                  <c:v>11.218693635792118</c:v>
                </c:pt>
                <c:pt idx="12">
                  <c:v>10.506644495763181</c:v>
                </c:pt>
                <c:pt idx="13">
                  <c:v>9.8933169450524137</c:v>
                </c:pt>
                <c:pt idx="14">
                  <c:v>9.3729480904161022</c:v>
                </c:pt>
                <c:pt idx="15">
                  <c:v>8.9406484887611537</c:v>
                </c:pt>
                <c:pt idx="16">
                  <c:v>8.5923562053990796</c:v>
                </c:pt>
                <c:pt idx="17">
                  <c:v>8.3247986476600992</c:v>
                </c:pt>
                <c:pt idx="18">
                  <c:v>8.1354618152518565</c:v>
                </c:pt>
                <c:pt idx="19">
                  <c:v>8.0225666784356608</c:v>
                </c:pt>
                <c:pt idx="20">
                  <c:v>7.98505246206705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EB-4DF0-BC56-9E3FE2CBF0BE}"/>
            </c:ext>
          </c:extLst>
        </c:ser>
        <c:ser>
          <c:idx val="2"/>
          <c:order val="2"/>
          <c:tx>
            <c:v>ניסוי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תיאוריה!$J$1:$J$8</c:f>
                <c:numCache>
                  <c:formatCode>General</c:formatCode>
                  <c:ptCount val="8"/>
                  <c:pt idx="0">
                    <c:v>1.5062500000000001</c:v>
                  </c:pt>
                  <c:pt idx="1">
                    <c:v>1.5031250000000003</c:v>
                  </c:pt>
                  <c:pt idx="2">
                    <c:v>1.3593750000000004</c:v>
                  </c:pt>
                  <c:pt idx="3">
                    <c:v>1.2718750000000005</c:v>
                  </c:pt>
                  <c:pt idx="4">
                    <c:v>1.2656250000000002</c:v>
                  </c:pt>
                  <c:pt idx="5">
                    <c:v>1.2031250000000004</c:v>
                  </c:pt>
                  <c:pt idx="6">
                    <c:v>1.1812500000000004</c:v>
                  </c:pt>
                  <c:pt idx="7">
                    <c:v>1.1625000000000003</c:v>
                  </c:pt>
                </c:numCache>
              </c:numRef>
            </c:plus>
            <c:minus>
              <c:numRef>
                <c:f>תיאוריה!$J$1:$J$8</c:f>
                <c:numCache>
                  <c:formatCode>General</c:formatCode>
                  <c:ptCount val="8"/>
                  <c:pt idx="0">
                    <c:v>1.5062500000000001</c:v>
                  </c:pt>
                  <c:pt idx="1">
                    <c:v>1.5031250000000003</c:v>
                  </c:pt>
                  <c:pt idx="2">
                    <c:v>1.3593750000000004</c:v>
                  </c:pt>
                  <c:pt idx="3">
                    <c:v>1.2718750000000005</c:v>
                  </c:pt>
                  <c:pt idx="4">
                    <c:v>1.2656250000000002</c:v>
                  </c:pt>
                  <c:pt idx="5">
                    <c:v>1.2031250000000004</c:v>
                  </c:pt>
                  <c:pt idx="6">
                    <c:v>1.1812500000000004</c:v>
                  </c:pt>
                  <c:pt idx="7">
                    <c:v>1.1625000000000003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תיאוריה!$M$2:$M$9</c:f>
              <c:numCache>
                <c:formatCode>General</c:formatCode>
                <c:ptCount val="8"/>
                <c:pt idx="0">
                  <c:v>0</c:v>
                </c:pt>
                <c:pt idx="1">
                  <c:v>5.8900000000000001E-2</c:v>
                </c:pt>
                <c:pt idx="2">
                  <c:v>0.1178</c:v>
                </c:pt>
                <c:pt idx="3">
                  <c:v>0.1767</c:v>
                </c:pt>
                <c:pt idx="4">
                  <c:v>0.2356</c:v>
                </c:pt>
                <c:pt idx="5">
                  <c:v>0.29449999999999998</c:v>
                </c:pt>
                <c:pt idx="6">
                  <c:v>0.35339999999999999</c:v>
                </c:pt>
                <c:pt idx="7">
                  <c:v>0.4123</c:v>
                </c:pt>
              </c:numCache>
            </c:numRef>
          </c:xVal>
          <c:yVal>
            <c:numRef>
              <c:f>תיאוריה!$N$2:$N$9</c:f>
              <c:numCache>
                <c:formatCode>General</c:formatCode>
                <c:ptCount val="8"/>
                <c:pt idx="0">
                  <c:v>21</c:v>
                </c:pt>
                <c:pt idx="1">
                  <c:v>15.300000000000004</c:v>
                </c:pt>
                <c:pt idx="2">
                  <c:v>9.7000000000000028</c:v>
                </c:pt>
                <c:pt idx="3">
                  <c:v>8.6000000000000014</c:v>
                </c:pt>
                <c:pt idx="4">
                  <c:v>5.8000000000000007</c:v>
                </c:pt>
                <c:pt idx="5">
                  <c:v>4.9000000000000021</c:v>
                </c:pt>
                <c:pt idx="6">
                  <c:v>4.1000000000000014</c:v>
                </c:pt>
                <c:pt idx="7">
                  <c:v>3.9000000000000021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EB-4DF0-BC56-9E3FE2CBF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1616"/>
        <c:axId val="165071992"/>
      </c:scatterChart>
      <c:valAx>
        <c:axId val="1662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במטרים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1992"/>
        <c:crosses val="autoZero"/>
        <c:crossBetween val="midCat"/>
      </c:valAx>
      <c:valAx>
        <c:axId val="16507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1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הפרש טמפ בין </a:t>
                </a:r>
                <a:r>
                  <a:rPr lang="en-US"/>
                  <a:t>T</a:t>
                </a:r>
                <a:r>
                  <a:rPr lang="he-IL"/>
                  <a:t>(</a:t>
                </a:r>
                <a:r>
                  <a:rPr lang="en-US"/>
                  <a:t>X</a:t>
                </a:r>
                <a:r>
                  <a:rPr lang="he-IL"/>
                  <a:t>)</a:t>
                </a:r>
                <a:r>
                  <a:rPr lang="he-IL" baseline="0"/>
                  <a:t> לאוויר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1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ניסוי ביחס לנוסחה </a:t>
            </a:r>
            <a:r>
              <a:rPr lang="en-US" baseline="0"/>
              <a:t>COSH</a:t>
            </a:r>
            <a:endParaRPr lang="he-I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32720909886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תיאוריה!$J$1:$J$8</c:f>
                <c:numCache>
                  <c:formatCode>General</c:formatCode>
                  <c:ptCount val="8"/>
                  <c:pt idx="0">
                    <c:v>1.5062500000000001</c:v>
                  </c:pt>
                  <c:pt idx="1">
                    <c:v>1.5031250000000003</c:v>
                  </c:pt>
                  <c:pt idx="2">
                    <c:v>1.3593750000000004</c:v>
                  </c:pt>
                  <c:pt idx="3">
                    <c:v>1.2718750000000005</c:v>
                  </c:pt>
                  <c:pt idx="4">
                    <c:v>1.2656250000000002</c:v>
                  </c:pt>
                  <c:pt idx="5">
                    <c:v>1.2031250000000004</c:v>
                  </c:pt>
                  <c:pt idx="6">
                    <c:v>1.1812500000000004</c:v>
                  </c:pt>
                  <c:pt idx="7">
                    <c:v>1.1625000000000003</c:v>
                  </c:pt>
                </c:numCache>
              </c:numRef>
            </c:plus>
            <c:minus>
              <c:numRef>
                <c:f>תיאוריה!$J$1:$J$8</c:f>
                <c:numCache>
                  <c:formatCode>General</c:formatCode>
                  <c:ptCount val="8"/>
                  <c:pt idx="0">
                    <c:v>1.5062500000000001</c:v>
                  </c:pt>
                  <c:pt idx="1">
                    <c:v>1.5031250000000003</c:v>
                  </c:pt>
                  <c:pt idx="2">
                    <c:v>1.3593750000000004</c:v>
                  </c:pt>
                  <c:pt idx="3">
                    <c:v>1.2718750000000005</c:v>
                  </c:pt>
                  <c:pt idx="4">
                    <c:v>1.2656250000000002</c:v>
                  </c:pt>
                  <c:pt idx="5">
                    <c:v>1.2031250000000004</c:v>
                  </c:pt>
                  <c:pt idx="6">
                    <c:v>1.1812500000000004</c:v>
                  </c:pt>
                  <c:pt idx="7">
                    <c:v>1.1625000000000003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תיאוריה!$N$2:$N$9</c:f>
              <c:numCache>
                <c:formatCode>General</c:formatCode>
                <c:ptCount val="8"/>
                <c:pt idx="0">
                  <c:v>21</c:v>
                </c:pt>
                <c:pt idx="1">
                  <c:v>15.300000000000004</c:v>
                </c:pt>
                <c:pt idx="2">
                  <c:v>9.7000000000000028</c:v>
                </c:pt>
                <c:pt idx="3">
                  <c:v>8.6000000000000014</c:v>
                </c:pt>
                <c:pt idx="4">
                  <c:v>5.8000000000000007</c:v>
                </c:pt>
                <c:pt idx="5">
                  <c:v>4.9000000000000021</c:v>
                </c:pt>
                <c:pt idx="6">
                  <c:v>4.1000000000000014</c:v>
                </c:pt>
                <c:pt idx="7">
                  <c:v>3.9000000000000021</c:v>
                </c:pt>
              </c:numCache>
            </c:numRef>
          </c:xVal>
          <c:yVal>
            <c:numRef>
              <c:f>תיאוריה!$P$2:$P$9</c:f>
              <c:numCache>
                <c:formatCode>General</c:formatCode>
                <c:ptCount val="8"/>
                <c:pt idx="0">
                  <c:v>28.300000000000004</c:v>
                </c:pt>
                <c:pt idx="1">
                  <c:v>21.922752220526863</c:v>
                </c:pt>
                <c:pt idx="2">
                  <c:v>17.150554993123063</c:v>
                </c:pt>
                <c:pt idx="3">
                  <c:v>13.63401706812351</c:v>
                </c:pt>
                <c:pt idx="4">
                  <c:v>11.11567893127029</c:v>
                </c:pt>
                <c:pt idx="5">
                  <c:v>9.4111631843155319</c:v>
                </c:pt>
                <c:pt idx="6">
                  <c:v>8.3956755535685872</c:v>
                </c:pt>
                <c:pt idx="7">
                  <c:v>7.9948682123535812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0-43AC-B08C-C66EA268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3168"/>
        <c:axId val="165073560"/>
      </c:scatterChart>
      <c:valAx>
        <c:axId val="16507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ניסוי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3560"/>
        <c:crosses val="autoZero"/>
        <c:crossBetween val="midCat"/>
      </c:valAx>
      <c:valAx>
        <c:axId val="16507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נוסחה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ניסוי ביחס לנוסחה </a:t>
            </a:r>
            <a:r>
              <a:rPr lang="en-US" baseline="0"/>
              <a:t>SINH</a:t>
            </a:r>
            <a:endParaRPr lang="he-I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ניסוי - SINH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32720909886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תיאוריה!$N$2:$N$9</c:f>
              <c:numCache>
                <c:formatCode>General</c:formatCode>
                <c:ptCount val="8"/>
                <c:pt idx="0">
                  <c:v>21</c:v>
                </c:pt>
                <c:pt idx="1">
                  <c:v>15.300000000000004</c:v>
                </c:pt>
                <c:pt idx="2">
                  <c:v>9.7000000000000028</c:v>
                </c:pt>
                <c:pt idx="3">
                  <c:v>8.6000000000000014</c:v>
                </c:pt>
                <c:pt idx="4">
                  <c:v>5.8000000000000007</c:v>
                </c:pt>
                <c:pt idx="5">
                  <c:v>4.9000000000000021</c:v>
                </c:pt>
                <c:pt idx="6">
                  <c:v>4.1000000000000014</c:v>
                </c:pt>
                <c:pt idx="7">
                  <c:v>3.9000000000000021</c:v>
                </c:pt>
              </c:numCache>
            </c:numRef>
          </c:xVal>
          <c:yVal>
            <c:numRef>
              <c:f>תיאוריה!$O$2:$O$9</c:f>
              <c:numCache>
                <c:formatCode>General</c:formatCode>
                <c:ptCount val="8"/>
                <c:pt idx="0">
                  <c:v>28.300000000000004</c:v>
                </c:pt>
                <c:pt idx="1">
                  <c:v>21.281514220086454</c:v>
                </c:pt>
                <c:pt idx="2">
                  <c:v>15.821131446776178</c:v>
                </c:pt>
                <c:pt idx="3">
                  <c:v>11.519075671261053</c:v>
                </c:pt>
                <c:pt idx="4">
                  <c:v>8.0603765409108785</c:v>
                </c:pt>
                <c:pt idx="5">
                  <c:v>5.1918091461537514</c:v>
                </c:pt>
                <c:pt idx="6">
                  <c:v>2.703354433073069</c:v>
                </c:pt>
                <c:pt idx="7">
                  <c:v>0.41282288591588395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3-4529-8A0F-EFE2CC401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4344"/>
        <c:axId val="165074736"/>
      </c:scatterChart>
      <c:valAx>
        <c:axId val="16507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ניסוי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736"/>
        <c:crosses val="autoZero"/>
        <c:crossBetween val="midCat"/>
      </c:valAx>
      <c:valAx>
        <c:axId val="1650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נוסחה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baseline="0"/>
              <a:t>טמפ ביחס למיקום - נוסחה וניסוי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2"/>
          <c:tx>
            <c:v>מודל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'גרף תיאוריה'!ModelX</c:f>
              <c:numCache>
                <c:formatCode>General</c:formatCode>
                <c:ptCount val="99"/>
                <c:pt idx="0">
                  <c:v>2.0999999999999999E-3</c:v>
                </c:pt>
                <c:pt idx="1">
                  <c:v>6.3E-3</c:v>
                </c:pt>
                <c:pt idx="2">
                  <c:v>1.0500000000000001E-2</c:v>
                </c:pt>
                <c:pt idx="3">
                  <c:v>1.47E-2</c:v>
                </c:pt>
                <c:pt idx="4">
                  <c:v>1.89E-2</c:v>
                </c:pt>
                <c:pt idx="5">
                  <c:v>2.3099999999999999E-2</c:v>
                </c:pt>
                <c:pt idx="6">
                  <c:v>2.7300000000000001E-2</c:v>
                </c:pt>
                <c:pt idx="7">
                  <c:v>3.15E-2</c:v>
                </c:pt>
                <c:pt idx="8">
                  <c:v>3.5700000000000003E-2</c:v>
                </c:pt>
                <c:pt idx="9">
                  <c:v>3.9899999999999998E-2</c:v>
                </c:pt>
                <c:pt idx="10">
                  <c:v>4.41E-2</c:v>
                </c:pt>
                <c:pt idx="11">
                  <c:v>4.8300000000000003E-2</c:v>
                </c:pt>
                <c:pt idx="12">
                  <c:v>5.2499999999999998E-2</c:v>
                </c:pt>
                <c:pt idx="13">
                  <c:v>5.6699999999999993E-2</c:v>
                </c:pt>
                <c:pt idx="14">
                  <c:v>6.0900000000000003E-2</c:v>
                </c:pt>
                <c:pt idx="15">
                  <c:v>6.5099999999999991E-2</c:v>
                </c:pt>
                <c:pt idx="16">
                  <c:v>6.93E-2</c:v>
                </c:pt>
                <c:pt idx="17">
                  <c:v>7.3499999999999996E-2</c:v>
                </c:pt>
                <c:pt idx="18">
                  <c:v>7.7699999999999991E-2</c:v>
                </c:pt>
                <c:pt idx="19">
                  <c:v>8.1900000000000001E-2</c:v>
                </c:pt>
                <c:pt idx="20">
                  <c:v>8.6099999999999996E-2</c:v>
                </c:pt>
                <c:pt idx="21">
                  <c:v>9.0299999999999991E-2</c:v>
                </c:pt>
                <c:pt idx="22">
                  <c:v>9.4500000000000001E-2</c:v>
                </c:pt>
                <c:pt idx="23">
                  <c:v>9.8699999999999996E-2</c:v>
                </c:pt>
                <c:pt idx="24">
                  <c:v>0.10290000000000001</c:v>
                </c:pt>
                <c:pt idx="25">
                  <c:v>0.1071</c:v>
                </c:pt>
                <c:pt idx="26">
                  <c:v>0.1113</c:v>
                </c:pt>
                <c:pt idx="27">
                  <c:v>0.11550000000000001</c:v>
                </c:pt>
                <c:pt idx="28">
                  <c:v>0.1197</c:v>
                </c:pt>
                <c:pt idx="29">
                  <c:v>0.1239</c:v>
                </c:pt>
                <c:pt idx="30">
                  <c:v>0.12809999999999999</c:v>
                </c:pt>
                <c:pt idx="31">
                  <c:v>0.1323</c:v>
                </c:pt>
                <c:pt idx="32">
                  <c:v>0.13650000000000001</c:v>
                </c:pt>
                <c:pt idx="33">
                  <c:v>0.14069999999999999</c:v>
                </c:pt>
                <c:pt idx="34">
                  <c:v>0.1449</c:v>
                </c:pt>
                <c:pt idx="35">
                  <c:v>0.14910000000000001</c:v>
                </c:pt>
                <c:pt idx="36">
                  <c:v>0.15329999999999999</c:v>
                </c:pt>
                <c:pt idx="37">
                  <c:v>0.1575</c:v>
                </c:pt>
                <c:pt idx="38">
                  <c:v>0.16170000000000001</c:v>
                </c:pt>
                <c:pt idx="39">
                  <c:v>0.16589999999999999</c:v>
                </c:pt>
                <c:pt idx="40">
                  <c:v>0.1701</c:v>
                </c:pt>
                <c:pt idx="41">
                  <c:v>0.17430000000000001</c:v>
                </c:pt>
                <c:pt idx="42">
                  <c:v>0.17849999999999999</c:v>
                </c:pt>
                <c:pt idx="43">
                  <c:v>0.1827</c:v>
                </c:pt>
                <c:pt idx="44">
                  <c:v>0.18690000000000001</c:v>
                </c:pt>
                <c:pt idx="45">
                  <c:v>0.19109999999999999</c:v>
                </c:pt>
                <c:pt idx="46">
                  <c:v>0.1953</c:v>
                </c:pt>
                <c:pt idx="47">
                  <c:v>0.19950000000000001</c:v>
                </c:pt>
                <c:pt idx="48">
                  <c:v>0.20369999999999999</c:v>
                </c:pt>
                <c:pt idx="49">
                  <c:v>0.2079</c:v>
                </c:pt>
                <c:pt idx="50">
                  <c:v>0.21210000000000001</c:v>
                </c:pt>
                <c:pt idx="51">
                  <c:v>0.21629999999999999</c:v>
                </c:pt>
                <c:pt idx="52">
                  <c:v>0.2205</c:v>
                </c:pt>
                <c:pt idx="53">
                  <c:v>0.22470000000000001</c:v>
                </c:pt>
                <c:pt idx="54">
                  <c:v>0.22889999999999999</c:v>
                </c:pt>
                <c:pt idx="55">
                  <c:v>0.2331</c:v>
                </c:pt>
                <c:pt idx="56">
                  <c:v>0.23730000000000001</c:v>
                </c:pt>
                <c:pt idx="57">
                  <c:v>0.24149999999999999</c:v>
                </c:pt>
                <c:pt idx="58">
                  <c:v>0.2457</c:v>
                </c:pt>
                <c:pt idx="59">
                  <c:v>0.24990000000000001</c:v>
                </c:pt>
                <c:pt idx="60">
                  <c:v>0.25409999999999999</c:v>
                </c:pt>
                <c:pt idx="61">
                  <c:v>0.25829999999999997</c:v>
                </c:pt>
                <c:pt idx="62">
                  <c:v>0.26250000000000001</c:v>
                </c:pt>
                <c:pt idx="63">
                  <c:v>0.26669999999999999</c:v>
                </c:pt>
                <c:pt idx="64">
                  <c:v>0.27089999999999997</c:v>
                </c:pt>
                <c:pt idx="65">
                  <c:v>0.27510000000000001</c:v>
                </c:pt>
                <c:pt idx="66">
                  <c:v>0.27929999999999999</c:v>
                </c:pt>
                <c:pt idx="67">
                  <c:v>0.28349999999999997</c:v>
                </c:pt>
                <c:pt idx="68">
                  <c:v>0.28770000000000001</c:v>
                </c:pt>
                <c:pt idx="69">
                  <c:v>0.29189999999999999</c:v>
                </c:pt>
                <c:pt idx="70">
                  <c:v>0.29609999999999997</c:v>
                </c:pt>
                <c:pt idx="71">
                  <c:v>0.30030000000000001</c:v>
                </c:pt>
                <c:pt idx="72">
                  <c:v>0.30449999999999999</c:v>
                </c:pt>
                <c:pt idx="73">
                  <c:v>0.30869999999999997</c:v>
                </c:pt>
                <c:pt idx="74">
                  <c:v>0.31290000000000001</c:v>
                </c:pt>
                <c:pt idx="75">
                  <c:v>0.31709999999999999</c:v>
                </c:pt>
                <c:pt idx="76">
                  <c:v>0.32129999999999997</c:v>
                </c:pt>
                <c:pt idx="77">
                  <c:v>0.32550000000000001</c:v>
                </c:pt>
                <c:pt idx="78">
                  <c:v>0.32969999999999999</c:v>
                </c:pt>
                <c:pt idx="79">
                  <c:v>0.33389999999999997</c:v>
                </c:pt>
                <c:pt idx="80">
                  <c:v>0.33810000000000001</c:v>
                </c:pt>
                <c:pt idx="81">
                  <c:v>0.34229999999999999</c:v>
                </c:pt>
                <c:pt idx="82">
                  <c:v>0.34649999999999997</c:v>
                </c:pt>
                <c:pt idx="83">
                  <c:v>0.35070000000000001</c:v>
                </c:pt>
                <c:pt idx="84">
                  <c:v>0.35489999999999999</c:v>
                </c:pt>
                <c:pt idx="85">
                  <c:v>0.35909999999999997</c:v>
                </c:pt>
                <c:pt idx="86">
                  <c:v>0.36330000000000001</c:v>
                </c:pt>
                <c:pt idx="87">
                  <c:v>0.36749999999999999</c:v>
                </c:pt>
                <c:pt idx="88">
                  <c:v>0.37169999999999997</c:v>
                </c:pt>
                <c:pt idx="89">
                  <c:v>0.37590000000000001</c:v>
                </c:pt>
                <c:pt idx="90">
                  <c:v>0.38009999999999999</c:v>
                </c:pt>
                <c:pt idx="91">
                  <c:v>0.38429999999999997</c:v>
                </c:pt>
                <c:pt idx="92">
                  <c:v>0.38850000000000001</c:v>
                </c:pt>
                <c:pt idx="93">
                  <c:v>0.39269999999999999</c:v>
                </c:pt>
                <c:pt idx="94">
                  <c:v>0.39689999999999998</c:v>
                </c:pt>
                <c:pt idx="95">
                  <c:v>0.40110000000000001</c:v>
                </c:pt>
                <c:pt idx="96">
                  <c:v>0.40529999999999999</c:v>
                </c:pt>
                <c:pt idx="97">
                  <c:v>0.40949999999999998</c:v>
                </c:pt>
                <c:pt idx="98">
                  <c:v>0.41370000000000001</c:v>
                </c:pt>
              </c:numCache>
            </c:numRef>
          </c:xVal>
          <c:yVal>
            <c:numRef>
              <c:f>'גרף תיאוריה'!ModelY</c:f>
              <c:numCache>
                <c:formatCode>General</c:formatCode>
                <c:ptCount val="99"/>
                <c:pt idx="0">
                  <c:v>27.705453743469761</c:v>
                </c:pt>
                <c:pt idx="1">
                  <c:v>27.121233109117039</c:v>
                </c:pt>
                <c:pt idx="2">
                  <c:v>26.547178230932239</c:v>
                </c:pt>
                <c:pt idx="3">
                  <c:v>25.983132938941271</c:v>
                </c:pt>
                <c:pt idx="4">
                  <c:v>25.428944665537539</c:v>
                </c:pt>
                <c:pt idx="5">
                  <c:v>24.884464353323871</c:v>
                </c:pt>
                <c:pt idx="6">
                  <c:v>24.34954636448774</c:v>
                </c:pt>
                <c:pt idx="7">
                  <c:v>23.824048391733449</c:v>
                </c:pt>
                <c:pt idx="8">
                  <c:v>23.307831370794919</c:v>
                </c:pt>
                <c:pt idx="9">
                  <c:v>22.800759394552049</c:v>
                </c:pt>
                <c:pt idx="10">
                  <c:v>22.30269962877394</c:v>
                </c:pt>
                <c:pt idx="11">
                  <c:v>21.81352222951147</c:v>
                </c:pt>
                <c:pt idx="12">
                  <c:v>21.333100262161441</c:v>
                </c:pt>
                <c:pt idx="13">
                  <c:v>20.861309622223558</c:v>
                </c:pt>
                <c:pt idx="14">
                  <c:v>20.39802895777137</c:v>
                </c:pt>
                <c:pt idx="15">
                  <c:v>19.943139593656749</c:v>
                </c:pt>
                <c:pt idx="16">
                  <c:v>19.49652545746731</c:v>
                </c:pt>
                <c:pt idx="17">
                  <c:v>19.05807300725429</c:v>
                </c:pt>
                <c:pt idx="18">
                  <c:v>18.62767116104849</c:v>
                </c:pt>
                <c:pt idx="19">
                  <c:v>18.205211228179301</c:v>
                </c:pt>
                <c:pt idx="20">
                  <c:v>17.790586842411681</c:v>
                </c:pt>
                <c:pt idx="21">
                  <c:v>17.383693896914089</c:v>
                </c:pt>
                <c:pt idx="22">
                  <c:v>16.98443048106888</c:v>
                </c:pt>
                <c:pt idx="23">
                  <c:v>16.592696819135639</c:v>
                </c:pt>
                <c:pt idx="24">
                  <c:v>16.208395210775581</c:v>
                </c:pt>
                <c:pt idx="25">
                  <c:v>15.83142997344437</c:v>
                </c:pt>
                <c:pt idx="26">
                  <c:v>15.461707386658601</c:v>
                </c:pt>
                <c:pt idx="27">
                  <c:v>15.09913563813905</c:v>
                </c:pt>
                <c:pt idx="28">
                  <c:v>14.74362477183319</c:v>
                </c:pt>
                <c:pt idx="29">
                  <c:v>14.395086637816091</c:v>
                </c:pt>
                <c:pt idx="30">
                  <c:v>14.05343484406848</c:v>
                </c:pt>
                <c:pt idx="31">
                  <c:v>13.718584710127651</c:v>
                </c:pt>
                <c:pt idx="32">
                  <c:v>13.390453222605689</c:v>
                </c:pt>
                <c:pt idx="33">
                  <c:v>13.068958992567349</c:v>
                </c:pt>
                <c:pt idx="34">
                  <c:v>12.75402221475796</c:v>
                </c:pt>
                <c:pt idx="35">
                  <c:v>12.445564628669519</c:v>
                </c:pt>
                <c:pt idx="36">
                  <c:v>12.1435094814319</c:v>
                </c:pt>
                <c:pt idx="37">
                  <c:v>11.84778149251305</c:v>
                </c:pt>
                <c:pt idx="38">
                  <c:v>11.55830682021133</c:v>
                </c:pt>
                <c:pt idx="39">
                  <c:v>11.27501302991995</c:v>
                </c:pt>
                <c:pt idx="40">
                  <c:v>10.997829064142531</c:v>
                </c:pt>
                <c:pt idx="41">
                  <c:v>10.726685214236459</c:v>
                </c:pt>
                <c:pt idx="42">
                  <c:v>10.46151309385864</c:v>
                </c:pt>
                <c:pt idx="43">
                  <c:v>10.202245614086911</c:v>
                </c:pt>
                <c:pt idx="44">
                  <c:v>9.9488169601881609</c:v>
                </c:pt>
                <c:pt idx="45">
                  <c:v>9.7011625700024382</c:v>
                </c:pt>
                <c:pt idx="46">
                  <c:v>9.4592191139109403</c:v>
                </c:pt>
                <c:pt idx="47">
                  <c:v>9.2229244763536435</c:v>
                </c:pt>
                <c:pt idx="48">
                  <c:v>8.99221773886104</c:v>
                </c:pt>
                <c:pt idx="49">
                  <c:v>8.7670391645627426</c:v>
                </c:pt>
                <c:pt idx="50">
                  <c:v>8.547330184134232</c:v>
                </c:pt>
                <c:pt idx="51">
                  <c:v>8.333033383141597</c:v>
                </c:pt>
                <c:pt idx="52">
                  <c:v>8.1240924907427576</c:v>
                </c:pt>
                <c:pt idx="53">
                  <c:v>7.920452369702268</c:v>
                </c:pt>
                <c:pt idx="54">
                  <c:v>7.7220590076757851</c:v>
                </c:pt>
                <c:pt idx="55">
                  <c:v>7.5288595097189734</c:v>
                </c:pt>
                <c:pt idx="56">
                  <c:v>7.3408020919745383</c:v>
                </c:pt>
                <c:pt idx="57">
                  <c:v>7.1578360764903266</c:v>
                </c:pt>
                <c:pt idx="58">
                  <c:v>6.9799118871203589</c:v>
                </c:pt>
                <c:pt idx="59">
                  <c:v>6.8069810464598604</c:v>
                </c:pt>
                <c:pt idx="60">
                  <c:v>6.638996173764788</c:v>
                </c:pt>
                <c:pt idx="61">
                  <c:v>6.4759109838057256</c:v>
                </c:pt>
                <c:pt idx="62">
                  <c:v>6.3176802866053663</c:v>
                </c:pt>
                <c:pt idx="63">
                  <c:v>6.1642599880085136</c:v>
                </c:pt>
                <c:pt idx="64">
                  <c:v>6.0156070910332851</c:v>
                </c:pt>
                <c:pt idx="65">
                  <c:v>5.8716796979518371</c:v>
                </c:pt>
                <c:pt idx="66">
                  <c:v>5.7324370130488411</c:v>
                </c:pt>
                <c:pt idx="67">
                  <c:v>5.5978393460060536</c:v>
                </c:pt>
                <c:pt idx="68">
                  <c:v>5.4678481158613188</c:v>
                </c:pt>
                <c:pt idx="69">
                  <c:v>5.3424258554905073</c:v>
                </c:pt>
                <c:pt idx="70">
                  <c:v>5.2215362165612227</c:v>
                </c:pt>
                <c:pt idx="71">
                  <c:v>5.1051439749075129</c:v>
                </c:pt>
                <c:pt idx="72">
                  <c:v>4.9932150362753802</c:v>
                </c:pt>
                <c:pt idx="73">
                  <c:v>4.8857164423892279</c:v>
                </c:pt>
                <c:pt idx="74">
                  <c:v>4.7826163772903527</c:v>
                </c:pt>
                <c:pt idx="75">
                  <c:v>4.6838841738992576</c:v>
                </c:pt>
                <c:pt idx="76">
                  <c:v>4.5894903207543791</c:v>
                </c:pt>
                <c:pt idx="77">
                  <c:v>4.4994064688808946</c:v>
                </c:pt>
                <c:pt idx="78">
                  <c:v>4.4136054387443551</c:v>
                </c:pt>
                <c:pt idx="79">
                  <c:v>4.3320612272448216</c:v>
                </c:pt>
                <c:pt idx="80">
                  <c:v>4.2547490147088283</c:v>
                </c:pt>
                <c:pt idx="81">
                  <c:v>4.1816451718373706</c:v>
                </c:pt>
                <c:pt idx="82">
                  <c:v>4.1127272665699053</c:v>
                </c:pt>
                <c:pt idx="83">
                  <c:v>4.047974070825525</c:v>
                </c:pt>
                <c:pt idx="84">
                  <c:v>3.9873655670843529</c:v>
                </c:pt>
                <c:pt idx="85">
                  <c:v>3.9308829547734732</c:v>
                </c:pt>
                <c:pt idx="86">
                  <c:v>3.8785086564237901</c:v>
                </c:pt>
                <c:pt idx="87">
                  <c:v>3.830226323565729</c:v>
                </c:pt>
                <c:pt idx="88">
                  <c:v>3.7860208423335782</c:v>
                </c:pt>
                <c:pt idx="89">
                  <c:v>3.7458783387503161</c:v>
                </c:pt>
                <c:pt idx="90">
                  <c:v>3.709786183666516</c:v>
                </c:pt>
                <c:pt idx="91">
                  <c:v>3.677732997329016</c:v>
                </c:pt>
                <c:pt idx="92">
                  <c:v>3.649708653557187</c:v>
                </c:pt>
                <c:pt idx="93">
                  <c:v>3.625704283506511</c:v>
                </c:pt>
                <c:pt idx="94">
                  <c:v>3.6057122790016152</c:v>
                </c:pt>
                <c:pt idx="95">
                  <c:v>3.589726295422746</c:v>
                </c:pt>
                <c:pt idx="96">
                  <c:v>3.5777412541321638</c:v>
                </c:pt>
                <c:pt idx="97">
                  <c:v>3.5697533444290208</c:v>
                </c:pt>
                <c:pt idx="98">
                  <c:v>3.5657600250235109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4C-4895-AEB5-22F86E62B438}"/>
            </c:ext>
          </c:extLst>
        </c:ser>
        <c:ser>
          <c:idx val="2"/>
          <c:order val="3"/>
          <c:tx>
            <c:v>ניסוי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תיאוריה!$J$1:$J$8</c:f>
                <c:numCache>
                  <c:formatCode>General</c:formatCode>
                  <c:ptCount val="8"/>
                  <c:pt idx="0">
                    <c:v>1.5062500000000001</c:v>
                  </c:pt>
                  <c:pt idx="1">
                    <c:v>1.5031250000000003</c:v>
                  </c:pt>
                  <c:pt idx="2">
                    <c:v>1.3593750000000004</c:v>
                  </c:pt>
                  <c:pt idx="3">
                    <c:v>1.2718750000000005</c:v>
                  </c:pt>
                  <c:pt idx="4">
                    <c:v>1.2656250000000002</c:v>
                  </c:pt>
                  <c:pt idx="5">
                    <c:v>1.2031250000000004</c:v>
                  </c:pt>
                  <c:pt idx="6">
                    <c:v>1.1812500000000004</c:v>
                  </c:pt>
                  <c:pt idx="7">
                    <c:v>1.1625000000000003</c:v>
                  </c:pt>
                </c:numCache>
              </c:numRef>
            </c:plus>
            <c:minus>
              <c:numRef>
                <c:f>תיאוריה!$J$1:$J$8</c:f>
                <c:numCache>
                  <c:formatCode>General</c:formatCode>
                  <c:ptCount val="8"/>
                  <c:pt idx="0">
                    <c:v>1.5062500000000001</c:v>
                  </c:pt>
                  <c:pt idx="1">
                    <c:v>1.5031250000000003</c:v>
                  </c:pt>
                  <c:pt idx="2">
                    <c:v>1.3593750000000004</c:v>
                  </c:pt>
                  <c:pt idx="3">
                    <c:v>1.2718750000000005</c:v>
                  </c:pt>
                  <c:pt idx="4">
                    <c:v>1.2656250000000002</c:v>
                  </c:pt>
                  <c:pt idx="5">
                    <c:v>1.2031250000000004</c:v>
                  </c:pt>
                  <c:pt idx="6">
                    <c:v>1.1812500000000004</c:v>
                  </c:pt>
                  <c:pt idx="7">
                    <c:v>1.1625000000000003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תיאוריה!$M$2:$M$9</c:f>
              <c:numCache>
                <c:formatCode>General</c:formatCode>
                <c:ptCount val="8"/>
                <c:pt idx="0">
                  <c:v>0</c:v>
                </c:pt>
                <c:pt idx="1">
                  <c:v>5.8900000000000001E-2</c:v>
                </c:pt>
                <c:pt idx="2">
                  <c:v>0.1178</c:v>
                </c:pt>
                <c:pt idx="3">
                  <c:v>0.1767</c:v>
                </c:pt>
                <c:pt idx="4">
                  <c:v>0.2356</c:v>
                </c:pt>
                <c:pt idx="5">
                  <c:v>0.29449999999999998</c:v>
                </c:pt>
                <c:pt idx="6">
                  <c:v>0.35339999999999999</c:v>
                </c:pt>
                <c:pt idx="7">
                  <c:v>0.4123</c:v>
                </c:pt>
              </c:numCache>
            </c:numRef>
          </c:xVal>
          <c:yVal>
            <c:numRef>
              <c:f>תיאוריה!$N$2:$N$9</c:f>
              <c:numCache>
                <c:formatCode>General</c:formatCode>
                <c:ptCount val="8"/>
                <c:pt idx="0">
                  <c:v>21</c:v>
                </c:pt>
                <c:pt idx="1">
                  <c:v>15.300000000000004</c:v>
                </c:pt>
                <c:pt idx="2">
                  <c:v>9.7000000000000028</c:v>
                </c:pt>
                <c:pt idx="3">
                  <c:v>8.6000000000000014</c:v>
                </c:pt>
                <c:pt idx="4">
                  <c:v>5.8000000000000007</c:v>
                </c:pt>
                <c:pt idx="5">
                  <c:v>4.9000000000000021</c:v>
                </c:pt>
                <c:pt idx="6">
                  <c:v>4.1000000000000014</c:v>
                </c:pt>
                <c:pt idx="7">
                  <c:v>3.9000000000000021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4C-4895-AEB5-22F86E62B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1616"/>
        <c:axId val="1650719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נוסחה SINH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תיאוריה!$E$1:$E$21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2.1156249999999998E-2</c:v>
                      </c:pt>
                      <c:pt idx="2">
                        <c:v>4.2312499999999996E-2</c:v>
                      </c:pt>
                      <c:pt idx="3">
                        <c:v>6.346874999999999E-2</c:v>
                      </c:pt>
                      <c:pt idx="4">
                        <c:v>8.4624999999999992E-2</c:v>
                      </c:pt>
                      <c:pt idx="5">
                        <c:v>0.10578124999999999</c:v>
                      </c:pt>
                      <c:pt idx="6">
                        <c:v>0.12693749999999998</c:v>
                      </c:pt>
                      <c:pt idx="7">
                        <c:v>0.14809374999999997</c:v>
                      </c:pt>
                      <c:pt idx="8">
                        <c:v>0.16924999999999996</c:v>
                      </c:pt>
                      <c:pt idx="9">
                        <c:v>0.19040624999999994</c:v>
                      </c:pt>
                      <c:pt idx="10">
                        <c:v>0.21156249999999993</c:v>
                      </c:pt>
                      <c:pt idx="11">
                        <c:v>0.23271874999999992</c:v>
                      </c:pt>
                      <c:pt idx="12">
                        <c:v>0.25387499999999991</c:v>
                      </c:pt>
                      <c:pt idx="13">
                        <c:v>0.27503124999999989</c:v>
                      </c:pt>
                      <c:pt idx="14">
                        <c:v>0.29618749999999988</c:v>
                      </c:pt>
                      <c:pt idx="15">
                        <c:v>0.31734374999999987</c:v>
                      </c:pt>
                      <c:pt idx="16">
                        <c:v>0.33849999999999986</c:v>
                      </c:pt>
                      <c:pt idx="17">
                        <c:v>0.35965624999999984</c:v>
                      </c:pt>
                      <c:pt idx="18">
                        <c:v>0.38081249999999983</c:v>
                      </c:pt>
                      <c:pt idx="19">
                        <c:v>0.40196874999999982</c:v>
                      </c:pt>
                      <c:pt idx="20">
                        <c:v>0.42312499999999981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תיאוריה!$G$1:$G$21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28.300000000000004</c:v>
                      </c:pt>
                      <c:pt idx="1">
                        <c:v>25.570196689354177</c:v>
                      </c:pt>
                      <c:pt idx="2">
                        <c:v>23.080653764159603</c:v>
                      </c:pt>
                      <c:pt idx="3">
                        <c:v>20.807979204790023</c:v>
                      </c:pt>
                      <c:pt idx="4">
                        <c:v>18.730818710679305</c:v>
                      </c:pt>
                      <c:pt idx="5">
                        <c:v>16.829655052960501</c:v>
                      </c:pt>
                      <c:pt idx="6">
                        <c:v>15.08662468843297</c:v>
                      </c:pt>
                      <c:pt idx="7">
                        <c:v>13.48534991174221</c:v>
                      </c:pt>
                      <c:pt idx="8">
                        <c:v>12.010784968655857</c:v>
                      </c:pt>
                      <c:pt idx="9">
                        <c:v>10.649074684499169</c:v>
                      </c:pt>
                      <c:pt idx="10">
                        <c:v>9.3874242794071634</c:v>
                      </c:pt>
                      <c:pt idx="11">
                        <c:v>8.2139791471632844</c:v>
                      </c:pt>
                      <c:pt idx="12">
                        <c:v>7.1177134680132381</c:v>
                      </c:pt>
                      <c:pt idx="13">
                        <c:v>6.0883266088477228</c:v>
                      </c:pt>
                      <c:pt idx="14">
                        <c:v>5.1161463373188178</c:v>
                      </c:pt>
                      <c:pt idx="15">
                        <c:v>4.1920379404791266</c:v>
                      </c:pt>
                      <c:pt idx="16">
                        <c:v>3.3073183940124613</c:v>
                      </c:pt>
                      <c:pt idx="17">
                        <c:v>2.4536747755806507</c:v>
                      </c:pt>
                      <c:pt idx="18">
                        <c:v>1.623086155689327</c:v>
                      </c:pt>
                      <c:pt idx="19">
                        <c:v>0.80774823215063873</c:v>
                      </c:pt>
                      <c:pt idx="20">
                        <c:v>6.3483292944795582E-15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94C-4895-AEB5-22F86E62B43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נוסחה COSH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תיאוריה!$E$1:$E$21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2.1156249999999998E-2</c:v>
                      </c:pt>
                      <c:pt idx="2">
                        <c:v>4.2312499999999996E-2</c:v>
                      </c:pt>
                      <c:pt idx="3">
                        <c:v>6.346874999999999E-2</c:v>
                      </c:pt>
                      <c:pt idx="4">
                        <c:v>8.4624999999999992E-2</c:v>
                      </c:pt>
                      <c:pt idx="5">
                        <c:v>0.10578124999999999</c:v>
                      </c:pt>
                      <c:pt idx="6">
                        <c:v>0.12693749999999998</c:v>
                      </c:pt>
                      <c:pt idx="7">
                        <c:v>0.14809374999999997</c:v>
                      </c:pt>
                      <c:pt idx="8">
                        <c:v>0.16924999999999996</c:v>
                      </c:pt>
                      <c:pt idx="9">
                        <c:v>0.19040624999999994</c:v>
                      </c:pt>
                      <c:pt idx="10">
                        <c:v>0.21156249999999993</c:v>
                      </c:pt>
                      <c:pt idx="11">
                        <c:v>0.23271874999999992</c:v>
                      </c:pt>
                      <c:pt idx="12">
                        <c:v>0.25387499999999991</c:v>
                      </c:pt>
                      <c:pt idx="13">
                        <c:v>0.27503124999999989</c:v>
                      </c:pt>
                      <c:pt idx="14">
                        <c:v>0.29618749999999988</c:v>
                      </c:pt>
                      <c:pt idx="15">
                        <c:v>0.31734374999999987</c:v>
                      </c:pt>
                      <c:pt idx="16">
                        <c:v>0.33849999999999986</c:v>
                      </c:pt>
                      <c:pt idx="17">
                        <c:v>0.35965624999999984</c:v>
                      </c:pt>
                      <c:pt idx="18">
                        <c:v>0.38081249999999983</c:v>
                      </c:pt>
                      <c:pt idx="19">
                        <c:v>0.40196874999999982</c:v>
                      </c:pt>
                      <c:pt idx="20">
                        <c:v>0.42312499999999981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תיאוריה!$I$1:$I$21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28.300000000000004</c:v>
                      </c:pt>
                      <c:pt idx="1">
                        <c:v>25.79810877450841</c:v>
                      </c:pt>
                      <c:pt idx="2">
                        <c:v>23.538619421531831</c:v>
                      </c:pt>
                      <c:pt idx="3">
                        <c:v>21.500301530156175</c:v>
                      </c:pt>
                      <c:pt idx="4">
                        <c:v>19.664002840889509</c:v>
                      </c:pt>
                      <c:pt idx="5">
                        <c:v>18.012469288921682</c:v>
                      </c:pt>
                      <c:pt idx="6">
                        <c:v>16.530182883030246</c:v>
                      </c:pt>
                      <c:pt idx="7">
                        <c:v>15.203215896825171</c:v>
                      </c:pt>
                      <c:pt idx="8">
                        <c:v>14.019100002297092</c:v>
                      </c:pt>
                      <c:pt idx="9">
                        <c:v>12.96670911603357</c:v>
                      </c:pt>
                      <c:pt idx="10">
                        <c:v>12.036154857313459</c:v>
                      </c:pt>
                      <c:pt idx="11">
                        <c:v>11.218693635792118</c:v>
                      </c:pt>
                      <c:pt idx="12">
                        <c:v>10.506644495763181</c:v>
                      </c:pt>
                      <c:pt idx="13">
                        <c:v>9.8933169450524137</c:v>
                      </c:pt>
                      <c:pt idx="14">
                        <c:v>9.3729480904161022</c:v>
                      </c:pt>
                      <c:pt idx="15">
                        <c:v>8.9406484887611537</c:v>
                      </c:pt>
                      <c:pt idx="16">
                        <c:v>8.5923562053990796</c:v>
                      </c:pt>
                      <c:pt idx="17">
                        <c:v>8.3247986476600992</c:v>
                      </c:pt>
                      <c:pt idx="18">
                        <c:v>8.1354618152518565</c:v>
                      </c:pt>
                      <c:pt idx="19">
                        <c:v>8.0225666784356608</c:v>
                      </c:pt>
                      <c:pt idx="20">
                        <c:v>7.98505246206705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94C-4895-AEB5-22F86E62B438}"/>
                  </c:ext>
                </c:extLst>
              </c15:ser>
            </c15:filteredScatterSeries>
          </c:ext>
        </c:extLst>
      </c:scatterChart>
      <c:valAx>
        <c:axId val="1662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במטרים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1992"/>
        <c:crosses val="autoZero"/>
        <c:crossBetween val="midCat"/>
      </c:valAx>
      <c:valAx>
        <c:axId val="16507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1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הפרש טמפ בין </a:t>
                </a:r>
                <a:r>
                  <a:rPr lang="en-US"/>
                  <a:t>T</a:t>
                </a:r>
                <a:r>
                  <a:rPr lang="he-IL"/>
                  <a:t>(</a:t>
                </a:r>
                <a:r>
                  <a:rPr lang="en-US"/>
                  <a:t>X</a:t>
                </a:r>
                <a:r>
                  <a:rPr lang="he-IL"/>
                  <a:t>)</a:t>
                </a:r>
                <a:r>
                  <a:rPr lang="he-IL" baseline="0"/>
                  <a:t> לאוויר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1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9526</xdr:rowOff>
    </xdr:from>
    <xdr:to>
      <xdr:col>14</xdr:col>
      <xdr:colOff>66676</xdr:colOff>
      <xdr:row>29</xdr:row>
      <xdr:rowOff>152401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30</xdr:row>
      <xdr:rowOff>4762</xdr:rowOff>
    </xdr:from>
    <xdr:to>
      <xdr:col>15</xdr:col>
      <xdr:colOff>0</xdr:colOff>
      <xdr:row>50</xdr:row>
      <xdr:rowOff>161925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609599</xdr:colOff>
      <xdr:row>2</xdr:row>
      <xdr:rowOff>0</xdr:rowOff>
    </xdr:from>
    <xdr:to>
      <xdr:col>29</xdr:col>
      <xdr:colOff>9524</xdr:colOff>
      <xdr:row>21</xdr:row>
      <xdr:rowOff>9525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2</xdr:row>
      <xdr:rowOff>0</xdr:rowOff>
    </xdr:from>
    <xdr:to>
      <xdr:col>44</xdr:col>
      <xdr:colOff>9525</xdr:colOff>
      <xdr:row>21</xdr:row>
      <xdr:rowOff>9525</xdr:rowOff>
    </xdr:to>
    <xdr:graphicFrame macro="">
      <xdr:nvGraphicFramePr>
        <xdr:cNvPr id="5" name="תרשים 1">
          <a:extLst>
            <a:ext uri="{FF2B5EF4-FFF2-40B4-BE49-F238E27FC236}">
              <a16:creationId xmlns:a16="http://schemas.microsoft.com/office/drawing/2014/main" id="{251493A4-BFA7-4650-B131-2DCE7AA1CA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23811</xdr:rowOff>
    </xdr:from>
    <xdr:to>
      <xdr:col>9</xdr:col>
      <xdr:colOff>504825</xdr:colOff>
      <xdr:row>20</xdr:row>
      <xdr:rowOff>142874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133350</xdr:rowOff>
    </xdr:from>
    <xdr:to>
      <xdr:col>17</xdr:col>
      <xdr:colOff>304800</xdr:colOff>
      <xdr:row>29</xdr:row>
      <xdr:rowOff>9525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0</xdr:row>
      <xdr:rowOff>14287</xdr:rowOff>
    </xdr:from>
    <xdr:to>
      <xdr:col>17</xdr:col>
      <xdr:colOff>314325</xdr:colOff>
      <xdr:row>14</xdr:row>
      <xdr:rowOff>100012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533400</xdr:colOff>
      <xdr:row>0</xdr:row>
      <xdr:rowOff>95250</xdr:rowOff>
    </xdr:from>
    <xdr:to>
      <xdr:col>27</xdr:col>
      <xdr:colOff>228600</xdr:colOff>
      <xdr:row>21</xdr:row>
      <xdr:rowOff>23813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8DE4A33E-E3DE-4D58-A771-507F67E19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</sheetPr>
  <dimension ref="A1:R23"/>
  <sheetViews>
    <sheetView workbookViewId="0">
      <selection activeCell="C3" sqref="C3"/>
    </sheetView>
  </sheetViews>
  <sheetFormatPr defaultColWidth="9" defaultRowHeight="14.25" customHeight="1" x14ac:dyDescent="0.25"/>
  <cols>
    <col min="1" max="1" width="17.5703125" customWidth="1"/>
  </cols>
  <sheetData>
    <row r="1" spans="1:18" ht="27.75" customHeight="1" x14ac:dyDescent="0.25">
      <c r="A1" s="22" t="s">
        <v>58</v>
      </c>
      <c r="B1" s="22"/>
      <c r="C1" s="22"/>
      <c r="D1" s="22"/>
      <c r="E1" s="22"/>
      <c r="F1" s="22"/>
      <c r="G1" s="22"/>
      <c r="H1" s="22"/>
    </row>
    <row r="2" spans="1:18" ht="14.25" customHeight="1" thickBot="1" x14ac:dyDescent="0.3">
      <c r="A2" t="s">
        <v>0</v>
      </c>
      <c r="B2" t="s">
        <v>69</v>
      </c>
    </row>
    <row r="3" spans="1:18" ht="14.25" customHeight="1" x14ac:dyDescent="0.25">
      <c r="A3" t="s">
        <v>15</v>
      </c>
      <c r="B3">
        <v>1</v>
      </c>
      <c r="K3" s="25" t="s">
        <v>61</v>
      </c>
      <c r="L3" s="26"/>
      <c r="M3" s="26"/>
      <c r="N3" s="27"/>
      <c r="O3" s="26" t="s">
        <v>62</v>
      </c>
      <c r="P3" s="26"/>
      <c r="Q3" s="26"/>
      <c r="R3" s="27"/>
    </row>
    <row r="4" spans="1:18" ht="14.25" customHeight="1" x14ac:dyDescent="0.25">
      <c r="A4" t="s">
        <v>31</v>
      </c>
      <c r="B4" t="s">
        <v>32</v>
      </c>
      <c r="K4" s="28"/>
      <c r="L4" s="29"/>
      <c r="M4" s="29"/>
      <c r="N4" s="30"/>
      <c r="O4" s="29"/>
      <c r="P4" s="29"/>
      <c r="Q4" s="29"/>
      <c r="R4" s="30"/>
    </row>
    <row r="5" spans="1:18" ht="14.25" customHeight="1" x14ac:dyDescent="0.25">
      <c r="A5" t="s">
        <v>16</v>
      </c>
      <c r="B5">
        <v>171</v>
      </c>
      <c r="C5" t="s">
        <v>17</v>
      </c>
      <c r="F5" s="21" t="s">
        <v>70</v>
      </c>
      <c r="G5" s="21"/>
      <c r="H5" s="21"/>
      <c r="K5" s="31" t="s">
        <v>60</v>
      </c>
      <c r="L5" s="32"/>
      <c r="M5" s="32"/>
      <c r="N5" s="33"/>
      <c r="O5" s="37" t="s">
        <v>63</v>
      </c>
      <c r="P5" s="37"/>
      <c r="Q5" s="37"/>
      <c r="R5" s="38"/>
    </row>
    <row r="6" spans="1:18" ht="14.25" customHeight="1" x14ac:dyDescent="0.25">
      <c r="A6" t="s">
        <v>56</v>
      </c>
      <c r="B6" s="14">
        <v>160</v>
      </c>
      <c r="C6" t="s">
        <v>49</v>
      </c>
      <c r="D6" t="s">
        <v>43</v>
      </c>
      <c r="F6" s="8" t="s">
        <v>40</v>
      </c>
      <c r="G6" s="8">
        <f>תיאוריה!M</f>
        <v>4.58</v>
      </c>
      <c r="H6" s="8" t="s">
        <v>47</v>
      </c>
      <c r="K6" s="31"/>
      <c r="L6" s="32"/>
      <c r="M6" s="32"/>
      <c r="N6" s="33"/>
      <c r="O6" s="37"/>
      <c r="P6" s="37"/>
      <c r="Q6" s="37"/>
      <c r="R6" s="38"/>
    </row>
    <row r="7" spans="1:18" ht="14.25" customHeight="1" x14ac:dyDescent="0.25">
      <c r="A7" t="s">
        <v>35</v>
      </c>
      <c r="B7" s="14">
        <v>0.9</v>
      </c>
      <c r="C7" t="s">
        <v>57</v>
      </c>
      <c r="D7" t="s">
        <v>43</v>
      </c>
      <c r="F7" s="8" t="s">
        <v>41</v>
      </c>
      <c r="G7" s="8">
        <f>('נתוני מוט'!$B$20*'נתוני מוט'!$B$8)/('נתוני מוט'!$B$19*POWER($G$6, 2))</f>
        <v>0.41189145897294094</v>
      </c>
      <c r="H7" s="8" t="s">
        <v>48</v>
      </c>
      <c r="K7" s="34" t="s">
        <v>65</v>
      </c>
      <c r="L7" s="35"/>
      <c r="M7" s="35"/>
      <c r="N7" s="36"/>
      <c r="O7" s="39" t="s">
        <v>64</v>
      </c>
      <c r="P7" s="39"/>
      <c r="Q7" s="39"/>
      <c r="R7" s="40"/>
    </row>
    <row r="8" spans="1:18" ht="14.25" customHeight="1" x14ac:dyDescent="0.25">
      <c r="A8" t="s">
        <v>51</v>
      </c>
      <c r="B8">
        <v>2.7E-2</v>
      </c>
      <c r="C8" t="s">
        <v>49</v>
      </c>
      <c r="F8" s="8"/>
      <c r="G8" s="8"/>
      <c r="H8" s="8"/>
      <c r="K8" s="34"/>
      <c r="L8" s="35"/>
      <c r="M8" s="35"/>
      <c r="N8" s="36"/>
      <c r="O8" s="39"/>
      <c r="P8" s="39"/>
      <c r="Q8" s="39"/>
      <c r="R8" s="40"/>
    </row>
    <row r="9" spans="1:18" ht="14.25" customHeight="1" x14ac:dyDescent="0.25">
      <c r="A9" t="s">
        <v>42</v>
      </c>
      <c r="B9" s="13">
        <f>$G$7 / 'נתוני מוט'!$B$6</f>
        <v>2.574321618580881E-3</v>
      </c>
      <c r="C9" t="s">
        <v>40</v>
      </c>
      <c r="D9" t="s">
        <v>14</v>
      </c>
      <c r="F9" s="8"/>
      <c r="G9" s="8"/>
      <c r="H9" s="8"/>
      <c r="K9" s="23" t="s">
        <v>67</v>
      </c>
      <c r="L9" s="17"/>
      <c r="M9" s="17"/>
      <c r="N9" s="18"/>
      <c r="O9" s="35" t="s">
        <v>68</v>
      </c>
      <c r="P9" s="35"/>
      <c r="Q9" s="35"/>
      <c r="R9" s="36"/>
    </row>
    <row r="10" spans="1:18" ht="14.25" customHeight="1" thickBot="1" x14ac:dyDescent="0.3">
      <c r="A10" t="s">
        <v>52</v>
      </c>
      <c r="B10">
        <f>$B$8 / $B$9</f>
        <v>10.488200000000001</v>
      </c>
      <c r="C10" s="6" t="s">
        <v>50</v>
      </c>
      <c r="K10" s="24"/>
      <c r="L10" s="19"/>
      <c r="M10" s="19"/>
      <c r="N10" s="20"/>
      <c r="O10" s="35"/>
      <c r="P10" s="35"/>
      <c r="Q10" s="35"/>
      <c r="R10" s="36"/>
    </row>
    <row r="11" spans="1:18" ht="14.25" customHeight="1" x14ac:dyDescent="0.25">
      <c r="K11" s="2"/>
      <c r="L11" s="2"/>
      <c r="M11" s="2"/>
      <c r="N11" s="2"/>
      <c r="O11" s="17" t="s">
        <v>66</v>
      </c>
      <c r="P11" s="17"/>
      <c r="Q11" s="17"/>
      <c r="R11" s="18"/>
    </row>
    <row r="12" spans="1:18" ht="14.25" customHeight="1" thickBot="1" x14ac:dyDescent="0.3">
      <c r="A12" t="s">
        <v>12</v>
      </c>
      <c r="B12" s="5">
        <f>MIN('נתוני טמפ'!C3:J56)</f>
        <v>20.9</v>
      </c>
      <c r="C12" t="s">
        <v>7</v>
      </c>
      <c r="D12" t="s">
        <v>14</v>
      </c>
      <c r="K12" s="2"/>
      <c r="L12" s="2"/>
      <c r="M12" s="2"/>
      <c r="N12" s="2"/>
      <c r="O12" s="19"/>
      <c r="P12" s="19"/>
      <c r="Q12" s="19"/>
      <c r="R12" s="20"/>
    </row>
    <row r="13" spans="1:18" ht="14.25" customHeight="1" x14ac:dyDescent="0.25">
      <c r="A13" t="s">
        <v>13</v>
      </c>
      <c r="B13" s="5">
        <f>MAX('נתוני טמפ'!C3:J53)</f>
        <v>49.2</v>
      </c>
      <c r="C13" t="s">
        <v>7</v>
      </c>
      <c r="D13" t="s">
        <v>14</v>
      </c>
    </row>
    <row r="15" spans="1:18" ht="14.25" customHeight="1" x14ac:dyDescent="0.25">
      <c r="A15" t="s">
        <v>8</v>
      </c>
      <c r="B15">
        <v>0.5</v>
      </c>
      <c r="C15" t="s">
        <v>20</v>
      </c>
      <c r="F15" s="21" t="s">
        <v>45</v>
      </c>
      <c r="G15" s="21"/>
      <c r="H15" s="21"/>
    </row>
    <row r="16" spans="1:18" ht="14.25" customHeight="1" x14ac:dyDescent="0.25">
      <c r="A16" t="s">
        <v>4</v>
      </c>
      <c r="B16">
        <v>0.08</v>
      </c>
      <c r="C16" t="s">
        <v>20</v>
      </c>
      <c r="F16" t="s">
        <v>10</v>
      </c>
      <c r="G16">
        <v>1.2500000000000001E-2</v>
      </c>
      <c r="H16" t="s">
        <v>20</v>
      </c>
      <c r="K16" t="s">
        <v>84</v>
      </c>
    </row>
    <row r="17" spans="1:11" ht="14.25" customHeight="1" x14ac:dyDescent="0.25">
      <c r="A17" t="s">
        <v>3</v>
      </c>
      <c r="B17">
        <v>5.8900000000000001E-2</v>
      </c>
      <c r="C17" t="s">
        <v>20</v>
      </c>
      <c r="K17">
        <f>(B19 * B15) / (2 * B19 + B20 * B15)</f>
        <v>3.0864197530864204E-3</v>
      </c>
    </row>
    <row r="18" spans="1:11" ht="14.25" customHeight="1" x14ac:dyDescent="0.25">
      <c r="A18" t="s">
        <v>9</v>
      </c>
      <c r="B18">
        <v>8</v>
      </c>
      <c r="K18">
        <f>B8 / K17</f>
        <v>8.7479999999999976</v>
      </c>
    </row>
    <row r="19" spans="1:11" ht="14.25" customHeight="1" x14ac:dyDescent="0.25">
      <c r="A19" t="s">
        <v>33</v>
      </c>
      <c r="B19" s="5">
        <f>POWER($G$16 / 2, 2) * PI()</f>
        <v>1.227184630308513E-4</v>
      </c>
      <c r="C19" t="s">
        <v>20</v>
      </c>
      <c r="D19" t="s">
        <v>14</v>
      </c>
    </row>
    <row r="20" spans="1:11" ht="14.25" customHeight="1" x14ac:dyDescent="0.25">
      <c r="A20" t="s">
        <v>34</v>
      </c>
      <c r="B20" s="5">
        <f>$G$16 * PI()</f>
        <v>3.9269908169872414E-2</v>
      </c>
      <c r="C20" t="s">
        <v>20</v>
      </c>
      <c r="D20" t="s">
        <v>14</v>
      </c>
    </row>
    <row r="22" spans="1:11" ht="14.25" customHeight="1" x14ac:dyDescent="0.25">
      <c r="A22" t="s">
        <v>1</v>
      </c>
      <c r="B22">
        <v>0.01</v>
      </c>
      <c r="C22" t="s">
        <v>20</v>
      </c>
    </row>
    <row r="23" spans="1:11" ht="14.25" customHeight="1" x14ac:dyDescent="0.25">
      <c r="A23" t="s">
        <v>2</v>
      </c>
      <c r="B23">
        <v>0.1</v>
      </c>
      <c r="C23" t="s">
        <v>7</v>
      </c>
    </row>
  </sheetData>
  <mergeCells count="12">
    <mergeCell ref="O11:R12"/>
    <mergeCell ref="F15:H15"/>
    <mergeCell ref="A1:H1"/>
    <mergeCell ref="K9:N10"/>
    <mergeCell ref="K3:N4"/>
    <mergeCell ref="K5:N6"/>
    <mergeCell ref="K7:N8"/>
    <mergeCell ref="O3:R4"/>
    <mergeCell ref="O9:R10"/>
    <mergeCell ref="O5:R6"/>
    <mergeCell ref="O7:R8"/>
    <mergeCell ref="F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</sheetPr>
  <dimension ref="B1:J45"/>
  <sheetViews>
    <sheetView workbookViewId="0">
      <selection activeCell="D6" sqref="D6"/>
    </sheetView>
  </sheetViews>
  <sheetFormatPr defaultRowHeight="15" x14ac:dyDescent="0.25"/>
  <sheetData>
    <row r="1" spans="2:10" ht="21" x14ac:dyDescent="0.35">
      <c r="B1" s="41" t="s">
        <v>36</v>
      </c>
      <c r="C1" s="41"/>
      <c r="D1" s="41"/>
      <c r="E1" s="41"/>
      <c r="F1" s="41"/>
      <c r="G1" s="41"/>
      <c r="H1" s="41"/>
      <c r="I1" s="41"/>
      <c r="J1" s="41"/>
    </row>
    <row r="2" spans="2:10" x14ac:dyDescent="0.25">
      <c r="B2" s="2"/>
      <c r="C2">
        <f>'נתוני מוט'!$B$16</f>
        <v>0.08</v>
      </c>
      <c r="D2">
        <f>C2+'נתוני מוט'!$B$17</f>
        <v>0.1389</v>
      </c>
      <c r="E2">
        <f>D2+'נתוני מוט'!$B$17</f>
        <v>0.1978</v>
      </c>
      <c r="F2">
        <f>E2+'נתוני מוט'!$B$17</f>
        <v>0.25669999999999998</v>
      </c>
      <c r="G2">
        <f>F2+'נתוני מוט'!$B$17</f>
        <v>0.31559999999999999</v>
      </c>
      <c r="H2">
        <f>G2+'נתוני מוט'!$B$17</f>
        <v>0.3745</v>
      </c>
      <c r="I2">
        <f>H2+'נתוני מוט'!$B$17</f>
        <v>0.43340000000000001</v>
      </c>
      <c r="J2">
        <f>I2+'נתוני מוט'!$B$17</f>
        <v>0.49230000000000002</v>
      </c>
    </row>
    <row r="3" spans="2:10" x14ac:dyDescent="0.25">
      <c r="B3">
        <v>0</v>
      </c>
      <c r="C3">
        <v>25.9</v>
      </c>
      <c r="D3">
        <v>26.7</v>
      </c>
      <c r="E3">
        <v>25.1</v>
      </c>
      <c r="F3">
        <v>24.4</v>
      </c>
      <c r="G3">
        <v>24.9</v>
      </c>
      <c r="H3">
        <v>25.3</v>
      </c>
      <c r="I3">
        <v>25.2</v>
      </c>
      <c r="J3">
        <v>24.9</v>
      </c>
    </row>
    <row r="4" spans="2:10" x14ac:dyDescent="0.25">
      <c r="B4">
        <v>1</v>
      </c>
      <c r="C4">
        <v>29.4</v>
      </c>
      <c r="D4">
        <v>27.6</v>
      </c>
      <c r="E4">
        <v>25</v>
      </c>
      <c r="F4">
        <v>23.9</v>
      </c>
      <c r="G4">
        <v>24.7</v>
      </c>
      <c r="H4">
        <v>25.1</v>
      </c>
      <c r="I4">
        <v>25.1</v>
      </c>
      <c r="J4">
        <v>25</v>
      </c>
    </row>
    <row r="5" spans="2:10" x14ac:dyDescent="0.25">
      <c r="B5">
        <v>2</v>
      </c>
      <c r="C5">
        <v>31.5</v>
      </c>
      <c r="D5">
        <v>28.5</v>
      </c>
      <c r="E5">
        <v>25.7</v>
      </c>
      <c r="F5">
        <v>24.2</v>
      </c>
      <c r="G5">
        <v>24.6</v>
      </c>
      <c r="H5">
        <v>25</v>
      </c>
      <c r="I5">
        <v>24.8</v>
      </c>
      <c r="J5">
        <v>24.7</v>
      </c>
    </row>
    <row r="6" spans="2:10" x14ac:dyDescent="0.25">
      <c r="B6">
        <v>3</v>
      </c>
      <c r="C6">
        <v>33.299999999999997</v>
      </c>
      <c r="D6">
        <v>30.2</v>
      </c>
      <c r="E6">
        <v>26.4</v>
      </c>
      <c r="F6">
        <v>23.8</v>
      </c>
      <c r="G6">
        <v>24.7</v>
      </c>
      <c r="H6">
        <v>24.8</v>
      </c>
      <c r="I6">
        <v>24.6</v>
      </c>
      <c r="J6">
        <v>24.6</v>
      </c>
    </row>
    <row r="7" spans="2:10" x14ac:dyDescent="0.25">
      <c r="B7">
        <v>4</v>
      </c>
      <c r="C7">
        <v>34.5</v>
      </c>
      <c r="D7">
        <v>31.2</v>
      </c>
      <c r="E7">
        <v>27.1</v>
      </c>
      <c r="F7">
        <v>23.7</v>
      </c>
      <c r="G7">
        <v>24.8</v>
      </c>
      <c r="H7">
        <v>24.9</v>
      </c>
      <c r="I7">
        <v>24.4</v>
      </c>
      <c r="J7">
        <v>24.4</v>
      </c>
    </row>
    <row r="8" spans="2:10" x14ac:dyDescent="0.25">
      <c r="B8">
        <v>5</v>
      </c>
      <c r="C8">
        <v>35.5</v>
      </c>
      <c r="D8">
        <v>32</v>
      </c>
      <c r="E8">
        <v>27.8</v>
      </c>
      <c r="F8">
        <v>24.3</v>
      </c>
      <c r="G8">
        <v>25.1</v>
      </c>
      <c r="H8">
        <v>25</v>
      </c>
      <c r="I8">
        <v>24.5</v>
      </c>
      <c r="J8">
        <v>24.3</v>
      </c>
    </row>
    <row r="9" spans="2:10" x14ac:dyDescent="0.25">
      <c r="B9">
        <v>6</v>
      </c>
      <c r="C9">
        <v>36.200000000000003</v>
      </c>
      <c r="D9">
        <v>32.700000000000003</v>
      </c>
      <c r="E9">
        <v>28.2</v>
      </c>
      <c r="F9">
        <v>24.6</v>
      </c>
      <c r="G9">
        <v>25.4</v>
      </c>
      <c r="H9">
        <v>25.1</v>
      </c>
      <c r="I9">
        <v>24.5</v>
      </c>
      <c r="J9">
        <v>24.3</v>
      </c>
    </row>
    <row r="10" spans="2:10" x14ac:dyDescent="0.25">
      <c r="B10">
        <v>7</v>
      </c>
      <c r="C10">
        <v>38.299999999999997</v>
      </c>
      <c r="D10">
        <v>33.6</v>
      </c>
      <c r="E10">
        <v>28.9</v>
      </c>
      <c r="F10">
        <v>26.1</v>
      </c>
      <c r="G10">
        <v>25.7</v>
      </c>
      <c r="H10">
        <v>25.3</v>
      </c>
      <c r="I10">
        <v>24.6</v>
      </c>
      <c r="J10">
        <v>24.5</v>
      </c>
    </row>
    <row r="11" spans="2:10" x14ac:dyDescent="0.25">
      <c r="B11">
        <v>8</v>
      </c>
      <c r="C11">
        <v>39.299999999999997</v>
      </c>
      <c r="D11">
        <v>34.4</v>
      </c>
      <c r="E11">
        <v>29.3</v>
      </c>
      <c r="F11">
        <v>27.2</v>
      </c>
      <c r="G11">
        <v>25.9</v>
      </c>
      <c r="H11">
        <v>25.3</v>
      </c>
      <c r="I11">
        <v>24.7</v>
      </c>
      <c r="J11">
        <v>24.5</v>
      </c>
    </row>
    <row r="12" spans="2:10" x14ac:dyDescent="0.25">
      <c r="B12">
        <v>9</v>
      </c>
      <c r="C12">
        <v>40.5</v>
      </c>
      <c r="D12">
        <v>35.1</v>
      </c>
      <c r="E12">
        <v>30</v>
      </c>
      <c r="F12">
        <v>29.6</v>
      </c>
      <c r="G12">
        <v>26.5</v>
      </c>
      <c r="H12">
        <v>25.5</v>
      </c>
      <c r="I12">
        <v>24.8</v>
      </c>
      <c r="J12">
        <v>24.5</v>
      </c>
    </row>
    <row r="13" spans="2:10" x14ac:dyDescent="0.25">
      <c r="B13">
        <v>10</v>
      </c>
      <c r="C13">
        <v>41.9</v>
      </c>
      <c r="D13">
        <v>36.200000000000003</v>
      </c>
      <c r="E13">
        <v>30.6</v>
      </c>
      <c r="F13">
        <v>29.5</v>
      </c>
      <c r="G13">
        <v>26.7</v>
      </c>
      <c r="H13">
        <v>25.8</v>
      </c>
      <c r="I13">
        <v>25</v>
      </c>
      <c r="J13">
        <v>24.8</v>
      </c>
    </row>
    <row r="14" spans="2:10" x14ac:dyDescent="0.25">
      <c r="B14">
        <v>11</v>
      </c>
      <c r="C14">
        <v>42.1</v>
      </c>
      <c r="D14">
        <v>36.9</v>
      </c>
      <c r="E14">
        <v>30.9</v>
      </c>
      <c r="F14">
        <v>29.8</v>
      </c>
      <c r="G14">
        <v>27</v>
      </c>
      <c r="H14">
        <v>26</v>
      </c>
      <c r="I14">
        <v>25.3</v>
      </c>
      <c r="J14">
        <v>25.1</v>
      </c>
    </row>
    <row r="15" spans="2:10" x14ac:dyDescent="0.25">
      <c r="B15">
        <v>12</v>
      </c>
      <c r="C15">
        <v>43.7</v>
      </c>
      <c r="D15">
        <v>37.700000000000003</v>
      </c>
      <c r="E15">
        <v>31.6</v>
      </c>
      <c r="F15">
        <v>30.2</v>
      </c>
      <c r="G15">
        <v>27.2</v>
      </c>
      <c r="H15">
        <v>26.2</v>
      </c>
      <c r="I15">
        <v>25.4</v>
      </c>
      <c r="J15">
        <v>25.2</v>
      </c>
    </row>
    <row r="16" spans="2:10" x14ac:dyDescent="0.25">
      <c r="B16">
        <v>13</v>
      </c>
      <c r="C16">
        <v>44.3</v>
      </c>
      <c r="D16">
        <v>38.4</v>
      </c>
      <c r="E16">
        <v>32.1</v>
      </c>
      <c r="F16">
        <v>23.9</v>
      </c>
      <c r="G16">
        <v>27.7</v>
      </c>
      <c r="H16">
        <v>26.5</v>
      </c>
      <c r="I16">
        <v>25.8</v>
      </c>
      <c r="J16">
        <v>25.4</v>
      </c>
    </row>
    <row r="17" spans="2:10" x14ac:dyDescent="0.25">
      <c r="B17">
        <v>14</v>
      </c>
      <c r="C17">
        <v>44.7</v>
      </c>
      <c r="D17">
        <v>38.9</v>
      </c>
      <c r="E17">
        <v>32.799999999999997</v>
      </c>
      <c r="F17">
        <v>30.9</v>
      </c>
      <c r="G17">
        <v>28</v>
      </c>
      <c r="H17">
        <v>26.8</v>
      </c>
      <c r="I17">
        <v>26</v>
      </c>
      <c r="J17">
        <v>25.6</v>
      </c>
    </row>
    <row r="18" spans="2:10" x14ac:dyDescent="0.25">
      <c r="B18">
        <v>15</v>
      </c>
      <c r="C18">
        <v>45</v>
      </c>
      <c r="D18">
        <v>39.4</v>
      </c>
      <c r="E18">
        <v>33.1</v>
      </c>
      <c r="F18">
        <v>31.2</v>
      </c>
      <c r="G18">
        <v>28.2</v>
      </c>
      <c r="H18">
        <v>26.9</v>
      </c>
      <c r="I18">
        <v>26.1</v>
      </c>
      <c r="J18">
        <v>25.8</v>
      </c>
    </row>
    <row r="19" spans="2:10" x14ac:dyDescent="0.25">
      <c r="B19">
        <v>16</v>
      </c>
      <c r="C19">
        <v>45.4</v>
      </c>
      <c r="D19">
        <v>36.5</v>
      </c>
      <c r="E19">
        <v>33.200000000000003</v>
      </c>
      <c r="F19">
        <v>31.3</v>
      </c>
      <c r="G19">
        <v>28.5</v>
      </c>
      <c r="H19">
        <v>27.3</v>
      </c>
      <c r="I19">
        <v>26.4</v>
      </c>
      <c r="J19">
        <v>26</v>
      </c>
    </row>
    <row r="20" spans="2:10" x14ac:dyDescent="0.25">
      <c r="B20">
        <v>17</v>
      </c>
      <c r="C20">
        <v>45.4</v>
      </c>
      <c r="D20">
        <v>40</v>
      </c>
      <c r="E20">
        <v>33.799999999999997</v>
      </c>
      <c r="F20">
        <v>31.8</v>
      </c>
      <c r="G20">
        <v>28.9</v>
      </c>
      <c r="H20">
        <v>27.6</v>
      </c>
      <c r="I20">
        <v>26.7</v>
      </c>
      <c r="J20">
        <v>26.3</v>
      </c>
    </row>
    <row r="21" spans="2:10" x14ac:dyDescent="0.25">
      <c r="B21">
        <v>18</v>
      </c>
      <c r="C21">
        <v>45.9</v>
      </c>
      <c r="D21">
        <v>40</v>
      </c>
      <c r="E21">
        <v>34.1</v>
      </c>
      <c r="F21">
        <v>31.9</v>
      </c>
      <c r="G21">
        <v>29</v>
      </c>
      <c r="H21">
        <v>27.5</v>
      </c>
      <c r="I21">
        <v>26.8</v>
      </c>
      <c r="J21">
        <v>26.4</v>
      </c>
    </row>
    <row r="22" spans="2:10" x14ac:dyDescent="0.25">
      <c r="B22">
        <v>19</v>
      </c>
      <c r="C22">
        <v>46.2</v>
      </c>
      <c r="D22">
        <v>40.700000000000003</v>
      </c>
      <c r="E22">
        <v>34.5</v>
      </c>
      <c r="F22">
        <v>32.299999999999997</v>
      </c>
      <c r="G22">
        <v>29.4</v>
      </c>
      <c r="H22">
        <v>28.1</v>
      </c>
      <c r="I22">
        <v>27.2</v>
      </c>
      <c r="J22">
        <v>26.8</v>
      </c>
    </row>
    <row r="23" spans="2:10" x14ac:dyDescent="0.25">
      <c r="B23">
        <v>20</v>
      </c>
      <c r="C23">
        <v>46.5</v>
      </c>
      <c r="D23">
        <v>40.9</v>
      </c>
      <c r="E23">
        <v>34.799999999999997</v>
      </c>
      <c r="F23">
        <v>32.4</v>
      </c>
      <c r="G23">
        <v>29.6</v>
      </c>
      <c r="H23">
        <v>28.2</v>
      </c>
      <c r="I23">
        <v>27.3</v>
      </c>
      <c r="J23">
        <v>27</v>
      </c>
    </row>
    <row r="24" spans="2:10" x14ac:dyDescent="0.25">
      <c r="B24">
        <v>21</v>
      </c>
      <c r="C24">
        <v>46.6</v>
      </c>
      <c r="D24">
        <v>41</v>
      </c>
      <c r="E24">
        <v>34.9</v>
      </c>
      <c r="F24">
        <v>32.5</v>
      </c>
      <c r="G24">
        <v>29.7</v>
      </c>
      <c r="H24">
        <v>28.3</v>
      </c>
      <c r="I24">
        <v>27.6</v>
      </c>
      <c r="J24">
        <v>27.2</v>
      </c>
    </row>
    <row r="25" spans="2:10" x14ac:dyDescent="0.25">
      <c r="B25">
        <v>22</v>
      </c>
      <c r="C25">
        <v>46.8</v>
      </c>
      <c r="D25">
        <v>41.9</v>
      </c>
      <c r="E25">
        <v>35.1</v>
      </c>
      <c r="F25">
        <v>32.6</v>
      </c>
      <c r="G25">
        <v>30</v>
      </c>
      <c r="H25">
        <v>28.6</v>
      </c>
      <c r="I25">
        <v>27.7</v>
      </c>
      <c r="J25">
        <v>27.3</v>
      </c>
    </row>
    <row r="26" spans="2:10" x14ac:dyDescent="0.25">
      <c r="B26">
        <v>23</v>
      </c>
      <c r="C26">
        <v>46.6</v>
      </c>
      <c r="D26">
        <v>41.5</v>
      </c>
      <c r="E26">
        <v>35.5</v>
      </c>
      <c r="F26">
        <v>32.9</v>
      </c>
      <c r="G26">
        <v>30.1</v>
      </c>
      <c r="H26">
        <v>28.7</v>
      </c>
      <c r="I26">
        <v>27.8</v>
      </c>
      <c r="J26">
        <v>27.5</v>
      </c>
    </row>
    <row r="27" spans="2:10" x14ac:dyDescent="0.25">
      <c r="B27">
        <v>24</v>
      </c>
      <c r="C27">
        <v>47.3</v>
      </c>
      <c r="D27">
        <v>41.8</v>
      </c>
      <c r="E27">
        <v>35.4</v>
      </c>
      <c r="F27">
        <v>23.8</v>
      </c>
      <c r="G27">
        <v>30.3</v>
      </c>
      <c r="H27">
        <v>28.7</v>
      </c>
      <c r="I27">
        <v>27.9</v>
      </c>
      <c r="J27">
        <v>27.5</v>
      </c>
    </row>
    <row r="28" spans="2:10" x14ac:dyDescent="0.25">
      <c r="B28">
        <v>25</v>
      </c>
      <c r="C28">
        <v>47.4</v>
      </c>
      <c r="D28">
        <v>41.9</v>
      </c>
      <c r="E28">
        <v>35.6</v>
      </c>
      <c r="F28">
        <v>33.200000000000003</v>
      </c>
      <c r="G28">
        <v>30.4</v>
      </c>
      <c r="H28">
        <v>29</v>
      </c>
      <c r="I28">
        <v>28.1</v>
      </c>
      <c r="J28">
        <v>27.6</v>
      </c>
    </row>
    <row r="29" spans="2:10" x14ac:dyDescent="0.25">
      <c r="B29">
        <v>26</v>
      </c>
      <c r="C29">
        <v>47.4</v>
      </c>
      <c r="D29">
        <v>41.8</v>
      </c>
      <c r="E29">
        <v>35.299999999999997</v>
      </c>
      <c r="F29">
        <v>33.1</v>
      </c>
      <c r="G29">
        <v>30.5</v>
      </c>
      <c r="H29">
        <v>29.1</v>
      </c>
      <c r="I29">
        <v>28.3</v>
      </c>
      <c r="J29">
        <v>27.8</v>
      </c>
    </row>
    <row r="30" spans="2:10" x14ac:dyDescent="0.25">
      <c r="B30">
        <v>27</v>
      </c>
      <c r="C30">
        <v>47.5</v>
      </c>
      <c r="D30">
        <v>42.1</v>
      </c>
      <c r="E30">
        <v>35.799999999999997</v>
      </c>
      <c r="F30">
        <v>33.299999999999997</v>
      </c>
      <c r="G30">
        <v>30.7</v>
      </c>
      <c r="H30">
        <v>29.2</v>
      </c>
      <c r="I30">
        <v>28.4</v>
      </c>
      <c r="J30">
        <v>28</v>
      </c>
    </row>
    <row r="31" spans="2:10" x14ac:dyDescent="0.25">
      <c r="B31">
        <v>28</v>
      </c>
      <c r="C31">
        <v>47.7</v>
      </c>
      <c r="D31">
        <v>42.2</v>
      </c>
      <c r="E31">
        <v>35.9</v>
      </c>
      <c r="F31">
        <v>23.8</v>
      </c>
      <c r="G31">
        <v>30.8</v>
      </c>
      <c r="H31">
        <v>29.5</v>
      </c>
      <c r="I31">
        <v>28.5</v>
      </c>
      <c r="J31">
        <v>28</v>
      </c>
    </row>
    <row r="32" spans="2:10" x14ac:dyDescent="0.25">
      <c r="B32">
        <v>29</v>
      </c>
      <c r="C32">
        <v>47.7</v>
      </c>
      <c r="D32">
        <v>42.2</v>
      </c>
      <c r="E32">
        <v>35.9</v>
      </c>
      <c r="F32">
        <v>33.5</v>
      </c>
      <c r="G32">
        <v>30.8</v>
      </c>
      <c r="H32">
        <v>29.5</v>
      </c>
      <c r="I32">
        <v>28.8</v>
      </c>
      <c r="J32">
        <v>28.2</v>
      </c>
    </row>
    <row r="33" spans="2:10" x14ac:dyDescent="0.25">
      <c r="B33">
        <v>30</v>
      </c>
      <c r="C33">
        <v>48</v>
      </c>
      <c r="D33">
        <v>42.5</v>
      </c>
      <c r="E33">
        <v>36.1</v>
      </c>
      <c r="F33">
        <v>33.9</v>
      </c>
      <c r="G33">
        <v>30.9</v>
      </c>
      <c r="H33">
        <v>29.6</v>
      </c>
      <c r="I33">
        <v>28.7</v>
      </c>
      <c r="J33">
        <v>28.2</v>
      </c>
    </row>
    <row r="34" spans="2:10" x14ac:dyDescent="0.25">
      <c r="B34">
        <v>31</v>
      </c>
      <c r="C34">
        <v>47.8</v>
      </c>
      <c r="D34">
        <v>42.9</v>
      </c>
      <c r="E34">
        <v>35.799999999999997</v>
      </c>
      <c r="F34">
        <v>33.6</v>
      </c>
      <c r="G34">
        <v>20.9</v>
      </c>
      <c r="H34">
        <v>29.6</v>
      </c>
      <c r="I34">
        <v>28.7</v>
      </c>
      <c r="J34">
        <v>28.3</v>
      </c>
    </row>
    <row r="35" spans="2:10" x14ac:dyDescent="0.25">
      <c r="B35">
        <v>32</v>
      </c>
      <c r="C35">
        <v>48</v>
      </c>
      <c r="D35">
        <v>42.2</v>
      </c>
      <c r="E35">
        <v>35.700000000000003</v>
      </c>
      <c r="F35">
        <v>33.6</v>
      </c>
      <c r="G35">
        <v>31</v>
      </c>
      <c r="H35">
        <v>29.7</v>
      </c>
      <c r="I35">
        <v>28.9</v>
      </c>
      <c r="J35">
        <v>28.4</v>
      </c>
    </row>
    <row r="36" spans="2:10" x14ac:dyDescent="0.25">
      <c r="B36">
        <v>33</v>
      </c>
      <c r="C36">
        <v>48</v>
      </c>
      <c r="D36">
        <v>42.6</v>
      </c>
      <c r="E36">
        <v>36.1</v>
      </c>
      <c r="F36">
        <v>33.5</v>
      </c>
      <c r="G36">
        <v>31</v>
      </c>
      <c r="H36">
        <v>29.6</v>
      </c>
      <c r="I36">
        <v>28.6</v>
      </c>
      <c r="J36">
        <v>28.1</v>
      </c>
    </row>
    <row r="37" spans="2:10" x14ac:dyDescent="0.25">
      <c r="B37">
        <v>34</v>
      </c>
      <c r="C37">
        <v>48.1</v>
      </c>
      <c r="D37">
        <v>42.6</v>
      </c>
      <c r="E37">
        <v>36.1</v>
      </c>
      <c r="F37">
        <v>33.799999999999997</v>
      </c>
      <c r="G37">
        <v>31.1</v>
      </c>
      <c r="H37">
        <v>30</v>
      </c>
      <c r="I37">
        <v>29</v>
      </c>
      <c r="J37">
        <v>28.6</v>
      </c>
    </row>
    <row r="38" spans="2:10" x14ac:dyDescent="0.25">
      <c r="B38">
        <v>35</v>
      </c>
      <c r="C38">
        <v>48</v>
      </c>
      <c r="D38">
        <v>42.7</v>
      </c>
      <c r="E38">
        <v>36.1</v>
      </c>
      <c r="F38">
        <v>33.9</v>
      </c>
      <c r="G38">
        <v>31.2</v>
      </c>
      <c r="H38">
        <v>29.9</v>
      </c>
      <c r="I38">
        <v>29</v>
      </c>
      <c r="J38">
        <v>28.4</v>
      </c>
    </row>
    <row r="39" spans="2:10" x14ac:dyDescent="0.25">
      <c r="B39">
        <v>36</v>
      </c>
      <c r="C39">
        <v>48.1</v>
      </c>
      <c r="D39">
        <v>42.9</v>
      </c>
      <c r="E39">
        <v>36</v>
      </c>
      <c r="F39">
        <v>33.9</v>
      </c>
      <c r="G39">
        <v>31.1</v>
      </c>
      <c r="H39">
        <v>29.9</v>
      </c>
      <c r="I39">
        <v>29</v>
      </c>
      <c r="J39">
        <v>28.6</v>
      </c>
    </row>
    <row r="40" spans="2:10" x14ac:dyDescent="0.25">
      <c r="B40">
        <v>37</v>
      </c>
      <c r="C40">
        <v>48</v>
      </c>
      <c r="D40">
        <v>42.6</v>
      </c>
      <c r="E40">
        <v>36</v>
      </c>
      <c r="F40">
        <v>34.1</v>
      </c>
      <c r="G40">
        <v>31.4</v>
      </c>
      <c r="H40">
        <v>30.1</v>
      </c>
      <c r="I40">
        <v>29.2</v>
      </c>
      <c r="J40">
        <v>28.6</v>
      </c>
    </row>
    <row r="41" spans="2:10" x14ac:dyDescent="0.25">
      <c r="B41">
        <v>38</v>
      </c>
      <c r="C41">
        <v>48.2</v>
      </c>
      <c r="D41">
        <v>43</v>
      </c>
      <c r="E41">
        <v>36.200000000000003</v>
      </c>
      <c r="F41">
        <v>34.200000000000003</v>
      </c>
      <c r="G41">
        <v>31.4</v>
      </c>
      <c r="H41">
        <v>30.1</v>
      </c>
      <c r="I41">
        <v>29.3</v>
      </c>
      <c r="J41">
        <v>28.6</v>
      </c>
    </row>
    <row r="42" spans="2:10" x14ac:dyDescent="0.25">
      <c r="B42">
        <v>39</v>
      </c>
      <c r="C42">
        <v>48.5</v>
      </c>
      <c r="D42">
        <v>42.9</v>
      </c>
      <c r="E42">
        <v>36.1</v>
      </c>
      <c r="F42">
        <v>33.9</v>
      </c>
      <c r="G42">
        <v>31.4</v>
      </c>
      <c r="H42">
        <v>30.1</v>
      </c>
      <c r="I42">
        <v>29.3</v>
      </c>
      <c r="J42">
        <v>28.9</v>
      </c>
    </row>
    <row r="43" spans="2:10" x14ac:dyDescent="0.25">
      <c r="B43">
        <v>40</v>
      </c>
      <c r="C43">
        <v>48.7</v>
      </c>
      <c r="D43">
        <v>43.2</v>
      </c>
      <c r="E43">
        <v>36.200000000000003</v>
      </c>
      <c r="F43">
        <v>34.1</v>
      </c>
      <c r="G43">
        <v>31.5</v>
      </c>
      <c r="H43">
        <v>30.3</v>
      </c>
      <c r="I43">
        <v>29.4</v>
      </c>
      <c r="J43">
        <v>28.9</v>
      </c>
    </row>
    <row r="44" spans="2:10" x14ac:dyDescent="0.25">
      <c r="B44">
        <v>41</v>
      </c>
      <c r="C44">
        <v>48.9</v>
      </c>
      <c r="D44">
        <v>43.2</v>
      </c>
      <c r="E44">
        <v>36.4</v>
      </c>
      <c r="F44">
        <v>34.200000000000003</v>
      </c>
      <c r="G44">
        <v>31.5</v>
      </c>
      <c r="H44">
        <v>30.2</v>
      </c>
      <c r="I44">
        <v>29.4</v>
      </c>
      <c r="J44">
        <v>28.8</v>
      </c>
    </row>
    <row r="45" spans="2:10" x14ac:dyDescent="0.25">
      <c r="B45">
        <v>42</v>
      </c>
      <c r="C45">
        <v>49.2</v>
      </c>
      <c r="D45">
        <v>43.2</v>
      </c>
      <c r="E45">
        <v>36.299999999999997</v>
      </c>
      <c r="F45">
        <v>33.9</v>
      </c>
      <c r="G45">
        <v>31.6</v>
      </c>
      <c r="H45">
        <v>30.3</v>
      </c>
      <c r="I45">
        <v>29.4</v>
      </c>
      <c r="J45">
        <v>28.9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249977111117893"/>
  </sheetPr>
  <dimension ref="A1:J45"/>
  <sheetViews>
    <sheetView topLeftCell="A31" workbookViewId="0">
      <selection activeCell="D51" sqref="D51"/>
    </sheetView>
  </sheetViews>
  <sheetFormatPr defaultRowHeight="15" x14ac:dyDescent="0.25"/>
  <sheetData>
    <row r="1" spans="1:10" x14ac:dyDescent="0.25">
      <c r="B1" t="s">
        <v>6</v>
      </c>
    </row>
    <row r="2" spans="1:10" x14ac:dyDescent="0.25">
      <c r="A2" t="s">
        <v>5</v>
      </c>
      <c r="C2">
        <f>'נתוני טמפ'!C2</f>
        <v>0.08</v>
      </c>
      <c r="D2">
        <f>'נתוני טמפ'!D2</f>
        <v>0.1389</v>
      </c>
      <c r="E2">
        <f>'נתוני טמפ'!E2</f>
        <v>0.1978</v>
      </c>
      <c r="F2">
        <f>'נתוני טמפ'!F2</f>
        <v>0.25669999999999998</v>
      </c>
      <c r="G2">
        <f>'נתוני טמפ'!G2</f>
        <v>0.31559999999999999</v>
      </c>
      <c r="H2">
        <f>'נתוני טמפ'!H2</f>
        <v>0.3745</v>
      </c>
      <c r="I2">
        <f>'נתוני טמפ'!I2</f>
        <v>0.43340000000000001</v>
      </c>
      <c r="J2">
        <f>'נתוני טמפ'!J2</f>
        <v>0.49230000000000002</v>
      </c>
    </row>
    <row r="3" spans="1:10" x14ac:dyDescent="0.25">
      <c r="B3">
        <v>0</v>
      </c>
      <c r="C3">
        <f>('נתוני טמפ'!D3-'נתוני טמפ'!C3)/'נתוני מוט'!$B$16</f>
        <v>10.000000000000009</v>
      </c>
      <c r="D3">
        <f>('נתוני טמפ'!E3-'נתוני טמפ'!D3)/'נתוני מוט'!$B$16</f>
        <v>-19.999999999999972</v>
      </c>
      <c r="E3">
        <f>('נתוני טמפ'!F3-'נתוני טמפ'!E3)/'נתוני מוט'!$B$16</f>
        <v>-8.7500000000000355</v>
      </c>
      <c r="F3">
        <f>('נתוני טמפ'!G3-'נתוני טמפ'!F3)/'נתוני מוט'!$B$16</f>
        <v>6.25</v>
      </c>
      <c r="G3">
        <f>('נתוני טמפ'!H3-'נתוני טמפ'!G3)/'נתוני מוט'!$B$16</f>
        <v>5.0000000000000266</v>
      </c>
      <c r="H3">
        <f>('נתוני טמפ'!I3-'נתוני טמפ'!H3)/'נתוני מוט'!$B$16</f>
        <v>-1.2500000000000178</v>
      </c>
      <c r="I3">
        <f>('נתוני טמפ'!J3-'נתוני טמפ'!I3)/'נתוני מוט'!$B$16</f>
        <v>-3.7500000000000089</v>
      </c>
    </row>
    <row r="4" spans="1:10" x14ac:dyDescent="0.25">
      <c r="B4">
        <v>1</v>
      </c>
      <c r="C4">
        <f>('נתוני טמפ'!D4-'נתוני טמפ'!C4)/'נתוני מוט'!$B$16</f>
        <v>-22.499999999999964</v>
      </c>
      <c r="D4">
        <f>('נתוני טמפ'!E4-'נתוני טמפ'!D4)/'נתוני מוט'!$B$16</f>
        <v>-32.500000000000014</v>
      </c>
      <c r="E4">
        <f>('נתוני טמפ'!F4-'נתוני טמפ'!E4)/'נתוני מוט'!$B$16</f>
        <v>-13.750000000000018</v>
      </c>
      <c r="F4">
        <f>('נתוני טמפ'!G4-'נתוני טמפ'!F4)/'נתוני מוט'!$B$16</f>
        <v>10.000000000000009</v>
      </c>
      <c r="G4">
        <f>('נתוני טמפ'!H4-'נתוני טמפ'!G4)/'נתוני מוט'!$B$16</f>
        <v>5.0000000000000266</v>
      </c>
      <c r="H4">
        <f>('נתוני טמפ'!I4-'נתוני טמפ'!H4)/'נתוני מוט'!$B$16</f>
        <v>0</v>
      </c>
      <c r="I4">
        <f>('נתוני טמפ'!J4-'נתוני טמפ'!I4)/'נתוני מוט'!$B$16</f>
        <v>-1.2500000000000178</v>
      </c>
    </row>
    <row r="5" spans="1:10" x14ac:dyDescent="0.25">
      <c r="B5">
        <v>2</v>
      </c>
      <c r="C5">
        <f>('נתוני טמפ'!D5-'נתוני טמפ'!C5)/'נתוני מוט'!$B$16</f>
        <v>-37.5</v>
      </c>
      <c r="D5">
        <f>('נתוני טמפ'!E5-'נתוני טמפ'!D5)/'נתוני מוט'!$B$16</f>
        <v>-35.000000000000007</v>
      </c>
      <c r="E5">
        <f>('נתוני טמפ'!F5-'נתוני טמפ'!E5)/'נתוני מוט'!$B$16</f>
        <v>-18.75</v>
      </c>
      <c r="F5">
        <f>('נתוני טמפ'!G5-'נתוני טמפ'!F5)/'נתוני מוט'!$B$16</f>
        <v>5.0000000000000266</v>
      </c>
      <c r="G5">
        <f>('נתוני טמפ'!H5-'נתוני טמפ'!G5)/'נתוני מוט'!$B$16</f>
        <v>4.9999999999999822</v>
      </c>
      <c r="H5">
        <f>('נתוני טמפ'!I5-'נתוני טמפ'!H5)/'נתוני מוט'!$B$16</f>
        <v>-2.4999999999999911</v>
      </c>
      <c r="I5">
        <f>('נתוני טמפ'!J5-'נתוני טמפ'!I5)/'נתוני מוט'!$B$16</f>
        <v>-1.2500000000000178</v>
      </c>
    </row>
    <row r="6" spans="1:10" x14ac:dyDescent="0.25">
      <c r="B6">
        <v>3</v>
      </c>
      <c r="C6">
        <f>('נתוני טמפ'!D6-'נתוני טמפ'!C6)/'נתוני מוט'!$B$16</f>
        <v>-38.749999999999972</v>
      </c>
      <c r="D6">
        <f>('נתוני טמפ'!E6-'נתוני טמפ'!D6)/'נתוני מוט'!$B$16</f>
        <v>-47.500000000000007</v>
      </c>
      <c r="E6">
        <f>('נתוני טמפ'!F6-'נתוני טמפ'!E6)/'נתוני מוט'!$B$16</f>
        <v>-32.499999999999972</v>
      </c>
      <c r="F6">
        <f>('נתוני טמפ'!G6-'נתוני טמפ'!F6)/'נתוני מוט'!$B$16</f>
        <v>11.249999999999982</v>
      </c>
      <c r="G6">
        <f>('נתוני טמפ'!H6-'נתוני טמפ'!G6)/'נתוני מוט'!$B$16</f>
        <v>1.2500000000000178</v>
      </c>
      <c r="H6">
        <f>('נתוני טמפ'!I6-'נתוני טמפ'!H6)/'נתוני מוט'!$B$16</f>
        <v>-2.4999999999999911</v>
      </c>
      <c r="I6">
        <f>('נתוני טמפ'!J6-'נתוני טמפ'!I6)/'נתוני מוט'!$B$16</f>
        <v>0</v>
      </c>
    </row>
    <row r="7" spans="1:10" x14ac:dyDescent="0.25">
      <c r="B7">
        <v>4</v>
      </c>
      <c r="C7">
        <f>('נתוני טמפ'!D7-'נתוני טמפ'!C7)/'נתוני מוט'!$B$16</f>
        <v>-41.250000000000007</v>
      </c>
      <c r="D7">
        <f>('נתוני טמפ'!E7-'נתוני טמפ'!D7)/'נתוני מוט'!$B$16</f>
        <v>-51.249999999999972</v>
      </c>
      <c r="E7">
        <f>('נתוני טמפ'!F7-'נתוני טמפ'!E7)/'נתוני מוט'!$B$16</f>
        <v>-42.500000000000028</v>
      </c>
      <c r="F7">
        <f>('נתוני טמפ'!G7-'נתוני טמפ'!F7)/'נתוני מוט'!$B$16</f>
        <v>13.750000000000018</v>
      </c>
      <c r="G7">
        <f>('נתוני טמפ'!H7-'נתוני טמפ'!G7)/'נתוני מוט'!$B$16</f>
        <v>1.2499999999999734</v>
      </c>
      <c r="H7">
        <f>('נתוני טמפ'!I7-'נתוני טמפ'!H7)/'נתוני מוט'!$B$16</f>
        <v>-6.25</v>
      </c>
      <c r="I7">
        <f>('נתוני טמפ'!J7-'נתוני טמפ'!I7)/'נתוני מוט'!$B$16</f>
        <v>0</v>
      </c>
    </row>
    <row r="8" spans="1:10" x14ac:dyDescent="0.25">
      <c r="B8">
        <v>5</v>
      </c>
      <c r="C8">
        <f>('נתוני טמפ'!D8-'נתוני טמפ'!C8)/'נתוני מוט'!$B$16</f>
        <v>-43.75</v>
      </c>
      <c r="D8">
        <f>('נתוני טמפ'!E8-'נתוני טמפ'!D8)/'נתוני מוט'!$B$16</f>
        <v>-52.499999999999993</v>
      </c>
      <c r="E8">
        <f>('נתוני טמפ'!F8-'נתוני טמפ'!E8)/'נתוני מוט'!$B$16</f>
        <v>-43.75</v>
      </c>
      <c r="F8">
        <f>('נתוני טמפ'!G8-'נתוני טמפ'!F8)/'נתוני מוט'!$B$16</f>
        <v>10.000000000000009</v>
      </c>
      <c r="G8">
        <f>('נתוני טמפ'!H8-'נתוני טמפ'!G8)/'נתוני מוט'!$B$16</f>
        <v>-1.2500000000000178</v>
      </c>
      <c r="H8">
        <f>('נתוני טמפ'!I8-'נתוני טמפ'!H8)/'נתוני מוט'!$B$16</f>
        <v>-6.25</v>
      </c>
      <c r="I8">
        <f>('נתוני טמפ'!J8-'נתוני טמפ'!I8)/'נתוני מוט'!$B$16</f>
        <v>-2.4999999999999911</v>
      </c>
    </row>
    <row r="9" spans="1:10" x14ac:dyDescent="0.25">
      <c r="B9">
        <v>6</v>
      </c>
      <c r="C9">
        <f>('נתוני טמפ'!D9-'נתוני טמפ'!C9)/'נתוני מוט'!$B$16</f>
        <v>-43.75</v>
      </c>
      <c r="D9">
        <f>('נתוני טמפ'!E9-'נתוני טמפ'!D9)/'נתוני מוט'!$B$16</f>
        <v>-56.250000000000043</v>
      </c>
      <c r="E9">
        <f>('נתוני טמפ'!F9-'נתוני טמפ'!E9)/'נתוני מוט'!$B$16</f>
        <v>-44.999999999999972</v>
      </c>
      <c r="F9">
        <f>('נתוני טמפ'!G9-'נתוני טמפ'!F9)/'נתוני מוט'!$B$16</f>
        <v>9.9999999999999645</v>
      </c>
      <c r="G9">
        <f>('נתוני טמפ'!H9-'נתוני טמפ'!G9)/'נתוני מוט'!$B$16</f>
        <v>-3.7499999999999645</v>
      </c>
      <c r="H9">
        <f>('נתוני טמפ'!I9-'נתוני טמפ'!H9)/'נתוני מוט'!$B$16</f>
        <v>-7.5000000000000178</v>
      </c>
      <c r="I9">
        <f>('נתוני טמפ'!J9-'נתוני טמפ'!I9)/'נתוני מוט'!$B$16</f>
        <v>-2.4999999999999911</v>
      </c>
    </row>
    <row r="10" spans="1:10" x14ac:dyDescent="0.25">
      <c r="B10">
        <v>7</v>
      </c>
      <c r="C10">
        <f>('נתוני טמפ'!D10-'נתוני טמפ'!C10)/'נתוני מוט'!$B$16</f>
        <v>-58.749999999999943</v>
      </c>
      <c r="D10">
        <f>('נתוני טמפ'!E10-'נתוני טמפ'!D10)/'נתוני מוט'!$B$16</f>
        <v>-58.750000000000036</v>
      </c>
      <c r="E10">
        <f>('נתוני טמפ'!F10-'נתוני טמפ'!E10)/'נתוני מוט'!$B$16</f>
        <v>-34.999999999999964</v>
      </c>
      <c r="F10">
        <f>('נתוני טמפ'!G10-'נתוני טמפ'!F10)/'נתוני מוט'!$B$16</f>
        <v>-5.0000000000000266</v>
      </c>
      <c r="G10">
        <f>('נתוני טמפ'!H10-'נתוני טמפ'!G10)/'נתוני מוט'!$B$16</f>
        <v>-4.9999999999999822</v>
      </c>
      <c r="H10">
        <f>('נתוני טמפ'!I10-'נתוני טמפ'!H10)/'נתוני מוט'!$B$16</f>
        <v>-8.7499999999999911</v>
      </c>
      <c r="I10">
        <f>('נתוני טמפ'!J10-'נתוני טמפ'!I10)/'נתוני מוט'!$B$16</f>
        <v>-1.2500000000000178</v>
      </c>
    </row>
    <row r="11" spans="1:10" x14ac:dyDescent="0.25">
      <c r="B11">
        <v>8</v>
      </c>
      <c r="C11">
        <f>('נתוני טמפ'!D11-'נתוני טמפ'!C11)/'נתוני מוט'!$B$16</f>
        <v>-61.249999999999979</v>
      </c>
      <c r="D11">
        <f>('נתוני טמפ'!E11-'נתוני טמפ'!D11)/'נתוני מוט'!$B$16</f>
        <v>-63.749999999999972</v>
      </c>
      <c r="E11">
        <f>('נתוני טמפ'!F11-'נתוני טמפ'!E11)/'נתוני מוט'!$B$16</f>
        <v>-26.250000000000018</v>
      </c>
      <c r="F11">
        <f>('נתוני טמפ'!G11-'נתוני טמפ'!F11)/'נתוני מוט'!$B$16</f>
        <v>-16.250000000000007</v>
      </c>
      <c r="G11">
        <f>('נתוני טמפ'!H11-'נתוני טמפ'!G11)/'נתוני מוט'!$B$16</f>
        <v>-7.4999999999999734</v>
      </c>
      <c r="H11">
        <f>('נתוני טמפ'!I11-'נתוני טמפ'!H11)/'נתוני מוט'!$B$16</f>
        <v>-7.5000000000000178</v>
      </c>
      <c r="I11">
        <f>('נתוני טמפ'!J11-'נתוני טמפ'!I11)/'נתוני מוט'!$B$16</f>
        <v>-2.4999999999999911</v>
      </c>
    </row>
    <row r="12" spans="1:10" x14ac:dyDescent="0.25">
      <c r="B12">
        <v>9</v>
      </c>
      <c r="C12">
        <f>('נתוני טמפ'!D12-'נתוני טמפ'!C12)/'נתוני מוט'!$B$16</f>
        <v>-67.499999999999986</v>
      </c>
      <c r="D12">
        <f>('נתוני טמפ'!E12-'נתוני טמפ'!D12)/'נתוני מוט'!$B$16</f>
        <v>-63.750000000000014</v>
      </c>
      <c r="E12">
        <f>('נתוני טמפ'!F12-'נתוני טמפ'!E12)/'נתוני מוט'!$B$16</f>
        <v>-4.9999999999999822</v>
      </c>
      <c r="F12">
        <f>('נתוני טמפ'!G12-'נתוני טמפ'!F12)/'נתוני מוט'!$B$16</f>
        <v>-38.750000000000014</v>
      </c>
      <c r="G12">
        <f>('נתוני טמפ'!H12-'נתוני טמפ'!G12)/'נתוני מוט'!$B$16</f>
        <v>-12.5</v>
      </c>
      <c r="H12">
        <f>('נתוני טמפ'!I12-'נתוני טמפ'!H12)/'נתוני מוט'!$B$16</f>
        <v>-8.7499999999999911</v>
      </c>
      <c r="I12">
        <f>('נתוני טמפ'!J12-'נתוני טמפ'!I12)/'נתוני מוט'!$B$16</f>
        <v>-3.7500000000000089</v>
      </c>
    </row>
    <row r="13" spans="1:10" x14ac:dyDescent="0.25">
      <c r="B13">
        <v>10</v>
      </c>
      <c r="C13">
        <f>('נתוני טמפ'!D13-'נתוני טמפ'!C13)/'נתוני מוט'!$B$16</f>
        <v>-71.249999999999943</v>
      </c>
      <c r="D13">
        <f>('נתוני טמפ'!E13-'נתוני טמפ'!D13)/'נתוני מוט'!$B$16</f>
        <v>-70.000000000000014</v>
      </c>
      <c r="E13">
        <f>('נתוני טמפ'!F13-'נתוני טמפ'!E13)/'נתוני מוט'!$B$16</f>
        <v>-13.750000000000018</v>
      </c>
      <c r="F13">
        <f>('נתוני טמפ'!G13-'נתוני טמפ'!F13)/'נתוני מוט'!$B$16</f>
        <v>-35.000000000000007</v>
      </c>
      <c r="G13">
        <f>('נתוני טמפ'!H13-'נתוני טמפ'!G13)/'נתוני מוט'!$B$16</f>
        <v>-11.249999999999982</v>
      </c>
      <c r="H13">
        <f>('נתוני טמפ'!I13-'נתוני טמפ'!H13)/'נתוני מוט'!$B$16</f>
        <v>-10.000000000000009</v>
      </c>
      <c r="I13">
        <f>('נתוני טמפ'!J13-'נתוני טמפ'!I13)/'נתוני מוט'!$B$16</f>
        <v>-2.4999999999999911</v>
      </c>
    </row>
    <row r="14" spans="1:10" x14ac:dyDescent="0.25">
      <c r="B14">
        <v>11</v>
      </c>
      <c r="C14">
        <f>('נתוני טמפ'!D14-'נתוני טמפ'!C14)/'נתוני מוט'!$B$16</f>
        <v>-65.000000000000028</v>
      </c>
      <c r="D14">
        <f>('נתוני טמפ'!E14-'נתוני טמפ'!D14)/'נתוני מוט'!$B$16</f>
        <v>-75</v>
      </c>
      <c r="E14">
        <f>('נתוני טמפ'!F14-'נתוני טמפ'!E14)/'נתוני מוט'!$B$16</f>
        <v>-13.749999999999973</v>
      </c>
      <c r="F14">
        <f>('נתוני טמפ'!G14-'נתוני טמפ'!F14)/'נתוני מוט'!$B$16</f>
        <v>-35.000000000000007</v>
      </c>
      <c r="G14">
        <f>('נתוני טמפ'!H14-'נתוני טמפ'!G14)/'נתוני מוט'!$B$16</f>
        <v>-12.5</v>
      </c>
      <c r="H14">
        <f>('נתוני טמפ'!I14-'נתוני טמפ'!H14)/'נתוני מוט'!$B$16</f>
        <v>-8.7499999999999911</v>
      </c>
      <c r="I14">
        <f>('נתוני טמפ'!J14-'נתוני טמפ'!I14)/'נתוני מוט'!$B$16</f>
        <v>-2.4999999999999911</v>
      </c>
    </row>
    <row r="15" spans="1:10" x14ac:dyDescent="0.25">
      <c r="B15">
        <v>12</v>
      </c>
      <c r="C15">
        <f>('נתוני טמפ'!D15-'נתוני טמפ'!C15)/'נתוני מוט'!$B$16</f>
        <v>-75</v>
      </c>
      <c r="D15">
        <f>('נתוני טמפ'!E15-'נתוני טמפ'!D15)/'נתוני מוט'!$B$16</f>
        <v>-76.250000000000014</v>
      </c>
      <c r="E15">
        <f>('נתוני טמפ'!F15-'נתוני טמפ'!E15)/'נתוני מוט'!$B$16</f>
        <v>-17.500000000000025</v>
      </c>
      <c r="F15">
        <f>('נתוני טמפ'!G15-'נתוני טמפ'!F15)/'נתוני מוט'!$B$16</f>
        <v>-37.5</v>
      </c>
      <c r="G15">
        <f>('נתוני טמפ'!H15-'נתוני טמפ'!G15)/'נתוני מוט'!$B$16</f>
        <v>-12.5</v>
      </c>
      <c r="H15">
        <f>('נתוני טמפ'!I15-'נתוני טמפ'!H15)/'נתוני מוט'!$B$16</f>
        <v>-10.000000000000009</v>
      </c>
      <c r="I15">
        <f>('נתוני טמפ'!J15-'נתוני טמפ'!I15)/'נתוני מוט'!$B$16</f>
        <v>-2.4999999999999911</v>
      </c>
    </row>
    <row r="16" spans="1:10" x14ac:dyDescent="0.25">
      <c r="B16">
        <v>13</v>
      </c>
      <c r="C16">
        <f>('נתוני טמפ'!D16-'נתוני טמפ'!C16)/'נתוני מוט'!$B$16</f>
        <v>-73.749999999999986</v>
      </c>
      <c r="D16">
        <f>('נתוני טמפ'!E16-'נתוני טמפ'!D16)/'נתוני מוט'!$B$16</f>
        <v>-78.749999999999957</v>
      </c>
      <c r="E16">
        <f>('נתוני טמפ'!F16-'נתוני טמפ'!E16)/'נתוני מוט'!$B$16</f>
        <v>-102.50000000000003</v>
      </c>
      <c r="F16">
        <f>('נתוני טמפ'!G16-'נתוני טמפ'!F16)/'נתוני מוט'!$B$16</f>
        <v>47.500000000000007</v>
      </c>
      <c r="G16">
        <f>('נתוני טמפ'!H16-'נתוני טמפ'!G16)/'נתוני מוט'!$B$16</f>
        <v>-14.999999999999991</v>
      </c>
      <c r="H16">
        <f>('נתוני טמפ'!I16-'נתוני טמפ'!H16)/'נתוני מוט'!$B$16</f>
        <v>-8.7499999999999911</v>
      </c>
      <c r="I16">
        <f>('נתוני טמפ'!J16-'נתוני טמפ'!I16)/'נתוני מוט'!$B$16</f>
        <v>-5.0000000000000266</v>
      </c>
    </row>
    <row r="17" spans="2:9" x14ac:dyDescent="0.25">
      <c r="B17">
        <v>14</v>
      </c>
      <c r="C17">
        <f>('נתוני טמפ'!D17-'נתוני טמפ'!C17)/'נתוני מוט'!$B$16</f>
        <v>-72.500000000000057</v>
      </c>
      <c r="D17">
        <f>('נתוני טמפ'!E17-'נתוני טמפ'!D17)/'נתוני מוט'!$B$16</f>
        <v>-76.250000000000014</v>
      </c>
      <c r="E17">
        <f>('נתוני טמפ'!F17-'נתוני טמפ'!E17)/'נתוני מוט'!$B$16</f>
        <v>-23.749999999999982</v>
      </c>
      <c r="F17">
        <f>('נתוני טמפ'!G17-'נתוני טמפ'!F17)/'נתוני מוט'!$B$16</f>
        <v>-36.249999999999979</v>
      </c>
      <c r="G17">
        <f>('נתוני טמפ'!H17-'נתוני טמפ'!G17)/'נתוני מוט'!$B$16</f>
        <v>-14.999999999999991</v>
      </c>
      <c r="H17">
        <f>('נתוני טמפ'!I17-'נתוני טמפ'!H17)/'נתוני מוט'!$B$16</f>
        <v>-10.000000000000009</v>
      </c>
      <c r="I17">
        <f>('נתוני טמפ'!J17-'נתוני טמפ'!I17)/'נתוני מוט'!$B$16</f>
        <v>-4.9999999999999822</v>
      </c>
    </row>
    <row r="18" spans="2:9" x14ac:dyDescent="0.25">
      <c r="B18">
        <v>15</v>
      </c>
      <c r="C18">
        <f>('נתוני טמפ'!D18-'נתוני טמפ'!C18)/'נתוני מוט'!$B$16</f>
        <v>-70.000000000000014</v>
      </c>
      <c r="D18">
        <f>('נתוני טמפ'!E18-'נתוני טמפ'!D18)/'נתוני מוט'!$B$16</f>
        <v>-78.749999999999957</v>
      </c>
      <c r="E18">
        <f>('נתוני טמפ'!F18-'נתוני טמפ'!E18)/'נתוני מוט'!$B$16</f>
        <v>-23.750000000000025</v>
      </c>
      <c r="F18">
        <f>('נתוני טמפ'!G18-'נתוני טמפ'!F18)/'נתוני מוט'!$B$16</f>
        <v>-37.5</v>
      </c>
      <c r="G18">
        <f>('נתוני טמפ'!H18-'נתוני טמפ'!G18)/'נתוני מוט'!$B$16</f>
        <v>-16.250000000000007</v>
      </c>
      <c r="H18">
        <f>('נתוני טמפ'!I18-'נתוני טמפ'!H18)/'נתוני מוט'!$B$16</f>
        <v>-9.9999999999999645</v>
      </c>
      <c r="I18">
        <f>('נתוני טמפ'!J18-'נתוני טמפ'!I18)/'נתוני מוט'!$B$16</f>
        <v>-3.7500000000000089</v>
      </c>
    </row>
    <row r="19" spans="2:9" x14ac:dyDescent="0.25">
      <c r="B19">
        <v>16</v>
      </c>
      <c r="C19">
        <f>('נתוני טמפ'!D19-'נתוני טמפ'!C19)/'נתוני מוט'!$B$16</f>
        <v>-111.24999999999999</v>
      </c>
      <c r="D19">
        <f>('נתוני טמפ'!E19-'נתוני טמפ'!D19)/'נתוני מוט'!$B$16</f>
        <v>-41.249999999999964</v>
      </c>
      <c r="E19">
        <f>('נתוני טמפ'!F19-'נתוני טמפ'!E19)/'נתוני מוט'!$B$16</f>
        <v>-23.750000000000025</v>
      </c>
      <c r="F19">
        <f>('נתוני טמפ'!G19-'נתוני טמפ'!F19)/'נתוני מוט'!$B$16</f>
        <v>-35.000000000000007</v>
      </c>
      <c r="G19">
        <f>('נתוני טמפ'!H19-'נתוני טמפ'!G19)/'נתוני מוט'!$B$16</f>
        <v>-14.999999999999991</v>
      </c>
      <c r="H19">
        <f>('נתוני טמפ'!I19-'נתוני טמפ'!H19)/'נתוני מוט'!$B$16</f>
        <v>-11.250000000000027</v>
      </c>
      <c r="I19">
        <f>('נתוני טמפ'!J19-'נתוני טמפ'!I19)/'נתוני מוט'!$B$16</f>
        <v>-4.9999999999999822</v>
      </c>
    </row>
    <row r="20" spans="2:9" x14ac:dyDescent="0.25">
      <c r="B20">
        <v>17</v>
      </c>
      <c r="C20">
        <f>('נתוני טמפ'!D20-'נתוני טמפ'!C20)/'נתוני מוט'!$B$16</f>
        <v>-67.499999999999986</v>
      </c>
      <c r="D20">
        <f>('נתוני טמפ'!E20-'נתוני טמפ'!D20)/'נתוני מוט'!$B$16</f>
        <v>-77.500000000000028</v>
      </c>
      <c r="E20">
        <f>('נתוני טמפ'!F20-'נתוני טמפ'!E20)/'נתוני מוט'!$B$16</f>
        <v>-24.999999999999954</v>
      </c>
      <c r="F20">
        <f>('נתוני טמפ'!G20-'נתוני טמפ'!F20)/'נתוני מוט'!$B$16</f>
        <v>-36.250000000000028</v>
      </c>
      <c r="G20">
        <f>('נתוני טמפ'!H20-'נתוני טמפ'!G20)/'נתוני מוט'!$B$16</f>
        <v>-16.249999999999964</v>
      </c>
      <c r="H20">
        <f>('נתוני טמפ'!I20-'נתוני טמפ'!H20)/'נתוני מוט'!$B$16</f>
        <v>-11.250000000000027</v>
      </c>
      <c r="I20">
        <f>('נתוני טמפ'!J20-'נתוני טמפ'!I20)/'נתוני מוט'!$B$16</f>
        <v>-4.9999999999999822</v>
      </c>
    </row>
    <row r="21" spans="2:9" x14ac:dyDescent="0.25">
      <c r="B21">
        <v>18</v>
      </c>
      <c r="C21">
        <f>('נתוני טמפ'!D21-'נתוני טמפ'!C21)/'נתוני מוט'!$B$16</f>
        <v>-73.749999999999986</v>
      </c>
      <c r="D21">
        <f>('נתוני טמפ'!E21-'נתוני טמפ'!D21)/'נתוני מוט'!$B$16</f>
        <v>-73.749999999999986</v>
      </c>
      <c r="E21">
        <f>('נתוני טמפ'!F21-'נתוני טמפ'!E21)/'נתוני מוט'!$B$16</f>
        <v>-27.500000000000036</v>
      </c>
      <c r="F21">
        <f>('נתוני טמפ'!G21-'נתוני טמפ'!F21)/'נתוני מוט'!$B$16</f>
        <v>-36.249999999999979</v>
      </c>
      <c r="G21">
        <f>('נתוני טמפ'!H21-'נתוני טמפ'!G21)/'נתוני מוט'!$B$16</f>
        <v>-18.75</v>
      </c>
      <c r="H21">
        <f>('נתוני טמפ'!I21-'נתוני טמפ'!H21)/'נתוני מוט'!$B$16</f>
        <v>-8.7499999999999911</v>
      </c>
      <c r="I21">
        <f>('נתוני טמפ'!J21-'נתוני טמפ'!I21)/'נתוני מוט'!$B$16</f>
        <v>-5.0000000000000266</v>
      </c>
    </row>
    <row r="22" spans="2:9" x14ac:dyDescent="0.25">
      <c r="B22">
        <v>19</v>
      </c>
      <c r="C22">
        <f>('נתוני טמפ'!D22-'נתוני טמפ'!C22)/'נתוני מוט'!$B$16</f>
        <v>-68.75</v>
      </c>
      <c r="D22">
        <f>('נתוני טמפ'!E22-'נתוני טמפ'!D22)/'נתוני מוט'!$B$16</f>
        <v>-77.500000000000028</v>
      </c>
      <c r="E22">
        <f>('נתוני טמפ'!F22-'נתוני טמפ'!E22)/'נתוני מוט'!$B$16</f>
        <v>-27.500000000000036</v>
      </c>
      <c r="F22">
        <f>('נתוני טמפ'!G22-'נתוני טמפ'!F22)/'נתוני מוט'!$B$16</f>
        <v>-36.249999999999979</v>
      </c>
      <c r="G22">
        <f>('נתוני טמפ'!H22-'נתוני טמפ'!G22)/'נתוני מוט'!$B$16</f>
        <v>-16.249999999999964</v>
      </c>
      <c r="H22">
        <f>('נתוני טמפ'!I22-'נתוני טמפ'!H22)/'נתוני מוט'!$B$16</f>
        <v>-11.250000000000027</v>
      </c>
      <c r="I22">
        <f>('נתוני טמפ'!J22-'נתוני טמפ'!I22)/'נתוני מוט'!$B$16</f>
        <v>-4.9999999999999822</v>
      </c>
    </row>
    <row r="23" spans="2:9" x14ac:dyDescent="0.25">
      <c r="B23">
        <v>20</v>
      </c>
      <c r="C23">
        <f>('נתוני טמפ'!D23-'נתוני טמפ'!C23)/'נתוני מוט'!$B$16</f>
        <v>-70.000000000000014</v>
      </c>
      <c r="D23">
        <f>('נתוני טמפ'!E23-'נתוני טמפ'!D23)/'נתוני מוט'!$B$16</f>
        <v>-76.250000000000014</v>
      </c>
      <c r="E23">
        <f>('נתוני טמפ'!F23-'נתוני טמפ'!E23)/'נתוני מוט'!$B$16</f>
        <v>-29.999999999999982</v>
      </c>
      <c r="F23">
        <f>('נתוני טמפ'!G23-'נתוני טמפ'!F23)/'נתוני מוט'!$B$16</f>
        <v>-34.999999999999964</v>
      </c>
      <c r="G23">
        <f>('נתוני טמפ'!H23-'נתוני טמפ'!G23)/'נתוני מוט'!$B$16</f>
        <v>-17.500000000000025</v>
      </c>
      <c r="H23">
        <f>('נתוני טמפ'!I23-'נתוני טמפ'!H23)/'נתוני מוט'!$B$16</f>
        <v>-11.249999999999982</v>
      </c>
      <c r="I23">
        <f>('נתוני טמפ'!J23-'נתוני טמפ'!I23)/'נתוני מוט'!$B$16</f>
        <v>-3.7500000000000089</v>
      </c>
    </row>
    <row r="24" spans="2:9" x14ac:dyDescent="0.25">
      <c r="B24">
        <v>21</v>
      </c>
      <c r="C24">
        <f>('נתוני טמפ'!D24-'נתוני טמפ'!C24)/'נתוני מוט'!$B$16</f>
        <v>-70.000000000000014</v>
      </c>
      <c r="D24">
        <f>('נתוני טמפ'!E24-'נתוני טמפ'!D24)/'נתוני מוט'!$B$16</f>
        <v>-76.250000000000014</v>
      </c>
      <c r="E24">
        <f>('נתוני טמפ'!F24-'נתוני טמפ'!E24)/'נתוני מוט'!$B$16</f>
        <v>-29.999999999999982</v>
      </c>
      <c r="F24">
        <f>('נתוני טמפ'!G24-'נתוני טמפ'!F24)/'נתוני מוט'!$B$16</f>
        <v>-35.000000000000007</v>
      </c>
      <c r="G24">
        <f>('נתוני טמפ'!H24-'נתוני טמפ'!G24)/'נתוני מוט'!$B$16</f>
        <v>-17.499999999999982</v>
      </c>
      <c r="H24">
        <f>('נתוני טמפ'!I24-'נתוני טמפ'!H24)/'נתוני מוט'!$B$16</f>
        <v>-8.7499999999999911</v>
      </c>
      <c r="I24">
        <f>('נתוני טמפ'!J24-'נתוני טמפ'!I24)/'נתוני מוט'!$B$16</f>
        <v>-5.0000000000000266</v>
      </c>
    </row>
    <row r="25" spans="2:9" x14ac:dyDescent="0.25">
      <c r="B25">
        <v>22</v>
      </c>
      <c r="C25">
        <f>('נתוני טמפ'!D25-'נתוני טמפ'!C25)/'נתוני מוט'!$B$16</f>
        <v>-61.249999999999979</v>
      </c>
      <c r="D25">
        <f>('נתוני טמפ'!E25-'נתוני טמפ'!D25)/'נתוני מוט'!$B$16</f>
        <v>-84.999999999999957</v>
      </c>
      <c r="E25">
        <f>('נתוני טמפ'!F25-'נתוני טמפ'!E25)/'נתוני מוט'!$B$16</f>
        <v>-31.25</v>
      </c>
      <c r="F25">
        <f>('נתוני טמפ'!G25-'נתוני טמפ'!F25)/'נתוני מוט'!$B$16</f>
        <v>-32.500000000000014</v>
      </c>
      <c r="G25">
        <f>('נתוני טמפ'!H25-'נתוני טמפ'!G25)/'נתוני מוט'!$B$16</f>
        <v>-17.499999999999982</v>
      </c>
      <c r="H25">
        <f>('נתוני טמפ'!I25-'נתוני טמפ'!H25)/'נתוני מוט'!$B$16</f>
        <v>-11.250000000000027</v>
      </c>
      <c r="I25">
        <f>('נתוני טמפ'!J25-'נתוני טמפ'!I25)/'נתוני מוט'!$B$16</f>
        <v>-4.9999999999999822</v>
      </c>
    </row>
    <row r="26" spans="2:9" x14ac:dyDescent="0.25">
      <c r="B26">
        <v>23</v>
      </c>
      <c r="C26">
        <f>('נתוני טמפ'!D26-'נתוני טמפ'!C26)/'נתוני מוט'!$B$16</f>
        <v>-63.750000000000014</v>
      </c>
      <c r="D26">
        <f>('נתוני טמפ'!E26-'נתוני טמפ'!D26)/'נתוני מוט'!$B$16</f>
        <v>-75</v>
      </c>
      <c r="E26">
        <f>('נתוני טמפ'!F26-'נתוני טמפ'!E26)/'נתוני מוט'!$B$16</f>
        <v>-32.500000000000014</v>
      </c>
      <c r="F26">
        <f>('נתוני טמפ'!G26-'נתוני טמפ'!F26)/'נתוני מוט'!$B$16</f>
        <v>-34.999999999999964</v>
      </c>
      <c r="G26">
        <f>('נתוני טמפ'!H26-'נתוני טמפ'!G26)/'נתוני מוט'!$B$16</f>
        <v>-17.500000000000025</v>
      </c>
      <c r="H26">
        <f>('נתוני טמפ'!I26-'נתוני טמפ'!H26)/'נתוני מוט'!$B$16</f>
        <v>-11.249999999999982</v>
      </c>
      <c r="I26">
        <f>('נתוני טמפ'!J26-'נתוני טמפ'!I26)/'נתוני מוט'!$B$16</f>
        <v>-3.7500000000000089</v>
      </c>
    </row>
    <row r="27" spans="2:9" x14ac:dyDescent="0.25">
      <c r="B27">
        <v>24</v>
      </c>
      <c r="C27">
        <f>('נתוני טמפ'!D27-'נתוני טמפ'!C27)/'נתוני מוט'!$B$16</f>
        <v>-68.75</v>
      </c>
      <c r="D27">
        <f>('נתוני טמפ'!E27-'נתוני טמפ'!D27)/'נתוני מוט'!$B$16</f>
        <v>-79.999999999999986</v>
      </c>
      <c r="E27">
        <f>('נתוני טמפ'!F27-'נתוני טמפ'!E27)/'נתוני מוט'!$B$16</f>
        <v>-144.99999999999997</v>
      </c>
      <c r="F27">
        <f>('נתוני טמפ'!G27-'נתוני טמפ'!F27)/'נתוני מוט'!$B$16</f>
        <v>81.25</v>
      </c>
      <c r="G27">
        <f>('נתוני טמפ'!H27-'נתוני טמפ'!G27)/'נתוני מוט'!$B$16</f>
        <v>-20.000000000000018</v>
      </c>
      <c r="H27">
        <f>('נתוני טמפ'!I27-'נתוני טמפ'!H27)/'נתוני מוט'!$B$16</f>
        <v>-10.000000000000009</v>
      </c>
      <c r="I27">
        <f>('נתוני טמפ'!J27-'נתוני טמפ'!I27)/'נתוני מוט'!$B$16</f>
        <v>-4.9999999999999822</v>
      </c>
    </row>
    <row r="28" spans="2:9" x14ac:dyDescent="0.25">
      <c r="B28">
        <v>25</v>
      </c>
      <c r="C28">
        <f>('נתוני טמפ'!D28-'נתוני טמפ'!C28)/'נתוני מוט'!$B$16</f>
        <v>-68.75</v>
      </c>
      <c r="D28">
        <f>('נתוני טמפ'!E28-'נתוני טמפ'!D28)/'נתוני מוט'!$B$16</f>
        <v>-78.749999999999957</v>
      </c>
      <c r="E28">
        <f>('נתוני טמפ'!F28-'נתוני טמפ'!E28)/'נתוני מוט'!$B$16</f>
        <v>-29.999999999999982</v>
      </c>
      <c r="F28">
        <f>('נתוני טמפ'!G28-'נתוני טמפ'!F28)/'נתוני מוט'!$B$16</f>
        <v>-35.00000000000005</v>
      </c>
      <c r="G28">
        <f>('נתוני טמפ'!H28-'נתוני טמפ'!G28)/'נתוני מוט'!$B$16</f>
        <v>-17.499999999999982</v>
      </c>
      <c r="H28">
        <f>('נתוני טמפ'!I28-'נתוני טמפ'!H28)/'נתוני מוט'!$B$16</f>
        <v>-11.249999999999982</v>
      </c>
      <c r="I28">
        <f>('נתוני טמפ'!J28-'נתוני טמפ'!I28)/'נתוני מוט'!$B$16</f>
        <v>-6.25</v>
      </c>
    </row>
    <row r="29" spans="2:9" x14ac:dyDescent="0.25">
      <c r="B29">
        <v>26</v>
      </c>
      <c r="C29">
        <f>('נתוני טמפ'!D29-'נתוני טמפ'!C29)/'נתוני מוט'!$B$16</f>
        <v>-70.000000000000014</v>
      </c>
      <c r="D29">
        <f>('נתוני טמפ'!E29-'נתוני טמפ'!D29)/'נתוני מוט'!$B$16</f>
        <v>-81.25</v>
      </c>
      <c r="E29">
        <f>('נתוני טמפ'!F29-'נתוני טמפ'!E29)/'נתוני מוט'!$B$16</f>
        <v>-27.499999999999947</v>
      </c>
      <c r="F29">
        <f>('נתוני טמפ'!G29-'נתוני טמפ'!F29)/'נתוני מוט'!$B$16</f>
        <v>-32.500000000000014</v>
      </c>
      <c r="G29">
        <f>('נתוני טמפ'!H29-'נתוני טמפ'!G29)/'נתוני מוט'!$B$16</f>
        <v>-17.499999999999982</v>
      </c>
      <c r="H29">
        <f>('נתוני טמפ'!I29-'נתוני טמפ'!H29)/'נתוני מוט'!$B$16</f>
        <v>-10.000000000000009</v>
      </c>
      <c r="I29">
        <f>('נתוני טמפ'!J29-'נתוני טמפ'!I29)/'נתוני מוט'!$B$16</f>
        <v>-6.25</v>
      </c>
    </row>
    <row r="30" spans="2:9" x14ac:dyDescent="0.25">
      <c r="B30">
        <v>27</v>
      </c>
      <c r="C30">
        <f>('נתוני טמפ'!D30-'נתוני טמפ'!C30)/'נתוני מוט'!$B$16</f>
        <v>-67.499999999999986</v>
      </c>
      <c r="D30">
        <f>('נתוני טמפ'!E30-'נתוני טמפ'!D30)/'נתוני מוט'!$B$16</f>
        <v>-78.750000000000057</v>
      </c>
      <c r="E30">
        <f>('נתוני טמפ'!F30-'נתוני טמפ'!E30)/'נתוני מוט'!$B$16</f>
        <v>-31.25</v>
      </c>
      <c r="F30">
        <f>('נתוני טמפ'!G30-'נתוני טמפ'!F30)/'נתוני מוט'!$B$16</f>
        <v>-32.499999999999972</v>
      </c>
      <c r="G30">
        <f>('נתוני טמפ'!H30-'נתוני טמפ'!G30)/'נתוני מוט'!$B$16</f>
        <v>-18.75</v>
      </c>
      <c r="H30">
        <f>('נתוני טמפ'!I30-'נתוני טמפ'!H30)/'נתוני מוט'!$B$16</f>
        <v>-10.000000000000009</v>
      </c>
      <c r="I30">
        <f>('נתוני טמפ'!J30-'נתוני טמפ'!I30)/'נתוני מוט'!$B$16</f>
        <v>-4.9999999999999822</v>
      </c>
    </row>
    <row r="31" spans="2:9" x14ac:dyDescent="0.25">
      <c r="B31">
        <v>28</v>
      </c>
      <c r="C31">
        <f>('נתוני טמפ'!D31-'נתוני טמפ'!C31)/'נתוני מוט'!$B$16</f>
        <v>-68.75</v>
      </c>
      <c r="D31">
        <f>('נתוני טמפ'!E31-'נתוני טמפ'!D31)/'נתוני מוט'!$B$16</f>
        <v>-78.750000000000057</v>
      </c>
      <c r="E31">
        <f>('נתוני טמפ'!F31-'נתוני טמפ'!E31)/'נתוני מוט'!$B$16</f>
        <v>-151.24999999999997</v>
      </c>
      <c r="F31">
        <f>('נתוני טמפ'!G31-'נתוני טמפ'!F31)/'נתוני מוט'!$B$16</f>
        <v>87.5</v>
      </c>
      <c r="G31">
        <f>('נתוני טמפ'!H31-'נתוני טמפ'!G31)/'נתוני מוט'!$B$16</f>
        <v>-16.250000000000007</v>
      </c>
      <c r="H31">
        <f>('נתוני טמפ'!I31-'נתוני טמפ'!H31)/'נתוני מוט'!$B$16</f>
        <v>-12.5</v>
      </c>
      <c r="I31">
        <f>('נתוני טמפ'!J31-'נתוני טמפ'!I31)/'נתוני מוט'!$B$16</f>
        <v>-6.25</v>
      </c>
    </row>
    <row r="32" spans="2:9" x14ac:dyDescent="0.25">
      <c r="B32">
        <v>29</v>
      </c>
      <c r="C32">
        <f>('נתוני טמפ'!D32-'נתוני טמפ'!C32)/'נתוני מוט'!$B$16</f>
        <v>-68.75</v>
      </c>
      <c r="D32">
        <f>('נתוני טמפ'!E32-'נתוני טמפ'!D32)/'נתוני מוט'!$B$16</f>
        <v>-78.750000000000057</v>
      </c>
      <c r="E32">
        <f>('נתוני טמפ'!F32-'נתוני טמפ'!E32)/'נתוני מוט'!$B$16</f>
        <v>-29.999999999999982</v>
      </c>
      <c r="F32">
        <f>('נתוני טמפ'!G32-'נתוני טמפ'!F32)/'נתוני מוט'!$B$16</f>
        <v>-33.749999999999993</v>
      </c>
      <c r="G32">
        <f>('נתוני טמפ'!H32-'נתוני טמפ'!G32)/'נתוני מוט'!$B$16</f>
        <v>-16.250000000000007</v>
      </c>
      <c r="H32">
        <f>('נתוני טמפ'!I32-'נתוני טמפ'!H32)/'נתוני מוט'!$B$16</f>
        <v>-8.7499999999999911</v>
      </c>
      <c r="I32">
        <f>('נתוני טמפ'!J32-'נתוני טמפ'!I32)/'נתוני מוט'!$B$16</f>
        <v>-7.5000000000000178</v>
      </c>
    </row>
    <row r="33" spans="2:9" x14ac:dyDescent="0.25">
      <c r="B33">
        <v>30</v>
      </c>
      <c r="C33">
        <f>('נתוני טמפ'!D33-'נתוני טמפ'!C33)/'נתוני מוט'!$B$16</f>
        <v>-68.75</v>
      </c>
      <c r="D33">
        <f>('נתוני טמפ'!E33-'נתוני טמפ'!D33)/'נתוני מוט'!$B$16</f>
        <v>-79.999999999999986</v>
      </c>
      <c r="E33">
        <f>('נתוני טמפ'!F33-'נתוני טמפ'!E33)/'נתוני מוט'!$B$16</f>
        <v>-27.500000000000036</v>
      </c>
      <c r="F33">
        <f>('נתוני טמפ'!G33-'נתוני טמפ'!F33)/'נתוני מוט'!$B$16</f>
        <v>-37.5</v>
      </c>
      <c r="G33">
        <f>('נתוני טמפ'!H33-'נתוני טמפ'!G33)/'נתוני מוט'!$B$16</f>
        <v>-16.249999999999964</v>
      </c>
      <c r="H33">
        <f>('נתוני טמפ'!I33-'נתוני טמפ'!H33)/'נתוני מוט'!$B$16</f>
        <v>-11.250000000000027</v>
      </c>
      <c r="I33">
        <f>('נתוני טמפ'!J33-'נתוני טמפ'!I33)/'נתוני מוט'!$B$16</f>
        <v>-6.25</v>
      </c>
    </row>
    <row r="34" spans="2:9" x14ac:dyDescent="0.25">
      <c r="B34">
        <v>31</v>
      </c>
      <c r="C34">
        <f>('נתוני טמפ'!D34-'נתוני טמפ'!C34)/'נתוני מוט'!$B$16</f>
        <v>-61.249999999999979</v>
      </c>
      <c r="D34">
        <f>('נתוני טמפ'!E34-'נתוני טמפ'!D34)/'נתוני מוט'!$B$16</f>
        <v>-88.750000000000014</v>
      </c>
      <c r="E34">
        <f>('נתוני טמפ'!F34-'נתוני טמפ'!E34)/'נתוני מוט'!$B$16</f>
        <v>-27.499999999999947</v>
      </c>
      <c r="F34">
        <f>('נתוני טמפ'!G34-'נתוני טמפ'!F34)/'נתוני מוט'!$B$16</f>
        <v>-158.75000000000003</v>
      </c>
      <c r="G34">
        <f>('נתוני טמפ'!H34-'נתוני טמפ'!G34)/'נתוני מוט'!$B$16</f>
        <v>108.75000000000003</v>
      </c>
      <c r="H34">
        <f>('נתוני טמפ'!I34-'נתוני טמפ'!H34)/'נתוני מוט'!$B$16</f>
        <v>-11.250000000000027</v>
      </c>
      <c r="I34">
        <f>('נתוני טמפ'!J34-'נתוני טמפ'!I34)/'נתוני מוט'!$B$16</f>
        <v>-4.9999999999999822</v>
      </c>
    </row>
    <row r="35" spans="2:9" x14ac:dyDescent="0.25">
      <c r="B35">
        <v>32</v>
      </c>
      <c r="C35">
        <f>('נתוני טמפ'!D35-'נתוני טמפ'!C35)/'נתוני מוט'!$B$16</f>
        <v>-72.499999999999957</v>
      </c>
      <c r="D35">
        <f>('נתוני טמפ'!E35-'נתוני טמפ'!D35)/'נתוני מוט'!$B$16</f>
        <v>-81.25</v>
      </c>
      <c r="E35">
        <f>('נתוני טמפ'!F35-'נתוני טמפ'!E35)/'נתוני מוט'!$B$16</f>
        <v>-26.250000000000018</v>
      </c>
      <c r="F35">
        <f>('נתוני טמפ'!G35-'נתוני טמפ'!F35)/'נתוני מוט'!$B$16</f>
        <v>-32.500000000000014</v>
      </c>
      <c r="G35">
        <f>('נתוני טמפ'!H35-'נתוני טמפ'!G35)/'נתוני מוט'!$B$16</f>
        <v>-16.250000000000007</v>
      </c>
      <c r="H35">
        <f>('נתוני טמפ'!I35-'נתוני טמפ'!H35)/'נתוני מוט'!$B$16</f>
        <v>-10.000000000000009</v>
      </c>
      <c r="I35">
        <f>('נתוני טמפ'!J35-'נתוני טמפ'!I35)/'נתוני מוט'!$B$16</f>
        <v>-6.25</v>
      </c>
    </row>
    <row r="36" spans="2:9" x14ac:dyDescent="0.25">
      <c r="B36">
        <v>33</v>
      </c>
      <c r="C36">
        <f>('נתוני טמפ'!D36-'נתוני טמפ'!C36)/'נתוני מוט'!$B$16</f>
        <v>-67.499999999999986</v>
      </c>
      <c r="D36">
        <f>('נתוני טמפ'!E36-'נתוני טמפ'!D36)/'נתוני מוט'!$B$16</f>
        <v>-81.25</v>
      </c>
      <c r="E36">
        <f>('נתוני טמפ'!F36-'נתוני טמפ'!E36)/'נתוני מוט'!$B$16</f>
        <v>-32.500000000000014</v>
      </c>
      <c r="F36">
        <f>('נתוני טמפ'!G36-'נתוני טמפ'!F36)/'נתוני מוט'!$B$16</f>
        <v>-31.25</v>
      </c>
      <c r="G36">
        <f>('נתוני טמפ'!H36-'נתוני טמפ'!G36)/'נתוני מוט'!$B$16</f>
        <v>-17.499999999999982</v>
      </c>
      <c r="H36">
        <f>('נתוני טמפ'!I36-'נתוני טמפ'!H36)/'נתוני מוט'!$B$16</f>
        <v>-12.5</v>
      </c>
      <c r="I36">
        <f>('נתוני טמפ'!J36-'נתוני טמפ'!I36)/'נתוני מוט'!$B$16</f>
        <v>-6.25</v>
      </c>
    </row>
    <row r="37" spans="2:9" x14ac:dyDescent="0.25">
      <c r="B37">
        <v>34</v>
      </c>
      <c r="C37">
        <f>('נתוני טמפ'!D37-'נתוני טמפ'!C37)/'נתוני מוט'!$B$16</f>
        <v>-68.75</v>
      </c>
      <c r="D37">
        <f>('נתוני טמפ'!E37-'נתוני טמפ'!D37)/'נתוני מוט'!$B$16</f>
        <v>-81.25</v>
      </c>
      <c r="E37">
        <f>('נתוני טמפ'!F37-'נתוני טמפ'!E37)/'נתוני מוט'!$B$16</f>
        <v>-28.750000000000053</v>
      </c>
      <c r="F37">
        <f>('נתוני טמפ'!G37-'נתוני טמפ'!F37)/'נתוני מוט'!$B$16</f>
        <v>-33.749999999999943</v>
      </c>
      <c r="G37">
        <f>('נתוני טמפ'!H37-'נתוני טמפ'!G37)/'נתוני מוט'!$B$16</f>
        <v>-13.750000000000018</v>
      </c>
      <c r="H37">
        <f>('נתוני טמפ'!I37-'נתוני טמפ'!H37)/'נתוני מוט'!$B$16</f>
        <v>-12.5</v>
      </c>
      <c r="I37">
        <f>('נתוני טמפ'!J37-'נתוני טמפ'!I37)/'נתוני מוט'!$B$16</f>
        <v>-4.9999999999999822</v>
      </c>
    </row>
    <row r="38" spans="2:9" x14ac:dyDescent="0.25">
      <c r="B38">
        <v>35</v>
      </c>
      <c r="C38">
        <f>('נתוני טמפ'!D38-'נתוני טמפ'!C38)/'נתוני מוט'!$B$16</f>
        <v>-66.249999999999957</v>
      </c>
      <c r="D38">
        <f>('נתוני טמפ'!E38-'נתוני טמפ'!D38)/'נתוני מוט'!$B$16</f>
        <v>-82.500000000000014</v>
      </c>
      <c r="E38">
        <f>('נתוני טמפ'!F38-'נתוני טמפ'!E38)/'נתוני מוט'!$B$16</f>
        <v>-27.500000000000036</v>
      </c>
      <c r="F38">
        <f>('נתוני טמפ'!G38-'נתוני טמפ'!F38)/'נתוני מוט'!$B$16</f>
        <v>-33.749999999999993</v>
      </c>
      <c r="G38">
        <f>('נתוני טמפ'!H38-'נתוני טמפ'!G38)/'נתוני מוט'!$B$16</f>
        <v>-16.250000000000007</v>
      </c>
      <c r="H38">
        <f>('נתוני טמפ'!I38-'נתוני טמפ'!H38)/'נתוני מוט'!$B$16</f>
        <v>-11.249999999999982</v>
      </c>
      <c r="I38">
        <f>('נתוני טמפ'!J38-'נתוני טמפ'!I38)/'נתוני מוט'!$B$16</f>
        <v>-7.5000000000000178</v>
      </c>
    </row>
    <row r="39" spans="2:9" x14ac:dyDescent="0.25">
      <c r="B39">
        <v>36</v>
      </c>
      <c r="C39">
        <f>('נתוני טמפ'!D39-'נתוני טמפ'!C39)/'נתוני מוט'!$B$16</f>
        <v>-65.000000000000028</v>
      </c>
      <c r="D39">
        <f>('נתוני טמפ'!E39-'נתוני טמפ'!D39)/'נתוני מוט'!$B$16</f>
        <v>-86.249999999999986</v>
      </c>
      <c r="E39">
        <f>('נתוני טמפ'!F39-'נתוני טמפ'!E39)/'נתוני מוט'!$B$16</f>
        <v>-26.250000000000018</v>
      </c>
      <c r="F39">
        <f>('נתוני טמפ'!G39-'נתוני טמפ'!F39)/'נתוני מוט'!$B$16</f>
        <v>-34.999999999999964</v>
      </c>
      <c r="G39">
        <f>('נתוני טמפ'!H39-'נתוני טמפ'!G39)/'נתוני מוט'!$B$16</f>
        <v>-15.000000000000036</v>
      </c>
      <c r="H39">
        <f>('נתוני טמפ'!I39-'נתוני טמפ'!H39)/'נתוני מוט'!$B$16</f>
        <v>-11.249999999999982</v>
      </c>
      <c r="I39">
        <f>('נתוני טמפ'!J39-'נתוני טמפ'!I39)/'נתוני מוט'!$B$16</f>
        <v>-4.9999999999999822</v>
      </c>
    </row>
    <row r="40" spans="2:9" x14ac:dyDescent="0.25">
      <c r="B40">
        <v>37</v>
      </c>
      <c r="C40">
        <f>('נתוני טמפ'!D40-'נתוני טמפ'!C40)/'נתוני מוט'!$B$16</f>
        <v>-67.499999999999986</v>
      </c>
      <c r="D40">
        <f>('נתוני טמפ'!E40-'נתוני טמפ'!D40)/'נתוני מוט'!$B$16</f>
        <v>-82.500000000000014</v>
      </c>
      <c r="E40">
        <f>('נתוני טמפ'!F40-'נתוני טמפ'!E40)/'נתוני מוט'!$B$16</f>
        <v>-23.749999999999982</v>
      </c>
      <c r="F40">
        <f>('נתוני טמפ'!G40-'נתוני טמפ'!F40)/'נתוני מוט'!$B$16</f>
        <v>-33.750000000000036</v>
      </c>
      <c r="G40">
        <f>('נתוני טמפ'!H40-'נתוני טמפ'!G40)/'נתוני מוט'!$B$16</f>
        <v>-16.249999999999964</v>
      </c>
      <c r="H40">
        <f>('נתוני טמפ'!I40-'נתוני טמפ'!H40)/'נתוני מוט'!$B$16</f>
        <v>-11.250000000000027</v>
      </c>
      <c r="I40">
        <f>('נתוני טמפ'!J40-'נתוני טמפ'!I40)/'נתוני מוט'!$B$16</f>
        <v>-7.4999999999999734</v>
      </c>
    </row>
    <row r="41" spans="2:9" x14ac:dyDescent="0.25">
      <c r="B41">
        <v>38</v>
      </c>
      <c r="C41">
        <f>('נתוני טמפ'!D41-'נתוני טמפ'!C41)/'נתוני מוט'!$B$16</f>
        <v>-65.000000000000028</v>
      </c>
      <c r="D41">
        <f>('נתוני טמפ'!E41-'נתוני טמפ'!D41)/'נתוני מוט'!$B$16</f>
        <v>-84.999999999999957</v>
      </c>
      <c r="E41">
        <f>('נתוני טמפ'!F41-'נתוני טמפ'!E41)/'נתוני מוט'!$B$16</f>
        <v>-25</v>
      </c>
      <c r="F41">
        <f>('נתוני טמפ'!G41-'נתוני טמפ'!F41)/'נתוני מוט'!$B$16</f>
        <v>-35.00000000000005</v>
      </c>
      <c r="G41">
        <f>('נתוני טמפ'!H41-'נתוני טמפ'!G41)/'נתוני מוט'!$B$16</f>
        <v>-16.249999999999964</v>
      </c>
      <c r="H41">
        <f>('נתוני טמפ'!I41-'נתוני טמפ'!H41)/'נתוני מוט'!$B$16</f>
        <v>-10.000000000000009</v>
      </c>
      <c r="I41">
        <f>('נתוני טמפ'!J41-'נתוני טמפ'!I41)/'נתוני מוט'!$B$16</f>
        <v>-8.7499999999999911</v>
      </c>
    </row>
    <row r="42" spans="2:9" x14ac:dyDescent="0.25">
      <c r="B42">
        <v>39</v>
      </c>
      <c r="C42">
        <f>('נתוני טמפ'!D42-'נתוני טמפ'!C42)/'נתוני מוט'!$B$16</f>
        <v>-70.000000000000014</v>
      </c>
      <c r="D42">
        <f>('נתוני טמפ'!E42-'נתוני טמפ'!D42)/'נתוני מוט'!$B$16</f>
        <v>-84.999999999999957</v>
      </c>
      <c r="E42">
        <f>('נתוני טמפ'!F42-'נתוני טמפ'!E42)/'נתוני מוט'!$B$16</f>
        <v>-27.500000000000036</v>
      </c>
      <c r="F42">
        <f>('נתוני טמפ'!G42-'נתוני טמפ'!F42)/'נתוני מוט'!$B$16</f>
        <v>-31.25</v>
      </c>
      <c r="G42">
        <f>('נתוני טמפ'!H42-'נתוני טמפ'!G42)/'נתוני מוט'!$B$16</f>
        <v>-16.249999999999964</v>
      </c>
      <c r="H42">
        <f>('נתוני טמפ'!I42-'נתוני טמפ'!H42)/'נתוני מוט'!$B$16</f>
        <v>-10.000000000000009</v>
      </c>
      <c r="I42">
        <f>('נתוני טמפ'!J42-'נתוני טמפ'!I42)/'נתוני מוט'!$B$16</f>
        <v>-5.0000000000000266</v>
      </c>
    </row>
    <row r="43" spans="2:9" x14ac:dyDescent="0.25">
      <c r="B43">
        <v>40</v>
      </c>
      <c r="C43">
        <f>('נתוני טמפ'!D43-'נתוני טמפ'!C43)/'נתוני מוט'!$B$16</f>
        <v>-68.75</v>
      </c>
      <c r="D43">
        <f>('נתוני טמפ'!E43-'נתוני טמפ'!D43)/'נתוני מוט'!$B$16</f>
        <v>-87.5</v>
      </c>
      <c r="E43">
        <f>('נתוני טמפ'!F43-'נתוני טמפ'!E43)/'נתוני מוט'!$B$16</f>
        <v>-26.250000000000018</v>
      </c>
      <c r="F43">
        <f>('נתוני טמפ'!G43-'נתוני טמפ'!F43)/'נתוני מוט'!$B$16</f>
        <v>-32.500000000000014</v>
      </c>
      <c r="G43">
        <f>('נתוני טמפ'!H43-'נתוני טמפ'!G43)/'נתוני מוט'!$B$16</f>
        <v>-14.999999999999991</v>
      </c>
      <c r="H43">
        <f>('נתוני טמפ'!I43-'נתוני טמפ'!H43)/'נתוני מוט'!$B$16</f>
        <v>-11.250000000000027</v>
      </c>
      <c r="I43">
        <f>('נתוני טמפ'!J43-'נתוני טמפ'!I43)/'נתוני מוט'!$B$16</f>
        <v>-6.25</v>
      </c>
    </row>
    <row r="44" spans="2:9" x14ac:dyDescent="0.25">
      <c r="B44">
        <v>41</v>
      </c>
      <c r="C44">
        <f>('נתוני טמפ'!D44-'נתוני טמפ'!C44)/'נתוני מוט'!$B$16</f>
        <v>-71.249999999999943</v>
      </c>
      <c r="D44">
        <f>('נתוני טמפ'!E44-'נתוני טמפ'!D44)/'נתוני מוט'!$B$16</f>
        <v>-85.000000000000057</v>
      </c>
      <c r="E44">
        <f>('נתוני טמפ'!F44-'נתוני טמפ'!E44)/'נתוני מוט'!$B$16</f>
        <v>-27.499999999999947</v>
      </c>
      <c r="F44">
        <f>('נתוני טמפ'!G44-'נתוני טמפ'!F44)/'נתוני מוט'!$B$16</f>
        <v>-33.750000000000036</v>
      </c>
      <c r="G44">
        <f>('נתוני טמפ'!H44-'נתוני טמפ'!G44)/'נתוני מוט'!$B$16</f>
        <v>-16.250000000000007</v>
      </c>
      <c r="H44">
        <f>('נתוני טמפ'!I44-'נתוני טמפ'!H44)/'נתוני מוט'!$B$16</f>
        <v>-10.000000000000009</v>
      </c>
      <c r="I44">
        <f>('נתוני טמפ'!J44-'נתוני טמפ'!I44)/'נתוני מוט'!$B$16</f>
        <v>-7.4999999999999734</v>
      </c>
    </row>
    <row r="45" spans="2:9" x14ac:dyDescent="0.25">
      <c r="B45">
        <v>42</v>
      </c>
      <c r="C45">
        <f>('נתוני טמפ'!D45-'נתוני טמפ'!C45)/'נתוני מוט'!$B$16</f>
        <v>-75</v>
      </c>
      <c r="D45">
        <f>('נתוני טמפ'!E45-'נתוני טמפ'!D45)/'נתוני מוט'!$B$16</f>
        <v>-86.250000000000071</v>
      </c>
      <c r="E45">
        <f>('נתוני טמפ'!F45-'נתוני טמפ'!E45)/'נתוני מוט'!$B$16</f>
        <v>-29.999999999999982</v>
      </c>
      <c r="F45">
        <f>('נתוני טמפ'!G45-'נתוני טמפ'!F45)/'נתוני מוט'!$B$16</f>
        <v>-28.749999999999964</v>
      </c>
      <c r="G45">
        <f>('נתוני טמפ'!H45-'נתוני טמפ'!G45)/'נתוני מוט'!$B$16</f>
        <v>-16.250000000000007</v>
      </c>
      <c r="H45">
        <f>('נתוני טמפ'!I45-'נתוני טמפ'!H45)/'נתוני מוט'!$B$16</f>
        <v>-11.250000000000027</v>
      </c>
      <c r="I45">
        <f>('נתוני טמפ'!J45-'נתוני טמפ'!I45)/'נתוני מוט'!$B$16</f>
        <v>-6.25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2" tint="-0.249977111117893"/>
  </sheetPr>
  <dimension ref="A1:J45"/>
  <sheetViews>
    <sheetView topLeftCell="A34" workbookViewId="0">
      <selection activeCell="E51" sqref="E51"/>
    </sheetView>
  </sheetViews>
  <sheetFormatPr defaultRowHeight="15" x14ac:dyDescent="0.25"/>
  <sheetData>
    <row r="1" spans="1:10" x14ac:dyDescent="0.25">
      <c r="B1" t="s">
        <v>6</v>
      </c>
    </row>
    <row r="2" spans="1:10" x14ac:dyDescent="0.25">
      <c r="A2" t="s">
        <v>5</v>
      </c>
      <c r="C2">
        <f>'נתוני טמפ'!C2</f>
        <v>0.08</v>
      </c>
      <c r="D2">
        <f>'נתוני טמפ'!D2</f>
        <v>0.1389</v>
      </c>
      <c r="E2">
        <f>'נתוני טמפ'!E2</f>
        <v>0.1978</v>
      </c>
      <c r="F2">
        <f>'נתוני טמפ'!F2</f>
        <v>0.25669999999999998</v>
      </c>
      <c r="G2">
        <f>'נתוני טמפ'!G2</f>
        <v>0.31559999999999999</v>
      </c>
      <c r="H2">
        <f>'נתוני טמפ'!H2</f>
        <v>0.3745</v>
      </c>
      <c r="I2">
        <f>'נתוני טמפ'!I2</f>
        <v>0.43340000000000001</v>
      </c>
      <c r="J2">
        <f>'נתוני טמפ'!J2</f>
        <v>0.49230000000000002</v>
      </c>
    </row>
    <row r="3" spans="1:10" x14ac:dyDescent="0.25">
      <c r="B3">
        <v>0</v>
      </c>
      <c r="C3">
        <f>ABS(שיפועים!C3/2*'נתוני מוט'!$B$22)</f>
        <v>5.0000000000000044E-2</v>
      </c>
      <c r="D3">
        <f>ABS((שיפועים!C3+שיפועים!D3)/4*'נתוני מוט'!$B$22)</f>
        <v>2.4999999999999908E-2</v>
      </c>
      <c r="E3">
        <f>ABS((שיפועים!D3+שיפועים!E3)/4*'נתוני מוט'!$B$22)</f>
        <v>7.1875000000000022E-2</v>
      </c>
      <c r="F3">
        <f>ABS((שיפועים!E3+שיפועים!F3)/4*'נתוני מוט'!$B$22)</f>
        <v>6.2500000000000888E-3</v>
      </c>
      <c r="G3">
        <f>ABS((שיפועים!F3+שיפועים!G3)/4*'נתוני מוט'!$B$22)</f>
        <v>2.8125000000000067E-2</v>
      </c>
      <c r="H3">
        <f>ABS((שיפועים!G3+שיפועים!H3)/4*'נתוני מוט'!$B$22)</f>
        <v>9.3750000000000222E-3</v>
      </c>
      <c r="I3">
        <f>ABS((שיפועים!H3+שיפועים!I3)/4*'נתוני מוט'!$B$22)</f>
        <v>1.2500000000000067E-2</v>
      </c>
      <c r="J3">
        <f>ABS(שיפועים!I3/2*'נתוני מוט'!$B$22)</f>
        <v>1.8750000000000044E-2</v>
      </c>
    </row>
    <row r="4" spans="1:10" x14ac:dyDescent="0.25">
      <c r="B4">
        <v>1</v>
      </c>
      <c r="C4">
        <f>ABS(שיפועים!C4/2*'נתוני מוט'!$B$22)</f>
        <v>0.11249999999999982</v>
      </c>
      <c r="D4">
        <f>ABS((שיפועים!C4+שיפועים!D4)/4*'נתוני מוט'!$B$22)</f>
        <v>0.13749999999999996</v>
      </c>
      <c r="E4">
        <f>ABS((שיפועים!D4+שיפועים!E4)/4*'נתוני מוט'!$B$22)</f>
        <v>0.11562500000000007</v>
      </c>
      <c r="F4">
        <f>ABS((שיפועים!E4+שיפועים!F4)/4*'נתוני מוט'!$B$22)</f>
        <v>9.3750000000000222E-3</v>
      </c>
      <c r="G4">
        <f>ABS((שיפועים!F4+שיפועים!G4)/4*'נתוני מוט'!$B$22)</f>
        <v>3.7500000000000089E-2</v>
      </c>
      <c r="H4">
        <f>ABS((שיפועים!G4+שיפועים!H4)/4*'נתוני מוט'!$B$22)</f>
        <v>1.2500000000000067E-2</v>
      </c>
      <c r="I4">
        <f>ABS((שיפועים!H4+שיפועים!I4)/4*'נתוני מוט'!$B$22)</f>
        <v>3.1250000000000444E-3</v>
      </c>
      <c r="J4">
        <f>ABS(שיפועים!I4/2*'נתוני מוט'!$B$22)</f>
        <v>6.2500000000000888E-3</v>
      </c>
    </row>
    <row r="5" spans="1:10" x14ac:dyDescent="0.25">
      <c r="B5">
        <v>2</v>
      </c>
      <c r="C5">
        <f>ABS(שיפועים!C5/2*'נתוני מוט'!$B$22)</f>
        <v>0.1875</v>
      </c>
      <c r="D5">
        <f>ABS((שיפועים!C5+שיפועים!D5)/4*'נתוני מוט'!$B$22)</f>
        <v>0.18124999999999999</v>
      </c>
      <c r="E5">
        <f>ABS((שיפועים!D5+שיפועים!E5)/4*'נתוני מוט'!$B$22)</f>
        <v>0.13437500000000002</v>
      </c>
      <c r="F5">
        <f>ABS((שיפועים!E5+שיפועים!F5)/4*'נתוני מוט'!$B$22)</f>
        <v>3.4374999999999933E-2</v>
      </c>
      <c r="G5">
        <f>ABS((שיפועים!F5+שיפועים!G5)/4*'נתוני מוט'!$B$22)</f>
        <v>2.5000000000000022E-2</v>
      </c>
      <c r="H5">
        <f>ABS((שיפועים!G5+שיפועים!H5)/4*'נתוני מוט'!$B$22)</f>
        <v>6.2499999999999778E-3</v>
      </c>
      <c r="I5">
        <f>ABS((שיפועים!H5+שיפועים!I5)/4*'נתוני מוט'!$B$22)</f>
        <v>9.3750000000000222E-3</v>
      </c>
      <c r="J5">
        <f>ABS(שיפועים!I5/2*'נתוני מוט'!$B$22)</f>
        <v>6.2500000000000888E-3</v>
      </c>
    </row>
    <row r="6" spans="1:10" x14ac:dyDescent="0.25">
      <c r="B6">
        <v>3</v>
      </c>
      <c r="C6">
        <f>ABS(שיפועים!C6/2*'נתוני מוט'!$B$22)</f>
        <v>0.19374999999999987</v>
      </c>
      <c r="D6">
        <f>ABS((שיפועים!C6+שיפועים!D6)/4*'נתוני מוט'!$B$22)</f>
        <v>0.21562499999999993</v>
      </c>
      <c r="E6">
        <f>ABS((שיפועים!D6+שיפועים!E6)/4*'נתוני מוט'!$B$22)</f>
        <v>0.19999999999999993</v>
      </c>
      <c r="F6">
        <f>ABS((שיפועים!E6+שיפועים!F6)/4*'נתוני מוט'!$B$22)</f>
        <v>5.3124999999999978E-2</v>
      </c>
      <c r="G6">
        <f>ABS((שיפועים!F6+שיפועים!G6)/4*'נתוני מוט'!$B$22)</f>
        <v>3.125E-2</v>
      </c>
      <c r="H6">
        <f>ABS((שיפועים!G6+שיפועים!H6)/4*'נתוני מוט'!$B$22)</f>
        <v>3.1249999999999334E-3</v>
      </c>
      <c r="I6">
        <f>ABS((שיפועים!H6+שיפועים!I6)/4*'נתוני מוט'!$B$22)</f>
        <v>6.2499999999999778E-3</v>
      </c>
      <c r="J6">
        <f>ABS(שיפועים!I6/2*'נתוני מוט'!$B$22)</f>
        <v>0</v>
      </c>
    </row>
    <row r="7" spans="1:10" x14ac:dyDescent="0.25">
      <c r="B7">
        <v>4</v>
      </c>
      <c r="C7">
        <f>ABS(שיפועים!C7/2*'נתוני מוט'!$B$22)</f>
        <v>0.20625000000000004</v>
      </c>
      <c r="D7">
        <f>ABS((שיפועים!C7+שיפועים!D7)/4*'נתוני מוט'!$B$22)</f>
        <v>0.23124999999999993</v>
      </c>
      <c r="E7">
        <f>ABS((שיפועים!D7+שיפועים!E7)/4*'נתוני מוט'!$B$22)</f>
        <v>0.234375</v>
      </c>
      <c r="F7">
        <f>ABS((שיפועים!E7+שיפועים!F7)/4*'נתוני מוט'!$B$22)</f>
        <v>7.1875000000000022E-2</v>
      </c>
      <c r="G7">
        <f>ABS((שיפועים!F7+שיפועים!G7)/4*'נתוני מוט'!$B$22)</f>
        <v>3.7499999999999978E-2</v>
      </c>
      <c r="H7">
        <f>ABS((שיפועים!G7+שיפועים!H7)/4*'נתוני מוט'!$B$22)</f>
        <v>1.2500000000000067E-2</v>
      </c>
      <c r="I7">
        <f>ABS((שיפועים!H7+שיפועים!I7)/4*'נתוני מוט'!$B$22)</f>
        <v>1.5625E-2</v>
      </c>
      <c r="J7">
        <f>ABS(שיפועים!I7/2*'נתוני מוט'!$B$22)</f>
        <v>0</v>
      </c>
    </row>
    <row r="8" spans="1:10" x14ac:dyDescent="0.25">
      <c r="B8">
        <v>5</v>
      </c>
      <c r="C8">
        <f>ABS(שיפועים!C8/2*'נתוני מוט'!$B$22)</f>
        <v>0.21875</v>
      </c>
      <c r="D8">
        <f>ABS((שיפועים!C8+שיפועים!D8)/4*'נתוני מוט'!$B$22)</f>
        <v>0.24062500000000001</v>
      </c>
      <c r="E8">
        <f>ABS((שיפועים!D8+שיפועים!E8)/4*'נתוני מוט'!$B$22)</f>
        <v>0.24062500000000001</v>
      </c>
      <c r="F8">
        <f>ABS((שיפועים!E8+שיפועים!F8)/4*'נתוני מוט'!$B$22)</f>
        <v>8.4374999999999978E-2</v>
      </c>
      <c r="G8">
        <f>ABS((שיפועים!F8+שיפועים!G8)/4*'נתוני מוט'!$B$22)</f>
        <v>2.1874999999999978E-2</v>
      </c>
      <c r="H8">
        <f>ABS((שיפועים!G8+שיפועים!H8)/4*'נתוני מוט'!$B$22)</f>
        <v>1.8750000000000044E-2</v>
      </c>
      <c r="I8">
        <f>ABS((שיפועים!H8+שיפועים!I8)/4*'נתוני מוט'!$B$22)</f>
        <v>2.1874999999999978E-2</v>
      </c>
      <c r="J8">
        <f>ABS(שיפועים!I8/2*'נתוני מוט'!$B$22)</f>
        <v>1.2499999999999956E-2</v>
      </c>
    </row>
    <row r="9" spans="1:10" x14ac:dyDescent="0.25">
      <c r="B9">
        <v>6</v>
      </c>
      <c r="C9">
        <f>ABS(שיפועים!C9/2*'נתוני מוט'!$B$22)</f>
        <v>0.21875</v>
      </c>
      <c r="D9">
        <f>ABS((שיפועים!C9+שיפועים!D9)/4*'נתוני מוט'!$B$22)</f>
        <v>0.25000000000000011</v>
      </c>
      <c r="E9">
        <f>ABS((שיפועים!D9+שיפועים!E9)/4*'נתוני מוט'!$B$22)</f>
        <v>0.25312500000000004</v>
      </c>
      <c r="F9">
        <f>ABS((שיפועים!E9+שיפועים!F9)/4*'נתוני מוט'!$B$22)</f>
        <v>8.7500000000000022E-2</v>
      </c>
      <c r="G9">
        <f>ABS((שיפועים!F9+שיפועים!G9)/4*'נתוני מוט'!$B$22)</f>
        <v>1.5625E-2</v>
      </c>
      <c r="H9">
        <f>ABS((שיפועים!G9+שיפועים!H9)/4*'נתוני מוט'!$B$22)</f>
        <v>2.8124999999999956E-2</v>
      </c>
      <c r="I9">
        <f>ABS((שיפועים!H9+שיפועים!I9)/4*'נתוני מוט'!$B$22)</f>
        <v>2.5000000000000022E-2</v>
      </c>
      <c r="J9">
        <f>ABS(שיפועים!I9/2*'נתוני מוט'!$B$22)</f>
        <v>1.2499999999999956E-2</v>
      </c>
    </row>
    <row r="10" spans="1:10" x14ac:dyDescent="0.25">
      <c r="B10">
        <v>7</v>
      </c>
      <c r="C10">
        <f>ABS(שיפועים!C10/2*'נתוני מוט'!$B$22)</f>
        <v>0.29374999999999973</v>
      </c>
      <c r="D10">
        <f>ABS((שיפועים!C10+שיפועים!D10)/4*'נתוני מוט'!$B$22)</f>
        <v>0.29374999999999996</v>
      </c>
      <c r="E10">
        <f>ABS((שיפועים!D10+שיפועים!E10)/4*'נתוני מוט'!$B$22)</f>
        <v>0.234375</v>
      </c>
      <c r="F10">
        <f>ABS((שיפועים!E10+שיפועים!F10)/4*'נתוני מוט'!$B$22)</f>
        <v>9.9999999999999978E-2</v>
      </c>
      <c r="G10">
        <f>ABS((שיפועים!F10+שיפועים!G10)/4*'נתוני מוט'!$B$22)</f>
        <v>2.5000000000000022E-2</v>
      </c>
      <c r="H10">
        <f>ABS((שיפועים!G10+שיפועים!H10)/4*'נתוני מוט'!$B$22)</f>
        <v>3.4374999999999933E-2</v>
      </c>
      <c r="I10">
        <f>ABS((שיפועים!H10+שיפועים!I10)/4*'נתוני מוט'!$B$22)</f>
        <v>2.5000000000000022E-2</v>
      </c>
      <c r="J10">
        <f>ABS(שיפועים!I10/2*'נתוני מוט'!$B$22)</f>
        <v>6.2500000000000888E-3</v>
      </c>
    </row>
    <row r="11" spans="1:10" x14ac:dyDescent="0.25">
      <c r="B11">
        <v>8</v>
      </c>
      <c r="C11">
        <f>ABS(שיפועים!C11/2*'נתוני מוט'!$B$22)</f>
        <v>0.30624999999999991</v>
      </c>
      <c r="D11">
        <f>ABS((שיפועים!C11+שיפועים!D11)/4*'נתוני מוט'!$B$22)</f>
        <v>0.31249999999999989</v>
      </c>
      <c r="E11">
        <f>ABS((שיפועים!D11+שיפועים!E11)/4*'נתוני מוט'!$B$22)</f>
        <v>0.22499999999999998</v>
      </c>
      <c r="F11">
        <f>ABS((שיפועים!E11+שיפועים!F11)/4*'נתוני מוט'!$B$22)</f>
        <v>0.10625000000000007</v>
      </c>
      <c r="G11">
        <f>ABS((שיפועים!F11+שיפועים!G11)/4*'נתוני מוט'!$B$22)</f>
        <v>5.9374999999999949E-2</v>
      </c>
      <c r="H11">
        <f>ABS((שיפועים!G11+שיפועים!H11)/4*'נתוני מוט'!$B$22)</f>
        <v>3.7499999999999978E-2</v>
      </c>
      <c r="I11">
        <f>ABS((שיפועים!H11+שיפועים!I11)/4*'נתוני מוט'!$B$22)</f>
        <v>2.5000000000000022E-2</v>
      </c>
      <c r="J11">
        <f>ABS(שיפועים!I11/2*'נתוני מוט'!$B$22)</f>
        <v>1.2499999999999956E-2</v>
      </c>
    </row>
    <row r="12" spans="1:10" x14ac:dyDescent="0.25">
      <c r="B12">
        <v>9</v>
      </c>
      <c r="C12">
        <f>ABS(שיפועים!C12/2*'נתוני מוט'!$B$22)</f>
        <v>0.33749999999999991</v>
      </c>
      <c r="D12">
        <f>ABS((שיפועים!C12+שיפועים!D12)/4*'נתוני מוט'!$B$22)</f>
        <v>0.328125</v>
      </c>
      <c r="E12">
        <f>ABS((שיפועים!D12+שיפועים!E12)/4*'נתוני מוט'!$B$22)</f>
        <v>0.171875</v>
      </c>
      <c r="F12">
        <f>ABS((שיפועים!E12+שיפועים!F12)/4*'נתוני מוט'!$B$22)</f>
        <v>0.109375</v>
      </c>
      <c r="G12">
        <f>ABS((שיפועים!F12+שיפועים!G12)/4*'נתוני מוט'!$B$22)</f>
        <v>0.12812500000000004</v>
      </c>
      <c r="H12">
        <f>ABS((שיפועים!G12+שיפועים!H12)/4*'נתוני מוט'!$B$22)</f>
        <v>5.3124999999999985E-2</v>
      </c>
      <c r="I12">
        <f>ABS((שיפועים!H12+שיפועים!I12)/4*'נתוני מוט'!$B$22)</f>
        <v>3.125E-2</v>
      </c>
      <c r="J12">
        <f>ABS(שיפועים!I12/2*'נתוני מוט'!$B$22)</f>
        <v>1.8750000000000044E-2</v>
      </c>
    </row>
    <row r="13" spans="1:10" x14ac:dyDescent="0.25">
      <c r="B13">
        <v>10</v>
      </c>
      <c r="C13">
        <f>ABS(שיפועים!C13/2*'נתוני מוט'!$B$22)</f>
        <v>0.35624999999999973</v>
      </c>
      <c r="D13">
        <f>ABS((שיפועים!C13+שיפועים!D13)/4*'נתוני מוט'!$B$22)</f>
        <v>0.35312499999999986</v>
      </c>
      <c r="E13">
        <f>ABS((שיפועים!D13+שיפועים!E13)/4*'נתוני מוט'!$B$22)</f>
        <v>0.20937500000000009</v>
      </c>
      <c r="F13">
        <f>ABS((שיפועים!E13+שיפועים!F13)/4*'נתוני מוט'!$B$22)</f>
        <v>0.12187500000000008</v>
      </c>
      <c r="G13">
        <f>ABS((שיפועים!F13+שיפועים!G13)/4*'נתוני מוט'!$B$22)</f>
        <v>0.11562499999999996</v>
      </c>
      <c r="H13">
        <f>ABS((שיפועים!G13+שיפועים!H13)/4*'נתוני מוט'!$B$22)</f>
        <v>5.3124999999999985E-2</v>
      </c>
      <c r="I13">
        <f>ABS((שיפועים!H13+שיפועים!I13)/4*'נתוני מוט'!$B$22)</f>
        <v>3.125E-2</v>
      </c>
      <c r="J13">
        <f>ABS(שיפועים!I13/2*'נתוני מוט'!$B$22)</f>
        <v>1.2499999999999956E-2</v>
      </c>
    </row>
    <row r="14" spans="1:10" x14ac:dyDescent="0.25">
      <c r="B14">
        <v>11</v>
      </c>
      <c r="C14">
        <f>ABS(שיפועים!C14/2*'נתוני מוט'!$B$22)</f>
        <v>0.32500000000000012</v>
      </c>
      <c r="D14">
        <f>ABS((שיפועים!C14+שיפועים!D14)/4*'נתוני מוט'!$B$22)</f>
        <v>0.35000000000000009</v>
      </c>
      <c r="E14">
        <f>ABS((שיפועים!D14+שיפועים!E14)/4*'נתוני מוט'!$B$22)</f>
        <v>0.22187499999999993</v>
      </c>
      <c r="F14">
        <f>ABS((שיפועים!E14+שיפועים!F14)/4*'נתוני מוט'!$B$22)</f>
        <v>0.12187499999999996</v>
      </c>
      <c r="G14">
        <f>ABS((שיפועים!F14+שיפועים!G14)/4*'נתוני מוט'!$B$22)</f>
        <v>0.11875000000000002</v>
      </c>
      <c r="H14">
        <f>ABS((שיפועים!G14+שיפועים!H14)/4*'נתוני מוט'!$B$22)</f>
        <v>5.3124999999999985E-2</v>
      </c>
      <c r="I14">
        <f>ABS((שיפועים!H14+שיפועים!I14)/4*'נתוני מוט'!$B$22)</f>
        <v>2.8124999999999956E-2</v>
      </c>
      <c r="J14">
        <f>ABS(שיפועים!I14/2*'נתוני מוט'!$B$22)</f>
        <v>1.2499999999999956E-2</v>
      </c>
    </row>
    <row r="15" spans="1:10" x14ac:dyDescent="0.25">
      <c r="B15">
        <v>12</v>
      </c>
      <c r="C15">
        <f>ABS(שיפועים!C15/2*'נתוני מוט'!$B$22)</f>
        <v>0.375</v>
      </c>
      <c r="D15">
        <f>ABS((שיפועים!C15+שיפועים!D15)/4*'נתוני מוט'!$B$22)</f>
        <v>0.37812499999999999</v>
      </c>
      <c r="E15">
        <f>ABS((שיפועים!D15+שיפועים!E15)/4*'נתוני מוט'!$B$22)</f>
        <v>0.23437500000000011</v>
      </c>
      <c r="F15">
        <f>ABS((שיפועים!E15+שיפועים!F15)/4*'נתוני מוט'!$B$22)</f>
        <v>0.13750000000000007</v>
      </c>
      <c r="G15">
        <f>ABS((שיפועים!F15+שיפועים!G15)/4*'נתוני מוט'!$B$22)</f>
        <v>0.125</v>
      </c>
      <c r="H15">
        <f>ABS((שיפועים!G15+שיפועים!H15)/4*'נתוני מוט'!$B$22)</f>
        <v>5.6250000000000022E-2</v>
      </c>
      <c r="I15">
        <f>ABS((שיפועים!H15+שיפועים!I15)/4*'נתוני מוט'!$B$22)</f>
        <v>3.125E-2</v>
      </c>
      <c r="J15">
        <f>ABS(שיפועים!I15/2*'נתוני מוט'!$B$22)</f>
        <v>1.2499999999999956E-2</v>
      </c>
    </row>
    <row r="16" spans="1:10" x14ac:dyDescent="0.25">
      <c r="B16">
        <v>13</v>
      </c>
      <c r="C16">
        <f>ABS(שיפועים!C16/2*'נתוני מוט'!$B$22)</f>
        <v>0.36874999999999991</v>
      </c>
      <c r="D16">
        <f>ABS((שיפועים!C16+שיפועים!D16)/4*'נתוני מוט'!$B$22)</f>
        <v>0.38124999999999987</v>
      </c>
      <c r="E16">
        <f>ABS((שיפועים!D16+שיפועים!E16)/4*'נתוני מוט'!$B$22)</f>
        <v>0.453125</v>
      </c>
      <c r="F16">
        <f>ABS((שיפועים!E16+שיפועים!F16)/4*'נתוני מוט'!$B$22)</f>
        <v>0.13750000000000007</v>
      </c>
      <c r="G16">
        <f>ABS((שיפועים!F16+שיפועים!G16)/4*'נתוני מוט'!$B$22)</f>
        <v>8.1250000000000031E-2</v>
      </c>
      <c r="H16">
        <f>ABS((שיפועים!G16+שיפועים!H16)/4*'נתוני מוט'!$B$22)</f>
        <v>5.9374999999999956E-2</v>
      </c>
      <c r="I16">
        <f>ABS((שיפועים!H16+שיפועים!I16)/4*'נתוני מוט'!$B$22)</f>
        <v>3.4375000000000044E-2</v>
      </c>
      <c r="J16">
        <f>ABS(שיפועים!I16/2*'נתוני מוט'!$B$22)</f>
        <v>2.5000000000000133E-2</v>
      </c>
    </row>
    <row r="17" spans="2:10" x14ac:dyDescent="0.25">
      <c r="B17">
        <v>14</v>
      </c>
      <c r="C17">
        <f>ABS(שיפועים!C17/2*'נתוני מוט'!$B$22)</f>
        <v>0.36250000000000027</v>
      </c>
      <c r="D17">
        <f>ABS((שיפועים!C17+שיפועים!D17)/4*'נתוני מוט'!$B$22)</f>
        <v>0.37187500000000012</v>
      </c>
      <c r="E17">
        <f>ABS((שיפועים!D17+שיפועים!E17)/4*'נתוני מוט'!$B$22)</f>
        <v>0.25</v>
      </c>
      <c r="F17">
        <f>ABS((שיפועים!E17+שיפועים!F17)/4*'נתוני מוט'!$B$22)</f>
        <v>0.14999999999999988</v>
      </c>
      <c r="G17">
        <f>ABS((שיפועים!F17+שיפועים!G17)/4*'נתוני מוט'!$B$22)</f>
        <v>0.12812499999999993</v>
      </c>
      <c r="H17">
        <f>ABS((שיפועים!G17+שיפועים!H17)/4*'נתוני מוט'!$B$22)</f>
        <v>6.25E-2</v>
      </c>
      <c r="I17">
        <f>ABS((שיפועים!H17+שיפועים!I17)/4*'נתוני מוט'!$B$22)</f>
        <v>3.7499999999999978E-2</v>
      </c>
      <c r="J17">
        <f>ABS(שיפועים!I17/2*'נתוני מוט'!$B$22)</f>
        <v>2.4999999999999911E-2</v>
      </c>
    </row>
    <row r="18" spans="2:10" x14ac:dyDescent="0.25">
      <c r="B18">
        <v>15</v>
      </c>
      <c r="C18">
        <f>ABS(שיפועים!C18/2*'נתוני מוט'!$B$22)</f>
        <v>0.35000000000000009</v>
      </c>
      <c r="D18">
        <f>ABS((שיפועים!C18+שיפועים!D18)/4*'נתוני מוט'!$B$22)</f>
        <v>0.37187499999999996</v>
      </c>
      <c r="E18">
        <f>ABS((שיפועים!D18+שיפועים!E18)/4*'נתוני מוט'!$B$22)</f>
        <v>0.25624999999999998</v>
      </c>
      <c r="F18">
        <f>ABS((שיפועים!E18+שיפועים!F18)/4*'נתוני מוט'!$B$22)</f>
        <v>0.15312500000000007</v>
      </c>
      <c r="G18">
        <f>ABS((שיפועים!F18+שיפועים!G18)/4*'נתוני מוט'!$B$22)</f>
        <v>0.13437500000000002</v>
      </c>
      <c r="H18">
        <f>ABS((שיפועים!G18+שיפועים!H18)/4*'נתוני מוט'!$B$22)</f>
        <v>6.5624999999999933E-2</v>
      </c>
      <c r="I18">
        <f>ABS((שיפועים!H18+שיפועים!I18)/4*'נתוני מוט'!$B$22)</f>
        <v>3.4374999999999933E-2</v>
      </c>
      <c r="J18">
        <f>ABS(שיפועים!I18/2*'נתוני מוט'!$B$22)</f>
        <v>1.8750000000000044E-2</v>
      </c>
    </row>
    <row r="19" spans="2:10" x14ac:dyDescent="0.25">
      <c r="B19">
        <v>16</v>
      </c>
      <c r="C19">
        <f>ABS(שיפועים!C19/2*'נתוני מוט'!$B$22)</f>
        <v>0.55624999999999991</v>
      </c>
      <c r="D19">
        <f>ABS((שיפועים!C19+שיפועים!D19)/4*'נתוני מוט'!$B$22)</f>
        <v>0.38124999999999987</v>
      </c>
      <c r="E19">
        <f>ABS((שיפועים!D19+שיפועים!E19)/4*'נתוני מוט'!$B$22)</f>
        <v>0.16249999999999998</v>
      </c>
      <c r="F19">
        <f>ABS((שיפועים!E19+שיפועים!F19)/4*'נתוני מוט'!$B$22)</f>
        <v>0.14687500000000006</v>
      </c>
      <c r="G19">
        <f>ABS((שיפועים!F19+שיפועים!G19)/4*'נתוני מוט'!$B$22)</f>
        <v>0.125</v>
      </c>
      <c r="H19">
        <f>ABS((שיפועים!G19+שיפועים!H19)/4*'נתוני מוט'!$B$22)</f>
        <v>6.5625000000000044E-2</v>
      </c>
      <c r="I19">
        <f>ABS((שיפועים!H19+שיפועים!I19)/4*'נתוני מוט'!$B$22)</f>
        <v>4.0625000000000015E-2</v>
      </c>
      <c r="J19">
        <f>ABS(שיפועים!I19/2*'נתוני מוט'!$B$22)</f>
        <v>2.4999999999999911E-2</v>
      </c>
    </row>
    <row r="20" spans="2:10" x14ac:dyDescent="0.25">
      <c r="B20">
        <v>17</v>
      </c>
      <c r="C20">
        <f>ABS(שיפועים!C20/2*'נתוני מוט'!$B$22)</f>
        <v>0.33749999999999991</v>
      </c>
      <c r="D20">
        <f>ABS((שיפועים!C20+שיפועים!D20)/4*'נתוני מוט'!$B$22)</f>
        <v>0.36249999999999999</v>
      </c>
      <c r="E20">
        <f>ABS((שיפועים!D20+שיפועים!E20)/4*'נתוני מוט'!$B$22)</f>
        <v>0.25624999999999998</v>
      </c>
      <c r="F20">
        <f>ABS((שיפועים!E20+שיפועים!F20)/4*'נתוני מוט'!$B$22)</f>
        <v>0.15312499999999996</v>
      </c>
      <c r="G20">
        <f>ABS((שיפועים!F20+שיפועים!G20)/4*'נתוני מוט'!$B$22)</f>
        <v>0.13124999999999998</v>
      </c>
      <c r="H20">
        <f>ABS((שיפועים!G20+שיפועים!H20)/4*'נתוני מוט'!$B$22)</f>
        <v>6.8749999999999978E-2</v>
      </c>
      <c r="I20">
        <f>ABS((שיפועים!H20+שיפועים!I20)/4*'נתוני מוט'!$B$22)</f>
        <v>4.0625000000000015E-2</v>
      </c>
      <c r="J20">
        <f>ABS(שיפועים!I20/2*'נתוני מוט'!$B$22)</f>
        <v>2.4999999999999911E-2</v>
      </c>
    </row>
    <row r="21" spans="2:10" x14ac:dyDescent="0.25">
      <c r="B21">
        <v>18</v>
      </c>
      <c r="C21">
        <f>ABS(שיפועים!C21/2*'נתוני מוט'!$B$22)</f>
        <v>0.36874999999999991</v>
      </c>
      <c r="D21">
        <f>ABS((שיפועים!C21+שיפועים!D21)/4*'נתוני מוט'!$B$22)</f>
        <v>0.36874999999999991</v>
      </c>
      <c r="E21">
        <f>ABS((שיפועים!D21+שיפועים!E21)/4*'נתוני מוט'!$B$22)</f>
        <v>0.2531250000000001</v>
      </c>
      <c r="F21">
        <f>ABS((שיפועים!E21+שיפועים!F21)/4*'נתוני מוט'!$B$22)</f>
        <v>0.15937500000000004</v>
      </c>
      <c r="G21">
        <f>ABS((שיפועים!F21+שיפועים!G21)/4*'נתוני מוט'!$B$22)</f>
        <v>0.13749999999999996</v>
      </c>
      <c r="H21">
        <f>ABS((שיפועים!G21+שיפועים!H21)/4*'נתוני מוט'!$B$22)</f>
        <v>6.8749999999999978E-2</v>
      </c>
      <c r="I21">
        <f>ABS((שיפועים!H21+שיפועים!I21)/4*'נתוני מוט'!$B$22)</f>
        <v>3.4375000000000044E-2</v>
      </c>
      <c r="J21">
        <f>ABS(שיפועים!I21/2*'נתוני מוט'!$B$22)</f>
        <v>2.5000000000000133E-2</v>
      </c>
    </row>
    <row r="22" spans="2:10" x14ac:dyDescent="0.25">
      <c r="B22">
        <v>19</v>
      </c>
      <c r="C22">
        <f>ABS(שיפועים!C22/2*'נתוני מוט'!$B$22)</f>
        <v>0.34375</v>
      </c>
      <c r="D22">
        <f>ABS((שיפועים!C22+שיפועים!D22)/4*'נתוני מוט'!$B$22)</f>
        <v>0.36562500000000009</v>
      </c>
      <c r="E22">
        <f>ABS((שיפועים!D22+שיפועים!E22)/4*'נתוני מוט'!$B$22)</f>
        <v>0.26250000000000012</v>
      </c>
      <c r="F22">
        <f>ABS((שיפועים!E22+שיפועים!F22)/4*'נתוני מוט'!$B$22)</f>
        <v>0.15937500000000004</v>
      </c>
      <c r="G22">
        <f>ABS((שיפועים!F22+שיפועים!G22)/4*'נתוני מוט'!$B$22)</f>
        <v>0.13124999999999987</v>
      </c>
      <c r="H22">
        <f>ABS((שיפועים!G22+שיפועים!H22)/4*'נתוני מוט'!$B$22)</f>
        <v>6.8749999999999978E-2</v>
      </c>
      <c r="I22">
        <f>ABS((שיפועים!H22+שיפועים!I22)/4*'נתוני מוט'!$B$22)</f>
        <v>4.0625000000000015E-2</v>
      </c>
      <c r="J22">
        <f>ABS(שיפועים!I22/2*'נתוני מוט'!$B$22)</f>
        <v>2.4999999999999911E-2</v>
      </c>
    </row>
    <row r="23" spans="2:10" x14ac:dyDescent="0.25">
      <c r="B23">
        <v>20</v>
      </c>
      <c r="C23">
        <f>ABS(שיפועים!C23/2*'נתוני מוט'!$B$22)</f>
        <v>0.35000000000000009</v>
      </c>
      <c r="D23">
        <f>ABS((שיפועים!C23+שיפועים!D23)/4*'נתוני מוט'!$B$22)</f>
        <v>0.36562500000000009</v>
      </c>
      <c r="E23">
        <f>ABS((שיפועים!D23+שיפועים!E23)/4*'נתוני מוט'!$B$22)</f>
        <v>0.265625</v>
      </c>
      <c r="F23">
        <f>ABS((שיפועים!E23+שיפועים!F23)/4*'נתוני מוט'!$B$22)</f>
        <v>0.16249999999999987</v>
      </c>
      <c r="G23">
        <f>ABS((שיפועים!F23+שיפועים!G23)/4*'נתוני מוט'!$B$22)</f>
        <v>0.13124999999999998</v>
      </c>
      <c r="H23">
        <f>ABS((שיפועים!G23+שיפועים!H23)/4*'נתוני מוט'!$B$22)</f>
        <v>7.1875000000000022E-2</v>
      </c>
      <c r="I23">
        <f>ABS((שיפועים!H23+שיפועים!I23)/4*'נתוני מוט'!$B$22)</f>
        <v>3.7499999999999978E-2</v>
      </c>
      <c r="J23">
        <f>ABS(שיפועים!I23/2*'נתוני מוט'!$B$22)</f>
        <v>1.8750000000000044E-2</v>
      </c>
    </row>
    <row r="24" spans="2:10" x14ac:dyDescent="0.25">
      <c r="B24">
        <v>21</v>
      </c>
      <c r="C24">
        <f>ABS(שיפועים!C24/2*'נתוני מוט'!$B$22)</f>
        <v>0.35000000000000009</v>
      </c>
      <c r="D24">
        <f>ABS((שיפועים!C24+שיפועים!D24)/4*'נתוני מוט'!$B$22)</f>
        <v>0.36562500000000009</v>
      </c>
      <c r="E24">
        <f>ABS((שיפועים!D24+שיפועים!E24)/4*'נתוני מוט'!$B$22)</f>
        <v>0.265625</v>
      </c>
      <c r="F24">
        <f>ABS((שיפועים!E24+שיפועים!F24)/4*'נתוני מוט'!$B$22)</f>
        <v>0.16249999999999998</v>
      </c>
      <c r="G24">
        <f>ABS((שיפועים!F24+שיפועים!G24)/4*'נתוני מוט'!$B$22)</f>
        <v>0.13124999999999998</v>
      </c>
      <c r="H24">
        <f>ABS((שיפועים!G24+שיפועים!H24)/4*'נתוני מוט'!$B$22)</f>
        <v>6.5624999999999933E-2</v>
      </c>
      <c r="I24">
        <f>ABS((שיפועים!H24+שיפועים!I24)/4*'נתוני מוט'!$B$22)</f>
        <v>3.4375000000000044E-2</v>
      </c>
      <c r="J24">
        <f>ABS(שיפועים!I24/2*'נתוני מוט'!$B$22)</f>
        <v>2.5000000000000133E-2</v>
      </c>
    </row>
    <row r="25" spans="2:10" x14ac:dyDescent="0.25">
      <c r="B25">
        <v>22</v>
      </c>
      <c r="C25">
        <f>ABS(שיפועים!C25/2*'נתוני מוט'!$B$22)</f>
        <v>0.30624999999999991</v>
      </c>
      <c r="D25">
        <f>ABS((שיפועים!C25+שיפועים!D25)/4*'נתוני מוט'!$B$22)</f>
        <v>0.36562499999999987</v>
      </c>
      <c r="E25">
        <f>ABS((שיפועים!D25+שיפועים!E25)/4*'נתוני מוט'!$B$22)</f>
        <v>0.29062499999999991</v>
      </c>
      <c r="F25">
        <f>ABS((שיפועים!E25+שיפועים!F25)/4*'נתוני מוט'!$B$22)</f>
        <v>0.15937500000000004</v>
      </c>
      <c r="G25">
        <f>ABS((שיפועים!F25+שיפועים!G25)/4*'נתוני מוט'!$B$22)</f>
        <v>0.125</v>
      </c>
      <c r="H25">
        <f>ABS((שיפועים!G25+שיפועים!H25)/4*'נתוני מוט'!$B$22)</f>
        <v>7.1875000000000022E-2</v>
      </c>
      <c r="I25">
        <f>ABS((שיפועים!H25+שיפועים!I25)/4*'נתוני מוט'!$B$22)</f>
        <v>4.0625000000000015E-2</v>
      </c>
      <c r="J25">
        <f>ABS(שיפועים!I25/2*'נתוני מוט'!$B$22)</f>
        <v>2.4999999999999911E-2</v>
      </c>
    </row>
    <row r="26" spans="2:10" x14ac:dyDescent="0.25">
      <c r="B26">
        <v>23</v>
      </c>
      <c r="C26">
        <f>ABS(שיפועים!C26/2*'נתוני מוט'!$B$22)</f>
        <v>0.31875000000000009</v>
      </c>
      <c r="D26">
        <f>ABS((שיפועים!C26+שיפועים!D26)/4*'נתוני מוט'!$B$22)</f>
        <v>0.34687499999999999</v>
      </c>
      <c r="E26">
        <f>ABS((שיפועים!D26+שיפועים!E26)/4*'נתוני מוט'!$B$22)</f>
        <v>0.26875000000000004</v>
      </c>
      <c r="F26">
        <f>ABS((שיפועים!E26+שיפועים!F26)/4*'נתוני מוט'!$B$22)</f>
        <v>0.16874999999999993</v>
      </c>
      <c r="G26">
        <f>ABS((שיפועים!F26+שיפועים!G26)/4*'נתוני מוט'!$B$22)</f>
        <v>0.13124999999999998</v>
      </c>
      <c r="H26">
        <f>ABS((שיפועים!G26+שיפועים!H26)/4*'נתוני מוט'!$B$22)</f>
        <v>7.1875000000000022E-2</v>
      </c>
      <c r="I26">
        <f>ABS((שיפועים!H26+שיפועים!I26)/4*'נתוני מוט'!$B$22)</f>
        <v>3.7499999999999978E-2</v>
      </c>
      <c r="J26">
        <f>ABS(שיפועים!I26/2*'נתוני מוט'!$B$22)</f>
        <v>1.8750000000000044E-2</v>
      </c>
    </row>
    <row r="27" spans="2:10" x14ac:dyDescent="0.25">
      <c r="B27">
        <v>24</v>
      </c>
      <c r="C27">
        <f>ABS(שיפועים!C27/2*'נתוני מוט'!$B$22)</f>
        <v>0.34375</v>
      </c>
      <c r="D27">
        <f>ABS((שיפועים!C27+שיפועים!D27)/4*'נתוני מוט'!$B$22)</f>
        <v>0.37187500000000001</v>
      </c>
      <c r="E27">
        <f>ABS((שיפועים!D27+שיפועים!E27)/4*'נתוני מוט'!$B$22)</f>
        <v>0.56249999999999989</v>
      </c>
      <c r="F27">
        <f>ABS((שיפועים!E27+שיפועים!F27)/4*'נתוני מוט'!$B$22)</f>
        <v>0.15937499999999993</v>
      </c>
      <c r="G27">
        <f>ABS((שיפועים!F27+שיפועים!G27)/4*'נתוני מוט'!$B$22)</f>
        <v>0.15312499999999996</v>
      </c>
      <c r="H27">
        <f>ABS((שיפועים!G27+שיפועים!H27)/4*'נתוני מוט'!$B$22)</f>
        <v>7.5000000000000067E-2</v>
      </c>
      <c r="I27">
        <f>ABS((שיפועים!H27+שיפועים!I27)/4*'נתוני מוט'!$B$22)</f>
        <v>3.7499999999999978E-2</v>
      </c>
      <c r="J27">
        <f>ABS(שיפועים!I27/2*'נתוני מוט'!$B$22)</f>
        <v>2.4999999999999911E-2</v>
      </c>
    </row>
    <row r="28" spans="2:10" x14ac:dyDescent="0.25">
      <c r="B28">
        <v>25</v>
      </c>
      <c r="C28">
        <f>ABS(שיפועים!C28/2*'נתוני מוט'!$B$22)</f>
        <v>0.34375</v>
      </c>
      <c r="D28">
        <f>ABS((שיפועים!C28+שיפועים!D28)/4*'נתוני מוט'!$B$22)</f>
        <v>0.36874999999999986</v>
      </c>
      <c r="E28">
        <f>ABS((שיפועים!D28+שיפועים!E28)/4*'נתוני מוט'!$B$22)</f>
        <v>0.27187499999999987</v>
      </c>
      <c r="F28">
        <f>ABS((שיפועים!E28+שיפועים!F28)/4*'נתוני מוט'!$B$22)</f>
        <v>0.16250000000000006</v>
      </c>
      <c r="G28">
        <f>ABS((שיפועים!F28+שיפועים!G28)/4*'נתוני מוט'!$B$22)</f>
        <v>0.13125000000000006</v>
      </c>
      <c r="H28">
        <f>ABS((שיפועים!G28+שיפועים!H28)/4*'נתוני מוט'!$B$22)</f>
        <v>7.1874999999999911E-2</v>
      </c>
      <c r="I28">
        <f>ABS((שיפועים!H28+שיפועים!I28)/4*'נתוני מוט'!$B$22)</f>
        <v>4.3749999999999956E-2</v>
      </c>
      <c r="J28">
        <f>ABS(שיפועים!I28/2*'נתוני מוט'!$B$22)</f>
        <v>3.125E-2</v>
      </c>
    </row>
    <row r="29" spans="2:10" x14ac:dyDescent="0.25">
      <c r="B29">
        <v>26</v>
      </c>
      <c r="C29">
        <f>ABS(שיפועים!C29/2*'נתוני מוט'!$B$22)</f>
        <v>0.35000000000000009</v>
      </c>
      <c r="D29">
        <f>ABS((שיפועים!C29+שיפועים!D29)/4*'נתוני מוט'!$B$22)</f>
        <v>0.37812499999999999</v>
      </c>
      <c r="E29">
        <f>ABS((שיפועים!D29+שיפועים!E29)/4*'נתוני מוט'!$B$22)</f>
        <v>0.27187499999999987</v>
      </c>
      <c r="F29">
        <f>ABS((שיפועים!E29+שיפועים!F29)/4*'נתוני מוט'!$B$22)</f>
        <v>0.14999999999999988</v>
      </c>
      <c r="G29">
        <f>ABS((שיפועים!F29+שיפועים!G29)/4*'נתוני מוט'!$B$22)</f>
        <v>0.125</v>
      </c>
      <c r="H29">
        <f>ABS((שיפועים!G29+שיפועים!H29)/4*'נתוני מוט'!$B$22)</f>
        <v>6.8749999999999978E-2</v>
      </c>
      <c r="I29">
        <f>ABS((שיפועים!H29+שיפועים!I29)/4*'נתוני מוט'!$B$22)</f>
        <v>4.0625000000000015E-2</v>
      </c>
      <c r="J29">
        <f>ABS(שיפועים!I29/2*'נתוני מוט'!$B$22)</f>
        <v>3.125E-2</v>
      </c>
    </row>
    <row r="30" spans="2:10" x14ac:dyDescent="0.25">
      <c r="B30">
        <v>27</v>
      </c>
      <c r="C30">
        <f>ABS(שיפועים!C30/2*'נתוני מוט'!$B$22)</f>
        <v>0.33749999999999991</v>
      </c>
      <c r="D30">
        <f>ABS((שיפועים!C30+שיפועים!D30)/4*'נתוני מוט'!$B$22)</f>
        <v>0.36562500000000014</v>
      </c>
      <c r="E30">
        <f>ABS((שיפועים!D30+שיפועים!E30)/4*'נתוני מוט'!$B$22)</f>
        <v>0.27500000000000013</v>
      </c>
      <c r="F30">
        <f>ABS((שיפועים!E30+שיפועים!F30)/4*'נתוני מוט'!$B$22)</f>
        <v>0.15937499999999993</v>
      </c>
      <c r="G30">
        <f>ABS((שיפועים!F30+שיפועים!G30)/4*'נתוני מוט'!$B$22)</f>
        <v>0.12812499999999993</v>
      </c>
      <c r="H30">
        <f>ABS((שיפועים!G30+שיפועים!H30)/4*'נתוני מוט'!$B$22)</f>
        <v>7.1875000000000022E-2</v>
      </c>
      <c r="I30">
        <f>ABS((שיפועים!H30+שיפועים!I30)/4*'נתוני מוט'!$B$22)</f>
        <v>3.7499999999999978E-2</v>
      </c>
      <c r="J30">
        <f>ABS(שיפועים!I30/2*'נתוני מוט'!$B$22)</f>
        <v>2.4999999999999911E-2</v>
      </c>
    </row>
    <row r="31" spans="2:10" x14ac:dyDescent="0.25">
      <c r="B31">
        <v>28</v>
      </c>
      <c r="C31">
        <f>ABS(שיפועים!C31/2*'נתוני מוט'!$B$22)</f>
        <v>0.34375</v>
      </c>
      <c r="D31">
        <f>ABS((שיפועים!C31+שיפועים!D31)/4*'נתוני מוט'!$B$22)</f>
        <v>0.36875000000000013</v>
      </c>
      <c r="E31">
        <f>ABS((שיפועים!D31+שיפועים!E31)/4*'נתוני מוט'!$B$22)</f>
        <v>0.57500000000000007</v>
      </c>
      <c r="F31">
        <f>ABS((שיפועים!E31+שיפועים!F31)/4*'נתוני מוט'!$B$22)</f>
        <v>0.15937499999999993</v>
      </c>
      <c r="G31">
        <f>ABS((שיפועים!F31+שיפועים!G31)/4*'נתוני מוט'!$B$22)</f>
        <v>0.17812500000000001</v>
      </c>
      <c r="H31">
        <f>ABS((שיפועים!G31+שיפועים!H31)/4*'נתוני מוט'!$B$22)</f>
        <v>7.1875000000000022E-2</v>
      </c>
      <c r="I31">
        <f>ABS((שיפועים!H31+שיפועים!I31)/4*'נתוני מוט'!$B$22)</f>
        <v>4.6875E-2</v>
      </c>
      <c r="J31">
        <f>ABS(שיפועים!I31/2*'נתוני מוט'!$B$22)</f>
        <v>3.125E-2</v>
      </c>
    </row>
    <row r="32" spans="2:10" x14ac:dyDescent="0.25">
      <c r="B32">
        <v>29</v>
      </c>
      <c r="C32">
        <f>ABS(שיפועים!C32/2*'נתוני מוט'!$B$22)</f>
        <v>0.34375</v>
      </c>
      <c r="D32">
        <f>ABS((שיפועים!C32+שיפועים!D32)/4*'נתוני מוט'!$B$22)</f>
        <v>0.36875000000000013</v>
      </c>
      <c r="E32">
        <f>ABS((שיפועים!D32+שיפועים!E32)/4*'נתוני מוט'!$B$22)</f>
        <v>0.27187500000000009</v>
      </c>
      <c r="F32">
        <f>ABS((שיפועים!E32+שיפועים!F32)/4*'נתוני מוט'!$B$22)</f>
        <v>0.15937499999999993</v>
      </c>
      <c r="G32">
        <f>ABS((שיפועים!F32+שיפועים!G32)/4*'נתוני מוט'!$B$22)</f>
        <v>0.125</v>
      </c>
      <c r="H32">
        <f>ABS((שיפועים!G32+שיפועים!H32)/4*'נתוני מוט'!$B$22)</f>
        <v>6.25E-2</v>
      </c>
      <c r="I32">
        <f>ABS((שיפועים!H32+שיפועים!I32)/4*'נתוני מוט'!$B$22)</f>
        <v>4.0625000000000015E-2</v>
      </c>
      <c r="J32">
        <f>ABS(שיפועים!I32/2*'נתוני מוט'!$B$22)</f>
        <v>3.7500000000000089E-2</v>
      </c>
    </row>
    <row r="33" spans="2:10" x14ac:dyDescent="0.25">
      <c r="B33">
        <v>30</v>
      </c>
      <c r="C33">
        <f>ABS(שיפועים!C33/2*'נתוני מוט'!$B$22)</f>
        <v>0.34375</v>
      </c>
      <c r="D33">
        <f>ABS((שיפועים!C33+שיפועים!D33)/4*'נתוני מוט'!$B$22)</f>
        <v>0.37187500000000001</v>
      </c>
      <c r="E33">
        <f>ABS((שיפועים!D33+שיפועים!E33)/4*'נתוני מוט'!$B$22)</f>
        <v>0.2687500000000001</v>
      </c>
      <c r="F33">
        <f>ABS((שיפועים!E33+שיפועים!F33)/4*'נתוני מוט'!$B$22)</f>
        <v>0.16250000000000006</v>
      </c>
      <c r="G33">
        <f>ABS((שיפועים!F33+שיפועים!G33)/4*'נתוני מוט'!$B$22)</f>
        <v>0.13437499999999991</v>
      </c>
      <c r="H33">
        <f>ABS((שיפועים!G33+שיפועים!H33)/4*'נתוני מוט'!$B$22)</f>
        <v>6.8749999999999978E-2</v>
      </c>
      <c r="I33">
        <f>ABS((שיפועים!H33+שיפועים!I33)/4*'נתוני מוט'!$B$22)</f>
        <v>4.3750000000000074E-2</v>
      </c>
      <c r="J33">
        <f>ABS(שיפועים!I33/2*'נתוני מוט'!$B$22)</f>
        <v>3.125E-2</v>
      </c>
    </row>
    <row r="34" spans="2:10" x14ac:dyDescent="0.25">
      <c r="B34">
        <v>31</v>
      </c>
      <c r="C34">
        <f>ABS(שיפועים!C34/2*'נתוני מוט'!$B$22)</f>
        <v>0.30624999999999991</v>
      </c>
      <c r="D34">
        <f>ABS((שיפועים!C34+שיפועים!D34)/4*'נתוני מוט'!$B$22)</f>
        <v>0.375</v>
      </c>
      <c r="E34">
        <f>ABS((שיפועים!D34+שיפועים!E34)/4*'נתוני מוט'!$B$22)</f>
        <v>0.29062499999999991</v>
      </c>
      <c r="F34">
        <f>ABS((שיפועים!E34+שיפועים!F34)/4*'נתוני מוט'!$B$22)</f>
        <v>0.46562499999999996</v>
      </c>
      <c r="G34">
        <f>ABS((שיפועים!F34+שיפועים!G34)/4*'נתוני מוט'!$B$22)</f>
        <v>0.125</v>
      </c>
      <c r="H34">
        <f>ABS((שיפועים!G34+שיפועים!H34)/4*'נתוני מוט'!$B$22)</f>
        <v>0.24374999999999999</v>
      </c>
      <c r="I34">
        <f>ABS((שיפועים!H34+שיפועים!I34)/4*'נתוני מוט'!$B$22)</f>
        <v>4.0625000000000015E-2</v>
      </c>
      <c r="J34">
        <f>ABS(שיפועים!I34/2*'נתוני מוט'!$B$22)</f>
        <v>2.4999999999999911E-2</v>
      </c>
    </row>
    <row r="35" spans="2:10" x14ac:dyDescent="0.25">
      <c r="B35">
        <v>32</v>
      </c>
      <c r="C35">
        <f>ABS(שיפועים!C35/2*'נתוני מוט'!$B$22)</f>
        <v>0.36249999999999977</v>
      </c>
      <c r="D35">
        <f>ABS((שיפועים!C35+שיפועים!D35)/4*'נתוני מוט'!$B$22)</f>
        <v>0.38437499999999986</v>
      </c>
      <c r="E35">
        <f>ABS((שיפועים!D35+שיפועים!E35)/4*'נתוני מוט'!$B$22)</f>
        <v>0.26875000000000004</v>
      </c>
      <c r="F35">
        <f>ABS((שיפועים!E35+שיפועים!F35)/4*'נתוני מוט'!$B$22)</f>
        <v>0.14687500000000006</v>
      </c>
      <c r="G35">
        <f>ABS((שיפועים!F35+שיפועים!G35)/4*'נתוני מוט'!$B$22)</f>
        <v>0.12187500000000005</v>
      </c>
      <c r="H35">
        <f>ABS((שיפועים!G35+שיפועים!H35)/4*'נתוני מוט'!$B$22)</f>
        <v>6.5625000000000031E-2</v>
      </c>
      <c r="I35">
        <f>ABS((שיפועים!H35+שיפועים!I35)/4*'נתוני מוט'!$B$22)</f>
        <v>4.0625000000000015E-2</v>
      </c>
      <c r="J35">
        <f>ABS(שיפועים!I35/2*'נתוני מוט'!$B$22)</f>
        <v>3.125E-2</v>
      </c>
    </row>
    <row r="36" spans="2:10" x14ac:dyDescent="0.25">
      <c r="B36">
        <v>33</v>
      </c>
      <c r="C36">
        <f>ABS(שיפועים!C36/2*'נתוני מוט'!$B$22)</f>
        <v>0.33749999999999991</v>
      </c>
      <c r="D36">
        <f>ABS((שיפועים!C36+שיפועים!D36)/4*'נתוני מוט'!$B$22)</f>
        <v>0.37187500000000001</v>
      </c>
      <c r="E36">
        <f>ABS((שיפועים!D36+שיפועים!E36)/4*'נתוני מוט'!$B$22)</f>
        <v>0.28437500000000004</v>
      </c>
      <c r="F36">
        <f>ABS((שיפועים!E36+שיפועים!F36)/4*'נתוני מוט'!$B$22)</f>
        <v>0.15937500000000004</v>
      </c>
      <c r="G36">
        <f>ABS((שיפועים!F36+שיפועים!G36)/4*'נתוני מוט'!$B$22)</f>
        <v>0.12187499999999997</v>
      </c>
      <c r="H36">
        <f>ABS((שיפועים!G36+שיפועים!H36)/4*'נתוני מוט'!$B$22)</f>
        <v>7.4999999999999956E-2</v>
      </c>
      <c r="I36">
        <f>ABS((שיפועים!H36+שיפועים!I36)/4*'נתוני מוט'!$B$22)</f>
        <v>4.6875E-2</v>
      </c>
      <c r="J36">
        <f>ABS(שיפועים!I36/2*'נתוני מוט'!$B$22)</f>
        <v>3.125E-2</v>
      </c>
    </row>
    <row r="37" spans="2:10" x14ac:dyDescent="0.25">
      <c r="B37">
        <v>34</v>
      </c>
      <c r="C37">
        <f>ABS(שיפועים!C37/2*'נתוני מוט'!$B$22)</f>
        <v>0.34375</v>
      </c>
      <c r="D37">
        <f>ABS((שיפועים!C37+שיפועים!D37)/4*'נתוני מוט'!$B$22)</f>
        <v>0.375</v>
      </c>
      <c r="E37">
        <f>ABS((שיפועים!D37+שיפועים!E37)/4*'נתוני מוט'!$B$22)</f>
        <v>0.27500000000000013</v>
      </c>
      <c r="F37">
        <f>ABS((שיפועים!E37+שיפועים!F37)/4*'נתוני מוט'!$B$22)</f>
        <v>0.15625</v>
      </c>
      <c r="G37">
        <f>ABS((שיפועים!F37+שיפועים!G37)/4*'נתוני מוט'!$B$22)</f>
        <v>0.1187499999999999</v>
      </c>
      <c r="H37">
        <f>ABS((שיפועים!G37+שיפועים!H37)/4*'נתוני מוט'!$B$22)</f>
        <v>6.5625000000000044E-2</v>
      </c>
      <c r="I37">
        <f>ABS((שיפועים!H37+שיפועים!I37)/4*'נתוני מוט'!$B$22)</f>
        <v>4.3749999999999956E-2</v>
      </c>
      <c r="J37">
        <f>ABS(שיפועים!I37/2*'נתוני מוט'!$B$22)</f>
        <v>2.4999999999999911E-2</v>
      </c>
    </row>
    <row r="38" spans="2:10" x14ac:dyDescent="0.25">
      <c r="B38">
        <v>35</v>
      </c>
      <c r="C38">
        <f>ABS(שיפועים!C38/2*'נתוני מוט'!$B$22)</f>
        <v>0.33124999999999977</v>
      </c>
      <c r="D38">
        <f>ABS((שיפועים!C38+שיפועים!D38)/4*'נתוני מוט'!$B$22)</f>
        <v>0.37187499999999996</v>
      </c>
      <c r="E38">
        <f>ABS((שיפועים!D38+שיפועים!E38)/4*'נתוני מוט'!$B$22)</f>
        <v>0.27500000000000013</v>
      </c>
      <c r="F38">
        <f>ABS((שיפועים!E38+שיפועים!F38)/4*'נתוני מוט'!$B$22)</f>
        <v>0.15312500000000007</v>
      </c>
      <c r="G38">
        <f>ABS((שיפועים!F38+שיפועים!G38)/4*'נתוני מוט'!$B$22)</f>
        <v>0.125</v>
      </c>
      <c r="H38">
        <f>ABS((שיפועים!G38+שיפועים!H38)/4*'נתוני מוט'!$B$22)</f>
        <v>6.8749999999999978E-2</v>
      </c>
      <c r="I38">
        <f>ABS((שיפועים!H38+שיפועים!I38)/4*'נתוני מוט'!$B$22)</f>
        <v>4.6875E-2</v>
      </c>
      <c r="J38">
        <f>ABS(שיפועים!I38/2*'נתוני מוט'!$B$22)</f>
        <v>3.7500000000000089E-2</v>
      </c>
    </row>
    <row r="39" spans="2:10" x14ac:dyDescent="0.25">
      <c r="B39">
        <v>36</v>
      </c>
      <c r="C39">
        <f>ABS(שיפועים!C39/2*'נתוני מוט'!$B$22)</f>
        <v>0.32500000000000012</v>
      </c>
      <c r="D39">
        <f>ABS((שיפועים!C39+שיפועים!D39)/4*'נתוני מוט'!$B$22)</f>
        <v>0.37812499999999999</v>
      </c>
      <c r="E39">
        <f>ABS((שיפועים!D39+שיפועים!E39)/4*'נתוני מוט'!$B$22)</f>
        <v>0.28125</v>
      </c>
      <c r="F39">
        <f>ABS((שיפועים!E39+שיפועים!F39)/4*'נתוני מוט'!$B$22)</f>
        <v>0.15312499999999996</v>
      </c>
      <c r="G39">
        <f>ABS((שיפועים!F39+שיפועים!G39)/4*'נתוני מוט'!$B$22)</f>
        <v>0.125</v>
      </c>
      <c r="H39">
        <f>ABS((שיפועים!G39+שיפועים!H39)/4*'נתוני מוט'!$B$22)</f>
        <v>6.5625000000000044E-2</v>
      </c>
      <c r="I39">
        <f>ABS((שיפועים!H39+שיפועים!I39)/4*'נתוני מוט'!$B$22)</f>
        <v>4.0624999999999911E-2</v>
      </c>
      <c r="J39">
        <f>ABS(שיפועים!I39/2*'נתוני מוט'!$B$22)</f>
        <v>2.4999999999999911E-2</v>
      </c>
    </row>
    <row r="40" spans="2:10" x14ac:dyDescent="0.25">
      <c r="B40">
        <v>37</v>
      </c>
      <c r="C40">
        <f>ABS(שיפועים!C40/2*'נתוני מוט'!$B$22)</f>
        <v>0.33749999999999991</v>
      </c>
      <c r="D40">
        <f>ABS((שיפועים!C40+שיפועים!D40)/4*'נתוני מוט'!$B$22)</f>
        <v>0.375</v>
      </c>
      <c r="E40">
        <f>ABS((שיפועים!D40+שיפועים!E40)/4*'נתוני מוט'!$B$22)</f>
        <v>0.265625</v>
      </c>
      <c r="F40">
        <f>ABS((שיפועים!E40+שיפועים!F40)/4*'נתוני מוט'!$B$22)</f>
        <v>0.14375000000000004</v>
      </c>
      <c r="G40">
        <f>ABS((שיפועים!F40+שיפועים!G40)/4*'נתוני מוט'!$B$22)</f>
        <v>0.125</v>
      </c>
      <c r="H40">
        <f>ABS((שיפועים!G40+שיפועים!H40)/4*'נתוני מוט'!$B$22)</f>
        <v>6.8749999999999978E-2</v>
      </c>
      <c r="I40">
        <f>ABS((שיפועים!H40+שיפועים!I40)/4*'נתוני מוט'!$B$22)</f>
        <v>4.6875E-2</v>
      </c>
      <c r="J40">
        <f>ABS(שיפועים!I40/2*'נתוני מוט'!$B$22)</f>
        <v>3.7499999999999867E-2</v>
      </c>
    </row>
    <row r="41" spans="2:10" x14ac:dyDescent="0.25">
      <c r="B41">
        <v>38</v>
      </c>
      <c r="C41">
        <f>ABS(שיפועים!C41/2*'נתוני מוט'!$B$22)</f>
        <v>0.32500000000000012</v>
      </c>
      <c r="D41">
        <f>ABS((שיפועים!C41+שיפועים!D41)/4*'נתוני מוט'!$B$22)</f>
        <v>0.375</v>
      </c>
      <c r="E41">
        <f>ABS((שיפועים!D41+שיפועים!E41)/4*'נתוני מוט'!$B$22)</f>
        <v>0.27499999999999991</v>
      </c>
      <c r="F41">
        <f>ABS((שיפועים!E41+שיפועים!F41)/4*'נתוני מוט'!$B$22)</f>
        <v>0.15000000000000013</v>
      </c>
      <c r="G41">
        <f>ABS((שיפועים!F41+שיפועים!G41)/4*'נתוני מוט'!$B$22)</f>
        <v>0.12812500000000004</v>
      </c>
      <c r="H41">
        <f>ABS((שיפועים!G41+שיפועים!H41)/4*'נתוני מוט'!$B$22)</f>
        <v>6.5624999999999933E-2</v>
      </c>
      <c r="I41">
        <f>ABS((שיפועים!H41+שיפועים!I41)/4*'נתוני מוט'!$B$22)</f>
        <v>4.6875E-2</v>
      </c>
      <c r="J41">
        <f>ABS(שיפועים!I41/2*'נתוני מוט'!$B$22)</f>
        <v>4.3749999999999956E-2</v>
      </c>
    </row>
    <row r="42" spans="2:10" x14ac:dyDescent="0.25">
      <c r="B42">
        <v>39</v>
      </c>
      <c r="C42">
        <f>ABS(שיפועים!C42/2*'נתוני מוט'!$B$22)</f>
        <v>0.35000000000000009</v>
      </c>
      <c r="D42">
        <f>ABS((שיפועים!C42+שיפועים!D42)/4*'נתוני מוט'!$B$22)</f>
        <v>0.38749999999999996</v>
      </c>
      <c r="E42">
        <f>ABS((שיפועים!D42+שיפועים!E42)/4*'נתוני מוט'!$B$22)</f>
        <v>0.28125</v>
      </c>
      <c r="F42">
        <f>ABS((שיפועים!E42+שיפועים!F42)/4*'נתוני מוט'!$B$22)</f>
        <v>0.14687500000000009</v>
      </c>
      <c r="G42">
        <f>ABS((שיפועים!F42+שיפועים!G42)/4*'נתוני מוט'!$B$22)</f>
        <v>0.11874999999999991</v>
      </c>
      <c r="H42">
        <f>ABS((שיפועים!G42+שיפועים!H42)/4*'נתוני מוט'!$B$22)</f>
        <v>6.5624999999999933E-2</v>
      </c>
      <c r="I42">
        <f>ABS((שיפועים!H42+שיפועים!I42)/4*'נתוני מוט'!$B$22)</f>
        <v>3.7500000000000089E-2</v>
      </c>
      <c r="J42">
        <f>ABS(שיפועים!I42/2*'נתוני מוט'!$B$22)</f>
        <v>2.5000000000000133E-2</v>
      </c>
    </row>
    <row r="43" spans="2:10" x14ac:dyDescent="0.25">
      <c r="B43">
        <v>40</v>
      </c>
      <c r="C43">
        <f>ABS(שיפועים!C43/2*'נתוני מוט'!$B$22)</f>
        <v>0.34375</v>
      </c>
      <c r="D43">
        <f>ABS((שיפועים!C43+שיפועים!D43)/4*'נתוני מוט'!$B$22)</f>
        <v>0.390625</v>
      </c>
      <c r="E43">
        <f>ABS((שיפועים!D43+שיפועים!E43)/4*'נתוני מוט'!$B$22)</f>
        <v>0.28437500000000004</v>
      </c>
      <c r="F43">
        <f>ABS((שיפועים!E43+שיפועים!F43)/4*'נתוני מוט'!$B$22)</f>
        <v>0.14687500000000006</v>
      </c>
      <c r="G43">
        <f>ABS((שיפועים!F43+שיפועים!G43)/4*'נתוני מוט'!$B$22)</f>
        <v>0.11875000000000002</v>
      </c>
      <c r="H43">
        <f>ABS((שיפועים!G43+שיפועים!H43)/4*'נתוני מוט'!$B$22)</f>
        <v>6.5625000000000044E-2</v>
      </c>
      <c r="I43">
        <f>ABS((שיפועים!H43+שיפועים!I43)/4*'נתוני מוט'!$B$22)</f>
        <v>4.3750000000000074E-2</v>
      </c>
      <c r="J43">
        <f>ABS(שיפועים!I43/2*'נתוני מוט'!$B$22)</f>
        <v>3.125E-2</v>
      </c>
    </row>
    <row r="44" spans="2:10" x14ac:dyDescent="0.25">
      <c r="B44">
        <v>41</v>
      </c>
      <c r="C44">
        <f>ABS(שיפועים!C44/2*'נתוני מוט'!$B$22)</f>
        <v>0.35624999999999973</v>
      </c>
      <c r="D44">
        <f>ABS((שיפועים!C44+שיפועים!D44)/4*'נתוני מוט'!$B$22)</f>
        <v>0.390625</v>
      </c>
      <c r="E44">
        <f>ABS((שיפועים!D44+שיפועים!E44)/4*'נתוני מוט'!$B$22)</f>
        <v>0.28125</v>
      </c>
      <c r="F44">
        <f>ABS((שיפועים!E44+שיפועים!F44)/4*'נתוני מוט'!$B$22)</f>
        <v>0.15312499999999996</v>
      </c>
      <c r="G44">
        <f>ABS((שיפועים!F44+שיפועים!G44)/4*'נתוני מוט'!$B$22)</f>
        <v>0.12500000000000011</v>
      </c>
      <c r="H44">
        <f>ABS((שיפועים!G44+שיפועים!H44)/4*'נתוני מוט'!$B$22)</f>
        <v>6.5625000000000031E-2</v>
      </c>
      <c r="I44">
        <f>ABS((שיפועים!H44+שיפועים!I44)/4*'נתוני מוט'!$B$22)</f>
        <v>4.3749999999999956E-2</v>
      </c>
      <c r="J44">
        <f>ABS(שיפועים!I44/2*'נתוני מוט'!$B$22)</f>
        <v>3.7499999999999867E-2</v>
      </c>
    </row>
    <row r="45" spans="2:10" x14ac:dyDescent="0.25">
      <c r="B45">
        <v>42</v>
      </c>
      <c r="C45">
        <f>ABS(שיפועים!C45/2*'נתוני מוט'!$B$22)</f>
        <v>0.375</v>
      </c>
      <c r="D45">
        <f>ABS((שיפועים!C45+שיפועים!D45)/4*'נתוני מוט'!$B$22)</f>
        <v>0.40312500000000018</v>
      </c>
      <c r="E45">
        <f>ABS((שיפועים!D45+שיפועים!E45)/4*'נתוני מוט'!$B$22)</f>
        <v>0.29062500000000013</v>
      </c>
      <c r="F45">
        <f>ABS((שיפועים!E45+שיפועים!F45)/4*'נתוני מוט'!$B$22)</f>
        <v>0.14687499999999987</v>
      </c>
      <c r="G45">
        <f>ABS((שיפועים!F45+שיפועים!G45)/4*'נתוני מוט'!$B$22)</f>
        <v>0.11249999999999993</v>
      </c>
      <c r="H45">
        <f>ABS((שיפועים!G45+שיפועים!H45)/4*'נתוני מוט'!$B$22)</f>
        <v>6.8750000000000089E-2</v>
      </c>
      <c r="I45">
        <f>ABS((שיפועים!H45+שיפועים!I45)/4*'נתוני מוט'!$B$22)</f>
        <v>4.3750000000000074E-2</v>
      </c>
      <c r="J45">
        <f>ABS(שיפועים!I45/2*'נתוני מוט'!$B$22)</f>
        <v>3.125E-2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249977111117893"/>
  </sheetPr>
  <dimension ref="A1:M45"/>
  <sheetViews>
    <sheetView workbookViewId="0">
      <selection activeCell="C2" sqref="C2:J2"/>
    </sheetView>
  </sheetViews>
  <sheetFormatPr defaultRowHeight="15" x14ac:dyDescent="0.25"/>
  <sheetData>
    <row r="1" spans="1:13" x14ac:dyDescent="0.25">
      <c r="B1" t="str">
        <f>'שגיאת שיפוע'!B1</f>
        <v>מיקום</v>
      </c>
    </row>
    <row r="2" spans="1:13" x14ac:dyDescent="0.25">
      <c r="A2" t="str">
        <f>'שגיאת שיפוע'!A2</f>
        <v>זמן</v>
      </c>
      <c r="C2">
        <f>'שגיאת שיפוע'!C2</f>
        <v>0.08</v>
      </c>
      <c r="D2">
        <f>'שגיאת שיפוע'!D2</f>
        <v>0.1389</v>
      </c>
      <c r="E2">
        <f>'שגיאת שיפוע'!E2</f>
        <v>0.1978</v>
      </c>
      <c r="F2">
        <f>'שגיאת שיפוע'!F2</f>
        <v>0.25669999999999998</v>
      </c>
      <c r="G2">
        <f>'שגיאת שיפוע'!G2</f>
        <v>0.31559999999999999</v>
      </c>
      <c r="H2">
        <f>'שגיאת שיפוע'!H2</f>
        <v>0.3745</v>
      </c>
      <c r="I2">
        <f>'שגיאת שיפוע'!I2</f>
        <v>0.43340000000000001</v>
      </c>
      <c r="J2">
        <f>'שגיאת שיפוע'!J2</f>
        <v>0.49230000000000002</v>
      </c>
      <c r="L2" t="s">
        <v>11</v>
      </c>
      <c r="M2">
        <f>(MAX('נתוני טמפ'!C3:J3)-MIN('נתוני טמפ'!C3:J3))/2</f>
        <v>1.1500000000000004</v>
      </c>
    </row>
    <row r="3" spans="1:13" x14ac:dyDescent="0.25">
      <c r="B3">
        <f>'שגיאת שיפוע'!B3</f>
        <v>0</v>
      </c>
      <c r="C3">
        <f>'שגיאת שיפוע'!C3+$M$2</f>
        <v>1.2000000000000004</v>
      </c>
      <c r="D3">
        <f>'שגיאת שיפוע'!D3+$M$2</f>
        <v>1.1750000000000003</v>
      </c>
      <c r="E3">
        <f>'שגיאת שיפוע'!E3+$M$2</f>
        <v>1.2218750000000003</v>
      </c>
      <c r="F3">
        <f>'שגיאת שיפוע'!F3+$M$2</f>
        <v>1.1562500000000004</v>
      </c>
      <c r="G3">
        <f>'שגיאת שיפוע'!G3+$M$2</f>
        <v>1.1781250000000005</v>
      </c>
      <c r="H3">
        <f>'שגיאת שיפוע'!H3+$M$2</f>
        <v>1.1593750000000003</v>
      </c>
      <c r="I3">
        <f>'שגיאת שיפוע'!I3+$M$2</f>
        <v>1.1625000000000005</v>
      </c>
      <c r="J3">
        <f>'שגיאת שיפוע'!J3+$M$2</f>
        <v>1.1687500000000004</v>
      </c>
      <c r="L3" t="s">
        <v>1</v>
      </c>
      <c r="M3">
        <f>('נתוני מוט'!B22)/2</f>
        <v>5.0000000000000001E-3</v>
      </c>
    </row>
    <row r="4" spans="1:13" x14ac:dyDescent="0.25">
      <c r="B4">
        <f>'שגיאת שיפוע'!B4</f>
        <v>1</v>
      </c>
      <c r="C4">
        <f>'שגיאת שיפוע'!C4+$M$2</f>
        <v>1.2625000000000002</v>
      </c>
      <c r="D4">
        <f>'שגיאת שיפוע'!D4+$M$2</f>
        <v>1.2875000000000003</v>
      </c>
      <c r="E4">
        <f>'שגיאת שיפוע'!E4+$M$2</f>
        <v>1.2656250000000004</v>
      </c>
      <c r="F4">
        <f>'שגיאת שיפוע'!F4+$M$2</f>
        <v>1.1593750000000003</v>
      </c>
      <c r="G4">
        <f>'שגיאת שיפוע'!G4+$M$2</f>
        <v>1.1875000000000004</v>
      </c>
      <c r="H4">
        <f>'שגיאת שיפוע'!H4+$M$2</f>
        <v>1.1625000000000005</v>
      </c>
      <c r="I4">
        <f>'שגיאת שיפוע'!I4+$M$2</f>
        <v>1.1531250000000004</v>
      </c>
      <c r="J4">
        <f>'שגיאת שיפוע'!J4+$M$2</f>
        <v>1.1562500000000004</v>
      </c>
    </row>
    <row r="5" spans="1:13" x14ac:dyDescent="0.25">
      <c r="B5">
        <f>'שגיאת שיפוע'!B5</f>
        <v>2</v>
      </c>
      <c r="C5">
        <f>'שגיאת שיפוע'!C5+$M$2</f>
        <v>1.3375000000000004</v>
      </c>
      <c r="D5">
        <f>'שגיאת שיפוע'!D5+$M$2</f>
        <v>1.3312500000000003</v>
      </c>
      <c r="E5">
        <f>'שגיאת שיפוע'!E5+$M$2</f>
        <v>1.2843750000000003</v>
      </c>
      <c r="F5">
        <f>'שגיאת שיפוע'!F5+$M$2</f>
        <v>1.1843750000000002</v>
      </c>
      <c r="G5">
        <f>'שגיאת שיפוע'!G5+$M$2</f>
        <v>1.1750000000000003</v>
      </c>
      <c r="H5">
        <f>'שגיאת שיפוע'!H5+$M$2</f>
        <v>1.1562500000000004</v>
      </c>
      <c r="I5">
        <f>'שגיאת שיפוע'!I5+$M$2</f>
        <v>1.1593750000000003</v>
      </c>
      <c r="J5">
        <f>'שגיאת שיפוע'!J5+$M$2</f>
        <v>1.1562500000000004</v>
      </c>
    </row>
    <row r="6" spans="1:13" x14ac:dyDescent="0.25">
      <c r="B6">
        <f>'שגיאת שיפוע'!B6</f>
        <v>3</v>
      </c>
      <c r="C6">
        <f>'שגיאת שיפוע'!C6+$M$2</f>
        <v>1.3437500000000002</v>
      </c>
      <c r="D6">
        <f>'שגיאת שיפוע'!D6+$M$2</f>
        <v>1.3656250000000003</v>
      </c>
      <c r="E6">
        <f>'שגיאת שיפוע'!E6+$M$2</f>
        <v>1.3500000000000003</v>
      </c>
      <c r="F6">
        <f>'שגיאת שיפוע'!F6+$M$2</f>
        <v>1.2031250000000004</v>
      </c>
      <c r="G6">
        <f>'שגיאת שיפוע'!G6+$M$2</f>
        <v>1.1812500000000004</v>
      </c>
      <c r="H6">
        <f>'שגיאת שיפוע'!H6+$M$2</f>
        <v>1.1531250000000002</v>
      </c>
      <c r="I6">
        <f>'שגיאת שיפוע'!I6+$M$2</f>
        <v>1.1562500000000004</v>
      </c>
      <c r="J6">
        <f>'שגיאת שיפוע'!J6+$M$2</f>
        <v>1.1500000000000004</v>
      </c>
    </row>
    <row r="7" spans="1:13" x14ac:dyDescent="0.25">
      <c r="B7">
        <f>'שגיאת שיפוע'!B7</f>
        <v>4</v>
      </c>
      <c r="C7">
        <f>'שגיאת שיפוע'!C7+$M$2</f>
        <v>1.3562500000000004</v>
      </c>
      <c r="D7">
        <f>'שגיאת שיפוע'!D7+$M$2</f>
        <v>1.3812500000000003</v>
      </c>
      <c r="E7">
        <f>'שגיאת שיפוע'!E7+$M$2</f>
        <v>1.3843750000000004</v>
      </c>
      <c r="F7">
        <f>'שגיאת שיפוע'!F7+$M$2</f>
        <v>1.2218750000000003</v>
      </c>
      <c r="G7">
        <f>'שגיאת שיפוע'!G7+$M$2</f>
        <v>1.1875000000000004</v>
      </c>
      <c r="H7">
        <f>'שגיאת שיפוע'!H7+$M$2</f>
        <v>1.1625000000000005</v>
      </c>
      <c r="I7">
        <f>'שגיאת שיפוע'!I7+$M$2</f>
        <v>1.1656250000000004</v>
      </c>
      <c r="J7">
        <f>'שגיאת שיפוע'!J7+$M$2</f>
        <v>1.1500000000000004</v>
      </c>
    </row>
    <row r="8" spans="1:13" x14ac:dyDescent="0.25">
      <c r="B8">
        <f>'שגיאת שיפוע'!B8</f>
        <v>5</v>
      </c>
      <c r="C8">
        <f>'שגיאת שיפוע'!C8+$M$2</f>
        <v>1.3687500000000004</v>
      </c>
      <c r="D8">
        <f>'שגיאת שיפוע'!D8+$M$2</f>
        <v>1.3906250000000004</v>
      </c>
      <c r="E8">
        <f>'שגיאת שיפוע'!E8+$M$2</f>
        <v>1.3906250000000004</v>
      </c>
      <c r="F8">
        <f>'שגיאת שיפוע'!F8+$M$2</f>
        <v>1.2343750000000004</v>
      </c>
      <c r="G8">
        <f>'שגיאת שיפוע'!G8+$M$2</f>
        <v>1.1718750000000004</v>
      </c>
      <c r="H8">
        <f>'שגיאת שיפוע'!H8+$M$2</f>
        <v>1.1687500000000004</v>
      </c>
      <c r="I8">
        <f>'שגיאת שיפוע'!I8+$M$2</f>
        <v>1.1718750000000004</v>
      </c>
      <c r="J8">
        <f>'שגיאת שיפוע'!J8+$M$2</f>
        <v>1.1625000000000003</v>
      </c>
    </row>
    <row r="9" spans="1:13" x14ac:dyDescent="0.25">
      <c r="B9">
        <f>'שגיאת שיפוע'!B9</f>
        <v>6</v>
      </c>
      <c r="C9">
        <f>'שגיאת שיפוע'!C9+$M$2</f>
        <v>1.3687500000000004</v>
      </c>
      <c r="D9">
        <f>'שגיאת שיפוע'!D9+$M$2</f>
        <v>1.4000000000000004</v>
      </c>
      <c r="E9">
        <f>'שגיאת שיפוע'!E9+$M$2</f>
        <v>1.4031250000000004</v>
      </c>
      <c r="F9">
        <f>'שגיאת שיפוע'!F9+$M$2</f>
        <v>1.2375000000000003</v>
      </c>
      <c r="G9">
        <f>'שגיאת שיפוע'!G9+$M$2</f>
        <v>1.1656250000000004</v>
      </c>
      <c r="H9">
        <f>'שגיאת שיפוע'!H9+$M$2</f>
        <v>1.1781250000000003</v>
      </c>
      <c r="I9">
        <f>'שגיאת שיפוע'!I9+$M$2</f>
        <v>1.1750000000000003</v>
      </c>
      <c r="J9">
        <f>'שגיאת שיפוע'!J9+$M$2</f>
        <v>1.1625000000000003</v>
      </c>
    </row>
    <row r="10" spans="1:13" x14ac:dyDescent="0.25">
      <c r="B10">
        <f>'שגיאת שיפוע'!B10</f>
        <v>7</v>
      </c>
      <c r="C10">
        <f>'שגיאת שיפוע'!C10+$M$2</f>
        <v>1.4437500000000001</v>
      </c>
      <c r="D10">
        <f>'שגיאת שיפוע'!D10+$M$2</f>
        <v>1.4437500000000003</v>
      </c>
      <c r="E10">
        <f>'שגיאת שיפוע'!E10+$M$2</f>
        <v>1.3843750000000004</v>
      </c>
      <c r="F10">
        <f>'שגיאת שיפוע'!F10+$M$2</f>
        <v>1.2500000000000004</v>
      </c>
      <c r="G10">
        <f>'שגיאת שיפוע'!G10+$M$2</f>
        <v>1.1750000000000003</v>
      </c>
      <c r="H10">
        <f>'שגיאת שיפוע'!H10+$M$2</f>
        <v>1.1843750000000002</v>
      </c>
      <c r="I10">
        <f>'שגיאת שיפוע'!I10+$M$2</f>
        <v>1.1750000000000003</v>
      </c>
      <c r="J10">
        <f>'שגיאת שיפוע'!J10+$M$2</f>
        <v>1.1562500000000004</v>
      </c>
    </row>
    <row r="11" spans="1:13" x14ac:dyDescent="0.25">
      <c r="B11">
        <f>'שגיאת שיפוע'!B11</f>
        <v>8</v>
      </c>
      <c r="C11">
        <f>'שגיאת שיפוע'!C11+$M$2</f>
        <v>1.4562500000000003</v>
      </c>
      <c r="D11">
        <f>'שגיאת שיפוע'!D11+$M$2</f>
        <v>1.4625000000000004</v>
      </c>
      <c r="E11">
        <f>'שגיאת שיפוע'!E11+$M$2</f>
        <v>1.3750000000000004</v>
      </c>
      <c r="F11">
        <f>'שגיאת שיפוע'!F11+$M$2</f>
        <v>1.2562500000000005</v>
      </c>
      <c r="G11">
        <f>'שגיאת שיפוע'!G11+$M$2</f>
        <v>1.2093750000000003</v>
      </c>
      <c r="H11">
        <f>'שגיאת שיפוע'!H11+$M$2</f>
        <v>1.1875000000000004</v>
      </c>
      <c r="I11">
        <f>'שגיאת שיפוע'!I11+$M$2</f>
        <v>1.1750000000000003</v>
      </c>
      <c r="J11">
        <f>'שגיאת שיפוע'!J11+$M$2</f>
        <v>1.1625000000000003</v>
      </c>
    </row>
    <row r="12" spans="1:13" x14ac:dyDescent="0.25">
      <c r="B12">
        <f>'שגיאת שיפוע'!B12</f>
        <v>9</v>
      </c>
      <c r="C12">
        <f>'שגיאת שיפוע'!C12+$M$2</f>
        <v>1.4875000000000003</v>
      </c>
      <c r="D12">
        <f>'שגיאת שיפוע'!D12+$M$2</f>
        <v>1.4781250000000004</v>
      </c>
      <c r="E12">
        <f>'שגיאת שיפוע'!E12+$M$2</f>
        <v>1.3218750000000004</v>
      </c>
      <c r="F12">
        <f>'שגיאת שיפוע'!F12+$M$2</f>
        <v>1.2593750000000004</v>
      </c>
      <c r="G12">
        <f>'שגיאת שיפוע'!G12+$M$2</f>
        <v>1.2781250000000004</v>
      </c>
      <c r="H12">
        <f>'שגיאת שיפוע'!H12+$M$2</f>
        <v>1.2031250000000004</v>
      </c>
      <c r="I12">
        <f>'שגיאת שיפוע'!I12+$M$2</f>
        <v>1.1812500000000004</v>
      </c>
      <c r="J12">
        <f>'שגיאת שיפוע'!J12+$M$2</f>
        <v>1.1687500000000004</v>
      </c>
    </row>
    <row r="13" spans="1:13" x14ac:dyDescent="0.25">
      <c r="B13">
        <f>'שגיאת שיפוע'!B13</f>
        <v>10</v>
      </c>
      <c r="C13">
        <f>'שגיאת שיפוע'!C13+$M$2</f>
        <v>1.5062500000000001</v>
      </c>
      <c r="D13">
        <f>'שגיאת שיפוע'!D13+$M$2</f>
        <v>1.5031250000000003</v>
      </c>
      <c r="E13">
        <f>'שגיאת שיפוע'!E13+$M$2</f>
        <v>1.3593750000000004</v>
      </c>
      <c r="F13">
        <f>'שגיאת שיפוע'!F13+$M$2</f>
        <v>1.2718750000000005</v>
      </c>
      <c r="G13">
        <f>'שגיאת שיפוע'!G13+$M$2</f>
        <v>1.2656250000000002</v>
      </c>
      <c r="H13">
        <f>'שגיאת שיפוע'!H13+$M$2</f>
        <v>1.2031250000000004</v>
      </c>
      <c r="I13">
        <f>'שגיאת שיפוע'!I13+$M$2</f>
        <v>1.1812500000000004</v>
      </c>
      <c r="J13">
        <f>'שגיאת שיפוע'!J13+$M$2</f>
        <v>1.1625000000000003</v>
      </c>
    </row>
    <row r="14" spans="1:13" x14ac:dyDescent="0.25">
      <c r="B14">
        <f>'שגיאת שיפוע'!B14</f>
        <v>11</v>
      </c>
      <c r="C14">
        <f>'שגיאת שיפוע'!C14+$M$2</f>
        <v>1.4750000000000005</v>
      </c>
      <c r="D14">
        <f>'שגיאת שיפוע'!D14+$M$2</f>
        <v>1.5000000000000004</v>
      </c>
      <c r="E14">
        <f>'שגיאת שיפוע'!E14+$M$2</f>
        <v>1.3718750000000002</v>
      </c>
      <c r="F14">
        <f>'שגיאת שיפוע'!F14+$M$2</f>
        <v>1.2718750000000003</v>
      </c>
      <c r="G14">
        <f>'שגיאת שיפוע'!G14+$M$2</f>
        <v>1.2687500000000003</v>
      </c>
      <c r="H14">
        <f>'שגיאת שיפוע'!H14+$M$2</f>
        <v>1.2031250000000004</v>
      </c>
      <c r="I14">
        <f>'שגיאת שיפוע'!I14+$M$2</f>
        <v>1.1781250000000003</v>
      </c>
      <c r="J14">
        <f>'שגיאת שיפוע'!J14+$M$2</f>
        <v>1.1625000000000003</v>
      </c>
    </row>
    <row r="15" spans="1:13" x14ac:dyDescent="0.25">
      <c r="B15">
        <f>'שגיאת שיפוע'!B15</f>
        <v>12</v>
      </c>
      <c r="C15">
        <f>'שגיאת שיפוע'!C15+$M$2</f>
        <v>1.5250000000000004</v>
      </c>
      <c r="D15">
        <f>'שגיאת שיפוע'!D15+$M$2</f>
        <v>1.5281250000000004</v>
      </c>
      <c r="E15">
        <f>'שגיאת שיפוע'!E15+$M$2</f>
        <v>1.3843750000000004</v>
      </c>
      <c r="F15">
        <f>'שגיאת שיפוע'!F15+$M$2</f>
        <v>1.2875000000000005</v>
      </c>
      <c r="G15">
        <f>'שגיאת שיפוע'!G15+$M$2</f>
        <v>1.2750000000000004</v>
      </c>
      <c r="H15">
        <f>'שגיאת שיפוע'!H15+$M$2</f>
        <v>1.2062500000000003</v>
      </c>
      <c r="I15">
        <f>'שגיאת שיפוע'!I15+$M$2</f>
        <v>1.1812500000000004</v>
      </c>
      <c r="J15">
        <f>'שגיאת שיפוע'!J15+$M$2</f>
        <v>1.1625000000000003</v>
      </c>
    </row>
    <row r="16" spans="1:13" x14ac:dyDescent="0.25">
      <c r="B16">
        <f>'שגיאת שיפוע'!B16</f>
        <v>13</v>
      </c>
      <c r="C16">
        <f>'שגיאת שיפוע'!C16+$M$2</f>
        <v>1.5187500000000003</v>
      </c>
      <c r="D16">
        <f>'שגיאת שיפוע'!D16+$M$2</f>
        <v>1.5312500000000002</v>
      </c>
      <c r="E16">
        <f>'שגיאת שיפוע'!E16+$M$2</f>
        <v>1.6031250000000004</v>
      </c>
      <c r="F16">
        <f>'שגיאת שיפוע'!F16+$M$2</f>
        <v>1.2875000000000005</v>
      </c>
      <c r="G16">
        <f>'שגיאת שיפוע'!G16+$M$2</f>
        <v>1.2312500000000004</v>
      </c>
      <c r="H16">
        <f>'שגיאת שיפוע'!H16+$M$2</f>
        <v>1.2093750000000003</v>
      </c>
      <c r="I16">
        <f>'שגיאת שיפוע'!I16+$M$2</f>
        <v>1.1843750000000004</v>
      </c>
      <c r="J16">
        <f>'שגיאת שיפוע'!J16+$M$2</f>
        <v>1.1750000000000005</v>
      </c>
    </row>
    <row r="17" spans="2:10" x14ac:dyDescent="0.25">
      <c r="B17">
        <f>'שגיאת שיפוע'!B17</f>
        <v>14</v>
      </c>
      <c r="C17">
        <f>'שגיאת שיפוע'!C17+$M$2</f>
        <v>1.5125000000000006</v>
      </c>
      <c r="D17">
        <f>'שגיאת שיפוע'!D17+$M$2</f>
        <v>1.5218750000000005</v>
      </c>
      <c r="E17">
        <f>'שגיאת שיפוע'!E17+$M$2</f>
        <v>1.4000000000000004</v>
      </c>
      <c r="F17">
        <f>'שגיאת שיפוע'!F17+$M$2</f>
        <v>1.3000000000000003</v>
      </c>
      <c r="G17">
        <f>'שגיאת שיפוע'!G17+$M$2</f>
        <v>1.2781250000000002</v>
      </c>
      <c r="H17">
        <f>'שגיאת שיפוע'!H17+$M$2</f>
        <v>1.2125000000000004</v>
      </c>
      <c r="I17">
        <f>'שגיאת שיפוע'!I17+$M$2</f>
        <v>1.1875000000000004</v>
      </c>
      <c r="J17">
        <f>'שגיאת שיפוע'!J17+$M$2</f>
        <v>1.1750000000000003</v>
      </c>
    </row>
    <row r="18" spans="2:10" x14ac:dyDescent="0.25">
      <c r="B18">
        <f>'שגיאת שיפוע'!B18</f>
        <v>15</v>
      </c>
      <c r="C18">
        <f>'שגיאת שיפוע'!C18+$M$2</f>
        <v>1.5000000000000004</v>
      </c>
      <c r="D18">
        <f>'שגיאת שיפוע'!D18+$M$2</f>
        <v>1.5218750000000003</v>
      </c>
      <c r="E18">
        <f>'שגיאת שיפוע'!E18+$M$2</f>
        <v>1.4062500000000004</v>
      </c>
      <c r="F18">
        <f>'שגיאת שיפוע'!F18+$M$2</f>
        <v>1.3031250000000005</v>
      </c>
      <c r="G18">
        <f>'שגיאת שיפוע'!G18+$M$2</f>
        <v>1.2843750000000003</v>
      </c>
      <c r="H18">
        <f>'שגיאת שיפוע'!H18+$M$2</f>
        <v>1.2156250000000002</v>
      </c>
      <c r="I18">
        <f>'שגיאת שיפוע'!I18+$M$2</f>
        <v>1.1843750000000002</v>
      </c>
      <c r="J18">
        <f>'שגיאת שיפוע'!J18+$M$2</f>
        <v>1.1687500000000004</v>
      </c>
    </row>
    <row r="19" spans="2:10" x14ac:dyDescent="0.25">
      <c r="B19">
        <f>'שגיאת שיפוע'!B19</f>
        <v>16</v>
      </c>
      <c r="C19">
        <f>'שגיאת שיפוע'!C19+$M$2</f>
        <v>1.7062500000000003</v>
      </c>
      <c r="D19">
        <f>'שגיאת שיפוע'!D19+$M$2</f>
        <v>1.5312500000000002</v>
      </c>
      <c r="E19">
        <f>'שגיאת שיפוע'!E19+$M$2</f>
        <v>1.3125000000000004</v>
      </c>
      <c r="F19">
        <f>'שגיאת שיפוע'!F19+$M$2</f>
        <v>1.2968750000000004</v>
      </c>
      <c r="G19">
        <f>'שגיאת שיפוע'!G19+$M$2</f>
        <v>1.2750000000000004</v>
      </c>
      <c r="H19">
        <f>'שגיאת שיפוע'!H19+$M$2</f>
        <v>1.2156250000000004</v>
      </c>
      <c r="I19">
        <f>'שגיאת שיפוע'!I19+$M$2</f>
        <v>1.1906250000000003</v>
      </c>
      <c r="J19">
        <f>'שגיאת שיפוע'!J19+$M$2</f>
        <v>1.1750000000000003</v>
      </c>
    </row>
    <row r="20" spans="2:10" x14ac:dyDescent="0.25">
      <c r="B20">
        <f>'שגיאת שיפוע'!B20</f>
        <v>17</v>
      </c>
      <c r="C20">
        <f>'שגיאת שיפוע'!C20+$M$2</f>
        <v>1.4875000000000003</v>
      </c>
      <c r="D20">
        <f>'שגיאת שיפוע'!D20+$M$2</f>
        <v>1.5125000000000004</v>
      </c>
      <c r="E20">
        <f>'שגיאת שיפוע'!E20+$M$2</f>
        <v>1.4062500000000004</v>
      </c>
      <c r="F20">
        <f>'שגיאת שיפוע'!F20+$M$2</f>
        <v>1.3031250000000003</v>
      </c>
      <c r="G20">
        <f>'שגיאת שיפוע'!G20+$M$2</f>
        <v>1.2812500000000004</v>
      </c>
      <c r="H20">
        <f>'שגיאת שיפוע'!H20+$M$2</f>
        <v>1.2187500000000004</v>
      </c>
      <c r="I20">
        <f>'שגיאת שיפוע'!I20+$M$2</f>
        <v>1.1906250000000003</v>
      </c>
      <c r="J20">
        <f>'שגיאת שיפוע'!J20+$M$2</f>
        <v>1.1750000000000003</v>
      </c>
    </row>
    <row r="21" spans="2:10" x14ac:dyDescent="0.25">
      <c r="B21">
        <f>'שגיאת שיפוע'!B21</f>
        <v>18</v>
      </c>
      <c r="C21">
        <f>'שגיאת שיפוע'!C21+$M$2</f>
        <v>1.5187500000000003</v>
      </c>
      <c r="D21">
        <f>'שגיאת שיפוע'!D21+$M$2</f>
        <v>1.5187500000000003</v>
      </c>
      <c r="E21">
        <f>'שגיאת שיפוע'!E21+$M$2</f>
        <v>1.4031250000000004</v>
      </c>
      <c r="F21">
        <f>'שגיאת שיפוע'!F21+$M$2</f>
        <v>1.3093750000000004</v>
      </c>
      <c r="G21">
        <f>'שגיאת שיפוע'!G21+$M$2</f>
        <v>1.2875000000000003</v>
      </c>
      <c r="H21">
        <f>'שגיאת שיפוע'!H21+$M$2</f>
        <v>1.2187500000000004</v>
      </c>
      <c r="I21">
        <f>'שגיאת שיפוע'!I21+$M$2</f>
        <v>1.1843750000000004</v>
      </c>
      <c r="J21">
        <f>'שגיאת שיפוע'!J21+$M$2</f>
        <v>1.1750000000000005</v>
      </c>
    </row>
    <row r="22" spans="2:10" x14ac:dyDescent="0.25">
      <c r="B22">
        <f>'שגיאת שיפוע'!B22</f>
        <v>19</v>
      </c>
      <c r="C22">
        <f>'שגיאת שיפוע'!C22+$M$2</f>
        <v>1.4937500000000004</v>
      </c>
      <c r="D22">
        <f>'שגיאת שיפוע'!D22+$M$2</f>
        <v>1.5156250000000004</v>
      </c>
      <c r="E22">
        <f>'שגיאת שיפוע'!E22+$M$2</f>
        <v>1.4125000000000005</v>
      </c>
      <c r="F22">
        <f>'שגיאת שיפוע'!F22+$M$2</f>
        <v>1.3093750000000004</v>
      </c>
      <c r="G22">
        <f>'שגיאת שיפוע'!G22+$M$2</f>
        <v>1.2812500000000002</v>
      </c>
      <c r="H22">
        <f>'שגיאת שיפוע'!H22+$M$2</f>
        <v>1.2187500000000004</v>
      </c>
      <c r="I22">
        <f>'שגיאת שיפוע'!I22+$M$2</f>
        <v>1.1906250000000003</v>
      </c>
      <c r="J22">
        <f>'שגיאת שיפוע'!J22+$M$2</f>
        <v>1.1750000000000003</v>
      </c>
    </row>
    <row r="23" spans="2:10" x14ac:dyDescent="0.25">
      <c r="B23">
        <f>'שגיאת שיפוע'!B23</f>
        <v>20</v>
      </c>
      <c r="C23">
        <f>'שגיאת שיפוע'!C23+$M$2</f>
        <v>1.5000000000000004</v>
      </c>
      <c r="D23">
        <f>'שגיאת שיפוע'!D23+$M$2</f>
        <v>1.5156250000000004</v>
      </c>
      <c r="E23">
        <f>'שגיאת שיפוע'!E23+$M$2</f>
        <v>1.4156250000000004</v>
      </c>
      <c r="F23">
        <f>'שגיאת שיפוע'!F23+$M$2</f>
        <v>1.3125000000000002</v>
      </c>
      <c r="G23">
        <f>'שגיאת שיפוע'!G23+$M$2</f>
        <v>1.2812500000000004</v>
      </c>
      <c r="H23">
        <f>'שגיאת שיפוע'!H23+$M$2</f>
        <v>1.2218750000000003</v>
      </c>
      <c r="I23">
        <f>'שגיאת שיפוע'!I23+$M$2</f>
        <v>1.1875000000000004</v>
      </c>
      <c r="J23">
        <f>'שגיאת שיפוע'!J23+$M$2</f>
        <v>1.1687500000000004</v>
      </c>
    </row>
    <row r="24" spans="2:10" x14ac:dyDescent="0.25">
      <c r="B24">
        <f>'שגיאת שיפוע'!B24</f>
        <v>21</v>
      </c>
      <c r="C24">
        <f>'שגיאת שיפוע'!C24+$M$2</f>
        <v>1.5000000000000004</v>
      </c>
      <c r="D24">
        <f>'שגיאת שיפוע'!D24+$M$2</f>
        <v>1.5156250000000004</v>
      </c>
      <c r="E24">
        <f>'שגיאת שיפוע'!E24+$M$2</f>
        <v>1.4156250000000004</v>
      </c>
      <c r="F24">
        <f>'שגיאת שיפוע'!F24+$M$2</f>
        <v>1.3125000000000004</v>
      </c>
      <c r="G24">
        <f>'שגיאת שיפוע'!G24+$M$2</f>
        <v>1.2812500000000004</v>
      </c>
      <c r="H24">
        <f>'שגיאת שיפוע'!H24+$M$2</f>
        <v>1.2156250000000002</v>
      </c>
      <c r="I24">
        <f>'שגיאת שיפוע'!I24+$M$2</f>
        <v>1.1843750000000004</v>
      </c>
      <c r="J24">
        <f>'שגיאת שיפוע'!J24+$M$2</f>
        <v>1.1750000000000005</v>
      </c>
    </row>
    <row r="25" spans="2:10" x14ac:dyDescent="0.25">
      <c r="B25">
        <f>'שגיאת שיפוע'!B25</f>
        <v>22</v>
      </c>
      <c r="C25">
        <f>'שגיאת שיפוע'!C25+$M$2</f>
        <v>1.4562500000000003</v>
      </c>
      <c r="D25">
        <f>'שגיאת שיפוע'!D25+$M$2</f>
        <v>1.5156250000000002</v>
      </c>
      <c r="E25">
        <f>'שגיאת שיפוע'!E25+$M$2</f>
        <v>1.4406250000000003</v>
      </c>
      <c r="F25">
        <f>'שגיאת שיפוע'!F25+$M$2</f>
        <v>1.3093750000000004</v>
      </c>
      <c r="G25">
        <f>'שגיאת שיפוע'!G25+$M$2</f>
        <v>1.2750000000000004</v>
      </c>
      <c r="H25">
        <f>'שגיאת שיפוע'!H25+$M$2</f>
        <v>1.2218750000000003</v>
      </c>
      <c r="I25">
        <f>'שגיאת שיפוע'!I25+$M$2</f>
        <v>1.1906250000000003</v>
      </c>
      <c r="J25">
        <f>'שגיאת שיפוע'!J25+$M$2</f>
        <v>1.1750000000000003</v>
      </c>
    </row>
    <row r="26" spans="2:10" x14ac:dyDescent="0.25">
      <c r="B26">
        <f>'שגיאת שיפוע'!B26</f>
        <v>23</v>
      </c>
      <c r="C26">
        <f>'שגיאת שיפוע'!C26+$M$2</f>
        <v>1.4687500000000004</v>
      </c>
      <c r="D26">
        <f>'שגיאת שיפוע'!D26+$M$2</f>
        <v>1.4968750000000004</v>
      </c>
      <c r="E26">
        <f>'שגיאת שיפוע'!E26+$M$2</f>
        <v>1.4187500000000004</v>
      </c>
      <c r="F26">
        <f>'שגיאת שיפוע'!F26+$M$2</f>
        <v>1.3187500000000003</v>
      </c>
      <c r="G26">
        <f>'שגיאת שיפוע'!G26+$M$2</f>
        <v>1.2812500000000004</v>
      </c>
      <c r="H26">
        <f>'שגיאת שיפוע'!H26+$M$2</f>
        <v>1.2218750000000003</v>
      </c>
      <c r="I26">
        <f>'שגיאת שיפוע'!I26+$M$2</f>
        <v>1.1875000000000004</v>
      </c>
      <c r="J26">
        <f>'שגיאת שיפוע'!J26+$M$2</f>
        <v>1.1687500000000004</v>
      </c>
    </row>
    <row r="27" spans="2:10" x14ac:dyDescent="0.25">
      <c r="B27">
        <f>'שגיאת שיפוע'!B27</f>
        <v>24</v>
      </c>
      <c r="C27">
        <f>'שגיאת שיפוע'!C27+$M$2</f>
        <v>1.4937500000000004</v>
      </c>
      <c r="D27">
        <f>'שגיאת שיפוע'!D27+$M$2</f>
        <v>1.5218750000000003</v>
      </c>
      <c r="E27">
        <f>'שגיאת שיפוע'!E27+$M$2</f>
        <v>1.7125000000000004</v>
      </c>
      <c r="F27">
        <f>'שגיאת שיפוע'!F27+$M$2</f>
        <v>1.3093750000000002</v>
      </c>
      <c r="G27">
        <f>'שגיאת שיפוע'!G27+$M$2</f>
        <v>1.3031250000000003</v>
      </c>
      <c r="H27">
        <f>'שגיאת שיפוע'!H27+$M$2</f>
        <v>1.2250000000000005</v>
      </c>
      <c r="I27">
        <f>'שגיאת שיפוע'!I27+$M$2</f>
        <v>1.1875000000000004</v>
      </c>
      <c r="J27">
        <f>'שגיאת שיפוע'!J27+$M$2</f>
        <v>1.1750000000000003</v>
      </c>
    </row>
    <row r="28" spans="2:10" x14ac:dyDescent="0.25">
      <c r="B28">
        <f>'שגיאת שיפוע'!B28</f>
        <v>25</v>
      </c>
      <c r="C28">
        <f>'שגיאת שיפוע'!C28+$M$2</f>
        <v>1.4937500000000004</v>
      </c>
      <c r="D28">
        <f>'שגיאת שיפוע'!D28+$M$2</f>
        <v>1.5187500000000003</v>
      </c>
      <c r="E28">
        <f>'שגיאת שיפוע'!E28+$M$2</f>
        <v>1.4218750000000002</v>
      </c>
      <c r="F28">
        <f>'שגיאת שיפוע'!F28+$M$2</f>
        <v>1.3125000000000004</v>
      </c>
      <c r="G28">
        <f>'שגיאת שיפוע'!G28+$M$2</f>
        <v>1.2812500000000004</v>
      </c>
      <c r="H28">
        <f>'שגיאת שיפוע'!H28+$M$2</f>
        <v>1.2218750000000003</v>
      </c>
      <c r="I28">
        <f>'שגיאת שיפוע'!I28+$M$2</f>
        <v>1.1937500000000003</v>
      </c>
      <c r="J28">
        <f>'שגיאת שיפוע'!J28+$M$2</f>
        <v>1.1812500000000004</v>
      </c>
    </row>
    <row r="29" spans="2:10" x14ac:dyDescent="0.25">
      <c r="B29">
        <f>'שגיאת שיפוע'!B29</f>
        <v>26</v>
      </c>
      <c r="C29">
        <f>'שגיאת שיפוע'!C29+$M$2</f>
        <v>1.5000000000000004</v>
      </c>
      <c r="D29">
        <f>'שגיאת שיפוע'!D29+$M$2</f>
        <v>1.5281250000000004</v>
      </c>
      <c r="E29">
        <f>'שגיאת שיפוע'!E29+$M$2</f>
        <v>1.4218750000000002</v>
      </c>
      <c r="F29">
        <f>'שגיאת שיפוע'!F29+$M$2</f>
        <v>1.3000000000000003</v>
      </c>
      <c r="G29">
        <f>'שגיאת שיפוע'!G29+$M$2</f>
        <v>1.2750000000000004</v>
      </c>
      <c r="H29">
        <f>'שגיאת שיפוע'!H29+$M$2</f>
        <v>1.2187500000000004</v>
      </c>
      <c r="I29">
        <f>'שגיאת שיפוע'!I29+$M$2</f>
        <v>1.1906250000000003</v>
      </c>
      <c r="J29">
        <f>'שגיאת שיפוע'!J29+$M$2</f>
        <v>1.1812500000000004</v>
      </c>
    </row>
    <row r="30" spans="2:10" x14ac:dyDescent="0.25">
      <c r="B30">
        <f>'שגיאת שיפוע'!B30</f>
        <v>27</v>
      </c>
      <c r="C30">
        <f>'שגיאת שיפוע'!C30+$M$2</f>
        <v>1.4875000000000003</v>
      </c>
      <c r="D30">
        <f>'שגיאת שיפוע'!D30+$M$2</f>
        <v>1.5156250000000004</v>
      </c>
      <c r="E30">
        <f>'שגיאת שיפוע'!E30+$M$2</f>
        <v>1.4250000000000005</v>
      </c>
      <c r="F30">
        <f>'שגיאת שיפוע'!F30+$M$2</f>
        <v>1.3093750000000002</v>
      </c>
      <c r="G30">
        <f>'שגיאת שיפוע'!G30+$M$2</f>
        <v>1.2781250000000002</v>
      </c>
      <c r="H30">
        <f>'שגיאת שיפוע'!H30+$M$2</f>
        <v>1.2218750000000003</v>
      </c>
      <c r="I30">
        <f>'שגיאת שיפוע'!I30+$M$2</f>
        <v>1.1875000000000004</v>
      </c>
      <c r="J30">
        <f>'שגיאת שיפוע'!J30+$M$2</f>
        <v>1.1750000000000003</v>
      </c>
    </row>
    <row r="31" spans="2:10" x14ac:dyDescent="0.25">
      <c r="B31">
        <f>'שגיאת שיפוע'!B31</f>
        <v>28</v>
      </c>
      <c r="C31">
        <f>'שגיאת שיפוע'!C31+$M$2</f>
        <v>1.4937500000000004</v>
      </c>
      <c r="D31">
        <f>'שגיאת שיפוע'!D31+$M$2</f>
        <v>1.5187500000000005</v>
      </c>
      <c r="E31">
        <f>'שגיאת שיפוע'!E31+$M$2</f>
        <v>1.7250000000000005</v>
      </c>
      <c r="F31">
        <f>'שגיאת שיפוע'!F31+$M$2</f>
        <v>1.3093750000000002</v>
      </c>
      <c r="G31">
        <f>'שגיאת שיפוע'!G31+$M$2</f>
        <v>1.3281250000000004</v>
      </c>
      <c r="H31">
        <f>'שגיאת שיפוע'!H31+$M$2</f>
        <v>1.2218750000000003</v>
      </c>
      <c r="I31">
        <f>'שגיאת שיפוע'!I31+$M$2</f>
        <v>1.1968750000000004</v>
      </c>
      <c r="J31">
        <f>'שגיאת שיפוע'!J31+$M$2</f>
        <v>1.1812500000000004</v>
      </c>
    </row>
    <row r="32" spans="2:10" x14ac:dyDescent="0.25">
      <c r="B32">
        <f>'שגיאת שיפוע'!B32</f>
        <v>29</v>
      </c>
      <c r="C32">
        <f>'שגיאת שיפוע'!C32+$M$2</f>
        <v>1.4937500000000004</v>
      </c>
      <c r="D32">
        <f>'שגיאת שיפוע'!D32+$M$2</f>
        <v>1.5187500000000005</v>
      </c>
      <c r="E32">
        <f>'שגיאת שיפוע'!E32+$M$2</f>
        <v>1.4218750000000004</v>
      </c>
      <c r="F32">
        <f>'שגיאת שיפוע'!F32+$M$2</f>
        <v>1.3093750000000002</v>
      </c>
      <c r="G32">
        <f>'שגיאת שיפוע'!G32+$M$2</f>
        <v>1.2750000000000004</v>
      </c>
      <c r="H32">
        <f>'שגיאת שיפוע'!H32+$M$2</f>
        <v>1.2125000000000004</v>
      </c>
      <c r="I32">
        <f>'שגיאת שיפוע'!I32+$M$2</f>
        <v>1.1906250000000003</v>
      </c>
      <c r="J32">
        <f>'שגיאת שיפוע'!J32+$M$2</f>
        <v>1.1875000000000004</v>
      </c>
    </row>
    <row r="33" spans="2:10" x14ac:dyDescent="0.25">
      <c r="B33">
        <f>'שגיאת שיפוע'!B33</f>
        <v>30</v>
      </c>
      <c r="C33">
        <f>'שגיאת שיפוע'!C33+$M$2</f>
        <v>1.4937500000000004</v>
      </c>
      <c r="D33">
        <f>'שגיאת שיפוע'!D33+$M$2</f>
        <v>1.5218750000000003</v>
      </c>
      <c r="E33">
        <f>'שגיאת שיפוע'!E33+$M$2</f>
        <v>1.4187500000000004</v>
      </c>
      <c r="F33">
        <f>'שגיאת שיפוע'!F33+$M$2</f>
        <v>1.3125000000000004</v>
      </c>
      <c r="G33">
        <f>'שגיאת שיפוע'!G33+$M$2</f>
        <v>1.2843750000000003</v>
      </c>
      <c r="H33">
        <f>'שגיאת שיפוע'!H33+$M$2</f>
        <v>1.2187500000000004</v>
      </c>
      <c r="I33">
        <f>'שגיאת שיפוע'!I33+$M$2</f>
        <v>1.1937500000000005</v>
      </c>
      <c r="J33">
        <f>'שגיאת שיפוע'!J33+$M$2</f>
        <v>1.1812500000000004</v>
      </c>
    </row>
    <row r="34" spans="2:10" x14ac:dyDescent="0.25">
      <c r="B34">
        <f>'שגיאת שיפוע'!B34</f>
        <v>31</v>
      </c>
      <c r="C34">
        <f>'שגיאת שיפוע'!C34+$M$2</f>
        <v>1.4562500000000003</v>
      </c>
      <c r="D34">
        <f>'שגיאת שיפוע'!D34+$M$2</f>
        <v>1.5250000000000004</v>
      </c>
      <c r="E34">
        <f>'שגיאת שיפוע'!E34+$M$2</f>
        <v>1.4406250000000003</v>
      </c>
      <c r="F34">
        <f>'שגיאת שיפוע'!F34+$M$2</f>
        <v>1.6156250000000003</v>
      </c>
      <c r="G34">
        <f>'שגיאת שיפוע'!G34+$M$2</f>
        <v>1.2750000000000004</v>
      </c>
      <c r="H34">
        <f>'שגיאת שיפוע'!H34+$M$2</f>
        <v>1.3937500000000003</v>
      </c>
      <c r="I34">
        <f>'שגיאת שיפוע'!I34+$M$2</f>
        <v>1.1906250000000003</v>
      </c>
      <c r="J34">
        <f>'שגיאת שיפוע'!J34+$M$2</f>
        <v>1.1750000000000003</v>
      </c>
    </row>
    <row r="35" spans="2:10" x14ac:dyDescent="0.25">
      <c r="B35">
        <f>'שגיאת שיפוע'!B35</f>
        <v>32</v>
      </c>
      <c r="C35">
        <f>'שגיאת שיפוע'!C35+$M$2</f>
        <v>1.5125000000000002</v>
      </c>
      <c r="D35">
        <f>'שגיאת שיפוע'!D35+$M$2</f>
        <v>1.5343750000000003</v>
      </c>
      <c r="E35">
        <f>'שגיאת שיפוע'!E35+$M$2</f>
        <v>1.4187500000000004</v>
      </c>
      <c r="F35">
        <f>'שגיאת שיפוע'!F35+$M$2</f>
        <v>1.2968750000000004</v>
      </c>
      <c r="G35">
        <f>'שגיאת שיפוע'!G35+$M$2</f>
        <v>1.2718750000000003</v>
      </c>
      <c r="H35">
        <f>'שגיאת שיפוע'!H35+$M$2</f>
        <v>1.2156250000000004</v>
      </c>
      <c r="I35">
        <f>'שגיאת שיפוע'!I35+$M$2</f>
        <v>1.1906250000000003</v>
      </c>
      <c r="J35">
        <f>'שגיאת שיפוע'!J35+$M$2</f>
        <v>1.1812500000000004</v>
      </c>
    </row>
    <row r="36" spans="2:10" x14ac:dyDescent="0.25">
      <c r="B36">
        <f>'שגיאת שיפוע'!B36</f>
        <v>33</v>
      </c>
      <c r="C36">
        <f>'שגיאת שיפוע'!C36+$M$2</f>
        <v>1.4875000000000003</v>
      </c>
      <c r="D36">
        <f>'שגיאת שיפוע'!D36+$M$2</f>
        <v>1.5218750000000003</v>
      </c>
      <c r="E36">
        <f>'שגיאת שיפוע'!E36+$M$2</f>
        <v>1.4343750000000004</v>
      </c>
      <c r="F36">
        <f>'שגיאת שיפוע'!F36+$M$2</f>
        <v>1.3093750000000004</v>
      </c>
      <c r="G36">
        <f>'שגיאת שיפוע'!G36+$M$2</f>
        <v>1.2718750000000003</v>
      </c>
      <c r="H36">
        <f>'שגיאת שיפוע'!H36+$M$2</f>
        <v>1.2250000000000003</v>
      </c>
      <c r="I36">
        <f>'שגיאת שיפוע'!I36+$M$2</f>
        <v>1.1968750000000004</v>
      </c>
      <c r="J36">
        <f>'שגיאת שיפוע'!J36+$M$2</f>
        <v>1.1812500000000004</v>
      </c>
    </row>
    <row r="37" spans="2:10" x14ac:dyDescent="0.25">
      <c r="B37">
        <f>'שגיאת שיפוע'!B37</f>
        <v>34</v>
      </c>
      <c r="C37">
        <f>'שגיאת שיפוע'!C37+$M$2</f>
        <v>1.4937500000000004</v>
      </c>
      <c r="D37">
        <f>'שגיאת שיפוע'!D37+$M$2</f>
        <v>1.5250000000000004</v>
      </c>
      <c r="E37">
        <f>'שגיאת שיפוע'!E37+$M$2</f>
        <v>1.4250000000000005</v>
      </c>
      <c r="F37">
        <f>'שגיאת שיפוע'!F37+$M$2</f>
        <v>1.3062500000000004</v>
      </c>
      <c r="G37">
        <f>'שגיאת שיפוע'!G37+$M$2</f>
        <v>1.2687500000000003</v>
      </c>
      <c r="H37">
        <f>'שגיאת שיפוע'!H37+$M$2</f>
        <v>1.2156250000000004</v>
      </c>
      <c r="I37">
        <f>'שגיאת שיפוע'!I37+$M$2</f>
        <v>1.1937500000000003</v>
      </c>
      <c r="J37">
        <f>'שגיאת שיפוע'!J37+$M$2</f>
        <v>1.1750000000000003</v>
      </c>
    </row>
    <row r="38" spans="2:10" x14ac:dyDescent="0.25">
      <c r="B38">
        <f>'שגיאת שיפוע'!B38</f>
        <v>35</v>
      </c>
      <c r="C38">
        <f>'שגיאת שיפוע'!C38+$M$2</f>
        <v>1.4812500000000002</v>
      </c>
      <c r="D38">
        <f>'שגיאת שיפוע'!D38+$M$2</f>
        <v>1.5218750000000003</v>
      </c>
      <c r="E38">
        <f>'שגיאת שיפוע'!E38+$M$2</f>
        <v>1.4250000000000005</v>
      </c>
      <c r="F38">
        <f>'שגיאת שיפוע'!F38+$M$2</f>
        <v>1.3031250000000005</v>
      </c>
      <c r="G38">
        <f>'שגיאת שיפוע'!G38+$M$2</f>
        <v>1.2750000000000004</v>
      </c>
      <c r="H38">
        <f>'שגיאת שיפוע'!H38+$M$2</f>
        <v>1.2187500000000004</v>
      </c>
      <c r="I38">
        <f>'שגיאת שיפוע'!I38+$M$2</f>
        <v>1.1968750000000004</v>
      </c>
      <c r="J38">
        <f>'שגיאת שיפוע'!J38+$M$2</f>
        <v>1.1875000000000004</v>
      </c>
    </row>
    <row r="39" spans="2:10" x14ac:dyDescent="0.25">
      <c r="B39">
        <f>'שגיאת שיפוע'!B39</f>
        <v>36</v>
      </c>
      <c r="C39">
        <f>'שגיאת שיפוע'!C39+$M$2</f>
        <v>1.4750000000000005</v>
      </c>
      <c r="D39">
        <f>'שגיאת שיפוע'!D39+$M$2</f>
        <v>1.5281250000000004</v>
      </c>
      <c r="E39">
        <f>'שגיאת שיפוע'!E39+$M$2</f>
        <v>1.4312500000000004</v>
      </c>
      <c r="F39">
        <f>'שגיאת שיפוע'!F39+$M$2</f>
        <v>1.3031250000000003</v>
      </c>
      <c r="G39">
        <f>'שגיאת שיפוע'!G39+$M$2</f>
        <v>1.2750000000000004</v>
      </c>
      <c r="H39">
        <f>'שגיאת שיפוע'!H39+$M$2</f>
        <v>1.2156250000000004</v>
      </c>
      <c r="I39">
        <f>'שגיאת שיפוע'!I39+$M$2</f>
        <v>1.1906250000000003</v>
      </c>
      <c r="J39">
        <f>'שגיאת שיפוע'!J39+$M$2</f>
        <v>1.1750000000000003</v>
      </c>
    </row>
    <row r="40" spans="2:10" x14ac:dyDescent="0.25">
      <c r="B40">
        <f>'שגיאת שיפוע'!B40</f>
        <v>37</v>
      </c>
      <c r="C40">
        <f>'שגיאת שיפוע'!C40+$M$2</f>
        <v>1.4875000000000003</v>
      </c>
      <c r="D40">
        <f>'שגיאת שיפוע'!D40+$M$2</f>
        <v>1.5250000000000004</v>
      </c>
      <c r="E40">
        <f>'שגיאת שיפוע'!E40+$M$2</f>
        <v>1.4156250000000004</v>
      </c>
      <c r="F40">
        <f>'שגיאת שיפוע'!F40+$M$2</f>
        <v>1.2937500000000004</v>
      </c>
      <c r="G40">
        <f>'שגיאת שיפוע'!G40+$M$2</f>
        <v>1.2750000000000004</v>
      </c>
      <c r="H40">
        <f>'שגיאת שיפוע'!H40+$M$2</f>
        <v>1.2187500000000004</v>
      </c>
      <c r="I40">
        <f>'שגיאת שיפוע'!I40+$M$2</f>
        <v>1.1968750000000004</v>
      </c>
      <c r="J40">
        <f>'שגיאת שיפוע'!J40+$M$2</f>
        <v>1.1875000000000002</v>
      </c>
    </row>
    <row r="41" spans="2:10" x14ac:dyDescent="0.25">
      <c r="B41">
        <f>'שגיאת שיפוע'!B41</f>
        <v>38</v>
      </c>
      <c r="C41">
        <f>'שגיאת שיפוע'!C41+$M$2</f>
        <v>1.4750000000000005</v>
      </c>
      <c r="D41">
        <f>'שגיאת שיפוע'!D41+$M$2</f>
        <v>1.5250000000000004</v>
      </c>
      <c r="E41">
        <f>'שגיאת שיפוע'!E41+$M$2</f>
        <v>1.4250000000000003</v>
      </c>
      <c r="F41">
        <f>'שגיאת שיפוע'!F41+$M$2</f>
        <v>1.3000000000000005</v>
      </c>
      <c r="G41">
        <f>'שגיאת שיפוע'!G41+$M$2</f>
        <v>1.2781250000000004</v>
      </c>
      <c r="H41">
        <f>'שגיאת שיפוע'!H41+$M$2</f>
        <v>1.2156250000000002</v>
      </c>
      <c r="I41">
        <f>'שגיאת שיפוע'!I41+$M$2</f>
        <v>1.1968750000000004</v>
      </c>
      <c r="J41">
        <f>'שגיאת שיפוע'!J41+$M$2</f>
        <v>1.1937500000000003</v>
      </c>
    </row>
    <row r="42" spans="2:10" x14ac:dyDescent="0.25">
      <c r="B42">
        <f>'שגיאת שיפוע'!B42</f>
        <v>39</v>
      </c>
      <c r="C42">
        <f>'שגיאת שיפוע'!C42+$M$2</f>
        <v>1.5000000000000004</v>
      </c>
      <c r="D42">
        <f>'שגיאת שיפוע'!D42+$M$2</f>
        <v>1.5375000000000003</v>
      </c>
      <c r="E42">
        <f>'שגיאת שיפוע'!E42+$M$2</f>
        <v>1.4312500000000004</v>
      </c>
      <c r="F42">
        <f>'שגיאת שיפוע'!F42+$M$2</f>
        <v>1.2968750000000004</v>
      </c>
      <c r="G42">
        <f>'שגיאת שיפוע'!G42+$M$2</f>
        <v>1.2687500000000003</v>
      </c>
      <c r="H42">
        <f>'שגיאת שיפוע'!H42+$M$2</f>
        <v>1.2156250000000002</v>
      </c>
      <c r="I42">
        <f>'שגיאת שיפוע'!I42+$M$2</f>
        <v>1.1875000000000004</v>
      </c>
      <c r="J42">
        <f>'שגיאת שיפוע'!J42+$M$2</f>
        <v>1.1750000000000005</v>
      </c>
    </row>
    <row r="43" spans="2:10" x14ac:dyDescent="0.25">
      <c r="B43">
        <f>'שגיאת שיפוע'!B43</f>
        <v>40</v>
      </c>
      <c r="C43">
        <f>'שגיאת שיפוע'!C43+$M$2</f>
        <v>1.4937500000000004</v>
      </c>
      <c r="D43">
        <f>'שגיאת שיפוע'!D43+$M$2</f>
        <v>1.5406250000000004</v>
      </c>
      <c r="E43">
        <f>'שגיאת שיפוע'!E43+$M$2</f>
        <v>1.4343750000000004</v>
      </c>
      <c r="F43">
        <f>'שגיאת שיפוע'!F43+$M$2</f>
        <v>1.2968750000000004</v>
      </c>
      <c r="G43">
        <f>'שגיאת שיפוע'!G43+$M$2</f>
        <v>1.2687500000000003</v>
      </c>
      <c r="H43">
        <f>'שגיאת שיפוע'!H43+$M$2</f>
        <v>1.2156250000000004</v>
      </c>
      <c r="I43">
        <f>'שגיאת שיפוע'!I43+$M$2</f>
        <v>1.1937500000000005</v>
      </c>
      <c r="J43">
        <f>'שגיאת שיפוע'!J43+$M$2</f>
        <v>1.1812500000000004</v>
      </c>
    </row>
    <row r="44" spans="2:10" x14ac:dyDescent="0.25">
      <c r="B44">
        <f>'שגיאת שיפוע'!B44</f>
        <v>41</v>
      </c>
      <c r="C44">
        <f>'שגיאת שיפוע'!C44+$M$2</f>
        <v>1.5062500000000001</v>
      </c>
      <c r="D44">
        <f>'שגיאת שיפוע'!D44+$M$2</f>
        <v>1.5406250000000004</v>
      </c>
      <c r="E44">
        <f>'שגיאת שיפוע'!E44+$M$2</f>
        <v>1.4312500000000004</v>
      </c>
      <c r="F44">
        <f>'שגיאת שיפוע'!F44+$M$2</f>
        <v>1.3031250000000003</v>
      </c>
      <c r="G44">
        <f>'שגיאת שיפוע'!G44+$M$2</f>
        <v>1.2750000000000004</v>
      </c>
      <c r="H44">
        <f>'שגיאת שיפוע'!H44+$M$2</f>
        <v>1.2156250000000004</v>
      </c>
      <c r="I44">
        <f>'שגיאת שיפוע'!I44+$M$2</f>
        <v>1.1937500000000003</v>
      </c>
      <c r="J44">
        <f>'שגיאת שיפוע'!J44+$M$2</f>
        <v>1.1875000000000002</v>
      </c>
    </row>
    <row r="45" spans="2:10" x14ac:dyDescent="0.25">
      <c r="B45">
        <f>'שגיאת שיפוע'!B45</f>
        <v>42</v>
      </c>
      <c r="C45">
        <f>'שגיאת שיפוע'!C45+$M$2</f>
        <v>1.5250000000000004</v>
      </c>
      <c r="D45">
        <f>'שגיאת שיפוע'!D45+$M$2</f>
        <v>1.5531250000000005</v>
      </c>
      <c r="E45">
        <f>'שגיאת שיפוע'!E45+$M$2</f>
        <v>1.4406250000000005</v>
      </c>
      <c r="F45">
        <f>'שגיאת שיפוע'!F45+$M$2</f>
        <v>1.2968750000000002</v>
      </c>
      <c r="G45">
        <f>'שגיאת שיפוע'!G45+$M$2</f>
        <v>1.2625000000000002</v>
      </c>
      <c r="H45">
        <f>'שגיאת שיפוע'!H45+$M$2</f>
        <v>1.2187500000000004</v>
      </c>
      <c r="I45">
        <f>'שגיאת שיפוע'!I45+$M$2</f>
        <v>1.1937500000000005</v>
      </c>
      <c r="J45">
        <f>'שגיאת שיפוע'!J45+$M$2</f>
        <v>1.1812500000000004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-0.249977111117893"/>
  </sheetPr>
  <dimension ref="P3:AF19"/>
  <sheetViews>
    <sheetView topLeftCell="Y1" zoomScaleNormal="100" workbookViewId="0">
      <selection activeCell="AF10" sqref="AF10"/>
    </sheetView>
  </sheetViews>
  <sheetFormatPr defaultRowHeight="15" x14ac:dyDescent="0.25"/>
  <sheetData>
    <row r="3" spans="16:32" ht="14.25" customHeight="1" x14ac:dyDescent="0.25">
      <c r="P3" s="42" t="s">
        <v>5</v>
      </c>
      <c r="Q3" s="43"/>
      <c r="AE3" s="42" t="s">
        <v>6</v>
      </c>
      <c r="AF3" s="43"/>
    </row>
    <row r="4" spans="16:32" x14ac:dyDescent="0.25">
      <c r="P4" s="44">
        <v>1</v>
      </c>
      <c r="Q4" s="45"/>
      <c r="AE4" s="44">
        <v>1</v>
      </c>
      <c r="AF4" s="45"/>
    </row>
    <row r="5" spans="16:32" ht="15" customHeight="1" x14ac:dyDescent="0.25">
      <c r="P5" s="48" t="s">
        <v>46</v>
      </c>
      <c r="Q5" s="49"/>
      <c r="AE5" s="50" t="s">
        <v>59</v>
      </c>
      <c r="AF5" s="51"/>
    </row>
    <row r="6" spans="16:32" x14ac:dyDescent="0.25">
      <c r="P6" s="46">
        <f ca="1">MAX(INDIRECT("'נתוני טמפ'!B3:B"&amp;ROWS('נתוני טמפ'!B:B)))</f>
        <v>42</v>
      </c>
      <c r="Q6" s="47"/>
      <c r="AE6" s="52">
        <f>'נתוני מוט'!$B$18</f>
        <v>8</v>
      </c>
      <c r="AF6" s="53"/>
    </row>
    <row r="10" spans="16:32" x14ac:dyDescent="0.25">
      <c r="Q10" s="4"/>
    </row>
    <row r="11" spans="16:32" x14ac:dyDescent="0.25">
      <c r="Q11" s="15"/>
    </row>
    <row r="18" spans="17:17" x14ac:dyDescent="0.25">
      <c r="Q18" s="1"/>
    </row>
    <row r="19" spans="17:17" x14ac:dyDescent="0.25">
      <c r="Q19" s="1"/>
    </row>
  </sheetData>
  <mergeCells count="8">
    <mergeCell ref="P3:Q3"/>
    <mergeCell ref="P4:Q4"/>
    <mergeCell ref="P6:Q6"/>
    <mergeCell ref="P5:Q5"/>
    <mergeCell ref="AE3:AF3"/>
    <mergeCell ref="AE4:AF4"/>
    <mergeCell ref="AE5:AF5"/>
    <mergeCell ref="AE6:AF6"/>
  </mergeCells>
  <pageMargins left="0.7" right="0.7" top="0.75" bottom="0.75" header="0.3" footer="0.3"/>
  <pageSetup paperSize="9" scale="63" orientation="portrait" r:id="rId1"/>
  <colBreaks count="1" manualBreakCount="1">
    <brk id="15" max="50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Worksheet______1">
    <tabColor theme="0" tint="-0.34998626667073579"/>
  </sheetPr>
  <dimension ref="B1:N45"/>
  <sheetViews>
    <sheetView workbookViewId="0">
      <selection activeCell="E34" sqref="E34"/>
    </sheetView>
  </sheetViews>
  <sheetFormatPr defaultRowHeight="15" x14ac:dyDescent="0.25"/>
  <sheetData>
    <row r="1" spans="2:14" ht="21" x14ac:dyDescent="0.35">
      <c r="B1" s="41" t="s">
        <v>81</v>
      </c>
      <c r="C1" s="41"/>
      <c r="D1" s="41"/>
      <c r="E1" s="41"/>
      <c r="F1" s="41"/>
      <c r="G1" s="41"/>
      <c r="H1" s="41"/>
      <c r="I1" s="41"/>
      <c r="J1" s="41"/>
    </row>
    <row r="2" spans="2:14" x14ac:dyDescent="0.25">
      <c r="C2">
        <f>'נתוני טמפ'!C2</f>
        <v>0.08</v>
      </c>
      <c r="D2">
        <f>'נתוני טמפ'!D2</f>
        <v>0.1389</v>
      </c>
      <c r="E2">
        <f>'נתוני טמפ'!E2</f>
        <v>0.1978</v>
      </c>
      <c r="F2">
        <f>'נתוני טמפ'!F2</f>
        <v>0.25669999999999998</v>
      </c>
      <c r="G2">
        <f>'נתוני טמפ'!G2</f>
        <v>0.31559999999999999</v>
      </c>
      <c r="H2">
        <f>'נתוני טמפ'!H2</f>
        <v>0.3745</v>
      </c>
      <c r="I2">
        <f>'נתוני טמפ'!I2</f>
        <v>0.43340000000000001</v>
      </c>
      <c r="J2">
        <f>'נתוני טמפ'!J2</f>
        <v>0.49230000000000002</v>
      </c>
      <c r="M2" t="s">
        <v>82</v>
      </c>
      <c r="N2">
        <f>'נתוני מוט'!$B$12</f>
        <v>20.9</v>
      </c>
    </row>
    <row r="3" spans="2:14" x14ac:dyDescent="0.25">
      <c r="B3">
        <f>'נתוני טמפ'!B3</f>
        <v>0</v>
      </c>
      <c r="C3">
        <f>'נתוני טמפ'!C3 - $N$2</f>
        <v>5</v>
      </c>
      <c r="D3">
        <f>'נתוני טמפ'!D3 - $N$2</f>
        <v>5.8000000000000007</v>
      </c>
      <c r="E3">
        <f>'נתוני טמפ'!E3 - $N$2</f>
        <v>4.2000000000000028</v>
      </c>
      <c r="F3">
        <f>'נתוני טמפ'!F3 - $N$2</f>
        <v>3.5</v>
      </c>
      <c r="G3">
        <f>'נתוני טמפ'!G3 - $N$2</f>
        <v>4</v>
      </c>
      <c r="H3">
        <f>'נתוני טמפ'!H3 - $N$2</f>
        <v>4.4000000000000021</v>
      </c>
      <c r="I3">
        <f>'נתוני טמפ'!I3 - $N$2</f>
        <v>4.3000000000000007</v>
      </c>
      <c r="J3">
        <f>'נתוני טמפ'!J3 - $N$2</f>
        <v>4</v>
      </c>
    </row>
    <row r="4" spans="2:14" x14ac:dyDescent="0.25">
      <c r="B4">
        <f>'נתוני טמפ'!B4</f>
        <v>1</v>
      </c>
      <c r="C4">
        <f>'נתוני טמפ'!C4 - $N$2</f>
        <v>8.5</v>
      </c>
      <c r="D4">
        <f>'נתוני טמפ'!D4 - $N$2</f>
        <v>6.7000000000000028</v>
      </c>
      <c r="E4">
        <f>'נתוני טמפ'!E4 - $N$2</f>
        <v>4.1000000000000014</v>
      </c>
      <c r="F4">
        <f>'נתוני טמפ'!F4 - $N$2</f>
        <v>3</v>
      </c>
      <c r="G4">
        <f>'נתוני טמפ'!G4 - $N$2</f>
        <v>3.8000000000000007</v>
      </c>
      <c r="H4">
        <f>'נתוני טמפ'!H4 - $N$2</f>
        <v>4.2000000000000028</v>
      </c>
      <c r="I4">
        <f>'נתוני טמפ'!I4 - $N$2</f>
        <v>4.2000000000000028</v>
      </c>
      <c r="J4">
        <f>'נתוני טמפ'!J4 - $N$2</f>
        <v>4.1000000000000014</v>
      </c>
    </row>
    <row r="5" spans="2:14" x14ac:dyDescent="0.25">
      <c r="B5">
        <f>'נתוני טמפ'!B5</f>
        <v>2</v>
      </c>
      <c r="C5">
        <f>'נתוני טמפ'!C5 - $N$2</f>
        <v>10.600000000000001</v>
      </c>
      <c r="D5">
        <f>'נתוני טמפ'!D5 - $N$2</f>
        <v>7.6000000000000014</v>
      </c>
      <c r="E5">
        <f>'נתוני טמפ'!E5 - $N$2</f>
        <v>4.8000000000000007</v>
      </c>
      <c r="F5">
        <f>'נתוני טמפ'!F5 - $N$2</f>
        <v>3.3000000000000007</v>
      </c>
      <c r="G5">
        <f>'נתוני טמפ'!G5 - $N$2</f>
        <v>3.7000000000000028</v>
      </c>
      <c r="H5">
        <f>'נתוני טמפ'!H5 - $N$2</f>
        <v>4.1000000000000014</v>
      </c>
      <c r="I5">
        <f>'נתוני טמפ'!I5 - $N$2</f>
        <v>3.9000000000000021</v>
      </c>
      <c r="J5">
        <f>'נתוני טמפ'!J5 - $N$2</f>
        <v>3.8000000000000007</v>
      </c>
    </row>
    <row r="6" spans="2:14" x14ac:dyDescent="0.25">
      <c r="B6">
        <f>'נתוני טמפ'!B6</f>
        <v>3</v>
      </c>
      <c r="C6">
        <f>'נתוני טמפ'!C6 - $N$2</f>
        <v>12.399999999999999</v>
      </c>
      <c r="D6">
        <f>'נתוני טמפ'!D6 - $N$2</f>
        <v>9.3000000000000007</v>
      </c>
      <c r="E6">
        <f>'נתוני טמפ'!E6 - $N$2</f>
        <v>5.5</v>
      </c>
      <c r="F6">
        <f>'נתוני טמפ'!F6 - $N$2</f>
        <v>2.9000000000000021</v>
      </c>
      <c r="G6">
        <f>'נתוני טמפ'!G6 - $N$2</f>
        <v>3.8000000000000007</v>
      </c>
      <c r="H6">
        <f>'נתוני טמפ'!H6 - $N$2</f>
        <v>3.9000000000000021</v>
      </c>
      <c r="I6">
        <f>'נתוני טמפ'!I6 - $N$2</f>
        <v>3.7000000000000028</v>
      </c>
      <c r="J6">
        <f>'נתוני טמפ'!J6 - $N$2</f>
        <v>3.7000000000000028</v>
      </c>
    </row>
    <row r="7" spans="2:14" x14ac:dyDescent="0.25">
      <c r="B7">
        <f>'נתוני טמפ'!B7</f>
        <v>4</v>
      </c>
      <c r="C7">
        <f>'נתוני טמפ'!C7 - $N$2</f>
        <v>13.600000000000001</v>
      </c>
      <c r="D7">
        <f>'נתוני טמפ'!D7 - $N$2</f>
        <v>10.3</v>
      </c>
      <c r="E7">
        <f>'נתוני טמפ'!E7 - $N$2</f>
        <v>6.2000000000000028</v>
      </c>
      <c r="F7">
        <f>'נתוני טמפ'!F7 - $N$2</f>
        <v>2.8000000000000007</v>
      </c>
      <c r="G7">
        <f>'נתוני טמפ'!G7 - $N$2</f>
        <v>3.9000000000000021</v>
      </c>
      <c r="H7">
        <f>'נתוני טמפ'!H7 - $N$2</f>
        <v>4</v>
      </c>
      <c r="I7">
        <f>'נתוני טמפ'!I7 - $N$2</f>
        <v>3.5</v>
      </c>
      <c r="J7">
        <f>'נתוני טמפ'!J7 - $N$2</f>
        <v>3.5</v>
      </c>
    </row>
    <row r="8" spans="2:14" x14ac:dyDescent="0.25">
      <c r="B8">
        <f>'נתוני טמפ'!B8</f>
        <v>5</v>
      </c>
      <c r="C8">
        <f>'נתוני טמפ'!C8 - $N$2</f>
        <v>14.600000000000001</v>
      </c>
      <c r="D8">
        <f>'נתוני טמפ'!D8 - $N$2</f>
        <v>11.100000000000001</v>
      </c>
      <c r="E8">
        <f>'נתוני טמפ'!E8 - $N$2</f>
        <v>6.9000000000000021</v>
      </c>
      <c r="F8">
        <f>'נתוני טמפ'!F8 - $N$2</f>
        <v>3.4000000000000021</v>
      </c>
      <c r="G8">
        <f>'נתוני טמפ'!G8 - $N$2</f>
        <v>4.2000000000000028</v>
      </c>
      <c r="H8">
        <f>'נתוני טמפ'!H8 - $N$2</f>
        <v>4.1000000000000014</v>
      </c>
      <c r="I8">
        <f>'נתוני טמפ'!I8 - $N$2</f>
        <v>3.6000000000000014</v>
      </c>
      <c r="J8">
        <f>'נתוני טמפ'!J8 - $N$2</f>
        <v>3.4000000000000021</v>
      </c>
    </row>
    <row r="9" spans="2:14" x14ac:dyDescent="0.25">
      <c r="B9">
        <f>'נתוני טמפ'!B9</f>
        <v>6</v>
      </c>
      <c r="C9">
        <f>'נתוני טמפ'!C9 - $N$2</f>
        <v>15.300000000000004</v>
      </c>
      <c r="D9">
        <f>'נתוני טמפ'!D9 - $N$2</f>
        <v>11.800000000000004</v>
      </c>
      <c r="E9">
        <f>'נתוני טמפ'!E9 - $N$2</f>
        <v>7.3000000000000007</v>
      </c>
      <c r="F9">
        <f>'נתוני טמפ'!F9 - $N$2</f>
        <v>3.7000000000000028</v>
      </c>
      <c r="G9">
        <f>'נתוני טמפ'!G9 - $N$2</f>
        <v>4.5</v>
      </c>
      <c r="H9">
        <f>'נתוני טמפ'!H9 - $N$2</f>
        <v>4.2000000000000028</v>
      </c>
      <c r="I9">
        <f>'נתוני טמפ'!I9 - $N$2</f>
        <v>3.6000000000000014</v>
      </c>
      <c r="J9">
        <f>'נתוני טמפ'!J9 - $N$2</f>
        <v>3.4000000000000021</v>
      </c>
    </row>
    <row r="10" spans="2:14" x14ac:dyDescent="0.25">
      <c r="B10">
        <f>'נתוני טמפ'!B10</f>
        <v>7</v>
      </c>
      <c r="C10">
        <f>'נתוני טמפ'!C10 - $N$2</f>
        <v>17.399999999999999</v>
      </c>
      <c r="D10">
        <f>'נתוני טמפ'!D10 - $N$2</f>
        <v>12.700000000000003</v>
      </c>
      <c r="E10">
        <f>'נתוני טמפ'!E10 - $N$2</f>
        <v>8</v>
      </c>
      <c r="F10">
        <f>'נתוני טמפ'!F10 - $N$2</f>
        <v>5.2000000000000028</v>
      </c>
      <c r="G10">
        <f>'נתוני טמפ'!G10 - $N$2</f>
        <v>4.8000000000000007</v>
      </c>
      <c r="H10">
        <f>'נתוני טמפ'!H10 - $N$2</f>
        <v>4.4000000000000021</v>
      </c>
      <c r="I10">
        <f>'נתוני טמפ'!I10 - $N$2</f>
        <v>3.7000000000000028</v>
      </c>
      <c r="J10">
        <f>'נתוני טמפ'!J10 - $N$2</f>
        <v>3.6000000000000014</v>
      </c>
    </row>
    <row r="11" spans="2:14" x14ac:dyDescent="0.25">
      <c r="B11">
        <f>'נתוני טמפ'!B11</f>
        <v>8</v>
      </c>
      <c r="C11">
        <f>'נתוני טמפ'!C11 - $N$2</f>
        <v>18.399999999999999</v>
      </c>
      <c r="D11">
        <f>'נתוני טמפ'!D11 - $N$2</f>
        <v>13.5</v>
      </c>
      <c r="E11">
        <f>'נתוני טמפ'!E11 - $N$2</f>
        <v>8.4000000000000021</v>
      </c>
      <c r="F11">
        <f>'נתוני טמפ'!F11 - $N$2</f>
        <v>6.3000000000000007</v>
      </c>
      <c r="G11">
        <f>'נתוני טמפ'!G11 - $N$2</f>
        <v>5</v>
      </c>
      <c r="H11">
        <f>'נתוני טמפ'!H11 - $N$2</f>
        <v>4.4000000000000021</v>
      </c>
      <c r="I11">
        <f>'נתוני טמפ'!I11 - $N$2</f>
        <v>3.8000000000000007</v>
      </c>
      <c r="J11">
        <f>'נתוני טמפ'!J11 - $N$2</f>
        <v>3.6000000000000014</v>
      </c>
    </row>
    <row r="12" spans="2:14" x14ac:dyDescent="0.25">
      <c r="B12">
        <f>'נתוני טמפ'!B12</f>
        <v>9</v>
      </c>
      <c r="C12">
        <f>'נתוני טמפ'!C12 - $N$2</f>
        <v>19.600000000000001</v>
      </c>
      <c r="D12">
        <f>'נתוני טמפ'!D12 - $N$2</f>
        <v>14.200000000000003</v>
      </c>
      <c r="E12">
        <f>'נתוני טמפ'!E12 - $N$2</f>
        <v>9.1000000000000014</v>
      </c>
      <c r="F12">
        <f>'נתוני טמפ'!F12 - $N$2</f>
        <v>8.7000000000000028</v>
      </c>
      <c r="G12">
        <f>'נתוני טמפ'!G12 - $N$2</f>
        <v>5.6000000000000014</v>
      </c>
      <c r="H12">
        <f>'נתוני טמפ'!H12 - $N$2</f>
        <v>4.6000000000000014</v>
      </c>
      <c r="I12">
        <f>'נתוני טמפ'!I12 - $N$2</f>
        <v>3.9000000000000021</v>
      </c>
      <c r="J12">
        <f>'נתוני טמפ'!J12 - $N$2</f>
        <v>3.6000000000000014</v>
      </c>
    </row>
    <row r="13" spans="2:14" x14ac:dyDescent="0.25">
      <c r="B13">
        <f>'נתוני טמפ'!B13</f>
        <v>10</v>
      </c>
      <c r="C13">
        <f>'נתוני טמפ'!C13 - $N$2</f>
        <v>21</v>
      </c>
      <c r="D13">
        <f>'נתוני טמפ'!D13 - $N$2</f>
        <v>15.300000000000004</v>
      </c>
      <c r="E13">
        <f>'נתוני טמפ'!E13 - $N$2</f>
        <v>9.7000000000000028</v>
      </c>
      <c r="F13">
        <f>'נתוני טמפ'!F13 - $N$2</f>
        <v>8.6000000000000014</v>
      </c>
      <c r="G13">
        <f>'נתוני טמפ'!G13 - $N$2</f>
        <v>5.8000000000000007</v>
      </c>
      <c r="H13">
        <f>'נתוני טמפ'!H13 - $N$2</f>
        <v>4.9000000000000021</v>
      </c>
      <c r="I13">
        <f>'נתוני טמפ'!I13 - $N$2</f>
        <v>4.1000000000000014</v>
      </c>
      <c r="J13">
        <f>'נתוני טמפ'!J13 - $N$2</f>
        <v>3.9000000000000021</v>
      </c>
    </row>
    <row r="14" spans="2:14" x14ac:dyDescent="0.25">
      <c r="B14">
        <f>'נתוני טמפ'!B14</f>
        <v>11</v>
      </c>
      <c r="C14">
        <f>'נתוני טמפ'!C14 - $N$2</f>
        <v>21.200000000000003</v>
      </c>
      <c r="D14">
        <f>'נתוני טמפ'!D14 - $N$2</f>
        <v>16</v>
      </c>
      <c r="E14">
        <f>'נתוני טמפ'!E14 - $N$2</f>
        <v>10</v>
      </c>
      <c r="F14">
        <f>'נתוני טמפ'!F14 - $N$2</f>
        <v>8.9000000000000021</v>
      </c>
      <c r="G14">
        <f>'נתוני טמפ'!G14 - $N$2</f>
        <v>6.1000000000000014</v>
      </c>
      <c r="H14">
        <f>'נתוני טמפ'!H14 - $N$2</f>
        <v>5.1000000000000014</v>
      </c>
      <c r="I14">
        <f>'נתוני טמפ'!I14 - $N$2</f>
        <v>4.4000000000000021</v>
      </c>
      <c r="J14">
        <f>'נתוני טמפ'!J14 - $N$2</f>
        <v>4.2000000000000028</v>
      </c>
    </row>
    <row r="15" spans="2:14" x14ac:dyDescent="0.25">
      <c r="B15">
        <f>'נתוני טמפ'!B15</f>
        <v>12</v>
      </c>
      <c r="C15">
        <f>'נתוני טמפ'!C15 - $N$2</f>
        <v>22.800000000000004</v>
      </c>
      <c r="D15">
        <f>'נתוני טמפ'!D15 - $N$2</f>
        <v>16.800000000000004</v>
      </c>
      <c r="E15">
        <f>'נתוני טמפ'!E15 - $N$2</f>
        <v>10.700000000000003</v>
      </c>
      <c r="F15">
        <f>'נתוני טמפ'!F15 - $N$2</f>
        <v>9.3000000000000007</v>
      </c>
      <c r="G15">
        <f>'נתוני טמפ'!G15 - $N$2</f>
        <v>6.3000000000000007</v>
      </c>
      <c r="H15">
        <f>'נתוני טמפ'!H15 - $N$2</f>
        <v>5.3000000000000007</v>
      </c>
      <c r="I15">
        <f>'נתוני טמפ'!I15 - $N$2</f>
        <v>4.5</v>
      </c>
      <c r="J15">
        <f>'נתוני טמפ'!J15 - $N$2</f>
        <v>4.3000000000000007</v>
      </c>
    </row>
    <row r="16" spans="2:14" x14ac:dyDescent="0.25">
      <c r="B16">
        <f>'נתוני טמפ'!B16</f>
        <v>13</v>
      </c>
      <c r="C16">
        <f>'נתוני טמפ'!C16 - $N$2</f>
        <v>23.4</v>
      </c>
      <c r="D16">
        <f>'נתוני טמפ'!D16 - $N$2</f>
        <v>17.5</v>
      </c>
      <c r="E16">
        <f>'נתוני טמפ'!E16 - $N$2</f>
        <v>11.200000000000003</v>
      </c>
      <c r="F16">
        <f>'נתוני טמפ'!F16 - $N$2</f>
        <v>3</v>
      </c>
      <c r="G16">
        <f>'נתוני טמפ'!G16 - $N$2</f>
        <v>6.8000000000000007</v>
      </c>
      <c r="H16">
        <f>'נתוני טמפ'!H16 - $N$2</f>
        <v>5.6000000000000014</v>
      </c>
      <c r="I16">
        <f>'נתוני טמפ'!I16 - $N$2</f>
        <v>4.9000000000000021</v>
      </c>
      <c r="J16">
        <f>'נתוני טמפ'!J16 - $N$2</f>
        <v>4.5</v>
      </c>
    </row>
    <row r="17" spans="2:10" x14ac:dyDescent="0.25">
      <c r="B17">
        <f>'נתוני טמפ'!B17</f>
        <v>14</v>
      </c>
      <c r="C17">
        <f>'נתוני טמפ'!C17 - $N$2</f>
        <v>23.800000000000004</v>
      </c>
      <c r="D17">
        <f>'נתוני טמפ'!D17 - $N$2</f>
        <v>18</v>
      </c>
      <c r="E17">
        <f>'נתוני טמפ'!E17 - $N$2</f>
        <v>11.899999999999999</v>
      </c>
      <c r="F17">
        <f>'נתוני טמפ'!F17 - $N$2</f>
        <v>10</v>
      </c>
      <c r="G17">
        <f>'נתוני טמפ'!G17 - $N$2</f>
        <v>7.1000000000000014</v>
      </c>
      <c r="H17">
        <f>'נתוני טמפ'!H17 - $N$2</f>
        <v>5.9000000000000021</v>
      </c>
      <c r="I17">
        <f>'נתוני טמפ'!I17 - $N$2</f>
        <v>5.1000000000000014</v>
      </c>
      <c r="J17">
        <f>'נתוני טמפ'!J17 - $N$2</f>
        <v>4.7000000000000028</v>
      </c>
    </row>
    <row r="18" spans="2:10" x14ac:dyDescent="0.25">
      <c r="B18">
        <f>'נתוני טמפ'!B18</f>
        <v>15</v>
      </c>
      <c r="C18">
        <f>'נתוני טמפ'!C18 - $N$2</f>
        <v>24.1</v>
      </c>
      <c r="D18">
        <f>'נתוני טמפ'!D18 - $N$2</f>
        <v>18.5</v>
      </c>
      <c r="E18">
        <f>'נתוני טמפ'!E18 - $N$2</f>
        <v>12.200000000000003</v>
      </c>
      <c r="F18">
        <f>'נתוני טמפ'!F18 - $N$2</f>
        <v>10.3</v>
      </c>
      <c r="G18">
        <f>'נתוני טמפ'!G18 - $N$2</f>
        <v>7.3000000000000007</v>
      </c>
      <c r="H18">
        <f>'נתוני טמפ'!H18 - $N$2</f>
        <v>6</v>
      </c>
      <c r="I18">
        <f>'נתוני טמפ'!I18 - $N$2</f>
        <v>5.2000000000000028</v>
      </c>
      <c r="J18">
        <f>'נתוני טמפ'!J18 - $N$2</f>
        <v>4.9000000000000021</v>
      </c>
    </row>
    <row r="19" spans="2:10" x14ac:dyDescent="0.25">
      <c r="B19">
        <f>'נתוני טמפ'!B19</f>
        <v>16</v>
      </c>
      <c r="C19">
        <f>'נתוני טמפ'!C19 - $N$2</f>
        <v>24.5</v>
      </c>
      <c r="D19">
        <f>'נתוני טמפ'!D19 - $N$2</f>
        <v>15.600000000000001</v>
      </c>
      <c r="E19">
        <f>'נתוני טמפ'!E19 - $N$2</f>
        <v>12.300000000000004</v>
      </c>
      <c r="F19">
        <f>'נתוני טמפ'!F19 - $N$2</f>
        <v>10.400000000000002</v>
      </c>
      <c r="G19">
        <f>'נתוני טמפ'!G19 - $N$2</f>
        <v>7.6000000000000014</v>
      </c>
      <c r="H19">
        <f>'נתוני טמפ'!H19 - $N$2</f>
        <v>6.4000000000000021</v>
      </c>
      <c r="I19">
        <f>'נתוני טמפ'!I19 - $N$2</f>
        <v>5.5</v>
      </c>
      <c r="J19">
        <f>'נתוני טמפ'!J19 - $N$2</f>
        <v>5.1000000000000014</v>
      </c>
    </row>
    <row r="20" spans="2:10" x14ac:dyDescent="0.25">
      <c r="B20">
        <f>'נתוני טמפ'!B20</f>
        <v>17</v>
      </c>
      <c r="C20">
        <f>'נתוני טמפ'!C20 - $N$2</f>
        <v>24.5</v>
      </c>
      <c r="D20">
        <f>'נתוני טמפ'!D20 - $N$2</f>
        <v>19.100000000000001</v>
      </c>
      <c r="E20">
        <f>'נתוני טמפ'!E20 - $N$2</f>
        <v>12.899999999999999</v>
      </c>
      <c r="F20">
        <f>'נתוני טמפ'!F20 - $N$2</f>
        <v>10.900000000000002</v>
      </c>
      <c r="G20">
        <f>'נתוני טמפ'!G20 - $N$2</f>
        <v>8</v>
      </c>
      <c r="H20">
        <f>'נתוני טמפ'!H20 - $N$2</f>
        <v>6.7000000000000028</v>
      </c>
      <c r="I20">
        <f>'נתוני טמפ'!I20 - $N$2</f>
        <v>5.8000000000000007</v>
      </c>
      <c r="J20">
        <f>'נתוני טמפ'!J20 - $N$2</f>
        <v>5.4000000000000021</v>
      </c>
    </row>
    <row r="21" spans="2:10" x14ac:dyDescent="0.25">
      <c r="B21">
        <f>'נתוני טמפ'!B21</f>
        <v>18</v>
      </c>
      <c r="C21">
        <f>'נתוני טמפ'!C21 - $N$2</f>
        <v>25</v>
      </c>
      <c r="D21">
        <f>'נתוני טמפ'!D21 - $N$2</f>
        <v>19.100000000000001</v>
      </c>
      <c r="E21">
        <f>'נתוני טמפ'!E21 - $N$2</f>
        <v>13.200000000000003</v>
      </c>
      <c r="F21">
        <f>'נתוני טמפ'!F21 - $N$2</f>
        <v>11</v>
      </c>
      <c r="G21">
        <f>'נתוני טמפ'!G21 - $N$2</f>
        <v>8.1000000000000014</v>
      </c>
      <c r="H21">
        <f>'נתוני טמפ'!H21 - $N$2</f>
        <v>6.6000000000000014</v>
      </c>
      <c r="I21">
        <f>'נתוני טמפ'!I21 - $N$2</f>
        <v>5.9000000000000021</v>
      </c>
      <c r="J21">
        <f>'נתוני טמפ'!J21 - $N$2</f>
        <v>5.5</v>
      </c>
    </row>
    <row r="22" spans="2:10" x14ac:dyDescent="0.25">
      <c r="B22">
        <f>'נתוני טמפ'!B22</f>
        <v>19</v>
      </c>
      <c r="C22">
        <f>'נתוני טמפ'!C22 - $N$2</f>
        <v>25.300000000000004</v>
      </c>
      <c r="D22">
        <f>'נתוני טמפ'!D22 - $N$2</f>
        <v>19.800000000000004</v>
      </c>
      <c r="E22">
        <f>'נתוני טמפ'!E22 - $N$2</f>
        <v>13.600000000000001</v>
      </c>
      <c r="F22">
        <f>'נתוני טמפ'!F22 - $N$2</f>
        <v>11.399999999999999</v>
      </c>
      <c r="G22">
        <f>'נתוני טמפ'!G22 - $N$2</f>
        <v>8.5</v>
      </c>
      <c r="H22">
        <f>'נתוני טמפ'!H22 - $N$2</f>
        <v>7.2000000000000028</v>
      </c>
      <c r="I22">
        <f>'נתוני טמפ'!I22 - $N$2</f>
        <v>6.3000000000000007</v>
      </c>
      <c r="J22">
        <f>'נתוני טמפ'!J22 - $N$2</f>
        <v>5.9000000000000021</v>
      </c>
    </row>
    <row r="23" spans="2:10" x14ac:dyDescent="0.25">
      <c r="B23">
        <f>'נתוני טמפ'!B23</f>
        <v>20</v>
      </c>
      <c r="C23">
        <f>'נתוני טמפ'!C23 - $N$2</f>
        <v>25.6</v>
      </c>
      <c r="D23">
        <f>'נתוני טמפ'!D23 - $N$2</f>
        <v>20</v>
      </c>
      <c r="E23">
        <f>'נתוני טמפ'!E23 - $N$2</f>
        <v>13.899999999999999</v>
      </c>
      <c r="F23">
        <f>'נתוני טמפ'!F23 - $N$2</f>
        <v>11.5</v>
      </c>
      <c r="G23">
        <f>'נתוני טמפ'!G23 - $N$2</f>
        <v>8.7000000000000028</v>
      </c>
      <c r="H23">
        <f>'נתוני טמפ'!H23 - $N$2</f>
        <v>7.3000000000000007</v>
      </c>
      <c r="I23">
        <f>'נתוני טמפ'!I23 - $N$2</f>
        <v>6.4000000000000021</v>
      </c>
      <c r="J23">
        <f>'נתוני טמפ'!J23 - $N$2</f>
        <v>6.1000000000000014</v>
      </c>
    </row>
    <row r="24" spans="2:10" x14ac:dyDescent="0.25">
      <c r="B24">
        <f>'נתוני טמפ'!B24</f>
        <v>21</v>
      </c>
      <c r="C24">
        <f>'נתוני טמפ'!C24 - $N$2</f>
        <v>25.700000000000003</v>
      </c>
      <c r="D24">
        <f>'נתוני טמפ'!D24 - $N$2</f>
        <v>20.100000000000001</v>
      </c>
      <c r="E24">
        <f>'נתוני טמפ'!E24 - $N$2</f>
        <v>14</v>
      </c>
      <c r="F24">
        <f>'נתוני טמפ'!F24 - $N$2</f>
        <v>11.600000000000001</v>
      </c>
      <c r="G24">
        <f>'נתוני טמפ'!G24 - $N$2</f>
        <v>8.8000000000000007</v>
      </c>
      <c r="H24">
        <f>'נתוני טמפ'!H24 - $N$2</f>
        <v>7.4000000000000021</v>
      </c>
      <c r="I24">
        <f>'נתוני טמפ'!I24 - $N$2</f>
        <v>6.7000000000000028</v>
      </c>
      <c r="J24">
        <f>'נתוני טמפ'!J24 - $N$2</f>
        <v>6.3000000000000007</v>
      </c>
    </row>
    <row r="25" spans="2:10" x14ac:dyDescent="0.25">
      <c r="B25">
        <f>'נתוני טמפ'!B25</f>
        <v>22</v>
      </c>
      <c r="C25">
        <f>'נתוני טמפ'!C25 - $N$2</f>
        <v>25.9</v>
      </c>
      <c r="D25">
        <f>'נתוני טמפ'!D25 - $N$2</f>
        <v>21</v>
      </c>
      <c r="E25">
        <f>'נתוני טמפ'!E25 - $N$2</f>
        <v>14.200000000000003</v>
      </c>
      <c r="F25">
        <f>'נתוני טמפ'!F25 - $N$2</f>
        <v>11.700000000000003</v>
      </c>
      <c r="G25">
        <f>'נתוני טמפ'!G25 - $N$2</f>
        <v>9.1000000000000014</v>
      </c>
      <c r="H25">
        <f>'נתוני טמפ'!H25 - $N$2</f>
        <v>7.7000000000000028</v>
      </c>
      <c r="I25">
        <f>'נתוני טמפ'!I25 - $N$2</f>
        <v>6.8000000000000007</v>
      </c>
      <c r="J25">
        <f>'נתוני טמפ'!J25 - $N$2</f>
        <v>6.4000000000000021</v>
      </c>
    </row>
    <row r="26" spans="2:10" x14ac:dyDescent="0.25">
      <c r="B26">
        <f>'נתוני טמפ'!B26</f>
        <v>23</v>
      </c>
      <c r="C26">
        <f>'נתוני טמפ'!C26 - $N$2</f>
        <v>25.700000000000003</v>
      </c>
      <c r="D26">
        <f>'נתוני טמפ'!D26 - $N$2</f>
        <v>20.6</v>
      </c>
      <c r="E26">
        <f>'נתוני טמפ'!E26 - $N$2</f>
        <v>14.600000000000001</v>
      </c>
      <c r="F26">
        <f>'נתוני טמפ'!F26 - $N$2</f>
        <v>12</v>
      </c>
      <c r="G26">
        <f>'נתוני טמפ'!G26 - $N$2</f>
        <v>9.2000000000000028</v>
      </c>
      <c r="H26">
        <f>'נתוני טמפ'!H26 - $N$2</f>
        <v>7.8000000000000007</v>
      </c>
      <c r="I26">
        <f>'נתוני טמפ'!I26 - $N$2</f>
        <v>6.9000000000000021</v>
      </c>
      <c r="J26">
        <f>'נתוני טמפ'!J26 - $N$2</f>
        <v>6.6000000000000014</v>
      </c>
    </row>
    <row r="27" spans="2:10" x14ac:dyDescent="0.25">
      <c r="B27">
        <f>'נתוני טמפ'!B27</f>
        <v>24</v>
      </c>
      <c r="C27">
        <f>'נתוני טמפ'!C27 - $N$2</f>
        <v>26.4</v>
      </c>
      <c r="D27">
        <f>'נתוני טמפ'!D27 - $N$2</f>
        <v>20.9</v>
      </c>
      <c r="E27">
        <f>'נתוני טמפ'!E27 - $N$2</f>
        <v>14.5</v>
      </c>
      <c r="F27">
        <f>'נתוני טמפ'!F27 - $N$2</f>
        <v>2.9000000000000021</v>
      </c>
      <c r="G27">
        <f>'נתוני טמפ'!G27 - $N$2</f>
        <v>9.4000000000000021</v>
      </c>
      <c r="H27">
        <f>'נתוני טמפ'!H27 - $N$2</f>
        <v>7.8000000000000007</v>
      </c>
      <c r="I27">
        <f>'נתוני טמפ'!I27 - $N$2</f>
        <v>7</v>
      </c>
      <c r="J27">
        <f>'נתוני טמפ'!J27 - $N$2</f>
        <v>6.6000000000000014</v>
      </c>
    </row>
    <row r="28" spans="2:10" x14ac:dyDescent="0.25">
      <c r="B28">
        <f>'נתוני טמפ'!B28</f>
        <v>25</v>
      </c>
      <c r="C28">
        <f>'נתוני טמפ'!C28 - $N$2</f>
        <v>26.5</v>
      </c>
      <c r="D28">
        <f>'נתוני טמפ'!D28 - $N$2</f>
        <v>21</v>
      </c>
      <c r="E28">
        <f>'נתוני טמפ'!E28 - $N$2</f>
        <v>14.700000000000003</v>
      </c>
      <c r="F28">
        <f>'נתוני טמפ'!F28 - $N$2</f>
        <v>12.300000000000004</v>
      </c>
      <c r="G28">
        <f>'נתוני טמפ'!G28 - $N$2</f>
        <v>9.5</v>
      </c>
      <c r="H28">
        <f>'נתוני טמפ'!H28 - $N$2</f>
        <v>8.1000000000000014</v>
      </c>
      <c r="I28">
        <f>'נתוני טמפ'!I28 - $N$2</f>
        <v>7.2000000000000028</v>
      </c>
      <c r="J28">
        <f>'נתוני טמפ'!J28 - $N$2</f>
        <v>6.7000000000000028</v>
      </c>
    </row>
    <row r="29" spans="2:10" x14ac:dyDescent="0.25">
      <c r="B29">
        <f>'נתוני טמפ'!B29</f>
        <v>26</v>
      </c>
      <c r="C29">
        <f>'נתוני טמפ'!C29 - $N$2</f>
        <v>26.5</v>
      </c>
      <c r="D29">
        <f>'נתוני טמפ'!D29 - $N$2</f>
        <v>20.9</v>
      </c>
      <c r="E29">
        <f>'נתוני טמפ'!E29 - $N$2</f>
        <v>14.399999999999999</v>
      </c>
      <c r="F29">
        <f>'נתוני טמפ'!F29 - $N$2</f>
        <v>12.200000000000003</v>
      </c>
      <c r="G29">
        <f>'נתוני טמפ'!G29 - $N$2</f>
        <v>9.6000000000000014</v>
      </c>
      <c r="H29">
        <f>'נתוני טמפ'!H29 - $N$2</f>
        <v>8.2000000000000028</v>
      </c>
      <c r="I29">
        <f>'נתוני טמפ'!I29 - $N$2</f>
        <v>7.4000000000000021</v>
      </c>
      <c r="J29">
        <f>'נתוני טמפ'!J29 - $N$2</f>
        <v>6.9000000000000021</v>
      </c>
    </row>
    <row r="30" spans="2:10" x14ac:dyDescent="0.25">
      <c r="B30">
        <f>'נתוני טמפ'!B30</f>
        <v>27</v>
      </c>
      <c r="C30">
        <f>'נתוני טמפ'!C30 - $N$2</f>
        <v>26.6</v>
      </c>
      <c r="D30">
        <f>'נתוני טמפ'!D30 - $N$2</f>
        <v>21.200000000000003</v>
      </c>
      <c r="E30">
        <f>'נתוני טמפ'!E30 - $N$2</f>
        <v>14.899999999999999</v>
      </c>
      <c r="F30">
        <f>'נתוני טמפ'!F30 - $N$2</f>
        <v>12.399999999999999</v>
      </c>
      <c r="G30">
        <f>'נתוני טמפ'!G30 - $N$2</f>
        <v>9.8000000000000007</v>
      </c>
      <c r="H30">
        <f>'נתוני טמפ'!H30 - $N$2</f>
        <v>8.3000000000000007</v>
      </c>
      <c r="I30">
        <f>'נתוני טמפ'!I30 - $N$2</f>
        <v>7.5</v>
      </c>
      <c r="J30">
        <f>'נתוני טמפ'!J30 - $N$2</f>
        <v>7.1000000000000014</v>
      </c>
    </row>
    <row r="31" spans="2:10" x14ac:dyDescent="0.25">
      <c r="B31">
        <f>'נתוני טמפ'!B31</f>
        <v>28</v>
      </c>
      <c r="C31">
        <f>'נתוני טמפ'!C31 - $N$2</f>
        <v>26.800000000000004</v>
      </c>
      <c r="D31">
        <f>'נתוני טמפ'!D31 - $N$2</f>
        <v>21.300000000000004</v>
      </c>
      <c r="E31">
        <f>'נתוני טמפ'!E31 - $N$2</f>
        <v>15</v>
      </c>
      <c r="F31">
        <f>'נתוני טמפ'!F31 - $N$2</f>
        <v>2.9000000000000021</v>
      </c>
      <c r="G31">
        <f>'נתוני טמפ'!G31 - $N$2</f>
        <v>9.9000000000000021</v>
      </c>
      <c r="H31">
        <f>'נתוני טמפ'!H31 - $N$2</f>
        <v>8.6000000000000014</v>
      </c>
      <c r="I31">
        <f>'נתוני טמפ'!I31 - $N$2</f>
        <v>7.6000000000000014</v>
      </c>
      <c r="J31">
        <f>'נתוני טמפ'!J31 - $N$2</f>
        <v>7.1000000000000014</v>
      </c>
    </row>
    <row r="32" spans="2:10" x14ac:dyDescent="0.25">
      <c r="B32">
        <f>'נתוני טמפ'!B32</f>
        <v>29</v>
      </c>
      <c r="C32">
        <f>'נתוני טמפ'!C32 - $N$2</f>
        <v>26.800000000000004</v>
      </c>
      <c r="D32">
        <f>'נתוני טמפ'!D32 - $N$2</f>
        <v>21.300000000000004</v>
      </c>
      <c r="E32">
        <f>'נתוני טמפ'!E32 - $N$2</f>
        <v>15</v>
      </c>
      <c r="F32">
        <f>'נתוני טמפ'!F32 - $N$2</f>
        <v>12.600000000000001</v>
      </c>
      <c r="G32">
        <f>'נתוני טמפ'!G32 - $N$2</f>
        <v>9.9000000000000021</v>
      </c>
      <c r="H32">
        <f>'נתוני טמפ'!H32 - $N$2</f>
        <v>8.6000000000000014</v>
      </c>
      <c r="I32">
        <f>'נתוני טמפ'!I32 - $N$2</f>
        <v>7.9000000000000021</v>
      </c>
      <c r="J32">
        <f>'נתוני טמפ'!J32 - $N$2</f>
        <v>7.3000000000000007</v>
      </c>
    </row>
    <row r="33" spans="2:10" x14ac:dyDescent="0.25">
      <c r="B33">
        <f>'נתוני טמפ'!B33</f>
        <v>30</v>
      </c>
      <c r="C33">
        <f>'נתוני טמפ'!C33 - $N$2</f>
        <v>27.1</v>
      </c>
      <c r="D33">
        <f>'נתוני טמפ'!D33 - $N$2</f>
        <v>21.6</v>
      </c>
      <c r="E33">
        <f>'נתוני טמפ'!E33 - $N$2</f>
        <v>15.200000000000003</v>
      </c>
      <c r="F33">
        <f>'נתוני טמפ'!F33 - $N$2</f>
        <v>13</v>
      </c>
      <c r="G33">
        <f>'נתוני טמפ'!G33 - $N$2</f>
        <v>10</v>
      </c>
      <c r="H33">
        <f>'נתוני טמפ'!H33 - $N$2</f>
        <v>8.7000000000000028</v>
      </c>
      <c r="I33">
        <f>'נתוני טמפ'!I33 - $N$2</f>
        <v>7.8000000000000007</v>
      </c>
      <c r="J33">
        <f>'נתוני טמפ'!J33 - $N$2</f>
        <v>7.3000000000000007</v>
      </c>
    </row>
    <row r="34" spans="2:10" x14ac:dyDescent="0.25">
      <c r="B34">
        <f>'נתוני טמפ'!B34</f>
        <v>31</v>
      </c>
      <c r="C34">
        <f>'נתוני טמפ'!C34 - $N$2</f>
        <v>26.9</v>
      </c>
      <c r="D34">
        <f>'נתוני טמפ'!D34 - $N$2</f>
        <v>22</v>
      </c>
      <c r="E34">
        <f>'נתוני טמפ'!E34 - $N$2</f>
        <v>14.899999999999999</v>
      </c>
      <c r="F34">
        <f>'נתוני טמפ'!F34 - $N$2</f>
        <v>12.700000000000003</v>
      </c>
      <c r="G34">
        <f>'נתוני טמפ'!G34 - $N$2</f>
        <v>0</v>
      </c>
      <c r="H34">
        <f>'נתוני טמפ'!H34 - $N$2</f>
        <v>8.7000000000000028</v>
      </c>
      <c r="I34">
        <f>'נתוני טמפ'!I34 - $N$2</f>
        <v>7.8000000000000007</v>
      </c>
      <c r="J34">
        <f>'נתוני טמפ'!J34 - $N$2</f>
        <v>7.4000000000000021</v>
      </c>
    </row>
    <row r="35" spans="2:10" x14ac:dyDescent="0.25">
      <c r="B35">
        <f>'נתוני טמפ'!B35</f>
        <v>32</v>
      </c>
      <c r="C35">
        <f>'נתוני טמפ'!C35 - $N$2</f>
        <v>27.1</v>
      </c>
      <c r="D35">
        <f>'נתוני טמפ'!D35 - $N$2</f>
        <v>21.300000000000004</v>
      </c>
      <c r="E35">
        <f>'נתוני טמפ'!E35 - $N$2</f>
        <v>14.800000000000004</v>
      </c>
      <c r="F35">
        <f>'נתוני טמפ'!F35 - $N$2</f>
        <v>12.700000000000003</v>
      </c>
      <c r="G35">
        <f>'נתוני טמפ'!G35 - $N$2</f>
        <v>10.100000000000001</v>
      </c>
      <c r="H35">
        <f>'נתוני טמפ'!H35 - $N$2</f>
        <v>8.8000000000000007</v>
      </c>
      <c r="I35">
        <f>'נתוני טמפ'!I35 - $N$2</f>
        <v>8</v>
      </c>
      <c r="J35">
        <f>'נתוני טמפ'!J35 - $N$2</f>
        <v>7.5</v>
      </c>
    </row>
    <row r="36" spans="2:10" x14ac:dyDescent="0.25">
      <c r="B36">
        <f>'נתוני טמפ'!B36</f>
        <v>33</v>
      </c>
      <c r="C36">
        <f>'נתוני טמפ'!C36 - $N$2</f>
        <v>27.1</v>
      </c>
      <c r="D36">
        <f>'נתוני טמפ'!D36 - $N$2</f>
        <v>21.700000000000003</v>
      </c>
      <c r="E36">
        <f>'נתוני טמפ'!E36 - $N$2</f>
        <v>15.200000000000003</v>
      </c>
      <c r="F36">
        <f>'נתוני טמפ'!F36 - $N$2</f>
        <v>12.600000000000001</v>
      </c>
      <c r="G36">
        <f>'נתוני טמפ'!G36 - $N$2</f>
        <v>10.100000000000001</v>
      </c>
      <c r="H36">
        <f>'נתוני טמפ'!H36 - $N$2</f>
        <v>8.7000000000000028</v>
      </c>
      <c r="I36">
        <f>'נתוני טמפ'!I36 - $N$2</f>
        <v>7.7000000000000028</v>
      </c>
      <c r="J36">
        <f>'נתוני טמפ'!J36 - $N$2</f>
        <v>7.2000000000000028</v>
      </c>
    </row>
    <row r="37" spans="2:10" x14ac:dyDescent="0.25">
      <c r="B37">
        <f>'נתוני טמפ'!B37</f>
        <v>34</v>
      </c>
      <c r="C37">
        <f>'נתוני טמפ'!C37 - $N$2</f>
        <v>27.200000000000003</v>
      </c>
      <c r="D37">
        <f>'נתוני טמפ'!D37 - $N$2</f>
        <v>21.700000000000003</v>
      </c>
      <c r="E37">
        <f>'נתוני טמפ'!E37 - $N$2</f>
        <v>15.200000000000003</v>
      </c>
      <c r="F37">
        <f>'נתוני טמפ'!F37 - $N$2</f>
        <v>12.899999999999999</v>
      </c>
      <c r="G37">
        <f>'נתוני טמפ'!G37 - $N$2</f>
        <v>10.200000000000003</v>
      </c>
      <c r="H37">
        <f>'נתוני טמפ'!H37 - $N$2</f>
        <v>9.1000000000000014</v>
      </c>
      <c r="I37">
        <f>'נתוני טמפ'!I37 - $N$2</f>
        <v>8.1000000000000014</v>
      </c>
      <c r="J37">
        <f>'נתוני טמפ'!J37 - $N$2</f>
        <v>7.7000000000000028</v>
      </c>
    </row>
    <row r="38" spans="2:10" x14ac:dyDescent="0.25">
      <c r="B38">
        <f>'נתוני טמפ'!B38</f>
        <v>35</v>
      </c>
      <c r="C38">
        <f>'נתוני טמפ'!C38 - $N$2</f>
        <v>27.1</v>
      </c>
      <c r="D38">
        <f>'נתוני טמפ'!D38 - $N$2</f>
        <v>21.800000000000004</v>
      </c>
      <c r="E38">
        <f>'נתוני טמפ'!E38 - $N$2</f>
        <v>15.200000000000003</v>
      </c>
      <c r="F38">
        <f>'נתוני טמפ'!F38 - $N$2</f>
        <v>13</v>
      </c>
      <c r="G38">
        <f>'נתוני טמפ'!G38 - $N$2</f>
        <v>10.3</v>
      </c>
      <c r="H38">
        <f>'נתוני טמפ'!H38 - $N$2</f>
        <v>9</v>
      </c>
      <c r="I38">
        <f>'נתוני טמפ'!I38 - $N$2</f>
        <v>8.1000000000000014</v>
      </c>
      <c r="J38">
        <f>'נתוני טמפ'!J38 - $N$2</f>
        <v>7.5</v>
      </c>
    </row>
    <row r="39" spans="2:10" x14ac:dyDescent="0.25">
      <c r="B39">
        <f>'נתוני טמפ'!B39</f>
        <v>36</v>
      </c>
      <c r="C39">
        <f>'נתוני טמפ'!C39 - $N$2</f>
        <v>27.200000000000003</v>
      </c>
      <c r="D39">
        <f>'נתוני טמפ'!D39 - $N$2</f>
        <v>22</v>
      </c>
      <c r="E39">
        <f>'נתוני טמפ'!E39 - $N$2</f>
        <v>15.100000000000001</v>
      </c>
      <c r="F39">
        <f>'נתוני טמפ'!F39 - $N$2</f>
        <v>13</v>
      </c>
      <c r="G39">
        <f>'נתוני טמפ'!G39 - $N$2</f>
        <v>10.200000000000003</v>
      </c>
      <c r="H39">
        <f>'נתוני טמפ'!H39 - $N$2</f>
        <v>9</v>
      </c>
      <c r="I39">
        <f>'נתוני טמפ'!I39 - $N$2</f>
        <v>8.1000000000000014</v>
      </c>
      <c r="J39">
        <f>'נתוני טמפ'!J39 - $N$2</f>
        <v>7.7000000000000028</v>
      </c>
    </row>
    <row r="40" spans="2:10" x14ac:dyDescent="0.25">
      <c r="B40">
        <f>'נתוני טמפ'!B40</f>
        <v>37</v>
      </c>
      <c r="C40">
        <f>'נתוני טמפ'!C40 - $N$2</f>
        <v>27.1</v>
      </c>
      <c r="D40">
        <f>'נתוני טמפ'!D40 - $N$2</f>
        <v>21.700000000000003</v>
      </c>
      <c r="E40">
        <f>'נתוני טמפ'!E40 - $N$2</f>
        <v>15.100000000000001</v>
      </c>
      <c r="F40">
        <f>'נתוני טמפ'!F40 - $N$2</f>
        <v>13.200000000000003</v>
      </c>
      <c r="G40">
        <f>'נתוני טמפ'!G40 - $N$2</f>
        <v>10.5</v>
      </c>
      <c r="H40">
        <f>'נתוני טמפ'!H40 - $N$2</f>
        <v>9.2000000000000028</v>
      </c>
      <c r="I40">
        <f>'נתוני טמפ'!I40 - $N$2</f>
        <v>8.3000000000000007</v>
      </c>
      <c r="J40">
        <f>'נתוני טמפ'!J40 - $N$2</f>
        <v>7.7000000000000028</v>
      </c>
    </row>
    <row r="41" spans="2:10" x14ac:dyDescent="0.25">
      <c r="B41">
        <f>'נתוני טמפ'!B41</f>
        <v>38</v>
      </c>
      <c r="C41">
        <f>'נתוני טמפ'!C41 - $N$2</f>
        <v>27.300000000000004</v>
      </c>
      <c r="D41">
        <f>'נתוני טמפ'!D41 - $N$2</f>
        <v>22.1</v>
      </c>
      <c r="E41">
        <f>'נתוני טמפ'!E41 - $N$2</f>
        <v>15.300000000000004</v>
      </c>
      <c r="F41">
        <f>'נתוני טמפ'!F41 - $N$2</f>
        <v>13.300000000000004</v>
      </c>
      <c r="G41">
        <f>'נתוני טמפ'!G41 - $N$2</f>
        <v>10.5</v>
      </c>
      <c r="H41">
        <f>'נתוני טמפ'!H41 - $N$2</f>
        <v>9.2000000000000028</v>
      </c>
      <c r="I41">
        <f>'נתוני טמפ'!I41 - $N$2</f>
        <v>8.4000000000000021</v>
      </c>
      <c r="J41">
        <f>'נתוני טמפ'!J41 - $N$2</f>
        <v>7.7000000000000028</v>
      </c>
    </row>
    <row r="42" spans="2:10" x14ac:dyDescent="0.25">
      <c r="B42">
        <f>'נתוני טמפ'!B42</f>
        <v>39</v>
      </c>
      <c r="C42">
        <f>'נתוני טמפ'!C42 - $N$2</f>
        <v>27.6</v>
      </c>
      <c r="D42">
        <f>'נתוני טמפ'!D42 - $N$2</f>
        <v>22</v>
      </c>
      <c r="E42">
        <f>'נתוני טמפ'!E42 - $N$2</f>
        <v>15.200000000000003</v>
      </c>
      <c r="F42">
        <f>'נתוני טמפ'!F42 - $N$2</f>
        <v>13</v>
      </c>
      <c r="G42">
        <f>'נתוני טמפ'!G42 - $N$2</f>
        <v>10.5</v>
      </c>
      <c r="H42">
        <f>'נתוני טמפ'!H42 - $N$2</f>
        <v>9.2000000000000028</v>
      </c>
      <c r="I42">
        <f>'נתוני טמפ'!I42 - $N$2</f>
        <v>8.4000000000000021</v>
      </c>
      <c r="J42">
        <f>'נתוני טמפ'!J42 - $N$2</f>
        <v>8</v>
      </c>
    </row>
    <row r="43" spans="2:10" x14ac:dyDescent="0.25">
      <c r="B43">
        <f>'נתוני טמפ'!B43</f>
        <v>40</v>
      </c>
      <c r="C43">
        <f>'נתוני טמפ'!C43 - $N$2</f>
        <v>27.800000000000004</v>
      </c>
      <c r="D43">
        <f>'נתוני טמפ'!D43 - $N$2</f>
        <v>22.300000000000004</v>
      </c>
      <c r="E43">
        <f>'נתוני טמפ'!E43 - $N$2</f>
        <v>15.300000000000004</v>
      </c>
      <c r="F43">
        <f>'נתוני טמפ'!F43 - $N$2</f>
        <v>13.200000000000003</v>
      </c>
      <c r="G43">
        <f>'נתוני טמפ'!G43 - $N$2</f>
        <v>10.600000000000001</v>
      </c>
      <c r="H43">
        <f>'נתוני טמפ'!H43 - $N$2</f>
        <v>9.4000000000000021</v>
      </c>
      <c r="I43">
        <f>'נתוני טמפ'!I43 - $N$2</f>
        <v>8.5</v>
      </c>
      <c r="J43">
        <f>'נתוני טמפ'!J43 - $N$2</f>
        <v>8</v>
      </c>
    </row>
    <row r="44" spans="2:10" x14ac:dyDescent="0.25">
      <c r="B44">
        <f>'נתוני טמפ'!B44</f>
        <v>41</v>
      </c>
      <c r="C44">
        <f>'נתוני טמפ'!C44 - $N$2</f>
        <v>28</v>
      </c>
      <c r="D44">
        <f>'נתוני טמפ'!D44 - $N$2</f>
        <v>22.300000000000004</v>
      </c>
      <c r="E44">
        <f>'נתוני טמפ'!E44 - $N$2</f>
        <v>15.5</v>
      </c>
      <c r="F44">
        <f>'נתוני טמפ'!F44 - $N$2</f>
        <v>13.300000000000004</v>
      </c>
      <c r="G44">
        <f>'נתוני טמפ'!G44 - $N$2</f>
        <v>10.600000000000001</v>
      </c>
      <c r="H44">
        <f>'נתוני טמפ'!H44 - $N$2</f>
        <v>9.3000000000000007</v>
      </c>
      <c r="I44">
        <f>'נתוני טמפ'!I44 - $N$2</f>
        <v>8.5</v>
      </c>
      <c r="J44">
        <f>'נתוני טמפ'!J44 - $N$2</f>
        <v>7.9000000000000021</v>
      </c>
    </row>
    <row r="45" spans="2:10" x14ac:dyDescent="0.25">
      <c r="B45">
        <f>'נתוני טמפ'!B45</f>
        <v>42</v>
      </c>
      <c r="C45">
        <f>'נתוני טמפ'!C45 - $N$2</f>
        <v>28.300000000000004</v>
      </c>
      <c r="D45">
        <f>'נתוני טמפ'!D45 - $N$2</f>
        <v>22.300000000000004</v>
      </c>
      <c r="E45">
        <f>'נתוני טמפ'!E45 - $N$2</f>
        <v>15.399999999999999</v>
      </c>
      <c r="F45">
        <f>'נתוני טמפ'!F45 - $N$2</f>
        <v>13</v>
      </c>
      <c r="G45">
        <f>'נתוני טמפ'!G45 - $N$2</f>
        <v>10.700000000000003</v>
      </c>
      <c r="H45">
        <f>'נתוני טמפ'!H45 - $N$2</f>
        <v>9.4000000000000021</v>
      </c>
      <c r="I45">
        <f>'נתוני טמפ'!I45 - $N$2</f>
        <v>8.5</v>
      </c>
      <c r="J45">
        <f>'נתוני טמפ'!J45 - $N$2</f>
        <v>8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theme="2" tint="-0.249977111117893"/>
  </sheetPr>
  <dimension ref="A1:Q58"/>
  <sheetViews>
    <sheetView workbookViewId="0">
      <selection activeCell="L12" sqref="L12"/>
    </sheetView>
  </sheetViews>
  <sheetFormatPr defaultColWidth="9.140625" defaultRowHeight="15" x14ac:dyDescent="0.25"/>
  <cols>
    <col min="3" max="3" width="2.85546875" style="3" customWidth="1"/>
    <col min="11" max="11" width="2.85546875" style="3" customWidth="1"/>
    <col min="17" max="17" width="3.42578125" style="3" customWidth="1"/>
  </cols>
  <sheetData>
    <row r="1" spans="1:16" ht="15" customHeight="1" x14ac:dyDescent="0.25">
      <c r="A1" s="54" t="s">
        <v>53</v>
      </c>
      <c r="B1" s="54"/>
      <c r="D1" s="56" t="s">
        <v>29</v>
      </c>
      <c r="E1">
        <v>0</v>
      </c>
      <c r="F1" s="56" t="s">
        <v>25</v>
      </c>
      <c r="G1">
        <f xml:space="preserve"> ($B$4 * SINH(M * ($B$3 - E1))) / SINH(M * $B$3)</f>
        <v>28.300000000000004</v>
      </c>
      <c r="H1" s="56" t="s">
        <v>26</v>
      </c>
      <c r="I1">
        <f xml:space="preserve"> ($B$4 * COSH(M * ($B$3 -E1))) / COSH(M * $B$3)</f>
        <v>28.300000000000004</v>
      </c>
      <c r="J1">
        <f t="array" aca="1" ref="J1:J8" ca="1">TRANSPOSE(OFFSET('שגיאה סופית'!$C$3, 'גרף תיאוריה'!$A$12, 0, 1, 'נתוני מוט'!$B$18))</f>
        <v>1.5062500000000001</v>
      </c>
      <c r="L1" s="56" t="s">
        <v>30</v>
      </c>
      <c r="M1" t="s">
        <v>27</v>
      </c>
      <c r="N1" t="s">
        <v>28</v>
      </c>
      <c r="O1" t="s">
        <v>23</v>
      </c>
      <c r="P1" t="s">
        <v>24</v>
      </c>
    </row>
    <row r="2" spans="1:16" x14ac:dyDescent="0.25">
      <c r="B2" s="2"/>
      <c r="D2" s="56"/>
      <c r="E2">
        <f>E1 + $B$7</f>
        <v>2.1156249999999998E-2</v>
      </c>
      <c r="F2" s="56"/>
      <c r="G2">
        <f xml:space="preserve"> ($B$4 * SINH(M * ($B$3 - E2))) / SINH(M * $B$3)</f>
        <v>25.570196689354177</v>
      </c>
      <c r="H2" s="56"/>
      <c r="I2">
        <f xml:space="preserve"> ($B$4 * COSH(M * ($B$3 -E2))) / COSH(M * $B$3)</f>
        <v>25.79810877450841</v>
      </c>
      <c r="J2">
        <f ca="1"/>
        <v>1.5031250000000003</v>
      </c>
      <c r="L2" s="56"/>
      <c r="M2">
        <v>0</v>
      </c>
      <c r="N2">
        <f t="array" aca="1" ref="N2:N9" ca="1">TRANSPOSE(OFFSET('הפרש טמפ'!$C$3,'גרף תיאוריה'!$A$12,0,1,'נתוני מוט'!$B$18))</f>
        <v>21</v>
      </c>
      <c r="O2">
        <f xml:space="preserve"> ($B$4 * SINH(M * ($B$3 - M2))) / SINH(M * $B$3)</f>
        <v>28.300000000000004</v>
      </c>
      <c r="P2">
        <f xml:space="preserve"> ($B$4 * COSH(M * ($B$3 -M2))) / COSH(M * $B$3)</f>
        <v>28.300000000000004</v>
      </c>
    </row>
    <row r="3" spans="1:16" x14ac:dyDescent="0.25">
      <c r="A3" t="s">
        <v>21</v>
      </c>
      <c r="B3">
        <f>('נתוני מוט'!$B$15 - 'נתוני מוט'!$B$16) + 'נתוני מוט'!$G$16 / 4</f>
        <v>0.42312499999999997</v>
      </c>
      <c r="D3" s="56"/>
      <c r="E3">
        <f>E2 + $B$7</f>
        <v>4.2312499999999996E-2</v>
      </c>
      <c r="F3" s="56"/>
      <c r="G3">
        <f xml:space="preserve"> ($B$4 * SINH(M * ($B$3 - E3))) / SINH(M * $B$3)</f>
        <v>23.080653764159603</v>
      </c>
      <c r="H3" s="56"/>
      <c r="I3">
        <f xml:space="preserve"> ($B$4 * COSH(M * ($B$3 -E3))) / COSH(M * $B$3)</f>
        <v>23.538619421531831</v>
      </c>
      <c r="J3">
        <f ca="1"/>
        <v>1.3593750000000004</v>
      </c>
      <c r="L3" s="56"/>
      <c r="M3">
        <f>M2 + 'נתוני מוט'!$B$17</f>
        <v>5.8900000000000001E-2</v>
      </c>
      <c r="N3">
        <f ca="1"/>
        <v>15.300000000000004</v>
      </c>
      <c r="O3">
        <f xml:space="preserve"> ($B$4 * SINH(M * ($B$3 - M3))) / SINH(M * $B$3)</f>
        <v>21.281514220086454</v>
      </c>
      <c r="P3">
        <f xml:space="preserve"> ($B$4 * COSH(M * ($B$3 -M3))) / COSH(M * $B$3)</f>
        <v>21.922752220526863</v>
      </c>
    </row>
    <row r="4" spans="1:16" x14ac:dyDescent="0.25">
      <c r="A4" t="s">
        <v>19</v>
      </c>
      <c r="B4">
        <f>'נתוני מוט'!$B$13 - 'נתוני מוט'!$B$12</f>
        <v>28.300000000000004</v>
      </c>
      <c r="D4" s="56"/>
      <c r="E4">
        <f t="shared" ref="E4:E21" si="0">E3 + $B$7</f>
        <v>6.346874999999999E-2</v>
      </c>
      <c r="F4" s="56"/>
      <c r="G4">
        <f xml:space="preserve"> ($B$4 * SINH(M * ($B$3 - E4))) / SINH(M * $B$3)</f>
        <v>20.807979204790023</v>
      </c>
      <c r="H4" s="56"/>
      <c r="I4">
        <f xml:space="preserve"> ($B$4 * COSH(M * ($B$3 -E4))) / COSH(M * $B$3)</f>
        <v>21.500301530156175</v>
      </c>
      <c r="J4">
        <f ca="1"/>
        <v>1.2718750000000005</v>
      </c>
      <c r="L4" s="56"/>
      <c r="M4">
        <f>M3 + 'נתוני מוט'!$B$17</f>
        <v>0.1178</v>
      </c>
      <c r="N4">
        <f ca="1"/>
        <v>9.7000000000000028</v>
      </c>
      <c r="O4">
        <f xml:space="preserve"> ($B$4 * SINH(M * ($B$3 - M4))) / SINH(M * $B$3)</f>
        <v>15.821131446776178</v>
      </c>
      <c r="P4">
        <f xml:space="preserve"> ($B$4 * COSH(M * ($B$3 -M4))) / COSH(M * $B$3)</f>
        <v>17.150554993123063</v>
      </c>
    </row>
    <row r="5" spans="1:16" ht="15" customHeight="1" x14ac:dyDescent="0.25">
      <c r="E5">
        <f t="shared" si="0"/>
        <v>8.4624999999999992E-2</v>
      </c>
      <c r="F5" t="s">
        <v>23</v>
      </c>
      <c r="G5">
        <f xml:space="preserve"> ($B$4 * SINH(M * ($B$3 - E5))) / SINH(M * $B$3)</f>
        <v>18.730818710679305</v>
      </c>
      <c r="H5" t="s">
        <v>24</v>
      </c>
      <c r="I5">
        <f xml:space="preserve"> ($B$4 * COSH(M * ($B$3 -E5))) / COSH(M * $B$3)</f>
        <v>19.664002840889509</v>
      </c>
      <c r="J5">
        <f ca="1"/>
        <v>1.2656250000000002</v>
      </c>
      <c r="L5" s="55" t="s">
        <v>37</v>
      </c>
      <c r="M5">
        <f>M4 + 'נתוני מוט'!$B$17</f>
        <v>0.1767</v>
      </c>
      <c r="N5">
        <f ca="1"/>
        <v>8.6000000000000014</v>
      </c>
      <c r="O5">
        <f xml:space="preserve"> ($B$4 * SINH(M * ($B$3 - M5))) / SINH(M * $B$3)</f>
        <v>11.519075671261053</v>
      </c>
      <c r="P5">
        <f xml:space="preserve"> ($B$4 * COSH(M * ($B$3 -M5))) / COSH(M * $B$3)</f>
        <v>13.63401706812351</v>
      </c>
    </row>
    <row r="6" spans="1:16" x14ac:dyDescent="0.25">
      <c r="A6" t="s">
        <v>22</v>
      </c>
      <c r="B6">
        <v>20</v>
      </c>
      <c r="E6">
        <f t="shared" si="0"/>
        <v>0.10578124999999999</v>
      </c>
      <c r="G6">
        <f xml:space="preserve"> ($B$4 * SINH(M * ($B$3 - E6))) / SINH(M * $B$3)</f>
        <v>16.829655052960501</v>
      </c>
      <c r="I6">
        <f xml:space="preserve"> ($B$4 * COSH(M * ($B$3 -E6))) / COSH(M * $B$3)</f>
        <v>18.012469288921682</v>
      </c>
      <c r="J6">
        <f ca="1"/>
        <v>1.2031250000000004</v>
      </c>
      <c r="L6" s="55"/>
      <c r="M6">
        <f>M5 + 'נתוני מוט'!$B$17</f>
        <v>0.2356</v>
      </c>
      <c r="N6">
        <f ca="1"/>
        <v>5.8000000000000007</v>
      </c>
      <c r="O6">
        <f xml:space="preserve"> ($B$4 * SINH(M * ($B$3 - M6))) / SINH(M * $B$3)</f>
        <v>8.0603765409108785</v>
      </c>
      <c r="P6">
        <f xml:space="preserve"> ($B$4 * COSH(M * ($B$3 -M6))) / COSH(M * $B$3)</f>
        <v>11.11567893127029</v>
      </c>
    </row>
    <row r="7" spans="1:16" x14ac:dyDescent="0.25">
      <c r="A7" t="s">
        <v>83</v>
      </c>
      <c r="B7">
        <f>תיאוריה!$B$3 / תיאוריה!$B$6</f>
        <v>2.1156249999999998E-2</v>
      </c>
      <c r="E7">
        <f t="shared" si="0"/>
        <v>0.12693749999999998</v>
      </c>
      <c r="G7">
        <f xml:space="preserve"> ($B$4 * SINH(M * ($B$3 - E7))) / SINH(M * $B$3)</f>
        <v>15.08662468843297</v>
      </c>
      <c r="I7">
        <f xml:space="preserve"> ($B$4 * COSH(M * ($B$3 -E7))) / COSH(M * $B$3)</f>
        <v>16.530182883030246</v>
      </c>
      <c r="J7">
        <f ca="1"/>
        <v>1.1812500000000004</v>
      </c>
      <c r="L7" s="55"/>
      <c r="M7">
        <f>M6 + 'נתוני מוט'!$B$17</f>
        <v>0.29449999999999998</v>
      </c>
      <c r="N7">
        <f ca="1"/>
        <v>4.9000000000000021</v>
      </c>
      <c r="O7">
        <f xml:space="preserve"> ($B$4 * SINH(M * ($B$3 - M7))) / SINH(M * $B$3)</f>
        <v>5.1918091461537514</v>
      </c>
      <c r="P7">
        <f xml:space="preserve"> ($B$4 * COSH(M * ($B$3 -M7))) / COSH(M * $B$3)</f>
        <v>9.4111631843155319</v>
      </c>
    </row>
    <row r="8" spans="1:16" ht="15" customHeight="1" x14ac:dyDescent="0.25">
      <c r="E8">
        <f t="shared" si="0"/>
        <v>0.14809374999999997</v>
      </c>
      <c r="G8">
        <f xml:space="preserve"> ($B$4 * SINH(M * ($B$3 - E8))) / SINH(M * $B$3)</f>
        <v>13.48534991174221</v>
      </c>
      <c r="I8">
        <f xml:space="preserve"> ($B$4 * COSH(M * ($B$3 -E8))) / COSH(M * $B$3)</f>
        <v>15.203215896825171</v>
      </c>
      <c r="J8">
        <f ca="1"/>
        <v>1.1625000000000003</v>
      </c>
      <c r="M8">
        <f>M7 + 'נתוני מוט'!$B$17</f>
        <v>0.35339999999999999</v>
      </c>
      <c r="N8">
        <f ca="1"/>
        <v>4.1000000000000014</v>
      </c>
      <c r="O8">
        <f xml:space="preserve"> ($B$4 * SINH(M * ($B$3 - M8))) / SINH(M * $B$3)</f>
        <v>2.703354433073069</v>
      </c>
      <c r="P8">
        <f xml:space="preserve"> ($B$4 * COSH(M * ($B$3 -M8))) / COSH(M * $B$3)</f>
        <v>8.3956755535685872</v>
      </c>
    </row>
    <row r="9" spans="1:16" x14ac:dyDescent="0.25">
      <c r="E9">
        <f t="shared" si="0"/>
        <v>0.16924999999999996</v>
      </c>
      <c r="G9">
        <f xml:space="preserve"> ($B$4 * SINH(M * ($B$3 - E9))) / SINH(M * $B$3)</f>
        <v>12.010784968655857</v>
      </c>
      <c r="I9">
        <f xml:space="preserve"> ($B$4 * COSH(M * ($B$3 -E9))) / COSH(M * $B$3)</f>
        <v>14.019100002297092</v>
      </c>
      <c r="M9">
        <f>M8 + 'נתוני מוט'!$B$17</f>
        <v>0.4123</v>
      </c>
      <c r="N9">
        <f ca="1"/>
        <v>3.9000000000000021</v>
      </c>
      <c r="O9">
        <f xml:space="preserve"> ($B$4 * SINH(M * ($B$3 - M9))) / SINH(M * $B$3)</f>
        <v>0.41282288591588395</v>
      </c>
      <c r="P9">
        <f xml:space="preserve"> ($B$4 * COSH(M * ($B$3 -M9))) / COSH(M * $B$3)</f>
        <v>7.9948682123535812</v>
      </c>
    </row>
    <row r="10" spans="1:16" x14ac:dyDescent="0.25">
      <c r="A10" s="7"/>
      <c r="B10" s="7"/>
      <c r="E10">
        <f t="shared" si="0"/>
        <v>0.19040624999999994</v>
      </c>
      <c r="G10">
        <f xml:space="preserve"> ($B$4 * SINH(M * ($B$3 - E10))) / SINH(M * $B$3)</f>
        <v>10.649074684499169</v>
      </c>
      <c r="I10">
        <f xml:space="preserve"> ($B$4 * COSH(M * ($B$3 -E10))) / COSH(M * $B$3)</f>
        <v>12.96670911603357</v>
      </c>
    </row>
    <row r="11" spans="1:16" x14ac:dyDescent="0.25">
      <c r="E11">
        <f t="shared" si="0"/>
        <v>0.21156249999999993</v>
      </c>
      <c r="G11">
        <f xml:space="preserve"> ($B$4 * SINH(M * ($B$3 - E11))) / SINH(M * $B$3)</f>
        <v>9.3874242794071634</v>
      </c>
      <c r="I11">
        <f xml:space="preserve"> ($B$4 * COSH(M * ($B$3 -E11))) / COSH(M * $B$3)</f>
        <v>12.036154857313459</v>
      </c>
    </row>
    <row r="12" spans="1:16" x14ac:dyDescent="0.25">
      <c r="E12">
        <f t="shared" si="0"/>
        <v>0.23271874999999992</v>
      </c>
      <c r="G12">
        <f xml:space="preserve"> ($B$4 * SINH(M * ($B$3 - E12))) / SINH(M * $B$3)</f>
        <v>8.2139791471632844</v>
      </c>
      <c r="I12">
        <f xml:space="preserve"> ($B$4 * COSH(M * ($B$3 -E12))) / COSH(M * $B$3)</f>
        <v>11.218693635792118</v>
      </c>
    </row>
    <row r="13" spans="1:16" x14ac:dyDescent="0.25">
      <c r="A13" s="2"/>
      <c r="E13">
        <f t="shared" si="0"/>
        <v>0.25387499999999991</v>
      </c>
      <c r="G13">
        <f xml:space="preserve"> ($B$4 * SINH(M * ($B$3 - E13))) / SINH(M * $B$3)</f>
        <v>7.1177134680132381</v>
      </c>
      <c r="I13">
        <f xml:space="preserve"> ($B$4 * COSH(M * ($B$3 -E13))) / COSH(M * $B$3)</f>
        <v>10.506644495763181</v>
      </c>
    </row>
    <row r="14" spans="1:16" x14ac:dyDescent="0.25">
      <c r="E14">
        <f t="shared" si="0"/>
        <v>0.27503124999999989</v>
      </c>
      <c r="G14">
        <f xml:space="preserve"> ($B$4 * SINH(M * ($B$3 - E14))) / SINH(M * $B$3)</f>
        <v>6.0883266088477228</v>
      </c>
      <c r="I14">
        <f xml:space="preserve"> ($B$4 * COSH(M * ($B$3 -E14))) / COSH(M * $B$3)</f>
        <v>9.8933169450524137</v>
      </c>
    </row>
    <row r="15" spans="1:16" x14ac:dyDescent="0.25">
      <c r="A15" s="2"/>
      <c r="E15">
        <f t="shared" si="0"/>
        <v>0.29618749999999988</v>
      </c>
      <c r="G15">
        <f xml:space="preserve"> ($B$4 * SINH(M * ($B$3 - E15))) / SINH(M * $B$3)</f>
        <v>5.1161463373188178</v>
      </c>
      <c r="I15">
        <f xml:space="preserve"> ($B$4 * COSH(M * ($B$3 -E15))) / COSH(M * $B$3)</f>
        <v>9.3729480904161022</v>
      </c>
      <c r="M15" s="16"/>
    </row>
    <row r="16" spans="1:16" x14ac:dyDescent="0.25">
      <c r="E16">
        <f t="shared" si="0"/>
        <v>0.31734374999999987</v>
      </c>
      <c r="G16">
        <f xml:space="preserve"> ($B$4 * SINH(M * ($B$3 - E16))) / SINH(M * $B$3)</f>
        <v>4.1920379404791266</v>
      </c>
      <c r="I16">
        <f xml:space="preserve"> ($B$4 * COSH(M * ($B$3 -E16))) / COSH(M * $B$3)</f>
        <v>8.9406484887611537</v>
      </c>
    </row>
    <row r="17" spans="1:9" x14ac:dyDescent="0.25">
      <c r="A17" s="2"/>
      <c r="E17">
        <f t="shared" si="0"/>
        <v>0.33849999999999986</v>
      </c>
      <c r="G17">
        <f xml:space="preserve"> ($B$4 * SINH(M * ($B$3 - E17))) / SINH(M * $B$3)</f>
        <v>3.3073183940124613</v>
      </c>
      <c r="I17">
        <f xml:space="preserve"> ($B$4 * COSH(M * ($B$3 -E17))) / COSH(M * $B$3)</f>
        <v>8.5923562053990796</v>
      </c>
    </row>
    <row r="18" spans="1:9" x14ac:dyDescent="0.25">
      <c r="E18">
        <f t="shared" si="0"/>
        <v>0.35965624999999984</v>
      </c>
      <c r="G18">
        <f xml:space="preserve"> ($B$4 * SINH(M * ($B$3 - E18))) / SINH(M * $B$3)</f>
        <v>2.4536747755806507</v>
      </c>
      <c r="I18">
        <f xml:space="preserve"> ($B$4 * COSH(M * ($B$3 -E18))) / COSH(M * $B$3)</f>
        <v>8.3247986476600992</v>
      </c>
    </row>
    <row r="19" spans="1:9" x14ac:dyDescent="0.25">
      <c r="A19" s="2"/>
      <c r="E19">
        <f t="shared" si="0"/>
        <v>0.38081249999999983</v>
      </c>
      <c r="G19">
        <f xml:space="preserve"> ($B$4 * SINH(M * ($B$3 - E19))) / SINH(M * $B$3)</f>
        <v>1.623086155689327</v>
      </c>
      <c r="I19">
        <f xml:space="preserve"> ($B$4 * COSH(M * ($B$3 -E19))) / COSH(M * $B$3)</f>
        <v>8.1354618152518565</v>
      </c>
    </row>
    <row r="20" spans="1:9" x14ac:dyDescent="0.25">
      <c r="E20">
        <f t="shared" si="0"/>
        <v>0.40196874999999982</v>
      </c>
      <c r="G20">
        <f xml:space="preserve"> ($B$4 * SINH(M * ($B$3 - E20))) / SINH(M * $B$3)</f>
        <v>0.80774823215063873</v>
      </c>
      <c r="I20">
        <f xml:space="preserve"> ($B$4 * COSH(M * ($B$3 -E20))) / COSH(M * $B$3)</f>
        <v>8.0225666784356608</v>
      </c>
    </row>
    <row r="21" spans="1:9" x14ac:dyDescent="0.25">
      <c r="A21" s="2"/>
      <c r="E21">
        <f t="shared" si="0"/>
        <v>0.42312499999999981</v>
      </c>
      <c r="G21">
        <f xml:space="preserve"> ($B$4 * SINH(M * ($B$3 - E21))) / SINH(M * $B$3)</f>
        <v>6.3483292944795582E-15</v>
      </c>
      <c r="I21">
        <f xml:space="preserve"> ($B$4 * COSH(M * ($B$3 -E21))) / COSH(M * $B$3)</f>
        <v>7.98505246206705</v>
      </c>
    </row>
    <row r="23" spans="1:9" x14ac:dyDescent="0.25">
      <c r="A23" s="2"/>
    </row>
    <row r="25" spans="1:9" x14ac:dyDescent="0.25">
      <c r="A25" s="2"/>
    </row>
    <row r="27" spans="1:9" x14ac:dyDescent="0.25">
      <c r="A27" s="2"/>
    </row>
    <row r="29" spans="1:9" x14ac:dyDescent="0.25">
      <c r="A29" s="2"/>
    </row>
    <row r="31" spans="1:9" x14ac:dyDescent="0.25">
      <c r="A31" s="2"/>
    </row>
    <row r="33" spans="1:1" x14ac:dyDescent="0.25">
      <c r="A33" s="2"/>
    </row>
    <row r="35" spans="1:1" x14ac:dyDescent="0.25">
      <c r="A35" s="2"/>
    </row>
    <row r="37" spans="1:1" x14ac:dyDescent="0.25">
      <c r="A37" s="2"/>
    </row>
    <row r="39" spans="1:1" x14ac:dyDescent="0.25">
      <c r="A39" s="2"/>
    </row>
    <row r="41" spans="1:1" x14ac:dyDescent="0.25">
      <c r="A41" s="2"/>
    </row>
    <row r="43" spans="1:1" x14ac:dyDescent="0.25">
      <c r="A43" s="2"/>
    </row>
    <row r="45" spans="1:1" x14ac:dyDescent="0.25">
      <c r="A45" s="2"/>
    </row>
    <row r="47" spans="1:1" x14ac:dyDescent="0.25">
      <c r="A47" s="2"/>
    </row>
    <row r="49" spans="1:1" x14ac:dyDescent="0.25">
      <c r="A49" s="2"/>
    </row>
    <row r="51" spans="1:1" x14ac:dyDescent="0.25">
      <c r="A51" s="2"/>
    </row>
    <row r="53" spans="1:1" x14ac:dyDescent="0.25">
      <c r="A53" s="2"/>
    </row>
    <row r="55" spans="1:1" x14ac:dyDescent="0.25">
      <c r="A55" s="2"/>
    </row>
    <row r="56" spans="1:1" x14ac:dyDescent="0.25">
      <c r="A56" s="2"/>
    </row>
    <row r="58" spans="1:1" x14ac:dyDescent="0.25">
      <c r="A58" s="2"/>
    </row>
  </sheetData>
  <mergeCells count="6">
    <mergeCell ref="A1:B1"/>
    <mergeCell ref="L5:L7"/>
    <mergeCell ref="L1:L4"/>
    <mergeCell ref="D1:D4"/>
    <mergeCell ref="H1:H4"/>
    <mergeCell ref="F1:F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Worksheet______2">
    <tabColor theme="4" tint="-0.249977111117893"/>
  </sheetPr>
  <dimension ref="A1:CW53"/>
  <sheetViews>
    <sheetView workbookViewId="0">
      <selection activeCell="E20" sqref="E20"/>
    </sheetView>
  </sheetViews>
  <sheetFormatPr defaultRowHeight="15" x14ac:dyDescent="0.25"/>
  <sheetData>
    <row r="1" spans="1:101" x14ac:dyDescent="0.25">
      <c r="A1" t="s">
        <v>80</v>
      </c>
      <c r="B1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  <c r="H1" t="s">
        <v>73</v>
      </c>
      <c r="I1" t="s">
        <v>72</v>
      </c>
      <c r="J1" t="s">
        <v>71</v>
      </c>
    </row>
    <row r="2" spans="1:101" x14ac:dyDescent="0.25">
      <c r="C2">
        <v>2.0999999999999999E-3</v>
      </c>
      <c r="D2">
        <v>6.3E-3</v>
      </c>
      <c r="E2">
        <v>1.0500000000000001E-2</v>
      </c>
      <c r="F2">
        <v>1.47E-2</v>
      </c>
      <c r="G2">
        <v>1.89E-2</v>
      </c>
      <c r="H2">
        <v>2.3099999999999999E-2</v>
      </c>
      <c r="I2">
        <v>2.7300000000000001E-2</v>
      </c>
      <c r="J2">
        <v>3.15E-2</v>
      </c>
      <c r="K2">
        <v>3.5700000000000003E-2</v>
      </c>
      <c r="L2">
        <v>3.9899999999999998E-2</v>
      </c>
      <c r="M2">
        <v>4.41E-2</v>
      </c>
      <c r="N2">
        <v>4.8300000000000003E-2</v>
      </c>
      <c r="O2">
        <v>5.2499999999999998E-2</v>
      </c>
      <c r="P2">
        <v>5.6699999999999993E-2</v>
      </c>
      <c r="Q2">
        <v>6.0900000000000003E-2</v>
      </c>
      <c r="R2">
        <v>6.5099999999999991E-2</v>
      </c>
      <c r="S2">
        <v>6.93E-2</v>
      </c>
      <c r="T2">
        <v>7.3499999999999996E-2</v>
      </c>
      <c r="U2">
        <v>7.7699999999999991E-2</v>
      </c>
      <c r="V2">
        <v>8.1900000000000001E-2</v>
      </c>
      <c r="W2">
        <v>8.6099999999999996E-2</v>
      </c>
      <c r="X2">
        <v>9.0299999999999991E-2</v>
      </c>
      <c r="Y2">
        <v>9.4500000000000001E-2</v>
      </c>
      <c r="Z2">
        <v>9.8699999999999996E-2</v>
      </c>
      <c r="AA2">
        <v>0.10290000000000001</v>
      </c>
      <c r="AB2">
        <v>0.1071</v>
      </c>
      <c r="AC2">
        <v>0.1113</v>
      </c>
      <c r="AD2">
        <v>0.11550000000000001</v>
      </c>
      <c r="AE2">
        <v>0.1197</v>
      </c>
      <c r="AF2">
        <v>0.1239</v>
      </c>
      <c r="AG2">
        <v>0.12809999999999999</v>
      </c>
      <c r="AH2">
        <v>0.1323</v>
      </c>
      <c r="AI2">
        <v>0.13650000000000001</v>
      </c>
      <c r="AJ2">
        <v>0.14069999999999999</v>
      </c>
      <c r="AK2">
        <v>0.1449</v>
      </c>
      <c r="AL2">
        <v>0.14910000000000001</v>
      </c>
      <c r="AM2">
        <v>0.15329999999999999</v>
      </c>
      <c r="AN2">
        <v>0.1575</v>
      </c>
      <c r="AO2">
        <v>0.16170000000000001</v>
      </c>
      <c r="AP2">
        <v>0.16589999999999999</v>
      </c>
      <c r="AQ2">
        <v>0.1701</v>
      </c>
      <c r="AR2">
        <v>0.17430000000000001</v>
      </c>
      <c r="AS2">
        <v>0.17849999999999999</v>
      </c>
      <c r="AT2">
        <v>0.1827</v>
      </c>
      <c r="AU2">
        <v>0.18690000000000001</v>
      </c>
      <c r="AV2">
        <v>0.19109999999999999</v>
      </c>
      <c r="AW2">
        <v>0.1953</v>
      </c>
      <c r="AX2">
        <v>0.19950000000000001</v>
      </c>
      <c r="AY2">
        <v>0.20369999999999999</v>
      </c>
      <c r="AZ2">
        <v>0.2079</v>
      </c>
      <c r="BA2">
        <v>0.21210000000000001</v>
      </c>
      <c r="BB2">
        <v>0.21629999999999999</v>
      </c>
      <c r="BC2">
        <v>0.2205</v>
      </c>
      <c r="BD2">
        <v>0.22470000000000001</v>
      </c>
      <c r="BE2">
        <v>0.22889999999999999</v>
      </c>
      <c r="BF2">
        <v>0.2331</v>
      </c>
      <c r="BG2">
        <v>0.23730000000000001</v>
      </c>
      <c r="BH2">
        <v>0.24149999999999999</v>
      </c>
      <c r="BI2">
        <v>0.2457</v>
      </c>
      <c r="BJ2">
        <v>0.24990000000000001</v>
      </c>
      <c r="BK2">
        <v>0.25409999999999999</v>
      </c>
      <c r="BL2">
        <v>0.25829999999999997</v>
      </c>
      <c r="BM2">
        <v>0.26250000000000001</v>
      </c>
      <c r="BN2">
        <v>0.26669999999999999</v>
      </c>
      <c r="BO2">
        <v>0.27089999999999997</v>
      </c>
      <c r="BP2">
        <v>0.27510000000000001</v>
      </c>
      <c r="BQ2">
        <v>0.27929999999999999</v>
      </c>
      <c r="BR2">
        <v>0.28349999999999997</v>
      </c>
      <c r="BS2">
        <v>0.28770000000000001</v>
      </c>
      <c r="BT2">
        <v>0.29189999999999999</v>
      </c>
      <c r="BU2">
        <v>0.29609999999999997</v>
      </c>
      <c r="BV2">
        <v>0.30030000000000001</v>
      </c>
      <c r="BW2">
        <v>0.30449999999999999</v>
      </c>
      <c r="BX2">
        <v>0.30869999999999997</v>
      </c>
      <c r="BY2">
        <v>0.31290000000000001</v>
      </c>
      <c r="BZ2">
        <v>0.31709999999999999</v>
      </c>
      <c r="CA2">
        <v>0.32129999999999997</v>
      </c>
      <c r="CB2">
        <v>0.32550000000000001</v>
      </c>
      <c r="CC2">
        <v>0.32969999999999999</v>
      </c>
      <c r="CD2">
        <v>0.33389999999999997</v>
      </c>
      <c r="CE2">
        <v>0.33810000000000001</v>
      </c>
      <c r="CF2">
        <v>0.34229999999999999</v>
      </c>
      <c r="CG2">
        <v>0.34649999999999997</v>
      </c>
      <c r="CH2">
        <v>0.35070000000000001</v>
      </c>
      <c r="CI2">
        <v>0.35489999999999999</v>
      </c>
      <c r="CJ2">
        <v>0.35909999999999997</v>
      </c>
      <c r="CK2">
        <v>0.36330000000000001</v>
      </c>
      <c r="CL2">
        <v>0.36749999999999999</v>
      </c>
      <c r="CM2">
        <v>0.37169999999999997</v>
      </c>
      <c r="CN2">
        <v>0.37590000000000001</v>
      </c>
      <c r="CO2">
        <v>0.38009999999999999</v>
      </c>
      <c r="CP2">
        <v>0.38429999999999997</v>
      </c>
      <c r="CQ2">
        <v>0.38850000000000001</v>
      </c>
      <c r="CR2">
        <v>0.39269999999999999</v>
      </c>
      <c r="CS2">
        <v>0.39689999999999998</v>
      </c>
      <c r="CT2">
        <v>0.40110000000000001</v>
      </c>
      <c r="CU2">
        <v>0.40529999999999999</v>
      </c>
      <c r="CV2">
        <v>0.40949999999999998</v>
      </c>
      <c r="CW2">
        <v>0.41370000000000001</v>
      </c>
    </row>
    <row r="3" spans="1:10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B4">
        <v>1</v>
      </c>
      <c r="C4">
        <v>27.04404889762187</v>
      </c>
      <c r="D4">
        <v>25.801149168301681</v>
      </c>
      <c r="E4">
        <v>24.573842857972821</v>
      </c>
      <c r="F4">
        <v>23.36462836268139</v>
      </c>
      <c r="G4">
        <v>22.17593748542501</v>
      </c>
      <c r="H4">
        <v>21.010113464869271</v>
      </c>
      <c r="I4">
        <v>19.869390270236732</v>
      </c>
      <c r="J4">
        <v>18.75587343257385</v>
      </c>
      <c r="K4">
        <v>17.67152265361867</v>
      </c>
      <c r="L4">
        <v>16.618136400312778</v>
      </c>
      <c r="M4">
        <v>15.59733865642222</v>
      </c>
      <c r="N4">
        <v>14.61056796361499</v>
      </c>
      <c r="O4">
        <v>13.65906884359552</v>
      </c>
      <c r="P4">
        <v>12.74388565144652</v>
      </c>
      <c r="Q4">
        <v>11.865858869094669</v>
      </c>
      <c r="R4">
        <v>11.025623807688291</v>
      </c>
      <c r="S4">
        <v>10.22361164948618</v>
      </c>
      <c r="T4">
        <v>9.4600527243661219</v>
      </c>
      <c r="U4">
        <v>8.7349818839342888</v>
      </c>
      <c r="V4">
        <v>8.0482458080110462</v>
      </c>
      <c r="W4">
        <v>7.3995120544252977</v>
      </c>
      <c r="X4">
        <v>6.7882796438808732</v>
      </c>
      <c r="Y4">
        <v>6.2138909573543124</v>
      </c>
      <c r="Z4">
        <v>5.6755447141016724</v>
      </c>
      <c r="AA4">
        <v>5.1723097938332359</v>
      </c>
      <c r="AB4">
        <v>4.7031396667828282</v>
      </c>
      <c r="AC4">
        <v>4.2668871999760754</v>
      </c>
      <c r="AD4">
        <v>3.8623196166224609</v>
      </c>
      <c r="AE4">
        <v>3.4881333977784981</v>
      </c>
      <c r="AF4">
        <v>3.142968930755984</v>
      </c>
      <c r="AG4">
        <v>2.8254247266410251</v>
      </c>
      <c r="AH4">
        <v>2.5340710491847069</v>
      </c>
      <c r="AI4">
        <v>2.2674628186553321</v>
      </c>
      <c r="AJ4">
        <v>2.0241516764455341</v>
      </c>
      <c r="AK4">
        <v>1.8026971187670531</v>
      </c>
      <c r="AL4">
        <v>1.6016766301398211</v>
      </c>
      <c r="AM4">
        <v>1.4196947691328961</v>
      </c>
      <c r="AN4">
        <v>1.255391179539693</v>
      </c>
      <c r="AO4">
        <v>1.1074475195254261</v>
      </c>
      <c r="AP4">
        <v>0.97459331898997803</v>
      </c>
      <c r="AQ4">
        <v>0.85561079122953387</v>
      </c>
      <c r="AR4">
        <v>0.74933863880355744</v>
      </c>
      <c r="AS4">
        <v>0.65467490523125704</v>
      </c>
      <c r="AT4">
        <v>0.57057893372269319</v>
      </c>
      <c r="AU4">
        <v>0.49607250161649219</v>
      </c>
      <c r="AV4">
        <v>0.43024020461712809</v>
      </c>
      <c r="AW4">
        <v>0.37222916841145798</v>
      </c>
      <c r="AX4">
        <v>0.32124816693663399</v>
      </c>
      <c r="AY4">
        <v>0.27656622664021668</v>
      </c>
      <c r="AZ4">
        <v>0.2375107947029278</v>
      </c>
      <c r="BA4">
        <v>0.2034655465851358</v>
      </c>
      <c r="BB4">
        <v>0.17386790461051049</v>
      </c>
      <c r="BC4">
        <v>0.1482063348191538</v>
      </c>
      <c r="BD4">
        <v>0.12601748420212999</v>
      </c>
      <c r="BE4">
        <v>0.1068832148573691</v>
      </c>
      <c r="BF4">
        <v>9.0427585754969897E-2</v>
      </c>
      <c r="BG4">
        <v>7.6313826825156639E-2</v>
      </c>
      <c r="BH4">
        <v>6.4241344121565902E-2</v>
      </c>
      <c r="BI4">
        <v>5.39427889867099E-2</v>
      </c>
      <c r="BJ4">
        <v>4.518121855345214E-2</v>
      </c>
      <c r="BK4">
        <v>3.7747369637198602E-2</v>
      </c>
      <c r="BL4">
        <v>3.1457063169369803E-2</v>
      </c>
      <c r="BM4">
        <v>2.6148751838025671E-2</v>
      </c>
      <c r="BN4">
        <v>2.168121956364644E-2</v>
      </c>
      <c r="BO4">
        <v>1.7931437861264499E-2</v>
      </c>
      <c r="BP4">
        <v>1.479258102584069E-2</v>
      </c>
      <c r="BQ4">
        <v>1.2172199415076079E-2</v>
      </c>
      <c r="BR4">
        <v>9.9905478769244382E-3</v>
      </c>
      <c r="BS4">
        <v>8.179064550272841E-3</v>
      </c>
      <c r="BT4">
        <v>6.6789938284941286E-3</v>
      </c>
      <c r="BU4">
        <v>5.4401461820035024E-3</v>
      </c>
      <c r="BV4">
        <v>4.4197867515265443E-3</v>
      </c>
      <c r="BW4">
        <v>3.581644112667703E-3</v>
      </c>
      <c r="BX4">
        <v>2.8950303369263959E-3</v>
      </c>
      <c r="BY4">
        <v>2.3340633996333788E-3</v>
      </c>
      <c r="BZ4">
        <v>1.8769830774694189E-3</v>
      </c>
      <c r="CA4">
        <v>1.505551705591301E-3</v>
      </c>
      <c r="CB4">
        <v>1.204531498391503E-3</v>
      </c>
      <c r="CC4">
        <v>9.6123055242713917E-4</v>
      </c>
      <c r="CD4">
        <v>7.6511012199631523E-4</v>
      </c>
      <c r="CE4">
        <v>6.0744626766151555E-4</v>
      </c>
      <c r="CF4">
        <v>4.8103950835809428E-4</v>
      </c>
      <c r="CG4">
        <v>3.7996664439532418E-4</v>
      </c>
      <c r="CH4">
        <v>2.9936945049513502E-4</v>
      </c>
      <c r="CI4">
        <v>2.352754550010161E-4</v>
      </c>
      <c r="CJ4">
        <v>1.844465175828702E-4</v>
      </c>
      <c r="CK4">
        <v>1.442513867218054E-4</v>
      </c>
      <c r="CL4">
        <v>1.1255885809191569E-4</v>
      </c>
      <c r="CM4">
        <v>8.7648561606812336E-5</v>
      </c>
      <c r="CN4">
        <v>6.8136779791672097E-5</v>
      </c>
      <c r="CO4">
        <v>5.2915041251821997E-5</v>
      </c>
      <c r="CP4">
        <v>4.1099542553268982E-5</v>
      </c>
      <c r="CQ4">
        <v>3.1989731098747143E-5</v>
      </c>
      <c r="CR4">
        <v>2.5034632127329811E-5</v>
      </c>
      <c r="CS4">
        <v>1.9805727365707071E-5</v>
      </c>
      <c r="CT4">
        <v>1.597539429809558E-5</v>
      </c>
      <c r="CU4">
        <v>1.330009482458649E-5</v>
      </c>
      <c r="CV4">
        <v>1.1607665104662599E-5</v>
      </c>
      <c r="CW4">
        <v>1.078820548272574E-5</v>
      </c>
    </row>
    <row r="5" spans="1:101" x14ac:dyDescent="0.25">
      <c r="B5">
        <v>2</v>
      </c>
      <c r="C5">
        <v>27.358563591934779</v>
      </c>
      <c r="D5">
        <v>26.428268954170619</v>
      </c>
      <c r="E5">
        <v>25.509768588732381</v>
      </c>
      <c r="F5">
        <v>24.603711160270951</v>
      </c>
      <c r="G5">
        <v>23.710737702350929</v>
      </c>
      <c r="H5">
        <v>22.83147790451406</v>
      </c>
      <c r="I5">
        <v>21.966546505361581</v>
      </c>
      <c r="J5">
        <v>21.116539815888359</v>
      </c>
      <c r="K5">
        <v>20.282032396060959</v>
      </c>
      <c r="L5">
        <v>19.46357390617797</v>
      </c>
      <c r="M5">
        <v>18.66168615290076</v>
      </c>
      <c r="N5">
        <v>17.876860348016319</v>
      </c>
      <c r="O5">
        <v>17.109554596013538</v>
      </c>
      <c r="P5">
        <v>16.360191624443619</v>
      </c>
      <c r="Q5">
        <v>15.6291567688192</v>
      </c>
      <c r="R5">
        <v>14.916796221511211</v>
      </c>
      <c r="S5">
        <v>14.22341555175424</v>
      </c>
      <c r="T5">
        <v>13.549278501496371</v>
      </c>
      <c r="U5">
        <v>12.894606059455411</v>
      </c>
      <c r="V5">
        <v>12.259575813395591</v>
      </c>
      <c r="W5">
        <v>11.64432157834255</v>
      </c>
      <c r="X5">
        <v>11.048933296233869</v>
      </c>
      <c r="Y5">
        <v>10.47345720037927</v>
      </c>
      <c r="Z5">
        <v>9.9178962361014236</v>
      </c>
      <c r="AA5">
        <v>9.3822107270610893</v>
      </c>
      <c r="AB5">
        <v>8.8663192750579611</v>
      </c>
      <c r="AC5">
        <v>8.370099879554278</v>
      </c>
      <c r="AD5">
        <v>7.8933912618034157</v>
      </c>
      <c r="AE5">
        <v>7.435994377289699</v>
      </c>
      <c r="AF5">
        <v>6.9976740992054012</v>
      </c>
      <c r="AG5">
        <v>6.5781610549095362</v>
      </c>
      <c r="AH5">
        <v>6.1771535967321292</v>
      </c>
      <c r="AI5">
        <v>5.7943198881066458</v>
      </c>
      <c r="AJ5">
        <v>5.4293000858273146</v>
      </c>
      <c r="AK5">
        <v>5.0817085992327513</v>
      </c>
      <c r="AL5">
        <v>4.7511364073036688</v>
      </c>
      <c r="AM5">
        <v>4.4371534150215197</v>
      </c>
      <c r="AN5">
        <v>4.1393108308543631</v>
      </c>
      <c r="AO5">
        <v>3.8571435479044212</v>
      </c>
      <c r="AP5">
        <v>3.5901725120533001</v>
      </c>
      <c r="AQ5">
        <v>3.3379070613615771</v>
      </c>
      <c r="AR5">
        <v>3.099847222003397</v>
      </c>
      <c r="AS5">
        <v>2.875485947127284</v>
      </c>
      <c r="AT5">
        <v>2.6643112862158671</v>
      </c>
      <c r="AU5">
        <v>2.4658084737526131</v>
      </c>
      <c r="AV5">
        <v>2.2794619272767811</v>
      </c>
      <c r="AW5">
        <v>2.1047571462035179</v>
      </c>
      <c r="AX5">
        <v>1.941182504088353</v>
      </c>
      <c r="AY5">
        <v>1.788230928310611</v>
      </c>
      <c r="AZ5">
        <v>1.645401462424477</v>
      </c>
      <c r="BA5">
        <v>1.5122007076681041</v>
      </c>
      <c r="BB5">
        <v>1.3881441413178841</v>
      </c>
      <c r="BC5">
        <v>1.272757310718106</v>
      </c>
      <c r="BD5">
        <v>1.1655769028958569</v>
      </c>
      <c r="BE5">
        <v>1.066151690680996</v>
      </c>
      <c r="BF5">
        <v>0.9740433571842928</v>
      </c>
      <c r="BG5">
        <v>0.88882720133943849</v>
      </c>
      <c r="BH5">
        <v>0.81009272798273813</v>
      </c>
      <c r="BI5">
        <v>0.73744412662629344</v>
      </c>
      <c r="BJ5">
        <v>0.67050064367478157</v>
      </c>
      <c r="BK5">
        <v>0.60889685334310073</v>
      </c>
      <c r="BL5">
        <v>0.55228283295371838</v>
      </c>
      <c r="BM5">
        <v>0.50032424862969904</v>
      </c>
      <c r="BN5">
        <v>0.45270235765631378</v>
      </c>
      <c r="BO5">
        <v>0.40911393396364559</v>
      </c>
      <c r="BP5">
        <v>0.36927112328957179</v>
      </c>
      <c r="BQ5">
        <v>0.3329012346216409</v>
      </c>
      <c r="BR5">
        <v>0.29974647449315478</v>
      </c>
      <c r="BS5">
        <v>0.26956363062847188</v>
      </c>
      <c r="BT5">
        <v>0.2421237113016268</v>
      </c>
      <c r="BU5">
        <v>0.2172115465962392</v>
      </c>
      <c r="BV5">
        <v>0.19462535753935481</v>
      </c>
      <c r="BW5">
        <v>0.1741762988341726</v>
      </c>
      <c r="BX5">
        <v>0.1556879806407814</v>
      </c>
      <c r="BY5">
        <v>0.13899597455741741</v>
      </c>
      <c r="BZ5">
        <v>0.1239473086415757</v>
      </c>
      <c r="CA5">
        <v>0.1103999559861109</v>
      </c>
      <c r="CB5">
        <v>9.8222321035080995E-2</v>
      </c>
      <c r="CC5">
        <v>8.7292727491718125E-2</v>
      </c>
      <c r="CD5">
        <v>7.749891134063347E-2</v>
      </c>
      <c r="CE5">
        <v>6.873752218199769E-2</v>
      </c>
      <c r="CF5">
        <v>6.0913635759593632E-2</v>
      </c>
      <c r="CG5">
        <v>5.3940280261041813E-2</v>
      </c>
      <c r="CH5">
        <v>4.7737978678235038E-2</v>
      </c>
      <c r="CI5">
        <v>4.2234309242275003E-2</v>
      </c>
      <c r="CJ5">
        <v>3.7363485690519838E-2</v>
      </c>
      <c r="CK5">
        <v>3.3065958885522662E-2</v>
      </c>
      <c r="CL5">
        <v>2.928804108701755E-2</v>
      </c>
      <c r="CM5">
        <v>2.5981553979349311E-2</v>
      </c>
      <c r="CN5">
        <v>2.3103501377811139E-2</v>
      </c>
      <c r="CO5">
        <v>2.0615767378142639E-2</v>
      </c>
      <c r="CP5">
        <v>1.848484057334332E-2</v>
      </c>
      <c r="CQ5">
        <v>1.6681564840279609E-2</v>
      </c>
      <c r="CR5">
        <v>1.518091709444036E-2</v>
      </c>
      <c r="CS5">
        <v>1.396181232307825E-2</v>
      </c>
      <c r="CT5">
        <v>1.3006936134114969E-2</v>
      </c>
      <c r="CU5">
        <v>1.2302604998296831E-2</v>
      </c>
      <c r="CV5">
        <v>1.183865431426412E-2</v>
      </c>
      <c r="CW5">
        <v>1.16083543879526E-2</v>
      </c>
    </row>
    <row r="6" spans="1:101" x14ac:dyDescent="0.25">
      <c r="B6">
        <v>3</v>
      </c>
      <c r="C6">
        <v>27.488592166334119</v>
      </c>
      <c r="D6">
        <v>26.687882434680301</v>
      </c>
      <c r="E6">
        <v>25.898082195595901</v>
      </c>
      <c r="F6">
        <v>25.119404095013049</v>
      </c>
      <c r="G6">
        <v>24.35206073488688</v>
      </c>
      <c r="H6">
        <v>23.59626339282244</v>
      </c>
      <c r="I6">
        <v>22.85222076634809</v>
      </c>
      <c r="J6">
        <v>22.120137747352469</v>
      </c>
      <c r="K6">
        <v>21.40021423201588</v>
      </c>
      <c r="L6">
        <v>20.692643971346168</v>
      </c>
      <c r="M6">
        <v>19.997613467177398</v>
      </c>
      <c r="N6">
        <v>19.315300918206258</v>
      </c>
      <c r="O6">
        <v>18.645875220331629</v>
      </c>
      <c r="P6">
        <v>17.98949502522678</v>
      </c>
      <c r="Q6">
        <v>17.34630786071595</v>
      </c>
      <c r="R6">
        <v>16.716449316149319</v>
      </c>
      <c r="S6">
        <v>16.10004229557617</v>
      </c>
      <c r="T6">
        <v>15.49719634110822</v>
      </c>
      <c r="U6">
        <v>14.90800702844717</v>
      </c>
      <c r="V6">
        <v>14.332555436125</v>
      </c>
      <c r="W6">
        <v>13.77090768957688</v>
      </c>
      <c r="X6">
        <v>13.223114580736191</v>
      </c>
      <c r="Y6">
        <v>12.6892112634147</v>
      </c>
      <c r="Z6">
        <v>12.16921702430896</v>
      </c>
      <c r="AA6">
        <v>11.66313512906093</v>
      </c>
      <c r="AB6">
        <v>11.17095274239993</v>
      </c>
      <c r="AC6">
        <v>10.692640921005649</v>
      </c>
      <c r="AD6">
        <v>10.22815467736177</v>
      </c>
      <c r="AE6">
        <v>9.7774331125182066</v>
      </c>
      <c r="AF6">
        <v>9.3403996153513056</v>
      </c>
      <c r="AG6">
        <v>8.9169621256036926</v>
      </c>
      <c r="AH6">
        <v>8.5070134577047796</v>
      </c>
      <c r="AI6">
        <v>8.1104316821176141</v>
      </c>
      <c r="AJ6">
        <v>7.727080560730478</v>
      </c>
      <c r="AK6">
        <v>7.3568100326127421</v>
      </c>
      <c r="AL6">
        <v>6.9994567462850554</v>
      </c>
      <c r="AM6">
        <v>6.6548446345140464</v>
      </c>
      <c r="AN6">
        <v>6.3227855275316713</v>
      </c>
      <c r="AO6">
        <v>6.0030798004992647</v>
      </c>
      <c r="AP6">
        <v>5.6955170509855826</v>
      </c>
      <c r="AQ6">
        <v>5.3998768022062329</v>
      </c>
      <c r="AR6">
        <v>5.1159292277783841</v>
      </c>
      <c r="AS6">
        <v>4.8434358937780644</v>
      </c>
      <c r="AT6">
        <v>4.5821505139470808</v>
      </c>
      <c r="AU6">
        <v>4.3318197139808126</v>
      </c>
      <c r="AV6">
        <v>4.0921838009356364</v>
      </c>
      <c r="AW6">
        <v>3.8629775339240489</v>
      </c>
      <c r="AX6">
        <v>3.6439308924145841</v>
      </c>
      <c r="AY6">
        <v>3.434769838620614</v>
      </c>
      <c r="AZ6">
        <v>3.235217070645874</v>
      </c>
      <c r="BA6">
        <v>3.0449927632516558</v>
      </c>
      <c r="BB6">
        <v>2.8638152933209748</v>
      </c>
      <c r="BC6">
        <v>2.691401947314823</v>
      </c>
      <c r="BD6">
        <v>2.5274696082441181</v>
      </c>
      <c r="BE6">
        <v>2.3717354199158289</v>
      </c>
      <c r="BF6">
        <v>2.2239174264505732</v>
      </c>
      <c r="BG6">
        <v>2.0837351853107902</v>
      </c>
      <c r="BH6">
        <v>1.950910352320665</v>
      </c>
      <c r="BI6">
        <v>1.8251672374001799</v>
      </c>
      <c r="BJ6">
        <v>1.706233329974101</v>
      </c>
      <c r="BK6">
        <v>1.593839793250861</v>
      </c>
      <c r="BL6">
        <v>1.4877219267947659</v>
      </c>
      <c r="BM6">
        <v>1.387619597036299</v>
      </c>
      <c r="BN6">
        <v>1.2932776355786719</v>
      </c>
      <c r="BO6">
        <v>1.2044462053624161</v>
      </c>
      <c r="BP6">
        <v>1.1208811349435559</v>
      </c>
      <c r="BQ6">
        <v>1.04234422132361</v>
      </c>
      <c r="BR6">
        <v>0.96860350194013378</v>
      </c>
      <c r="BS6">
        <v>0.89943349658506122</v>
      </c>
      <c r="BT6">
        <v>0.83461542016402035</v>
      </c>
      <c r="BU6">
        <v>0.77393736734175178</v>
      </c>
      <c r="BV6">
        <v>0.71719447023849625</v>
      </c>
      <c r="BW6">
        <v>0.66418903044755595</v>
      </c>
      <c r="BX6">
        <v>0.61473062673669077</v>
      </c>
      <c r="BY6">
        <v>0.56863619987490921</v>
      </c>
      <c r="BZ6">
        <v>0.525730116091772</v>
      </c>
      <c r="CA6">
        <v>0.48584421072931511</v>
      </c>
      <c r="CB6">
        <v>0.44881781368659901</v>
      </c>
      <c r="CC6">
        <v>0.41449775828489521</v>
      </c>
      <c r="CD6">
        <v>0.38273837519756532</v>
      </c>
      <c r="CE6">
        <v>0.35340147309338482</v>
      </c>
      <c r="CF6">
        <v>0.32635630763599721</v>
      </c>
      <c r="CG6">
        <v>0.30147954046582021</v>
      </c>
      <c r="CH6">
        <v>0.27865518976460629</v>
      </c>
      <c r="CI6">
        <v>0.25777457396770492</v>
      </c>
      <c r="CJ6">
        <v>0.23873625014532249</v>
      </c>
      <c r="CK6">
        <v>0.2214459485223266</v>
      </c>
      <c r="CL6">
        <v>0.2058165045472258</v>
      </c>
      <c r="CM6">
        <v>0.19176778985494281</v>
      </c>
      <c r="CN6">
        <v>0.17922664339623401</v>
      </c>
      <c r="CO6">
        <v>0.1681268039285371</v>
      </c>
      <c r="CP6">
        <v>0.1584088449808618</v>
      </c>
      <c r="CQ6">
        <v>0.15002011331727519</v>
      </c>
      <c r="CR6">
        <v>0.14291467183266349</v>
      </c>
      <c r="CS6">
        <v>0.13705324771903449</v>
      </c>
      <c r="CT6">
        <v>0.13240318664269071</v>
      </c>
      <c r="CU6">
        <v>0.1289384135714684</v>
      </c>
      <c r="CV6">
        <v>0.12663940078836691</v>
      </c>
      <c r="CW6">
        <v>0.1254931435225721</v>
      </c>
    </row>
    <row r="7" spans="1:101" x14ac:dyDescent="0.25">
      <c r="B7">
        <v>4</v>
      </c>
      <c r="C7">
        <v>27.5609671960928</v>
      </c>
      <c r="D7">
        <v>26.832459167177021</v>
      </c>
      <c r="E7">
        <v>26.114514673778249</v>
      </c>
      <c r="F7">
        <v>25.407175121832129</v>
      </c>
      <c r="G7">
        <v>24.710483948523159</v>
      </c>
      <c r="H7">
        <v>24.024486015390149</v>
      </c>
      <c r="I7">
        <v>23.349227010596369</v>
      </c>
      <c r="J7">
        <v>22.684752862224471</v>
      </c>
      <c r="K7">
        <v>22.031109164409731</v>
      </c>
      <c r="L7">
        <v>21.388340618069311</v>
      </c>
      <c r="M7">
        <v>20.756490487921301</v>
      </c>
      <c r="N7">
        <v>20.135600077415202</v>
      </c>
      <c r="O7">
        <v>19.525708223115441</v>
      </c>
      <c r="P7">
        <v>18.926850809993159</v>
      </c>
      <c r="Q7">
        <v>18.339060308987779</v>
      </c>
      <c r="R7">
        <v>17.762365338100349</v>
      </c>
      <c r="S7">
        <v>17.196790248176061</v>
      </c>
      <c r="T7">
        <v>16.642354734423961</v>
      </c>
      <c r="U7">
        <v>16.099073474607451</v>
      </c>
      <c r="V7">
        <v>15.56695579472319</v>
      </c>
      <c r="W7">
        <v>15.046005362865239</v>
      </c>
      <c r="X7">
        <v>14.536219911850351</v>
      </c>
      <c r="Y7">
        <v>14.037590991056449</v>
      </c>
      <c r="Z7">
        <v>13.5501037478034</v>
      </c>
      <c r="AA7">
        <v>13.0737367384809</v>
      </c>
      <c r="AB7">
        <v>12.60846176950642</v>
      </c>
      <c r="AC7">
        <v>12.15424376807381</v>
      </c>
      <c r="AD7">
        <v>11.71104068253506</v>
      </c>
      <c r="AE7">
        <v>11.27880341214061</v>
      </c>
      <c r="AF7">
        <v>10.857475765751211</v>
      </c>
      <c r="AG7">
        <v>10.446994449024711</v>
      </c>
      <c r="AH7">
        <v>10.047289079477419</v>
      </c>
      <c r="AI7">
        <v>9.6582822287193579</v>
      </c>
      <c r="AJ7">
        <v>9.2798894910695395</v>
      </c>
      <c r="AK7">
        <v>8.912019577668584</v>
      </c>
      <c r="AL7">
        <v>8.5545744351245361</v>
      </c>
      <c r="AM7">
        <v>8.2074493876523889</v>
      </c>
      <c r="AN7">
        <v>7.8705333015994192</v>
      </c>
      <c r="AO7">
        <v>7.5437087711870952</v>
      </c>
      <c r="AP7">
        <v>7.2268523242464724</v>
      </c>
      <c r="AQ7">
        <v>6.9198346466773231</v>
      </c>
      <c r="AR7">
        <v>6.6225208243220806</v>
      </c>
      <c r="AS7">
        <v>6.3347706009143891</v>
      </c>
      <c r="AT7">
        <v>6.0564386507377934</v>
      </c>
      <c r="AU7">
        <v>5.7873748646135077</v>
      </c>
      <c r="AV7">
        <v>5.527424647827214</v>
      </c>
      <c r="AW7">
        <v>5.2764292286025167</v>
      </c>
      <c r="AX7">
        <v>5.034225975733861</v>
      </c>
      <c r="AY7">
        <v>4.8006487240032314</v>
      </c>
      <c r="AZ7">
        <v>4.5755281060233486</v>
      </c>
      <c r="BA7">
        <v>4.3586918891744686</v>
      </c>
      <c r="BB7">
        <v>4.1499653163320573</v>
      </c>
      <c r="BC7">
        <v>3.949171449118456</v>
      </c>
      <c r="BD7">
        <v>3.756131512452701</v>
      </c>
      <c r="BE7">
        <v>3.570665239217913</v>
      </c>
      <c r="BF7">
        <v>3.3925912139160199</v>
      </c>
      <c r="BG7">
        <v>3.221727214232839</v>
      </c>
      <c r="BH7">
        <v>3.0578905494940791</v>
      </c>
      <c r="BI7">
        <v>2.9008983950526321</v>
      </c>
      <c r="BJ7">
        <v>2.7505681217102058</v>
      </c>
      <c r="BK7">
        <v>2.606717619340817</v>
      </c>
      <c r="BL7">
        <v>2.4691656139498441</v>
      </c>
      <c r="BM7">
        <v>2.337731977469407</v>
      </c>
      <c r="BN7">
        <v>2.212238029658856</v>
      </c>
      <c r="BO7">
        <v>2.0925068315468991</v>
      </c>
      <c r="BP7">
        <v>1.978363469920009</v>
      </c>
      <c r="BQ7">
        <v>1.8696353324285899</v>
      </c>
      <c r="BR7">
        <v>1.7661523729486639</v>
      </c>
      <c r="BS7">
        <v>1.6677473669014229</v>
      </c>
      <c r="BT7">
        <v>1.57425615629603</v>
      </c>
      <c r="BU7">
        <v>1.4855178843215029</v>
      </c>
      <c r="BV7">
        <v>1.401375219372351</v>
      </c>
      <c r="BW7">
        <v>1.321674568447843</v>
      </c>
      <c r="BX7">
        <v>1.2462662799177979</v>
      </c>
      <c r="BY7">
        <v>1.1750048356969811</v>
      </c>
      <c r="BZ7">
        <v>1.107749032916491</v>
      </c>
      <c r="CA7">
        <v>1.0443621552229241</v>
      </c>
      <c r="CB7">
        <v>0.98471213387481882</v>
      </c>
      <c r="CC7">
        <v>0.92867169884073419</v>
      </c>
      <c r="CD7">
        <v>0.87611852013439062</v>
      </c>
      <c r="CE7">
        <v>0.82693533964907928</v>
      </c>
      <c r="CF7">
        <v>0.7810100937764588</v>
      </c>
      <c r="CG7">
        <v>0.73823602711349068</v>
      </c>
      <c r="CH7">
        <v>0.69851179757630888</v>
      </c>
      <c r="CI7">
        <v>0.66174157325005112</v>
      </c>
      <c r="CJ7">
        <v>0.62783512131078822</v>
      </c>
      <c r="CK7">
        <v>0.59670788935824604</v>
      </c>
      <c r="CL7">
        <v>0.56828107949738538</v>
      </c>
      <c r="CM7">
        <v>0.54248171550200652</v>
      </c>
      <c r="CN7">
        <v>0.51924270338572498</v>
      </c>
      <c r="CO7">
        <v>0.49850288569425771</v>
      </c>
      <c r="CP7">
        <v>0.48020708981835719</v>
      </c>
      <c r="CQ7">
        <v>0.46430617060939378</v>
      </c>
      <c r="CR7">
        <v>0.45075704755939228</v>
      </c>
      <c r="CS7">
        <v>0.43952273678458548</v>
      </c>
      <c r="CT7">
        <v>0.43057237802692327</v>
      </c>
      <c r="CU7">
        <v>0.42388125686084172</v>
      </c>
      <c r="CV7">
        <v>0.41943082226422129</v>
      </c>
      <c r="CW7">
        <v>0.41720869968229479</v>
      </c>
    </row>
    <row r="8" spans="1:101" x14ac:dyDescent="0.25">
      <c r="B8">
        <v>5</v>
      </c>
      <c r="C8">
        <v>27.60712446185644</v>
      </c>
      <c r="D8">
        <v>26.924688496450859</v>
      </c>
      <c r="E8">
        <v>26.252645927503419</v>
      </c>
      <c r="F8">
        <v>25.59095375389731</v>
      </c>
      <c r="G8">
        <v>24.939571797543049</v>
      </c>
      <c r="H8">
        <v>24.298462355106309</v>
      </c>
      <c r="I8">
        <v>23.667589854392709</v>
      </c>
      <c r="J8">
        <v>23.046920516170839</v>
      </c>
      <c r="K8">
        <v>22.436422022199221</v>
      </c>
      <c r="L8">
        <v>21.836063190204701</v>
      </c>
      <c r="M8">
        <v>21.2458136565381</v>
      </c>
      <c r="N8">
        <v>20.665643567209319</v>
      </c>
      <c r="O8">
        <v>20.095523277977069</v>
      </c>
      <c r="P8">
        <v>19.535423064138659</v>
      </c>
      <c r="Q8">
        <v>18.985312840634439</v>
      </c>
      <c r="R8">
        <v>18.445161893046549</v>
      </c>
      <c r="S8">
        <v>17.914938620036409</v>
      </c>
      <c r="T8">
        <v>17.394610287726739</v>
      </c>
      <c r="U8">
        <v>16.884142796494942</v>
      </c>
      <c r="V8">
        <v>16.383500460602949</v>
      </c>
      <c r="W8">
        <v>15.892645801046671</v>
      </c>
      <c r="X8">
        <v>15.411539351964279</v>
      </c>
      <c r="Y8">
        <v>14.94013948089837</v>
      </c>
      <c r="Z8">
        <v>14.478402223161741</v>
      </c>
      <c r="AA8">
        <v>14.026281130511119</v>
      </c>
      <c r="AB8">
        <v>13.583727134286979</v>
      </c>
      <c r="AC8">
        <v>13.15068842313211</v>
      </c>
      <c r="AD8">
        <v>12.72711033535551</v>
      </c>
      <c r="AE8">
        <v>12.31293526596277</v>
      </c>
      <c r="AF8">
        <v>11.90810258832953</v>
      </c>
      <c r="AG8">
        <v>11.51254859045007</v>
      </c>
      <c r="AH8">
        <v>11.12620642565061</v>
      </c>
      <c r="AI8">
        <v>10.749006077613711</v>
      </c>
      <c r="AJ8">
        <v>10.380874339520791</v>
      </c>
      <c r="AK8">
        <v>10.021734807079239</v>
      </c>
      <c r="AL8">
        <v>9.6715078851635461</v>
      </c>
      <c r="AM8">
        <v>9.330110807763571</v>
      </c>
      <c r="AN8">
        <v>8.9974576708990597</v>
      </c>
      <c r="AO8">
        <v>8.6734594781272669</v>
      </c>
      <c r="AP8">
        <v>8.3580241982403329</v>
      </c>
      <c r="AQ8">
        <v>8.0510568347212583</v>
      </c>
      <c r="AR8">
        <v>7.7524595065016264</v>
      </c>
      <c r="AS8">
        <v>7.4621315395405574</v>
      </c>
      <c r="AT8">
        <v>7.1799695687235356</v>
      </c>
      <c r="AU8">
        <v>6.9058676495610882</v>
      </c>
      <c r="AV8">
        <v>6.6397173791507491</v>
      </c>
      <c r="AW8">
        <v>6.381408025852199</v>
      </c>
      <c r="AX8">
        <v>6.1308266671137304</v>
      </c>
      <c r="AY8">
        <v>5.8878583348793256</v>
      </c>
      <c r="AZ8">
        <v>5.6523861679988343</v>
      </c>
      <c r="BA8">
        <v>5.4242915710592534</v>
      </c>
      <c r="BB8">
        <v>5.2034543790531664</v>
      </c>
      <c r="BC8">
        <v>4.9897530273004449</v>
      </c>
      <c r="BD8">
        <v>4.7830647260413031</v>
      </c>
      <c r="BE8">
        <v>4.5832656391233151</v>
      </c>
      <c r="BF8">
        <v>4.3902310662110473</v>
      </c>
      <c r="BG8">
        <v>4.2038356279550122</v>
      </c>
      <c r="BH8">
        <v>4.0239534535664836</v>
      </c>
      <c r="BI8">
        <v>3.8504583702560389</v>
      </c>
      <c r="BJ8">
        <v>3.6832240940066718</v>
      </c>
      <c r="BK8">
        <v>3.5221244211666272</v>
      </c>
      <c r="BL8">
        <v>3.3670334203624779</v>
      </c>
      <c r="BM8">
        <v>3.217825624249997</v>
      </c>
      <c r="BN8">
        <v>3.0743762206374972</v>
      </c>
      <c r="BO8">
        <v>2.936561242535408</v>
      </c>
      <c r="BP8">
        <v>2.80425775670447</v>
      </c>
      <c r="BQ8">
        <v>2.67734405029536</v>
      </c>
      <c r="BR8">
        <v>2.5556998151922201</v>
      </c>
      <c r="BS8">
        <v>2.4392063296935049</v>
      </c>
      <c r="BT8">
        <v>2.327746637184251</v>
      </c>
      <c r="BU8">
        <v>2.221205721474611</v>
      </c>
      <c r="BV8">
        <v>2.1194706785003419</v>
      </c>
      <c r="BW8">
        <v>2.0224308841015599</v>
      </c>
      <c r="BX8">
        <v>1.9299781576163679</v>
      </c>
      <c r="BY8">
        <v>1.842006921045932</v>
      </c>
      <c r="BZ8">
        <v>1.758414353567112</v>
      </c>
      <c r="CA8">
        <v>1.6791005411876689</v>
      </c>
      <c r="CB8">
        <v>1.603968621357275</v>
      </c>
      <c r="CC8">
        <v>1.5329249223652399</v>
      </c>
      <c r="CD8">
        <v>1.4658790973726821</v>
      </c>
      <c r="CE8">
        <v>1.4027442529426499</v>
      </c>
      <c r="CF8">
        <v>1.3434370719470861</v>
      </c>
      <c r="CG8">
        <v>1.287877930743424</v>
      </c>
      <c r="CH8">
        <v>1.2359910105269409</v>
      </c>
      <c r="CI8">
        <v>1.1877044027774419</v>
      </c>
      <c r="CJ8">
        <v>1.142950208729683</v>
      </c>
      <c r="CK8">
        <v>1.101664632807829</v>
      </c>
      <c r="CL8">
        <v>1.0637880699730431</v>
      </c>
      <c r="CM8">
        <v>1.029265186942091</v>
      </c>
      <c r="CN8">
        <v>0.99804499724205797</v>
      </c>
      <c r="CO8">
        <v>0.97008093007291407</v>
      </c>
      <c r="CP8">
        <v>0.94533089295539341</v>
      </c>
      <c r="CQ8">
        <v>0.92375732814633338</v>
      </c>
      <c r="CR8">
        <v>0.90532726280798315</v>
      </c>
      <c r="CS8">
        <v>0.89001235292099423</v>
      </c>
      <c r="CT8">
        <v>0.87778892093352923</v>
      </c>
      <c r="CU8">
        <v>0.86863798714134077</v>
      </c>
      <c r="CV8">
        <v>0.86254529479497322</v>
      </c>
      <c r="CW8">
        <v>0.85950132893189846</v>
      </c>
    </row>
    <row r="9" spans="1:101" x14ac:dyDescent="0.25">
      <c r="B9">
        <v>6</v>
      </c>
      <c r="C9">
        <v>27.63901595657763</v>
      </c>
      <c r="D9">
        <v>26.988423941564001</v>
      </c>
      <c r="E9">
        <v>26.348130357466761</v>
      </c>
      <c r="F9">
        <v>25.71804502776617</v>
      </c>
      <c r="G9">
        <v>25.098080966626409</v>
      </c>
      <c r="H9">
        <v>24.488154151206469</v>
      </c>
      <c r="I9">
        <v>23.888183296951979</v>
      </c>
      <c r="J9">
        <v>23.298089636243869</v>
      </c>
      <c r="K9">
        <v>22.71779670077504</v>
      </c>
      <c r="L9">
        <v>22.147230108017549</v>
      </c>
      <c r="M9">
        <v>21.586317352135609</v>
      </c>
      <c r="N9">
        <v>21.03498759968948</v>
      </c>
      <c r="O9">
        <v>20.493171490464501</v>
      </c>
      <c r="P9">
        <v>19.96080094374825</v>
      </c>
      <c r="Q9">
        <v>19.437808970365491</v>
      </c>
      <c r="R9">
        <v>18.92412949076677</v>
      </c>
      <c r="S9">
        <v>18.419697159452049</v>
      </c>
      <c r="T9">
        <v>17.924447195994709</v>
      </c>
      <c r="U9">
        <v>17.43831522291541</v>
      </c>
      <c r="V9">
        <v>16.961237110637331</v>
      </c>
      <c r="W9">
        <v>16.49314882973751</v>
      </c>
      <c r="X9">
        <v>16.03398631068934</v>
      </c>
      <c r="Y9">
        <v>15.583685311273801</v>
      </c>
      <c r="Z9">
        <v>15.14218129181608</v>
      </c>
      <c r="AA9">
        <v>14.70940929838582</v>
      </c>
      <c r="AB9">
        <v>14.28530385407837</v>
      </c>
      <c r="AC9">
        <v>13.86979885847429</v>
      </c>
      <c r="AD9">
        <v>13.462827495354309</v>
      </c>
      <c r="AE9">
        <v>13.064322148726029</v>
      </c>
      <c r="AF9">
        <v>12.674214327198269</v>
      </c>
      <c r="AG9">
        <v>12.292434596719071</v>
      </c>
      <c r="AH9">
        <v>11.91891252167204</v>
      </c>
      <c r="AI9">
        <v>11.55357661430731</v>
      </c>
      <c r="AJ9">
        <v>11.19635429246182</v>
      </c>
      <c r="AK9">
        <v>10.847171845506031</v>
      </c>
      <c r="AL9">
        <v>10.505954408433791</v>
      </c>
      <c r="AM9">
        <v>10.17262594399473</v>
      </c>
      <c r="AN9">
        <v>9.8471092327498866</v>
      </c>
      <c r="AO9">
        <v>9.5293258709142208</v>
      </c>
      <c r="AP9">
        <v>9.2191962758332018</v>
      </c>
      <c r="AQ9">
        <v>8.9166396989241861</v>
      </c>
      <c r="AR9">
        <v>8.6215742458984543</v>
      </c>
      <c r="AS9">
        <v>8.3339169040650241</v>
      </c>
      <c r="AT9">
        <v>8.0535835765037085</v>
      </c>
      <c r="AU9">
        <v>7.7804891228822086</v>
      </c>
      <c r="AV9">
        <v>7.5145474066795828</v>
      </c>
      <c r="AW9">
        <v>7.255671348567887</v>
      </c>
      <c r="AX9">
        <v>7.0037729856929509</v>
      </c>
      <c r="AY9">
        <v>6.7587635365863861</v>
      </c>
      <c r="AZ9">
        <v>6.520553471432244</v>
      </c>
      <c r="BA9">
        <v>6.2890525874043126</v>
      </c>
      <c r="BB9">
        <v>6.0641700887835484</v>
      </c>
      <c r="BC9">
        <v>5.8458146715593351</v>
      </c>
      <c r="BD9">
        <v>5.6338946122135987</v>
      </c>
      <c r="BE9">
        <v>5.4283178603830677</v>
      </c>
      <c r="BF9">
        <v>5.2289921350917119</v>
      </c>
      <c r="BG9">
        <v>5.0358250242435956</v>
      </c>
      <c r="BH9">
        <v>4.8487240870649622</v>
      </c>
      <c r="BI9">
        <v>4.6675969591839568</v>
      </c>
      <c r="BJ9">
        <v>4.4923514600368009</v>
      </c>
      <c r="BK9">
        <v>4.3228957022902676</v>
      </c>
      <c r="BL9">
        <v>4.159138202972283</v>
      </c>
      <c r="BM9">
        <v>4.0009879960049686</v>
      </c>
      <c r="BN9">
        <v>3.8483547458376139</v>
      </c>
      <c r="BO9">
        <v>3.7011488618810522</v>
      </c>
      <c r="BP9">
        <v>3.5592816134492331</v>
      </c>
      <c r="BQ9">
        <v>3.422665244918917</v>
      </c>
      <c r="BR9">
        <v>3.291213090823764</v>
      </c>
      <c r="BS9">
        <v>3.164839690605195</v>
      </c>
      <c r="BT9">
        <v>3.043460902748873</v>
      </c>
      <c r="BU9">
        <v>2.9269940180423539</v>
      </c>
      <c r="BV9">
        <v>2.815357871696623</v>
      </c>
      <c r="BW9">
        <v>2.7084729540820121</v>
      </c>
      <c r="BX9">
        <v>2.606261519836234</v>
      </c>
      <c r="BY9">
        <v>2.508647695111041</v>
      </c>
      <c r="BZ9">
        <v>2.4155575827314562</v>
      </c>
      <c r="CA9">
        <v>2.3269193650505819</v>
      </c>
      <c r="CB9">
        <v>2.2426634042912279</v>
      </c>
      <c r="CC9">
        <v>2.1627223401742448</v>
      </c>
      <c r="CD9">
        <v>2.0870311846425089</v>
      </c>
      <c r="CE9">
        <v>2.015527413497896</v>
      </c>
      <c r="CF9">
        <v>1.948151054777892</v>
      </c>
      <c r="CG9">
        <v>1.884844773706863</v>
      </c>
      <c r="CH9">
        <v>1.825553954066375</v>
      </c>
      <c r="CI9">
        <v>1.7702267758373511</v>
      </c>
      <c r="CJ9">
        <v>1.7188142889758991</v>
      </c>
      <c r="CK9">
        <v>1.6712704831932721</v>
      </c>
      <c r="CL9">
        <v>1.6275523536190839</v>
      </c>
      <c r="CM9">
        <v>1.5876199622356351</v>
      </c>
      <c r="CN9">
        <v>1.5514364949794659</v>
      </c>
      <c r="CO9">
        <v>1.518968314414902</v>
      </c>
      <c r="CP9">
        <v>1.490185007892538</v>
      </c>
      <c r="CQ9">
        <v>1.4650594311140459</v>
      </c>
      <c r="CR9">
        <v>1.4435677470325741</v>
      </c>
      <c r="CS9">
        <v>1.4256894600263941</v>
      </c>
      <c r="CT9">
        <v>1.4114074452911469</v>
      </c>
      <c r="CU9">
        <v>1.40070797340427</v>
      </c>
      <c r="CV9">
        <v>1.393580730022816</v>
      </c>
      <c r="CW9">
        <v>1.390018830683768</v>
      </c>
    </row>
    <row r="10" spans="1:101" x14ac:dyDescent="0.25">
      <c r="B10">
        <v>7</v>
      </c>
      <c r="C10">
        <v>27.66230463851964</v>
      </c>
      <c r="D10">
        <v>27.034972699942792</v>
      </c>
      <c r="E10">
        <v>26.417882046160759</v>
      </c>
      <c r="F10">
        <v>25.810914089627861</v>
      </c>
      <c r="G10">
        <v>25.21395362740029</v>
      </c>
      <c r="H10">
        <v>24.626888677215462</v>
      </c>
      <c r="I10">
        <v>24.049610315809531</v>
      </c>
      <c r="J10">
        <v>23.482012519669389</v>
      </c>
      <c r="K10">
        <v>22.923992008412171</v>
      </c>
      <c r="L10">
        <v>22.3754480909829</v>
      </c>
      <c r="M10">
        <v>21.83628251485656</v>
      </c>
      <c r="N10">
        <v>21.30639931842661</v>
      </c>
      <c r="O10">
        <v>20.785704686757761</v>
      </c>
      <c r="P10">
        <v>20.274106810874329</v>
      </c>
      <c r="Q10">
        <v>19.771515750750449</v>
      </c>
      <c r="R10">
        <v>19.277843302161731</v>
      </c>
      <c r="S10">
        <v>18.793002867550829</v>
      </c>
      <c r="T10">
        <v>18.31690933105245</v>
      </c>
      <c r="U10">
        <v>17.84947893781526</v>
      </c>
      <c r="V10">
        <v>17.390629177750029</v>
      </c>
      <c r="W10">
        <v>16.940278673825151</v>
      </c>
      <c r="X10">
        <v>16.498347075021279</v>
      </c>
      <c r="Y10">
        <v>16.064754954048219</v>
      </c>
      <c r="Z10">
        <v>15.63942370991731</v>
      </c>
      <c r="AA10">
        <v>15.22227547545309</v>
      </c>
      <c r="AB10">
        <v>14.81323302981818</v>
      </c>
      <c r="AC10">
        <v>14.41221971611494</v>
      </c>
      <c r="AD10">
        <v>14.01915936411773</v>
      </c>
      <c r="AE10">
        <v>13.63397621817847</v>
      </c>
      <c r="AF10">
        <v>13.25659487033878</v>
      </c>
      <c r="AG10">
        <v>12.88694019867048</v>
      </c>
      <c r="AH10">
        <v>12.5249373108564</v>
      </c>
      <c r="AI10">
        <v>12.170511493012789</v>
      </c>
      <c r="AJ10">
        <v>11.82358816374385</v>
      </c>
      <c r="AK10">
        <v>11.48409283340899</v>
      </c>
      <c r="AL10">
        <v>11.15195106857284</v>
      </c>
      <c r="AM10">
        <v>10.827088461598001</v>
      </c>
      <c r="AN10">
        <v>10.50943060533033</v>
      </c>
      <c r="AO10">
        <v>10.19890307281724</v>
      </c>
      <c r="AP10">
        <v>9.8954314019891854</v>
      </c>
      <c r="AQ10">
        <v>9.5989410852258246</v>
      </c>
      <c r="AR10">
        <v>9.3093575637187946</v>
      </c>
      <c r="AS10">
        <v>9.0266062265345042</v>
      </c>
      <c r="AT10">
        <v>8.7506124142716644</v>
      </c>
      <c r="AU10">
        <v>8.4813014272001084</v>
      </c>
      <c r="AV10">
        <v>8.2185985377597675</v>
      </c>
      <c r="AW10">
        <v>7.9624290072909751</v>
      </c>
      <c r="AX10">
        <v>7.7127181068603008</v>
      </c>
      <c r="AY10">
        <v>7.4693911420392531</v>
      </c>
      <c r="AZ10">
        <v>7.2323734814870981</v>
      </c>
      <c r="BA10">
        <v>7.0015905891827934</v>
      </c>
      <c r="BB10">
        <v>6.7769680601458786</v>
      </c>
      <c r="BC10">
        <v>6.5584316594807319</v>
      </c>
      <c r="BD10">
        <v>6.3459073645743587</v>
      </c>
      <c r="BE10">
        <v>6.1393214102732676</v>
      </c>
      <c r="BF10">
        <v>5.9386003368615006</v>
      </c>
      <c r="BG10">
        <v>5.7436710406584588</v>
      </c>
      <c r="BH10">
        <v>5.5544608270522211</v>
      </c>
      <c r="BI10">
        <v>5.3708974657817201</v>
      </c>
      <c r="BJ10">
        <v>5.1929092482789896</v>
      </c>
      <c r="BK10">
        <v>5.0204250468812397</v>
      </c>
      <c r="BL10">
        <v>4.8533743757213017</v>
      </c>
      <c r="BM10">
        <v>4.6916874531042687</v>
      </c>
      <c r="BN10">
        <v>4.5352952651777656</v>
      </c>
      <c r="BO10">
        <v>4.3841296307035478</v>
      </c>
      <c r="BP10">
        <v>4.238123266738544</v>
      </c>
      <c r="BQ10">
        <v>4.0972098550341478</v>
      </c>
      <c r="BR10">
        <v>3.9613241089641988</v>
      </c>
      <c r="BS10">
        <v>3.8304018407934142</v>
      </c>
      <c r="BT10">
        <v>3.7043800291001889</v>
      </c>
      <c r="BU10">
        <v>3.5831968861699539</v>
      </c>
      <c r="BV10">
        <v>3.4667919251779469</v>
      </c>
      <c r="BW10">
        <v>3.3551060269832469</v>
      </c>
      <c r="BX10">
        <v>3.2480815063593771</v>
      </c>
      <c r="BY10">
        <v>3.145662177490014</v>
      </c>
      <c r="BZ10">
        <v>3.0477934185626689</v>
      </c>
      <c r="CA10">
        <v>2.9544222352969309</v>
      </c>
      <c r="CB10">
        <v>2.8654973232486469</v>
      </c>
      <c r="CC10">
        <v>2.780969128735745</v>
      </c>
      <c r="CD10">
        <v>2.700789908236445</v>
      </c>
      <c r="CE10">
        <v>2.6249137861157021</v>
      </c>
      <c r="CF10">
        <v>2.553296810540949</v>
      </c>
      <c r="CG10">
        <v>2.4858970074536759</v>
      </c>
      <c r="CH10">
        <v>2.4226744324691971</v>
      </c>
      <c r="CI10">
        <v>2.363591220582649</v>
      </c>
      <c r="CJ10">
        <v>2.3086116335651599</v>
      </c>
      <c r="CK10">
        <v>2.2577021049406549</v>
      </c>
      <c r="CL10">
        <v>2.210831282439472</v>
      </c>
      <c r="CM10">
        <v>2.1679700678318921</v>
      </c>
      <c r="CN10">
        <v>2.1290916540507179</v>
      </c>
      <c r="CO10">
        <v>2.0941715595190189</v>
      </c>
      <c r="CP10">
        <v>2.0631876596056031</v>
      </c>
      <c r="CQ10">
        <v>2.036120215137633</v>
      </c>
      <c r="CR10">
        <v>2.0129518979066749</v>
      </c>
      <c r="CS10">
        <v>1.9936678131114609</v>
      </c>
      <c r="CT10">
        <v>1.9782555186873449</v>
      </c>
      <c r="CU10">
        <v>1.966705041479845</v>
      </c>
      <c r="CV10">
        <v>1.959008890226418</v>
      </c>
      <c r="CW10">
        <v>1.955162065317833</v>
      </c>
    </row>
    <row r="11" spans="1:101" x14ac:dyDescent="0.25">
      <c r="B11">
        <v>8</v>
      </c>
      <c r="C11">
        <v>27.68005489001149</v>
      </c>
      <c r="D11">
        <v>27.070455149279152</v>
      </c>
      <c r="E11">
        <v>26.471060623090452</v>
      </c>
      <c r="F11">
        <v>25.881734781288191</v>
      </c>
      <c r="G11">
        <v>25.30234458906952</v>
      </c>
      <c r="H11">
        <v>24.732760379542722</v>
      </c>
      <c r="I11">
        <v>24.172855728146931</v>
      </c>
      <c r="J11">
        <v>23.62250732903922</v>
      </c>
      <c r="K11">
        <v>23.08159487355211</v>
      </c>
      <c r="L11">
        <v>22.550000930823241</v>
      </c>
      <c r="M11">
        <v>22.027610830697331</v>
      </c>
      <c r="N11">
        <v>21.514312548998081</v>
      </c>
      <c r="O11">
        <v>21.009996595265779</v>
      </c>
      <c r="P11">
        <v>20.514555903053129</v>
      </c>
      <c r="Q11">
        <v>20.027885722869609</v>
      </c>
      <c r="R11">
        <v>19.549883517860611</v>
      </c>
      <c r="S11">
        <v>19.08044886230476</v>
      </c>
      <c r="T11">
        <v>18.619483343008721</v>
      </c>
      <c r="U11">
        <v>18.166890463675021</v>
      </c>
      <c r="V11">
        <v>17.722575552313881</v>
      </c>
      <c r="W11">
        <v>17.286445671765879</v>
      </c>
      <c r="X11">
        <v>16.85840953339795</v>
      </c>
      <c r="Y11">
        <v>16.438377414029329</v>
      </c>
      <c r="Z11">
        <v>16.026261076140411</v>
      </c>
      <c r="AA11">
        <v>15.62197369141114</v>
      </c>
      <c r="AB11">
        <v>15.225429767631301</v>
      </c>
      <c r="AC11">
        <v>14.836545079018711</v>
      </c>
      <c r="AD11">
        <v>14.455236599976301</v>
      </c>
      <c r="AE11">
        <v>14.081422442313549</v>
      </c>
      <c r="AF11">
        <v>13.7150217959516</v>
      </c>
      <c r="AG11">
        <v>13.35595487312575</v>
      </c>
      <c r="AH11">
        <v>13.004142856093591</v>
      </c>
      <c r="AI11">
        <v>12.65950784835047</v>
      </c>
      <c r="AJ11">
        <v>12.321972829348651</v>
      </c>
      <c r="AK11">
        <v>11.991461612710619</v>
      </c>
      <c r="AL11">
        <v>11.66789880792078</v>
      </c>
      <c r="AM11">
        <v>11.3512097854742</v>
      </c>
      <c r="AN11">
        <v>11.041320645455411</v>
      </c>
      <c r="AO11">
        <v>10.73815818951436</v>
      </c>
      <c r="AP11">
        <v>10.44164989620076</v>
      </c>
      <c r="AQ11">
        <v>10.151723899613071</v>
      </c>
      <c r="AR11">
        <v>9.8683089713124836</v>
      </c>
      <c r="AS11">
        <v>9.5913345054469303</v>
      </c>
      <c r="AT11">
        <v>9.3207305070252531</v>
      </c>
      <c r="AU11">
        <v>9.0564275832762746</v>
      </c>
      <c r="AV11">
        <v>8.7983569380227458</v>
      </c>
      <c r="AW11">
        <v>8.5464503689954583</v>
      </c>
      <c r="AX11">
        <v>8.3006402680081024</v>
      </c>
      <c r="AY11">
        <v>8.0608596239091703</v>
      </c>
      <c r="AZ11">
        <v>7.8270420282229756</v>
      </c>
      <c r="BA11">
        <v>7.5991216833878674</v>
      </c>
      <c r="BB11">
        <v>7.3770334134959796</v>
      </c>
      <c r="BC11">
        <v>7.1607126774352956</v>
      </c>
      <c r="BD11">
        <v>6.9500955843313932</v>
      </c>
      <c r="BE11">
        <v>6.7451189111832903</v>
      </c>
      <c r="BF11">
        <v>6.5457201225848252</v>
      </c>
      <c r="BG11">
        <v>6.3518373924204141</v>
      </c>
      <c r="BH11">
        <v>6.1634096274217747</v>
      </c>
      <c r="BI11">
        <v>5.9803764924698326</v>
      </c>
      <c r="BJ11">
        <v>5.8026784375244418</v>
      </c>
      <c r="BK11">
        <v>5.6302567260627399</v>
      </c>
      <c r="BL11">
        <v>5.4630534649056486</v>
      </c>
      <c r="BM11">
        <v>5.3010116353110206</v>
      </c>
      <c r="BN11">
        <v>5.144075125210879</v>
      </c>
      <c r="BO11">
        <v>4.9921887624698664</v>
      </c>
      <c r="BP11">
        <v>4.8452983490414816</v>
      </c>
      <c r="BQ11">
        <v>4.7033506958986946</v>
      </c>
      <c r="BR11">
        <v>4.5662936586156988</v>
      </c>
      <c r="BS11">
        <v>4.4340761734779619</v>
      </c>
      <c r="BT11">
        <v>4.3066482939984212</v>
      </c>
      <c r="BU11">
        <v>4.1839612277185942</v>
      </c>
      <c r="BV11">
        <v>4.0659673731745372</v>
      </c>
      <c r="BW11">
        <v>3.9526203569088558</v>
      </c>
      <c r="BX11">
        <v>3.843875070411837</v>
      </c>
      <c r="BY11">
        <v>3.739687706876325</v>
      </c>
      <c r="BZ11">
        <v>3.6400157976533412</v>
      </c>
      <c r="CA11">
        <v>3.5448182482973931</v>
      </c>
      <c r="CB11">
        <v>3.4540553740932012</v>
      </c>
      <c r="CC11">
        <v>3.3676889349581209</v>
      </c>
      <c r="CD11">
        <v>3.2856821696174019</v>
      </c>
      <c r="CE11">
        <v>3.2079998289526119</v>
      </c>
      <c r="CF11">
        <v>3.1346082084267022</v>
      </c>
      <c r="CG11">
        <v>3.065475179492712</v>
      </c>
      <c r="CH11">
        <v>3.0005702198966229</v>
      </c>
      <c r="CI11">
        <v>2.9398644427887599</v>
      </c>
      <c r="CJ11">
        <v>2.8833306245618791</v>
      </c>
      <c r="CK11">
        <v>2.8309432313382672</v>
      </c>
      <c r="CL11">
        <v>2.782678444032364</v>
      </c>
      <c r="CM11">
        <v>2.738514181919669</v>
      </c>
      <c r="CN11">
        <v>2.698430124647174</v>
      </c>
      <c r="CO11">
        <v>2.662407732625081</v>
      </c>
      <c r="CP11">
        <v>2.6304302657443732</v>
      </c>
      <c r="CQ11">
        <v>2.6024828003692408</v>
      </c>
      <c r="CR11">
        <v>2.5785522445585438</v>
      </c>
      <c r="CS11">
        <v>2.558627351475145</v>
      </c>
      <c r="CT11">
        <v>2.5426987309471509</v>
      </c>
      <c r="CU11">
        <v>2.5307588591498562</v>
      </c>
      <c r="CV11">
        <v>2.522802086382629</v>
      </c>
      <c r="CW11">
        <v>2.5188246429197569</v>
      </c>
    </row>
    <row r="12" spans="1:101" x14ac:dyDescent="0.25">
      <c r="B12">
        <v>9</v>
      </c>
      <c r="C12">
        <v>27.694066893093179</v>
      </c>
      <c r="D12">
        <v>27.09846735720912</v>
      </c>
      <c r="E12">
        <v>26.513049461562471</v>
      </c>
      <c r="F12">
        <v>25.9376649441921</v>
      </c>
      <c r="G12">
        <v>25.372169104763891</v>
      </c>
      <c r="H12">
        <v>24.816420698974891</v>
      </c>
      <c r="I12">
        <v>24.27028183461254</v>
      </c>
      <c r="J12">
        <v>23.73361786932244</v>
      </c>
      <c r="K12">
        <v>23.206297310137561</v>
      </c>
      <c r="L12">
        <v>22.68819171482124</v>
      </c>
      <c r="M12">
        <v>22.17917559507546</v>
      </c>
      <c r="N12">
        <v>21.67912632166507</v>
      </c>
      <c r="O12">
        <v>21.18792403150734</v>
      </c>
      <c r="P12">
        <v>20.705451536774628</v>
      </c>
      <c r="Q12">
        <v>20.231594236057109</v>
      </c>
      <c r="R12">
        <v>19.766240027630129</v>
      </c>
      <c r="S12">
        <v>19.309279224869439</v>
      </c>
      <c r="T12">
        <v>18.860604473855091</v>
      </c>
      <c r="U12">
        <v>18.420110673203379</v>
      </c>
      <c r="V12">
        <v>17.987694896163109</v>
      </c>
      <c r="W12">
        <v>17.563256315010701</v>
      </c>
      <c r="X12">
        <v>17.14669612777578</v>
      </c>
      <c r="Y12">
        <v>16.73791748732652</v>
      </c>
      <c r="Z12">
        <v>16.33682543284106</v>
      </c>
      <c r="AA12">
        <v>15.94332682368837</v>
      </c>
      <c r="AB12">
        <v>15.557330275739551</v>
      </c>
      <c r="AC12">
        <v>15.178746100126761</v>
      </c>
      <c r="AD12">
        <v>14.807486244464361</v>
      </c>
      <c r="AE12">
        <v>14.443464236543671</v>
      </c>
      <c r="AF12">
        <v>14.08659513050927</v>
      </c>
      <c r="AG12">
        <v>13.736795455521699</v>
      </c>
      <c r="AH12">
        <v>13.39398316690788</v>
      </c>
      <c r="AI12">
        <v>13.05807759979758</v>
      </c>
      <c r="AJ12">
        <v>12.728999425240479</v>
      </c>
      <c r="AK12">
        <v>12.4066706087951</v>
      </c>
      <c r="AL12">
        <v>12.091014371577669</v>
      </c>
      <c r="AM12">
        <v>11.781955153755449</v>
      </c>
      <c r="AN12">
        <v>11.47941858046539</v>
      </c>
      <c r="AO12">
        <v>11.183331430136279</v>
      </c>
      <c r="AP12">
        <v>10.89362160518842</v>
      </c>
      <c r="AQ12">
        <v>10.61021810508225</v>
      </c>
      <c r="AR12">
        <v>10.3330510016836</v>
      </c>
      <c r="AS12">
        <v>10.06205141691038</v>
      </c>
      <c r="AT12">
        <v>9.7971515026221283</v>
      </c>
      <c r="AU12">
        <v>9.5382844227108947</v>
      </c>
      <c r="AV12">
        <v>9.2853843373490008</v>
      </c>
      <c r="AW12">
        <v>9.0383863893461474</v>
      </c>
      <c r="AX12">
        <v>8.7972266925656299</v>
      </c>
      <c r="AY12">
        <v>8.5618423223467275</v>
      </c>
      <c r="AZ12">
        <v>8.3321713078775943</v>
      </c>
      <c r="BA12">
        <v>8.1081526264606083</v>
      </c>
      <c r="BB12">
        <v>7.8897261996096049</v>
      </c>
      <c r="BC12">
        <v>7.6768328909163834</v>
      </c>
      <c r="BD12">
        <v>7.4694145056214012</v>
      </c>
      <c r="BE12">
        <v>7.2674137918218236</v>
      </c>
      <c r="BF12">
        <v>7.0707744432482329</v>
      </c>
      <c r="BG12">
        <v>6.8794411035392544</v>
      </c>
      <c r="BH12">
        <v>6.6933593719421722</v>
      </c>
      <c r="BI12">
        <v>6.5124758103659168</v>
      </c>
      <c r="BJ12">
        <v>6.3367379517115232</v>
      </c>
      <c r="BK12">
        <v>6.1660943094041576</v>
      </c>
      <c r="BL12">
        <v>6.0004943880496029</v>
      </c>
      <c r="BM12">
        <v>5.8398886951375566</v>
      </c>
      <c r="BN12">
        <v>5.6842287537130716</v>
      </c>
      <c r="BO12">
        <v>5.5334671159372952</v>
      </c>
      <c r="BP12">
        <v>5.3875573774581156</v>
      </c>
      <c r="BQ12">
        <v>5.2464541925111376</v>
      </c>
      <c r="BR12">
        <v>5.1101132896714603</v>
      </c>
      <c r="BS12">
        <v>4.9784914881768607</v>
      </c>
      <c r="BT12">
        <v>4.8515467147431224</v>
      </c>
      <c r="BU12">
        <v>4.7292380207929874</v>
      </c>
      <c r="BV12">
        <v>4.6115256000204994</v>
      </c>
      <c r="BW12">
        <v>4.4983708062134973</v>
      </c>
      <c r="BX12">
        <v>4.3897361712578844</v>
      </c>
      <c r="BY12">
        <v>4.2855854232482642</v>
      </c>
      <c r="BZ12">
        <v>4.1858835046309508</v>
      </c>
      <c r="CA12">
        <v>4.0905965903065393</v>
      </c>
      <c r="CB12">
        <v>3.9996921056208521</v>
      </c>
      <c r="CC12">
        <v>3.9131387441747449</v>
      </c>
      <c r="CD12">
        <v>3.8309064853848969</v>
      </c>
      <c r="CE12">
        <v>3.7529666117298319</v>
      </c>
      <c r="CF12">
        <v>3.6792917256174249</v>
      </c>
      <c r="CG12">
        <v>3.6098557658120889</v>
      </c>
      <c r="CH12">
        <v>3.5446340233625691</v>
      </c>
      <c r="CI12">
        <v>3.4836031569732882</v>
      </c>
      <c r="CJ12">
        <v>3.4267412077649162</v>
      </c>
      <c r="CK12">
        <v>3.3740276133725371</v>
      </c>
      <c r="CL12">
        <v>3.3254432213321898</v>
      </c>
      <c r="CM12">
        <v>3.2809703017098499</v>
      </c>
      <c r="CN12">
        <v>3.2405925589294182</v>
      </c>
      <c r="CO12">
        <v>3.2042951427595132</v>
      </c>
      <c r="CP12">
        <v>3.1720646584219589</v>
      </c>
      <c r="CQ12">
        <v>3.14388917578782</v>
      </c>
      <c r="CR12">
        <v>3.1197582376302151</v>
      </c>
      <c r="CS12">
        <v>3.0996628669064279</v>
      </c>
      <c r="CT12">
        <v>3.08359557304497</v>
      </c>
      <c r="CU12">
        <v>3.0715503572168861</v>
      </c>
      <c r="CV12">
        <v>3.0635227165737611</v>
      </c>
      <c r="CW12">
        <v>3.059509647438531</v>
      </c>
    </row>
    <row r="13" spans="1:101" x14ac:dyDescent="0.25">
      <c r="B13">
        <v>10</v>
      </c>
      <c r="C13">
        <v>27.705453743469761</v>
      </c>
      <c r="D13">
        <v>27.121233109117039</v>
      </c>
      <c r="E13">
        <v>26.547178230932239</v>
      </c>
      <c r="F13">
        <v>25.983132938941271</v>
      </c>
      <c r="G13">
        <v>25.428944665537539</v>
      </c>
      <c r="H13">
        <v>24.884464353323871</v>
      </c>
      <c r="I13">
        <v>24.34954636448774</v>
      </c>
      <c r="J13">
        <v>23.824048391733449</v>
      </c>
      <c r="K13">
        <v>23.307831370794919</v>
      </c>
      <c r="L13">
        <v>22.800759394552049</v>
      </c>
      <c r="M13">
        <v>22.30269962877394</v>
      </c>
      <c r="N13">
        <v>21.81352222951147</v>
      </c>
      <c r="O13">
        <v>21.333100262161441</v>
      </c>
      <c r="P13">
        <v>20.861309622223558</v>
      </c>
      <c r="Q13">
        <v>20.39802895777137</v>
      </c>
      <c r="R13">
        <v>19.943139593656749</v>
      </c>
      <c r="S13">
        <v>19.49652545746731</v>
      </c>
      <c r="T13">
        <v>19.05807300725429</v>
      </c>
      <c r="U13">
        <v>18.62767116104849</v>
      </c>
      <c r="V13">
        <v>18.205211228179301</v>
      </c>
      <c r="W13">
        <v>17.790586842411681</v>
      </c>
      <c r="X13">
        <v>17.383693896914089</v>
      </c>
      <c r="Y13">
        <v>16.98443048106888</v>
      </c>
      <c r="Z13">
        <v>16.592696819135639</v>
      </c>
      <c r="AA13">
        <v>16.208395210775581</v>
      </c>
      <c r="AB13">
        <v>15.83142997344437</v>
      </c>
      <c r="AC13">
        <v>15.461707386658601</v>
      </c>
      <c r="AD13">
        <v>15.09913563813905</v>
      </c>
      <c r="AE13">
        <v>14.74362477183319</v>
      </c>
      <c r="AF13">
        <v>14.395086637816091</v>
      </c>
      <c r="AG13">
        <v>14.05343484406848</v>
      </c>
      <c r="AH13">
        <v>13.718584710127651</v>
      </c>
      <c r="AI13">
        <v>13.390453222605689</v>
      </c>
      <c r="AJ13">
        <v>13.068958992567349</v>
      </c>
      <c r="AK13">
        <v>12.75402221475796</v>
      </c>
      <c r="AL13">
        <v>12.445564628669519</v>
      </c>
      <c r="AM13">
        <v>12.1435094814319</v>
      </c>
      <c r="AN13">
        <v>11.84778149251305</v>
      </c>
      <c r="AO13">
        <v>11.55830682021133</v>
      </c>
      <c r="AP13">
        <v>11.27501302991995</v>
      </c>
      <c r="AQ13">
        <v>10.997829064142531</v>
      </c>
      <c r="AR13">
        <v>10.726685214236459</v>
      </c>
      <c r="AS13">
        <v>10.46151309385864</v>
      </c>
      <c r="AT13">
        <v>10.202245614086911</v>
      </c>
      <c r="AU13">
        <v>9.9488169601881609</v>
      </c>
      <c r="AV13">
        <v>9.7011625700024382</v>
      </c>
      <c r="AW13">
        <v>9.4592191139109403</v>
      </c>
      <c r="AX13">
        <v>9.2229244763536435</v>
      </c>
      <c r="AY13">
        <v>8.99221773886104</v>
      </c>
      <c r="AZ13">
        <v>8.7670391645627426</v>
      </c>
      <c r="BA13">
        <v>8.547330184134232</v>
      </c>
      <c r="BB13">
        <v>8.333033383141597</v>
      </c>
      <c r="BC13">
        <v>8.1240924907427576</v>
      </c>
      <c r="BD13">
        <v>7.920452369702268</v>
      </c>
      <c r="BE13">
        <v>7.7220590076757851</v>
      </c>
      <c r="BF13">
        <v>7.5288595097189734</v>
      </c>
      <c r="BG13">
        <v>7.3408020919745383</v>
      </c>
      <c r="BH13">
        <v>7.1578360764903266</v>
      </c>
      <c r="BI13">
        <v>6.9799118871203589</v>
      </c>
      <c r="BJ13">
        <v>6.8069810464598604</v>
      </c>
      <c r="BK13">
        <v>6.638996173764788</v>
      </c>
      <c r="BL13">
        <v>6.4759109838057256</v>
      </c>
      <c r="BM13">
        <v>6.3176802866053663</v>
      </c>
      <c r="BN13">
        <v>6.1642599880085136</v>
      </c>
      <c r="BO13">
        <v>6.0156070910332851</v>
      </c>
      <c r="BP13">
        <v>5.8716796979518371</v>
      </c>
      <c r="BQ13">
        <v>5.7324370130488411</v>
      </c>
      <c r="BR13">
        <v>5.5978393460060536</v>
      </c>
      <c r="BS13">
        <v>5.4678481158613188</v>
      </c>
      <c r="BT13">
        <v>5.3424258554905073</v>
      </c>
      <c r="BU13">
        <v>5.2215362165612227</v>
      </c>
      <c r="BV13">
        <v>5.1051439749075129</v>
      </c>
      <c r="BW13">
        <v>4.9932150362753802</v>
      </c>
      <c r="BX13">
        <v>4.8857164423892279</v>
      </c>
      <c r="BY13">
        <v>4.7826163772903527</v>
      </c>
      <c r="BZ13">
        <v>4.6838841738992576</v>
      </c>
      <c r="CA13">
        <v>4.5894903207543791</v>
      </c>
      <c r="CB13">
        <v>4.4994064688808946</v>
      </c>
      <c r="CC13">
        <v>4.4136054387443551</v>
      </c>
      <c r="CD13">
        <v>4.3320612272448216</v>
      </c>
      <c r="CE13">
        <v>4.2547490147088283</v>
      </c>
      <c r="CF13">
        <v>4.1816451718373706</v>
      </c>
      <c r="CG13">
        <v>4.1127272665699053</v>
      </c>
      <c r="CH13">
        <v>4.047974070825525</v>
      </c>
      <c r="CI13">
        <v>3.9873655670843529</v>
      </c>
      <c r="CJ13">
        <v>3.9308829547734732</v>
      </c>
      <c r="CK13">
        <v>3.8785086564237901</v>
      </c>
      <c r="CL13">
        <v>3.830226323565729</v>
      </c>
      <c r="CM13">
        <v>3.7860208423335782</v>
      </c>
      <c r="CN13">
        <v>3.7458783387503161</v>
      </c>
      <c r="CO13">
        <v>3.709786183666516</v>
      </c>
      <c r="CP13">
        <v>3.677732997329016</v>
      </c>
      <c r="CQ13">
        <v>3.649708653557187</v>
      </c>
      <c r="CR13">
        <v>3.625704283506511</v>
      </c>
      <c r="CS13">
        <v>3.6057122790016152</v>
      </c>
      <c r="CT13">
        <v>3.589726295422746</v>
      </c>
      <c r="CU13">
        <v>3.5777412541321638</v>
      </c>
      <c r="CV13">
        <v>3.5697533444290208</v>
      </c>
      <c r="CW13">
        <v>3.5657600250235109</v>
      </c>
    </row>
    <row r="14" spans="1:101" x14ac:dyDescent="0.25">
      <c r="B14">
        <v>11</v>
      </c>
      <c r="C14">
        <v>27.714928142638311</v>
      </c>
      <c r="D14">
        <v>27.14017638626915</v>
      </c>
      <c r="E14">
        <v>26.575579352213889</v>
      </c>
      <c r="F14">
        <v>26.020975374843079</v>
      </c>
      <c r="G14">
        <v>25.476206416368921</v>
      </c>
      <c r="H14">
        <v>24.94111798309271</v>
      </c>
      <c r="I14">
        <v>24.415559043111969</v>
      </c>
      <c r="J14">
        <v>23.899381945493339</v>
      </c>
      <c r="K14">
        <v>23.392442340916361</v>
      </c>
      <c r="L14">
        <v>22.894599103794381</v>
      </c>
      <c r="M14">
        <v>22.405714255877879</v>
      </c>
      <c r="N14">
        <v>21.925652891346349</v>
      </c>
      <c r="O14">
        <v>21.454283103393841</v>
      </c>
      <c r="P14">
        <v>20.991475912313959</v>
      </c>
      <c r="Q14">
        <v>20.53710519508903</v>
      </c>
      <c r="R14">
        <v>20.091047616488421</v>
      </c>
      <c r="S14">
        <v>19.653182561680261</v>
      </c>
      <c r="T14">
        <v>19.223392070360561</v>
      </c>
      <c r="U14">
        <v>18.80156077240304</v>
      </c>
      <c r="V14">
        <v>18.387575825032432</v>
      </c>
      <c r="W14">
        <v>17.98132685152364</v>
      </c>
      <c r="X14">
        <v>17.582705881428051</v>
      </c>
      <c r="Y14">
        <v>17.19160729232788</v>
      </c>
      <c r="Z14">
        <v>16.807927753118591</v>
      </c>
      <c r="AA14">
        <v>16.43156616881851</v>
      </c>
      <c r="AB14">
        <v>16.062423626904081</v>
      </c>
      <c r="AC14">
        <v>15.700403345168001</v>
      </c>
      <c r="AD14">
        <v>15.34541062109699</v>
      </c>
      <c r="AE14">
        <v>14.99735278276461</v>
      </c>
      <c r="AF14">
        <v>14.6561391412337</v>
      </c>
      <c r="AG14">
        <v>14.32168094446193</v>
      </c>
      <c r="AH14">
        <v>13.993891332703161</v>
      </c>
      <c r="AI14">
        <v>13.672685295395819</v>
      </c>
      <c r="AJ14">
        <v>13.357979629528829</v>
      </c>
      <c r="AK14">
        <v>13.04969289947428</v>
      </c>
      <c r="AL14">
        <v>12.747745398275191</v>
      </c>
      <c r="AM14">
        <v>12.452059110375099</v>
      </c>
      <c r="AN14">
        <v>12.162557675776061</v>
      </c>
      <c r="AO14">
        <v>11.879166355609311</v>
      </c>
      <c r="AP14">
        <v>11.601811999102731</v>
      </c>
      <c r="AQ14">
        <v>11.33042301192784</v>
      </c>
      <c r="AR14">
        <v>11.06492932590765</v>
      </c>
      <c r="AS14">
        <v>10.805262370066201</v>
      </c>
      <c r="AT14">
        <v>10.55135504299912</v>
      </c>
      <c r="AU14">
        <v>10.30314168654365</v>
      </c>
      <c r="AV14">
        <v>10.060558060725651</v>
      </c>
      <c r="AW14">
        <v>9.8235413199600394</v>
      </c>
      <c r="AX14">
        <v>9.5920299904800324</v>
      </c>
      <c r="AY14">
        <v>9.3659639489699593</v>
      </c>
      <c r="AZ14">
        <v>9.1452844023751183</v>
      </c>
      <c r="BA14">
        <v>8.9299338688616388</v>
      </c>
      <c r="BB14">
        <v>8.7198561598983026</v>
      </c>
      <c r="BC14">
        <v>8.5149963634315107</v>
      </c>
      <c r="BD14">
        <v>8.3153008281239806</v>
      </c>
      <c r="BE14">
        <v>8.1207171486267846</v>
      </c>
      <c r="BF14">
        <v>7.9311941518541218</v>
      </c>
      <c r="BG14">
        <v>7.7466818842292264</v>
      </c>
      <c r="BH14">
        <v>7.5671315998694446</v>
      </c>
      <c r="BI14">
        <v>7.3924957496780657</v>
      </c>
      <c r="BJ14">
        <v>7.222727971310043</v>
      </c>
      <c r="BK14">
        <v>7.0577830799781829</v>
      </c>
      <c r="BL14">
        <v>6.8976170600663487</v>
      </c>
      <c r="BM14">
        <v>6.7421870575157712</v>
      </c>
      <c r="BN14">
        <v>6.5914513729503916</v>
      </c>
      <c r="BO14">
        <v>6.4453694555070271</v>
      </c>
      <c r="BP14">
        <v>6.3039018973360861</v>
      </c>
      <c r="BQ14">
        <v>6.1670104287385854</v>
      </c>
      <c r="BR14">
        <v>6.0346579139050682</v>
      </c>
      <c r="BS14">
        <v>5.9068083472224338</v>
      </c>
      <c r="BT14">
        <v>5.7834268501145978</v>
      </c>
      <c r="BU14">
        <v>5.6644796683831409</v>
      </c>
      <c r="BV14">
        <v>5.54993417001468</v>
      </c>
      <c r="BW14">
        <v>5.4397588434217434</v>
      </c>
      <c r="BX14">
        <v>5.3339232960843503</v>
      </c>
      <c r="BY14">
        <v>5.2323982535602731</v>
      </c>
      <c r="BZ14">
        <v>5.1351555588321922</v>
      </c>
      <c r="CA14">
        <v>5.0421681719606566</v>
      </c>
      <c r="CB14">
        <v>4.9534101700124502</v>
      </c>
      <c r="CC14">
        <v>4.8688567472346982</v>
      </c>
      <c r="CD14">
        <v>4.7884842154456742</v>
      </c>
      <c r="CE14">
        <v>4.7122700046142576</v>
      </c>
      <c r="CF14">
        <v>4.6401926636008604</v>
      </c>
      <c r="CG14">
        <v>4.5722318610333801</v>
      </c>
      <c r="CH14">
        <v>4.5083683862930286</v>
      </c>
      <c r="CI14">
        <v>4.4485841505855603</v>
      </c>
      <c r="CJ14">
        <v>4.392862188074897</v>
      </c>
      <c r="CK14">
        <v>4.3411866570569337</v>
      </c>
      <c r="CL14">
        <v>4.2935428411525756</v>
      </c>
      <c r="CM14">
        <v>4.2499171505004298</v>
      </c>
      <c r="CN14">
        <v>4.2102971229305366</v>
      </c>
      <c r="CO14">
        <v>4.1746714251020256</v>
      </c>
      <c r="CP14">
        <v>4.1430298535888346</v>
      </c>
      <c r="CQ14">
        <v>4.1153633358988451</v>
      </c>
      <c r="CR14">
        <v>4.0916639314133967</v>
      </c>
      <c r="CS14">
        <v>4.071924832235382</v>
      </c>
      <c r="CT14">
        <v>4.0561403639354907</v>
      </c>
      <c r="CU14">
        <v>4.044305986187819</v>
      </c>
      <c r="CV14">
        <v>4.0364182932873049</v>
      </c>
      <c r="CW14">
        <v>4.0324750145430492</v>
      </c>
    </row>
    <row r="15" spans="1:101" x14ac:dyDescent="0.25">
      <c r="B15">
        <v>12</v>
      </c>
      <c r="C15">
        <v>27.722959551066872</v>
      </c>
      <c r="D15">
        <v>27.15623524327567</v>
      </c>
      <c r="E15">
        <v>26.599657743491679</v>
      </c>
      <c r="F15">
        <v>26.05306144240712</v>
      </c>
      <c r="G15">
        <v>25.516284374694241</v>
      </c>
      <c r="H15">
        <v>24.98916814057937</v>
      </c>
      <c r="I15">
        <v>24.471557828831731</v>
      </c>
      <c r="J15">
        <v>23.963301941161841</v>
      </c>
      <c r="K15">
        <v>23.464252318023771</v>
      </c>
      <c r="L15">
        <v>22.974264065816492</v>
      </c>
      <c r="M15">
        <v>22.49319548547944</v>
      </c>
      <c r="N15">
        <v>22.02090800247753</v>
      </c>
      <c r="O15">
        <v>21.557266098170821</v>
      </c>
      <c r="P15">
        <v>21.102137242564641</v>
      </c>
      <c r="Q15">
        <v>20.65539182843516</v>
      </c>
      <c r="R15">
        <v>20.216903106826109</v>
      </c>
      <c r="S15">
        <v>19.78654712391177</v>
      </c>
      <c r="T15">
        <v>19.36420265922143</v>
      </c>
      <c r="U15">
        <v>18.949751165220459</v>
      </c>
      <c r="V15">
        <v>18.543076708242641</v>
      </c>
      <c r="W15">
        <v>18.144065910768301</v>
      </c>
      <c r="X15">
        <v>17.752607895042921</v>
      </c>
      <c r="Y15">
        <v>17.368594228029661</v>
      </c>
      <c r="Z15">
        <v>16.99191886769</v>
      </c>
      <c r="AA15">
        <v>16.622478110585462</v>
      </c>
      <c r="AB15">
        <v>16.260170540793471</v>
      </c>
      <c r="AC15">
        <v>15.904896980129861</v>
      </c>
      <c r="AD15">
        <v>15.556560439669941</v>
      </c>
      <c r="AE15">
        <v>15.21506607255999</v>
      </c>
      <c r="AF15">
        <v>14.880321128109861</v>
      </c>
      <c r="AG15">
        <v>14.5522349071578</v>
      </c>
      <c r="AH15">
        <v>14.230718718697149</v>
      </c>
      <c r="AI15">
        <v>13.915685837754699</v>
      </c>
      <c r="AJ15">
        <v>13.607051464509659</v>
      </c>
      <c r="AK15">
        <v>13.30473268464166</v>
      </c>
      <c r="AL15">
        <v>13.008648430895651</v>
      </c>
      <c r="AM15">
        <v>12.71871944585113</v>
      </c>
      <c r="AN15">
        <v>12.434868245882351</v>
      </c>
      <c r="AO15">
        <v>12.15701908629558</v>
      </c>
      <c r="AP15">
        <v>11.885097927629269</v>
      </c>
      <c r="AQ15">
        <v>11.61903240310186</v>
      </c>
      <c r="AR15">
        <v>11.358751787191821</v>
      </c>
      <c r="AS15">
        <v>11.10418696533384</v>
      </c>
      <c r="AT15">
        <v>10.855270404714281</v>
      </c>
      <c r="AU15">
        <v>10.611936126149059</v>
      </c>
      <c r="AV15">
        <v>10.3741196770257</v>
      </c>
      <c r="AW15">
        <v>10.14175810529176</v>
      </c>
      <c r="AX15">
        <v>9.9147899344704875</v>
      </c>
      <c r="AY15">
        <v>9.6931551396847233</v>
      </c>
      <c r="AZ15">
        <v>9.4767951246690849</v>
      </c>
      <c r="BA15">
        <v>9.2656526997503796</v>
      </c>
      <c r="BB15">
        <v>9.0596720607756041</v>
      </c>
      <c r="BC15">
        <v>8.8587987689665368</v>
      </c>
      <c r="BD15">
        <v>8.6629797316794743</v>
      </c>
      <c r="BE15">
        <v>8.472163184048437</v>
      </c>
      <c r="BF15">
        <v>8.2862986714897993</v>
      </c>
      <c r="BG15">
        <v>8.1053370330458705</v>
      </c>
      <c r="BH15">
        <v>7.9292303855449724</v>
      </c>
      <c r="BI15">
        <v>7.7579321085550568</v>
      </c>
      <c r="BJ15">
        <v>7.5913968301078292</v>
      </c>
      <c r="BK15">
        <v>7.4295804131702496</v>
      </c>
      <c r="BL15">
        <v>7.2724399428399273</v>
      </c>
      <c r="BM15">
        <v>7.119933714241153</v>
      </c>
      <c r="BN15">
        <v>6.9720212210979362</v>
      </c>
      <c r="BO15">
        <v>6.8286631449605117</v>
      </c>
      <c r="BP15">
        <v>6.6898213450620254</v>
      </c>
      <c r="BQ15">
        <v>6.5554588487816652</v>
      </c>
      <c r="BR15">
        <v>6.425539842691073</v>
      </c>
      <c r="BS15">
        <v>6.3000296641607392</v>
      </c>
      <c r="BT15">
        <v>6.1788947935033107</v>
      </c>
      <c r="BU15">
        <v>6.0621028466309754</v>
      </c>
      <c r="BV15">
        <v>5.9496225682042478</v>
      </c>
      <c r="BW15">
        <v>5.8414238252498869</v>
      </c>
      <c r="BX15">
        <v>5.7374776012258764</v>
      </c>
      <c r="BY15">
        <v>5.6377559905118417</v>
      </c>
      <c r="BZ15">
        <v>5.5422321933035619</v>
      </c>
      <c r="CA15">
        <v>5.4508805108908298</v>
      </c>
      <c r="CB15">
        <v>5.3636763412982553</v>
      </c>
      <c r="CC15">
        <v>5.2805961752690287</v>
      </c>
      <c r="CD15">
        <v>5.2016175925725818</v>
      </c>
      <c r="CE15">
        <v>5.1267192586170509</v>
      </c>
      <c r="CF15">
        <v>5.0558809213486384</v>
      </c>
      <c r="CG15">
        <v>4.989083408420246</v>
      </c>
      <c r="CH15">
        <v>4.926308624612556</v>
      </c>
      <c r="CI15">
        <v>4.8675395494913856</v>
      </c>
      <c r="CJ15">
        <v>4.8127602352859391</v>
      </c>
      <c r="CK15">
        <v>4.7619558049732191</v>
      </c>
      <c r="CL15">
        <v>4.7151124505547983</v>
      </c>
      <c r="CM15">
        <v>4.6722174315127667</v>
      </c>
      <c r="CN15">
        <v>4.6332590734327717</v>
      </c>
      <c r="CO15">
        <v>4.5982267667825667</v>
      </c>
      <c r="CP15">
        <v>4.5671109658356599</v>
      </c>
      <c r="CQ15">
        <v>4.5399031877304523</v>
      </c>
      <c r="CR15">
        <v>4.5165960116561052</v>
      </c>
      <c r="CS15">
        <v>4.4971830781573559</v>
      </c>
      <c r="CT15">
        <v>4.4816590885514671</v>
      </c>
      <c r="CU15">
        <v>4.470019804451379</v>
      </c>
      <c r="CV15">
        <v>4.4622620473901904</v>
      </c>
      <c r="CW15">
        <v>4.4583836985429812</v>
      </c>
    </row>
    <row r="16" spans="1:101" x14ac:dyDescent="0.25">
      <c r="B16">
        <v>13</v>
      </c>
      <c r="C16">
        <v>27.729865808687521</v>
      </c>
      <c r="D16">
        <v>27.170044822413839</v>
      </c>
      <c r="E16">
        <v>26.620364775402351</v>
      </c>
      <c r="F16">
        <v>26.080657132618619</v>
      </c>
      <c r="G16">
        <v>25.550757013363661</v>
      </c>
      <c r="H16">
        <v>25.030503116267148</v>
      </c>
      <c r="I16">
        <v>24.519737645667568</v>
      </c>
      <c r="J16">
        <v>24.01830623936694</v>
      </c>
      <c r="K16">
        <v>23.526057897748171</v>
      </c>
      <c r="L16">
        <v>23.04284491424313</v>
      </c>
      <c r="M16">
        <v>22.56852280714017</v>
      </c>
      <c r="N16">
        <v>22.102950252719751</v>
      </c>
      <c r="O16">
        <v>21.645989019707411</v>
      </c>
      <c r="P16">
        <v>21.197503905033081</v>
      </c>
      <c r="Q16">
        <v>20.757362670886469</v>
      </c>
      <c r="R16">
        <v>20.32543598305784</v>
      </c>
      <c r="S16">
        <v>19.901597350553789</v>
      </c>
      <c r="T16">
        <v>19.48572306647818</v>
      </c>
      <c r="U16">
        <v>19.077692150167518</v>
      </c>
      <c r="V16">
        <v>18.677386290570979</v>
      </c>
      <c r="W16">
        <v>18.284689790864629</v>
      </c>
      <c r="X16">
        <v>17.899489514290021</v>
      </c>
      <c r="Y16">
        <v>17.521674831206539</v>
      </c>
      <c r="Z16">
        <v>17.151137567347401</v>
      </c>
      <c r="AA16">
        <v>16.787771953269001</v>
      </c>
      <c r="AB16">
        <v>16.431474574982929</v>
      </c>
      <c r="AC16">
        <v>16.082144325760101</v>
      </c>
      <c r="AD16">
        <v>15.73968235909642</v>
      </c>
      <c r="AE16">
        <v>15.403992042828611</v>
      </c>
      <c r="AF16">
        <v>15.074978914389719</v>
      </c>
      <c r="AG16">
        <v>14.75255063719263</v>
      </c>
      <c r="AH16">
        <v>14.436616958130021</v>
      </c>
      <c r="AI16">
        <v>14.12708966617943</v>
      </c>
      <c r="AJ16">
        <v>13.823882552101271</v>
      </c>
      <c r="AK16">
        <v>13.526911369217791</v>
      </c>
      <c r="AL16">
        <v>13.236093795260279</v>
      </c>
      <c r="AM16">
        <v>12.95134939527253</v>
      </c>
      <c r="AN16">
        <v>12.67259958555692</v>
      </c>
      <c r="AO16">
        <v>12.39976759865079</v>
      </c>
      <c r="AP16">
        <v>12.132778449318961</v>
      </c>
      <c r="AQ16">
        <v>11.87155890154953</v>
      </c>
      <c r="AR16">
        <v>11.616037436538431</v>
      </c>
      <c r="AS16">
        <v>11.36614422164909</v>
      </c>
      <c r="AT16">
        <v>11.121811080332581</v>
      </c>
      <c r="AU16">
        <v>10.88297146299375</v>
      </c>
      <c r="AV16">
        <v>10.649560418788409</v>
      </c>
      <c r="AW16">
        <v>10.421514568336629</v>
      </c>
      <c r="AX16">
        <v>10.19877207733674</v>
      </c>
      <c r="AY16">
        <v>9.9812726310645417</v>
      </c>
      <c r="AZ16">
        <v>9.7689574097420433</v>
      </c>
      <c r="BA16">
        <v>9.5617690647598543</v>
      </c>
      <c r="BB16">
        <v>9.3596516957370604</v>
      </c>
      <c r="BC16">
        <v>9.1625508284024626</v>
      </c>
      <c r="BD16">
        <v>8.970413393280591</v>
      </c>
      <c r="BE16">
        <v>8.7831877051661991</v>
      </c>
      <c r="BF16">
        <v>8.6008234433704089</v>
      </c>
      <c r="BG16">
        <v>8.4232716327217965</v>
      </c>
      <c r="BH16">
        <v>8.2504846253056314</v>
      </c>
      <c r="BI16">
        <v>8.0824160829242651</v>
      </c>
      <c r="BJ16">
        <v>7.919020960261804</v>
      </c>
      <c r="BK16">
        <v>7.7602554887360498</v>
      </c>
      <c r="BL16">
        <v>7.6060771610206537</v>
      </c>
      <c r="BM16">
        <v>7.4564447162206271</v>
      </c>
      <c r="BN16">
        <v>7.3113181256841671</v>
      </c>
      <c r="BO16">
        <v>7.1706585794339439</v>
      </c>
      <c r="BP16">
        <v>7.0344284732010536</v>
      </c>
      <c r="BQ16">
        <v>6.9025913960448477</v>
      </c>
      <c r="BR16">
        <v>6.7751121185422001</v>
      </c>
      <c r="BS16">
        <v>6.6519565815296353</v>
      </c>
      <c r="BT16">
        <v>6.5330918853820954</v>
      </c>
      <c r="BU16">
        <v>6.418486279812285</v>
      </c>
      <c r="BV16">
        <v>6.3081091541747121</v>
      </c>
      <c r="BW16">
        <v>6.2019310282587909</v>
      </c>
      <c r="BX16">
        <v>6.0999235435556471</v>
      </c>
      <c r="BY16">
        <v>6.0020594549835424</v>
      </c>
      <c r="BZ16">
        <v>5.9083126230571992</v>
      </c>
      <c r="CA16">
        <v>5.8186580064864586</v>
      </c>
      <c r="CB16">
        <v>5.7330716551903009</v>
      </c>
      <c r="CC16">
        <v>5.6515307037124849</v>
      </c>
      <c r="CD16">
        <v>5.5740133650253476</v>
      </c>
      <c r="CE16">
        <v>5.5004989247090714</v>
      </c>
      <c r="CF16">
        <v>5.4309677354937769</v>
      </c>
      <c r="CG16">
        <v>5.3654012121524586</v>
      </c>
      <c r="CH16">
        <v>5.3037818267332781</v>
      </c>
      <c r="CI16">
        <v>5.2460931041200496</v>
      </c>
      <c r="CJ16">
        <v>5.1923196179104991</v>
      </c>
      <c r="CK16">
        <v>5.1424469866021596</v>
      </c>
      <c r="CL16">
        <v>5.0964618700765243</v>
      </c>
      <c r="CM16">
        <v>5.0543519663724759</v>
      </c>
      <c r="CN16">
        <v>5.0161060087407279</v>
      </c>
      <c r="CO16">
        <v>4.9817137629714061</v>
      </c>
      <c r="CP16">
        <v>4.9511660249877494</v>
      </c>
      <c r="CQ16">
        <v>4.9244546186993219</v>
      </c>
      <c r="CR16">
        <v>4.9015723941087694</v>
      </c>
      <c r="CS16">
        <v>4.8825132256669512</v>
      </c>
      <c r="CT16">
        <v>4.86727201087173</v>
      </c>
      <c r="CU16">
        <v>4.8558446691063786</v>
      </c>
      <c r="CV16">
        <v>4.8482281407144114</v>
      </c>
      <c r="CW16">
        <v>4.8444203863079807</v>
      </c>
    </row>
    <row r="17" spans="2:101" x14ac:dyDescent="0.25">
      <c r="B17">
        <v>14</v>
      </c>
      <c r="C17">
        <v>27.735868476829189</v>
      </c>
      <c r="D17">
        <v>27.182047908546661</v>
      </c>
      <c r="E17">
        <v>26.638363781478791</v>
      </c>
      <c r="F17">
        <v>26.104645317196798</v>
      </c>
      <c r="G17">
        <v>25.58072539835052</v>
      </c>
      <c r="H17">
        <v>25.066440495888909</v>
      </c>
      <c r="I17">
        <v>24.561630597650169</v>
      </c>
      <c r="J17">
        <v>24.066139138304958</v>
      </c>
      <c r="K17">
        <v>23.579812930636091</v>
      </c>
      <c r="L17">
        <v>23.102502098139212</v>
      </c>
      <c r="M17">
        <v>22.634060008928561</v>
      </c>
      <c r="N17">
        <v>22.174343210932861</v>
      </c>
      <c r="O17">
        <v>21.72321136836629</v>
      </c>
      <c r="P17">
        <v>21.280527199460131</v>
      </c>
      <c r="Q17">
        <v>20.846156415440451</v>
      </c>
      <c r="R17">
        <v>20.41996766073817</v>
      </c>
      <c r="S17">
        <v>20.001832454417229</v>
      </c>
      <c r="T17">
        <v>19.591625132807561</v>
      </c>
      <c r="U17">
        <v>19.189222793329151</v>
      </c>
      <c r="V17">
        <v>18.794505239494171</v>
      </c>
      <c r="W17">
        <v>18.40735492707373</v>
      </c>
      <c r="X17">
        <v>18.02765691141656</v>
      </c>
      <c r="Y17">
        <v>17.65529879590644</v>
      </c>
      <c r="Z17">
        <v>17.290170681545838</v>
      </c>
      <c r="AA17">
        <v>16.932165117652978</v>
      </c>
      <c r="AB17">
        <v>16.581177053659591</v>
      </c>
      <c r="AC17">
        <v>16.237103791996851</v>
      </c>
      <c r="AD17">
        <v>15.89984494205712</v>
      </c>
      <c r="AE17">
        <v>15.56930237521861</v>
      </c>
      <c r="AF17">
        <v>15.24538018092089</v>
      </c>
      <c r="AG17">
        <v>14.92798462377846</v>
      </c>
      <c r="AH17">
        <v>14.617024101720069</v>
      </c>
      <c r="AI17">
        <v>14.31240910514123</v>
      </c>
      <c r="AJ17">
        <v>14.014052177057421</v>
      </c>
      <c r="AK17">
        <v>13.721867874245349</v>
      </c>
      <c r="AL17">
        <v>13.43577272935994</v>
      </c>
      <c r="AM17">
        <v>13.155685214014129</v>
      </c>
      <c r="AN17">
        <v>12.881525702809141</v>
      </c>
      <c r="AO17">
        <v>12.613216438302061</v>
      </c>
      <c r="AP17">
        <v>12.35068149689863</v>
      </c>
      <c r="AQ17">
        <v>12.093846755657751</v>
      </c>
      <c r="AR17">
        <v>11.842639859995399</v>
      </c>
      <c r="AS17">
        <v>11.596990192274699</v>
      </c>
      <c r="AT17">
        <v>11.356828841269211</v>
      </c>
      <c r="AU17">
        <v>11.12208857248668</v>
      </c>
      <c r="AV17">
        <v>10.892703799339859</v>
      </c>
      <c r="AW17">
        <v>10.668610555151441</v>
      </c>
      <c r="AX17">
        <v>10.44974646597981</v>
      </c>
      <c r="AY17">
        <v>10.236050724252729</v>
      </c>
      <c r="AZ17">
        <v>10.027464063195181</v>
      </c>
      <c r="BA17">
        <v>9.8239287320385991</v>
      </c>
      <c r="BB17">
        <v>9.6253884719979403</v>
      </c>
      <c r="BC17">
        <v>9.4317884930032641</v>
      </c>
      <c r="BD17">
        <v>9.2430754511726327</v>
      </c>
      <c r="BE17">
        <v>9.0591974270128368</v>
      </c>
      <c r="BF17">
        <v>8.880103904334792</v>
      </c>
      <c r="BG17">
        <v>8.7057457498701645</v>
      </c>
      <c r="BH17">
        <v>8.5360751935760497</v>
      </c>
      <c r="BI17">
        <v>8.3710458096143654</v>
      </c>
      <c r="BJ17">
        <v>8.2106124979928587</v>
      </c>
      <c r="BK17">
        <v>8.0547314668545056</v>
      </c>
      <c r="BL17">
        <v>7.9033602154023441</v>
      </c>
      <c r="BM17">
        <v>7.7564575174466057</v>
      </c>
      <c r="BN17">
        <v>7.6139834055614024</v>
      </c>
      <c r="BO17">
        <v>7.4758991558380643</v>
      </c>
      <c r="BP17">
        <v>7.3421672732225787</v>
      </c>
      <c r="BQ17">
        <v>7.2127514774244972</v>
      </c>
      <c r="BR17">
        <v>7.0876166893849373</v>
      </c>
      <c r="BS17">
        <v>6.9667290182915629</v>
      </c>
      <c r="BT17">
        <v>6.8500557491282876</v>
      </c>
      <c r="BU17">
        <v>6.7375653307480299</v>
      </c>
      <c r="BV17">
        <v>6.6292273644567352</v>
      </c>
      <c r="BW17">
        <v>6.5250125930971947</v>
      </c>
      <c r="BX17">
        <v>6.4248928906215603</v>
      </c>
      <c r="BY17">
        <v>6.3288412521413804</v>
      </c>
      <c r="BZ17">
        <v>6.2368317844445764</v>
      </c>
      <c r="CA17">
        <v>6.1488396969687962</v>
      </c>
      <c r="CB17">
        <v>6.0648412932209972</v>
      </c>
      <c r="CC17">
        <v>5.984813962633357</v>
      </c>
      <c r="CD17">
        <v>5.9087361728459484</v>
      </c>
      <c r="CE17">
        <v>5.8365874624067864</v>
      </c>
      <c r="CF17">
        <v>5.768348433880476</v>
      </c>
      <c r="CG17">
        <v>5.704000747356762</v>
      </c>
      <c r="CH17">
        <v>5.6435271143507038</v>
      </c>
      <c r="CI17">
        <v>5.5869112920867003</v>
      </c>
      <c r="CJ17">
        <v>5.5341380781587688</v>
      </c>
      <c r="CK17">
        <v>5.4851933055600064</v>
      </c>
      <c r="CL17">
        <v>5.4400638380744439</v>
      </c>
      <c r="CM17">
        <v>5.3987375660250976</v>
      </c>
      <c r="CN17">
        <v>5.3612034023721371</v>
      </c>
      <c r="CO17">
        <v>5.3274512791558699</v>
      </c>
      <c r="CP17">
        <v>5.2974721442793289</v>
      </c>
      <c r="CQ17">
        <v>5.271257958625938</v>
      </c>
      <c r="CR17">
        <v>5.2488016935080708</v>
      </c>
      <c r="CS17">
        <v>5.2300973284427279</v>
      </c>
      <c r="CT17">
        <v>5.2151398492510523</v>
      </c>
      <c r="CU17">
        <v>5.2039252464790273</v>
      </c>
      <c r="CV17">
        <v>5.1964505141367212</v>
      </c>
      <c r="CW17">
        <v>5.1927136487544914</v>
      </c>
    </row>
    <row r="18" spans="2:101" x14ac:dyDescent="0.25">
      <c r="B18">
        <v>15</v>
      </c>
      <c r="C18">
        <v>27.74112694878939</v>
      </c>
      <c r="D18">
        <v>27.192563073677348</v>
      </c>
      <c r="E18">
        <v>26.6541320836944</v>
      </c>
      <c r="F18">
        <v>26.125661426101011</v>
      </c>
      <c r="G18">
        <v>25.606982213706981</v>
      </c>
      <c r="H18">
        <v>25.09792915356952</v>
      </c>
      <c r="I18">
        <v>24.598340477050119</v>
      </c>
      <c r="J18">
        <v>24.10805787121075</v>
      </c>
      <c r="K18">
        <v>23.626926411530661</v>
      </c>
      <c r="L18">
        <v>23.154794495925149</v>
      </c>
      <c r="M18">
        <v>22.691513780048119</v>
      </c>
      <c r="N18">
        <v>22.236939113861059</v>
      </c>
      <c r="O18">
        <v>21.7909284794505</v>
      </c>
      <c r="P18">
        <v>21.353342930077591</v>
      </c>
      <c r="Q18">
        <v>20.924046530442649</v>
      </c>
      <c r="R18">
        <v>20.50290629814852</v>
      </c>
      <c r="S18">
        <v>20.08979214634677</v>
      </c>
      <c r="T18">
        <v>19.684576827550661</v>
      </c>
      <c r="U18">
        <v>19.287135878599731</v>
      </c>
      <c r="V18">
        <v>18.89734756676069</v>
      </c>
      <c r="W18">
        <v>18.515092836949261</v>
      </c>
      <c r="X18">
        <v>18.140255260058641</v>
      </c>
      <c r="Y18">
        <v>17.772720982379901</v>
      </c>
      <c r="Z18">
        <v>17.412378676099859</v>
      </c>
      <c r="AA18">
        <v>17.059119490862269</v>
      </c>
      <c r="AB18">
        <v>16.712837006378351</v>
      </c>
      <c r="AC18">
        <v>16.373427186073101</v>
      </c>
      <c r="AD18">
        <v>16.040788331753259</v>
      </c>
      <c r="AE18">
        <v>15.71482103928369</v>
      </c>
      <c r="AF18">
        <v>15.395428155258969</v>
      </c>
      <c r="AG18">
        <v>15.082514734656289</v>
      </c>
      <c r="AH18">
        <v>14.77598799945739</v>
      </c>
      <c r="AI18">
        <v>14.47575729822591</v>
      </c>
      <c r="AJ18">
        <v>14.18173406662733</v>
      </c>
      <c r="AK18">
        <v>13.893831788878909</v>
      </c>
      <c r="AL18">
        <v>13.61196596011675</v>
      </c>
      <c r="AM18">
        <v>13.336054049667259</v>
      </c>
      <c r="AN18">
        <v>13.06601546521075</v>
      </c>
      <c r="AO18">
        <v>12.80177151782426</v>
      </c>
      <c r="AP18">
        <v>12.543245387891799</v>
      </c>
      <c r="AQ18">
        <v>12.29036209186901</v>
      </c>
      <c r="AR18">
        <v>12.043048449890531</v>
      </c>
      <c r="AS18">
        <v>11.80123305420771</v>
      </c>
      <c r="AT18">
        <v>11.56484623844432</v>
      </c>
      <c r="AU18">
        <v>11.333820047658429</v>
      </c>
      <c r="AV18">
        <v>11.108088209198661</v>
      </c>
      <c r="AW18">
        <v>10.88758610434229</v>
      </c>
      <c r="AX18">
        <v>10.672250740703831</v>
      </c>
      <c r="AY18">
        <v>10.46202072540223</v>
      </c>
      <c r="AZ18">
        <v>10.256836238974699</v>
      </c>
      <c r="BA18">
        <v>10.05663901002573</v>
      </c>
      <c r="BB18">
        <v>9.861372290599693</v>
      </c>
      <c r="BC18">
        <v>9.6709808322653927</v>
      </c>
      <c r="BD18">
        <v>9.4854108629012082</v>
      </c>
      <c r="BE18">
        <v>9.304610064169502</v>
      </c>
      <c r="BF18">
        <v>9.128527549668906</v>
      </c>
      <c r="BG18">
        <v>8.9571138437534614</v>
      </c>
      <c r="BH18">
        <v>8.7903208610073698</v>
      </c>
      <c r="BI18">
        <v>8.6281018863645222</v>
      </c>
      <c r="BJ18">
        <v>8.4704115558617943</v>
      </c>
      <c r="BK18">
        <v>8.3172058380154752</v>
      </c>
      <c r="BL18">
        <v>8.1684420158100828</v>
      </c>
      <c r="BM18">
        <v>8.0240786692890751</v>
      </c>
      <c r="BN18">
        <v>7.8840756587370961</v>
      </c>
      <c r="BO18">
        <v>7.7483941084435379</v>
      </c>
      <c r="BP18">
        <v>7.6169963910371692</v>
      </c>
      <c r="BQ18">
        <v>7.4898461123820823</v>
      </c>
      <c r="BR18">
        <v>7.3669080970249929</v>
      </c>
      <c r="BS18">
        <v>7.2481483741843853</v>
      </c>
      <c r="BT18">
        <v>7.1335341642720174</v>
      </c>
      <c r="BU18">
        <v>7.0230338659374567</v>
      </c>
      <c r="BV18">
        <v>6.9166170436267329</v>
      </c>
      <c r="BW18">
        <v>6.8142544156460261</v>
      </c>
      <c r="BX18">
        <v>6.7159178427219288</v>
      </c>
      <c r="BY18">
        <v>6.6215803170496201</v>
      </c>
      <c r="BZ18">
        <v>6.5312159518209256</v>
      </c>
      <c r="CA18">
        <v>6.4447999712240573</v>
      </c>
      <c r="CB18">
        <v>6.362308700907402</v>
      </c>
      <c r="CC18">
        <v>6.2837195588997972</v>
      </c>
      <c r="CD18">
        <v>6.2090110469799669</v>
      </c>
      <c r="CE18">
        <v>6.1381627424882019</v>
      </c>
      <c r="CF18">
        <v>6.0711552905734676</v>
      </c>
      <c r="CG18">
        <v>6.0079703968694069</v>
      </c>
      <c r="CH18">
        <v>5.9485908205931999</v>
      </c>
      <c r="CI18">
        <v>5.8930003680611911</v>
      </c>
      <c r="CJ18">
        <v>5.8411838866158199</v>
      </c>
      <c r="CK18">
        <v>5.7931272589583998</v>
      </c>
      <c r="CL18">
        <v>5.7488173978828137</v>
      </c>
      <c r="CM18">
        <v>5.7082422414053724</v>
      </c>
      <c r="CN18">
        <v>5.6713907482864627</v>
      </c>
      <c r="CO18">
        <v>5.6382528939398888</v>
      </c>
      <c r="CP18">
        <v>5.6088196667261521</v>
      </c>
      <c r="CQ18">
        <v>5.583083064626301</v>
      </c>
      <c r="CR18">
        <v>5.5610360922931399</v>
      </c>
      <c r="CS18">
        <v>5.5426727584771491</v>
      </c>
      <c r="CT18">
        <v>5.5279880738246447</v>
      </c>
      <c r="CU18">
        <v>5.5169780490460916</v>
      </c>
      <c r="CV18">
        <v>5.5096396934528684</v>
      </c>
      <c r="CW18">
        <v>5.5059710138610072</v>
      </c>
    </row>
    <row r="19" spans="2:101" x14ac:dyDescent="0.25">
      <c r="B19">
        <v>16</v>
      </c>
      <c r="C19">
        <v>27.74575974227491</v>
      </c>
      <c r="D19">
        <v>27.2018272152675</v>
      </c>
      <c r="E19">
        <v>26.66802468363991</v>
      </c>
      <c r="F19">
        <v>26.144178152307472</v>
      </c>
      <c r="G19">
        <v>25.63011729476543</v>
      </c>
      <c r="H19">
        <v>25.125675382789229</v>
      </c>
      <c r="I19">
        <v>24.630689217486822</v>
      </c>
      <c r="J19">
        <v>24.144999061681609</v>
      </c>
      <c r="K19">
        <v>23.668448573606131</v>
      </c>
      <c r="L19">
        <v>23.200884741885542</v>
      </c>
      <c r="M19">
        <v>22.74215782179186</v>
      </c>
      <c r="N19">
        <v>22.292121272749242</v>
      </c>
      <c r="O19">
        <v>21.850631697071499</v>
      </c>
      <c r="P19">
        <v>21.417548779913481</v>
      </c>
      <c r="Q19">
        <v>20.99273523041796</v>
      </c>
      <c r="R19">
        <v>20.57605672404036</v>
      </c>
      <c r="S19">
        <v>20.167381846033852</v>
      </c>
      <c r="T19">
        <v>19.766582036077619</v>
      </c>
      <c r="U19">
        <v>19.37353153403177</v>
      </c>
      <c r="V19">
        <v>18.98810732680214</v>
      </c>
      <c r="W19">
        <v>18.610189096298779</v>
      </c>
      <c r="X19">
        <v>18.239659168472649</v>
      </c>
      <c r="Y19">
        <v>17.876402463414308</v>
      </c>
      <c r="Z19">
        <v>17.520306446499699</v>
      </c>
      <c r="AA19">
        <v>17.171261080567842</v>
      </c>
      <c r="AB19">
        <v>16.829158779115328</v>
      </c>
      <c r="AC19">
        <v>16.49389436049341</v>
      </c>
      <c r="AD19">
        <v>16.165365003092969</v>
      </c>
      <c r="AE19">
        <v>15.843470201503351</v>
      </c>
      <c r="AF19">
        <v>15.52811172363106</v>
      </c>
      <c r="AG19">
        <v>15.21919356876462</v>
      </c>
      <c r="AH19">
        <v>14.916621926572009</v>
      </c>
      <c r="AI19">
        <v>14.620305137017279</v>
      </c>
      <c r="AJ19">
        <v>14.33015365118314</v>
      </c>
      <c r="AK19">
        <v>14.04607999298678</v>
      </c>
      <c r="AL19">
        <v>13.767998721775699</v>
      </c>
      <c r="AM19">
        <v>13.49582639579106</v>
      </c>
      <c r="AN19">
        <v>13.22948153648619</v>
      </c>
      <c r="AO19">
        <v>12.96888459368766</v>
      </c>
      <c r="AP19">
        <v>12.71395791158683</v>
      </c>
      <c r="AQ19">
        <v>12.46462569554992</v>
      </c>
      <c r="AR19">
        <v>12.220813979734521</v>
      </c>
      <c r="AS19">
        <v>11.98245059550084</v>
      </c>
      <c r="AT19">
        <v>11.749465140606199</v>
      </c>
      <c r="AU19">
        <v>11.52178894917118</v>
      </c>
      <c r="AV19">
        <v>11.299355062405979</v>
      </c>
      <c r="AW19">
        <v>11.08209820008598</v>
      </c>
      <c r="AX19">
        <v>10.869954732765301</v>
      </c>
      <c r="AY19">
        <v>10.66286265471753</v>
      </c>
      <c r="AZ19">
        <v>10.46076155759253</v>
      </c>
      <c r="BA19">
        <v>10.26359260477907</v>
      </c>
      <c r="BB19">
        <v>10.07129850646232</v>
      </c>
      <c r="BC19">
        <v>9.8838234953660766</v>
      </c>
      <c r="BD19">
        <v>9.7011133031692331</v>
      </c>
      <c r="BE19">
        <v>9.523115137586597</v>
      </c>
      <c r="BF19">
        <v>9.3497776601037437</v>
      </c>
      <c r="BG19">
        <v>9.1810509643562703</v>
      </c>
      <c r="BH19">
        <v>9.0168865551436106</v>
      </c>
      <c r="BI19">
        <v>8.8572373280677787</v>
      </c>
      <c r="BJ19">
        <v>8.7020575497877601</v>
      </c>
      <c r="BK19">
        <v>8.5513028388800372</v>
      </c>
      <c r="BL19">
        <v>8.4049301472962554</v>
      </c>
      <c r="BM19">
        <v>8.2628977424089314</v>
      </c>
      <c r="BN19">
        <v>8.1251651896364585</v>
      </c>
      <c r="BO19">
        <v>7.9916933356386117</v>
      </c>
      <c r="BP19">
        <v>7.8624442920741124</v>
      </c>
      <c r="BQ19">
        <v>7.7373814199118662</v>
      </c>
      <c r="BR19">
        <v>7.6164693142876452</v>
      </c>
      <c r="BS19">
        <v>7.4996737898983241</v>
      </c>
      <c r="BT19">
        <v>7.3869618669256809</v>
      </c>
      <c r="BU19">
        <v>7.2783017574821862</v>
      </c>
      <c r="BV19">
        <v>7.1736628525713328</v>
      </c>
      <c r="BW19">
        <v>7.0730157095551496</v>
      </c>
      <c r="BX19">
        <v>6.9763320401218962</v>
      </c>
      <c r="BY19">
        <v>6.8835846987469722</v>
      </c>
      <c r="BZ19">
        <v>6.7947476716403834</v>
      </c>
      <c r="CA19">
        <v>6.709796066174313</v>
      </c>
      <c r="CB19">
        <v>6.6287061007844628</v>
      </c>
      <c r="CC19">
        <v>6.5514550953391613</v>
      </c>
      <c r="CD19">
        <v>6.4780214619703287</v>
      </c>
      <c r="CE19">
        <v>6.408384696360784</v>
      </c>
      <c r="CF19">
        <v>6.3425253694824022</v>
      </c>
      <c r="CG19">
        <v>6.280425119779963</v>
      </c>
      <c r="CH19">
        <v>6.2220666457958771</v>
      </c>
      <c r="CI19">
        <v>6.1674336992309344</v>
      </c>
      <c r="CJ19">
        <v>6.1165110784366838</v>
      </c>
      <c r="CK19">
        <v>6.0692846223353074</v>
      </c>
      <c r="CL19">
        <v>6.0257412047629231</v>
      </c>
      <c r="CM19">
        <v>5.9858687292326707</v>
      </c>
      <c r="CN19">
        <v>5.9496561241140071</v>
      </c>
      <c r="CO19">
        <v>5.9170933382252251</v>
      </c>
      <c r="CP19">
        <v>5.8881713368359421</v>
      </c>
      <c r="CQ19">
        <v>5.8628820980772316</v>
      </c>
      <c r="CR19">
        <v>5.8412186097565773</v>
      </c>
      <c r="CS19">
        <v>5.823174866575858</v>
      </c>
      <c r="CT19">
        <v>5.8087458677502326</v>
      </c>
      <c r="CU19">
        <v>5.797927615026321</v>
      </c>
      <c r="CV19">
        <v>5.790717111098509</v>
      </c>
      <c r="CW19">
        <v>5.7871123584220001</v>
      </c>
    </row>
    <row r="20" spans="2:101" x14ac:dyDescent="0.25">
      <c r="B20">
        <v>17</v>
      </c>
      <c r="C20">
        <v>27.749857921578649</v>
      </c>
      <c r="D20">
        <v>27.210022371931821</v>
      </c>
      <c r="E20">
        <v>26.680314414483071</v>
      </c>
      <c r="F20">
        <v>26.160558854317209</v>
      </c>
      <c r="G20">
        <v>25.650584167208439</v>
      </c>
      <c r="H20">
        <v>25.150222430018641</v>
      </c>
      <c r="I20">
        <v>24.659309252443471</v>
      </c>
      <c r="J20">
        <v>24.177683710083802</v>
      </c>
      <c r="K20">
        <v>23.70518827882119</v>
      </c>
      <c r="L20">
        <v>23.2416687704761</v>
      </c>
      <c r="M20">
        <v>22.786974269728059</v>
      </c>
      <c r="N20">
        <v>22.340957072277469</v>
      </c>
      <c r="O20">
        <v>21.903472624229309</v>
      </c>
      <c r="P20">
        <v>21.474379462679149</v>
      </c>
      <c r="Q20">
        <v>21.053539157482231</v>
      </c>
      <c r="R20">
        <v>20.640816254187399</v>
      </c>
      <c r="S20">
        <v>20.236078218116941</v>
      </c>
      <c r="T20">
        <v>19.83919537957485</v>
      </c>
      <c r="U20">
        <v>19.45004088016579</v>
      </c>
      <c r="V20">
        <v>19.068490620207189</v>
      </c>
      <c r="W20">
        <v>18.694423207218129</v>
      </c>
      <c r="X20">
        <v>18.327719905467731</v>
      </c>
      <c r="Y20">
        <v>17.968264586567411</v>
      </c>
      <c r="Z20">
        <v>17.61594368109045</v>
      </c>
      <c r="AA20">
        <v>17.270646131203581</v>
      </c>
      <c r="AB20">
        <v>16.93226334429502</v>
      </c>
      <c r="AC20">
        <v>16.600689147583761</v>
      </c>
      <c r="AD20">
        <v>16.275819743695521</v>
      </c>
      <c r="AE20">
        <v>15.95755366719043</v>
      </c>
      <c r="AF20">
        <v>15.645791742028489</v>
      </c>
      <c r="AG20">
        <v>15.340437039958291</v>
      </c>
      <c r="AH20">
        <v>15.04139483981565</v>
      </c>
      <c r="AI20">
        <v>14.74857258771819</v>
      </c>
      <c r="AJ20">
        <v>14.461879858142661</v>
      </c>
      <c r="AK20">
        <v>14.18122831587181</v>
      </c>
      <c r="AL20">
        <v>13.906531678798011</v>
      </c>
      <c r="AM20">
        <v>13.637705681570621</v>
      </c>
      <c r="AN20">
        <v>13.374668040075051</v>
      </c>
      <c r="AO20">
        <v>13.11733841673087</v>
      </c>
      <c r="AP20">
        <v>12.865638386596959</v>
      </c>
      <c r="AQ20">
        <v>12.619491404272001</v>
      </c>
      <c r="AR20">
        <v>12.3788227715782</v>
      </c>
      <c r="AS20">
        <v>12.143559606017339</v>
      </c>
      <c r="AT20">
        <v>11.913630809987231</v>
      </c>
      <c r="AU20">
        <v>11.688967040747739</v>
      </c>
      <c r="AV20">
        <v>11.469500681125441</v>
      </c>
      <c r="AW20">
        <v>11.255165810946099</v>
      </c>
      <c r="AX20">
        <v>11.04589817918421</v>
      </c>
      <c r="AY20">
        <v>10.84163517681942</v>
      </c>
      <c r="AZ20">
        <v>10.642315810389411</v>
      </c>
      <c r="BA20">
        <v>10.44788067622914</v>
      </c>
      <c r="BB20">
        <v>10.25827193538672</v>
      </c>
      <c r="BC20">
        <v>10.07343328920596</v>
      </c>
      <c r="BD20">
        <v>9.8933099555661279</v>
      </c>
      <c r="BE20">
        <v>9.7178486457694753</v>
      </c>
      <c r="BF20">
        <v>9.5469975420673201</v>
      </c>
      <c r="BG20">
        <v>9.3807062758155446</v>
      </c>
      <c r="BH20">
        <v>9.2189259062506643</v>
      </c>
      <c r="BI20">
        <v>9.0616088998777258</v>
      </c>
      <c r="BJ20">
        <v>8.9087091104613769</v>
      </c>
      <c r="BK20">
        <v>8.7601817596118252</v>
      </c>
      <c r="BL20">
        <v>8.6159834179573735</v>
      </c>
      <c r="BM20">
        <v>8.4760719868954055</v>
      </c>
      <c r="BN20">
        <v>8.3404066809141177</v>
      </c>
      <c r="BO20">
        <v>8.208948010477048</v>
      </c>
      <c r="BP20">
        <v>8.0816577654630102</v>
      </c>
      <c r="BQ20">
        <v>7.9584989991539814</v>
      </c>
      <c r="BR20">
        <v>7.8394360127637341</v>
      </c>
      <c r="BS20">
        <v>7.7244343405002631</v>
      </c>
      <c r="BT20">
        <v>7.6134607351550514</v>
      </c>
      <c r="BU20">
        <v>7.5064831542126207</v>
      </c>
      <c r="BV20">
        <v>7.4034707464737757</v>
      </c>
      <c r="BW20">
        <v>7.3043938391863286</v>
      </c>
      <c r="BX20">
        <v>7.2092239256771506</v>
      </c>
      <c r="BY20">
        <v>7.1179336534796427</v>
      </c>
      <c r="BZ20">
        <v>7.0304968129508509</v>
      </c>
      <c r="CA20">
        <v>6.9468883263727044</v>
      </c>
      <c r="CB20">
        <v>6.8670842375320866</v>
      </c>
      <c r="CC20">
        <v>6.791061701774467</v>
      </c>
      <c r="CD20">
        <v>6.7187989765261911</v>
      </c>
      <c r="CE20">
        <v>6.6502754122807488</v>
      </c>
      <c r="CF20">
        <v>6.5854714440442699</v>
      </c>
      <c r="CG20">
        <v>6.5243685832361393</v>
      </c>
      <c r="CH20">
        <v>6.4669494100403391</v>
      </c>
      <c r="CI20">
        <v>6.4131975662037561</v>
      </c>
      <c r="CJ20">
        <v>6.3630977482776316</v>
      </c>
      <c r="CK20">
        <v>6.3166357012986758</v>
      </c>
      <c r="CL20">
        <v>6.2737982129064633</v>
      </c>
      <c r="CM20">
        <v>6.2345731078941071</v>
      </c>
      <c r="CN20">
        <v>6.1989492431892081</v>
      </c>
      <c r="CO20">
        <v>6.166916503262577</v>
      </c>
      <c r="CP20">
        <v>6.1384657959621256</v>
      </c>
      <c r="CQ20">
        <v>6.1135890487697537</v>
      </c>
      <c r="CR20">
        <v>6.0922792054791941</v>
      </c>
      <c r="CS20">
        <v>6.0745302232931486</v>
      </c>
      <c r="CT20">
        <v>6.0603370703379156</v>
      </c>
      <c r="CU20">
        <v>6.0496957235944251</v>
      </c>
      <c r="CV20">
        <v>6.0426031672443186</v>
      </c>
      <c r="CW20">
        <v>6.0390573914303474</v>
      </c>
    </row>
    <row r="21" spans="2:101" x14ac:dyDescent="0.25">
      <c r="B21">
        <v>18</v>
      </c>
      <c r="C21">
        <v>27.753493641301279</v>
      </c>
      <c r="D21">
        <v>27.217292793123331</v>
      </c>
      <c r="E21">
        <v>26.69121750114126</v>
      </c>
      <c r="F21">
        <v>26.175091553701311</v>
      </c>
      <c r="G21">
        <v>25.668742411352341</v>
      </c>
      <c r="H21">
        <v>25.172001137745202</v>
      </c>
      <c r="I21">
        <v>24.68470233187718</v>
      </c>
      <c r="J21">
        <v>24.20668406165866</v>
      </c>
      <c r="K21">
        <v>23.737787798779351</v>
      </c>
      <c r="L21">
        <v>23.277858354852668</v>
      </c>
      <c r="M21">
        <v>22.826743818816698</v>
      </c>
      <c r="N21">
        <v>22.38429549557074</v>
      </c>
      <c r="O21">
        <v>21.95036784582706</v>
      </c>
      <c r="P21">
        <v>21.52481842715757</v>
      </c>
      <c r="Q21">
        <v>21.10750783621603</v>
      </c>
      <c r="R21">
        <v>20.69829965211623</v>
      </c>
      <c r="S21">
        <v>20.2970603809473</v>
      </c>
      <c r="T21">
        <v>19.903659401407939</v>
      </c>
      <c r="U21">
        <v>19.51796891154093</v>
      </c>
      <c r="V21">
        <v>19.139863876550621</v>
      </c>
      <c r="W21">
        <v>18.76922197768577</v>
      </c>
      <c r="X21">
        <v>18.405923562170528</v>
      </c>
      <c r="Y21">
        <v>18.049851594167279</v>
      </c>
      <c r="Z21">
        <v>17.7008916067544</v>
      </c>
      <c r="AA21">
        <v>17.358931654903319</v>
      </c>
      <c r="AB21">
        <v>17.023862269438769</v>
      </c>
      <c r="AC21">
        <v>16.695576411967</v>
      </c>
      <c r="AD21">
        <v>16.37396943075677</v>
      </c>
      <c r="AE21">
        <v>16.058939017558071</v>
      </c>
      <c r="AF21">
        <v>15.75038516534428</v>
      </c>
      <c r="AG21">
        <v>15.44821012696327</v>
      </c>
      <c r="AH21">
        <v>15.152318374683439</v>
      </c>
      <c r="AI21">
        <v>14.86261656062106</v>
      </c>
      <c r="AJ21">
        <v>14.57901347803528</v>
      </c>
      <c r="AK21">
        <v>14.301420023477631</v>
      </c>
      <c r="AL21">
        <v>14.029749159783069</v>
      </c>
      <c r="AM21">
        <v>13.763915879889719</v>
      </c>
      <c r="AN21">
        <v>13.503837171475</v>
      </c>
      <c r="AO21">
        <v>13.24943198239553</v>
      </c>
      <c r="AP21">
        <v>13.000621186919251</v>
      </c>
      <c r="AQ21">
        <v>12.75732755273749</v>
      </c>
      <c r="AR21">
        <v>12.519475708745739</v>
      </c>
      <c r="AS21">
        <v>12.286992113581579</v>
      </c>
      <c r="AT21">
        <v>12.059805024908581</v>
      </c>
      <c r="AU21">
        <v>11.83784446943552</v>
      </c>
      <c r="AV21">
        <v>11.6210422136598</v>
      </c>
      <c r="AW21">
        <v>11.40933173532485</v>
      </c>
      <c r="AX21">
        <v>11.202648195580981</v>
      </c>
      <c r="AY21">
        <v>11.0009284118398</v>
      </c>
      <c r="AZ21">
        <v>10.80411083131195</v>
      </c>
      <c r="BA21">
        <v>10.61213550521882</v>
      </c>
      <c r="BB21">
        <v>10.424944063668381</v>
      </c>
      <c r="BC21">
        <v>10.242479691185959</v>
      </c>
      <c r="BD21">
        <v>10.06468710289079</v>
      </c>
      <c r="BE21">
        <v>9.8915125213093056</v>
      </c>
      <c r="BF21">
        <v>9.7229036538165019</v>
      </c>
      <c r="BG21">
        <v>9.5588096706967001</v>
      </c>
      <c r="BH21">
        <v>9.3991811838153012</v>
      </c>
      <c r="BI21">
        <v>9.2439702258933778</v>
      </c>
      <c r="BJ21">
        <v>9.0931302303769677</v>
      </c>
      <c r="BK21">
        <v>8.9466160118933438</v>
      </c>
      <c r="BL21">
        <v>8.8043837472863693</v>
      </c>
      <c r="BM21">
        <v>8.6663909572236584</v>
      </c>
      <c r="BN21">
        <v>8.532596488368128</v>
      </c>
      <c r="BO21">
        <v>8.4029604961067861</v>
      </c>
      <c r="BP21">
        <v>8.2774444278297707</v>
      </c>
      <c r="BQ21">
        <v>8.1560110067530438</v>
      </c>
      <c r="BR21">
        <v>8.0386242162778352</v>
      </c>
      <c r="BS21">
        <v>7.925249284880735</v>
      </c>
      <c r="BT21">
        <v>7.8158526715279706</v>
      </c>
      <c r="BU21">
        <v>7.7104020516078862</v>
      </c>
      <c r="BV21">
        <v>7.6088663033757911</v>
      </c>
      <c r="BW21">
        <v>7.5112154949054073</v>
      </c>
      <c r="BX21">
        <v>7.4174208715414167</v>
      </c>
      <c r="BY21">
        <v>7.3274548438478213</v>
      </c>
      <c r="BZ21">
        <v>7.2412909760469164</v>
      </c>
      <c r="CA21">
        <v>7.1589039749439038</v>
      </c>
      <c r="CB21">
        <v>7.080269679332396</v>
      </c>
      <c r="CC21">
        <v>7.0053650498762039</v>
      </c>
      <c r="CD21">
        <v>6.9341681594629492</v>
      </c>
      <c r="CE21">
        <v>6.8666581840253613</v>
      </c>
      <c r="CF21">
        <v>6.80281539382608</v>
      </c>
      <c r="CG21">
        <v>6.7426211452022571</v>
      </c>
      <c r="CH21">
        <v>6.6860578727661988</v>
      </c>
      <c r="CI21">
        <v>6.6331090820585388</v>
      </c>
      <c r="CJ21">
        <v>6.583759342650783</v>
      </c>
      <c r="CK21">
        <v>6.5379942816939716</v>
      </c>
      <c r="CL21">
        <v>6.4958005779106571</v>
      </c>
      <c r="CM21">
        <v>6.4571659560273744</v>
      </c>
      <c r="CN21">
        <v>6.4220791816452198</v>
      </c>
      <c r="CO21">
        <v>6.3905300565460834</v>
      </c>
      <c r="CP21">
        <v>6.362509414432381</v>
      </c>
      <c r="CQ21">
        <v>6.3380091170984691</v>
      </c>
      <c r="CR21">
        <v>6.3170220510317883</v>
      </c>
      <c r="CS21">
        <v>6.299542124442393</v>
      </c>
      <c r="CT21">
        <v>6.2855642647193024</v>
      </c>
      <c r="CU21">
        <v>6.2750844163125876</v>
      </c>
      <c r="CV21">
        <v>6.2680995390402998</v>
      </c>
      <c r="CW21">
        <v>6.2646076068192542</v>
      </c>
    </row>
    <row r="22" spans="2:101" x14ac:dyDescent="0.25">
      <c r="B22">
        <v>19</v>
      </c>
      <c r="C22">
        <v>27.756725647253049</v>
      </c>
      <c r="D22">
        <v>27.22375592988752</v>
      </c>
      <c r="E22">
        <v>26.70091001881347</v>
      </c>
      <c r="F22">
        <v>26.18801082836033</v>
      </c>
      <c r="G22">
        <v>25.68488494618127</v>
      </c>
      <c r="H22">
        <v>25.191362564524301</v>
      </c>
      <c r="I22">
        <v>24.707277412846661</v>
      </c>
      <c r="J22">
        <v>24.23246669174906</v>
      </c>
      <c r="K22">
        <v>23.766771008207041</v>
      </c>
      <c r="L22">
        <v>23.310034312077331</v>
      </c>
      <c r="M22">
        <v>22.8621038338574</v>
      </c>
      <c r="N22">
        <v>22.422830023676589</v>
      </c>
      <c r="O22">
        <v>21.992066491498239</v>
      </c>
      <c r="P22">
        <v>21.569669948512079</v>
      </c>
      <c r="Q22">
        <v>21.155500149697009</v>
      </c>
      <c r="R22">
        <v>20.749419837534361</v>
      </c>
      <c r="S22">
        <v>20.35129468685269</v>
      </c>
      <c r="T22">
        <v>19.960993250785041</v>
      </c>
      <c r="U22">
        <v>19.578386907820271</v>
      </c>
      <c r="V22">
        <v>19.20334980993027</v>
      </c>
      <c r="W22">
        <v>18.835758831755491</v>
      </c>
      <c r="X22">
        <v>18.4754935208313</v>
      </c>
      <c r="Y22">
        <v>18.1224360488382</v>
      </c>
      <c r="Z22">
        <v>17.77647116385916</v>
      </c>
      <c r="AA22">
        <v>17.437486143627879</v>
      </c>
      <c r="AB22">
        <v>17.105370749751909</v>
      </c>
      <c r="AC22">
        <v>16.780017182894831</v>
      </c>
      <c r="AD22">
        <v>16.461320038902389</v>
      </c>
      <c r="AE22">
        <v>16.14917626585731</v>
      </c>
      <c r="AF22">
        <v>15.84348512204814</v>
      </c>
      <c r="AG22">
        <v>15.544148134837791</v>
      </c>
      <c r="AH22">
        <v>15.251069060417301</v>
      </c>
      <c r="AI22">
        <v>14.964153844431349</v>
      </c>
      <c r="AJ22">
        <v>14.683310583461649</v>
      </c>
      <c r="AK22">
        <v>14.40844948735503</v>
      </c>
      <c r="AL22">
        <v>14.13948284238306</v>
      </c>
      <c r="AM22">
        <v>13.87632497522068</v>
      </c>
      <c r="AN22">
        <v>13.61889221773097</v>
      </c>
      <c r="AO22">
        <v>13.367102872544089</v>
      </c>
      <c r="AP22">
        <v>13.12087717941823</v>
      </c>
      <c r="AQ22">
        <v>12.88013728237085</v>
      </c>
      <c r="AR22">
        <v>12.64480719756866</v>
      </c>
      <c r="AS22">
        <v>12.414812781965001</v>
      </c>
      <c r="AT22">
        <v>12.190081702673799</v>
      </c>
      <c r="AU22">
        <v>11.970543407068931</v>
      </c>
      <c r="AV22">
        <v>11.75612909359862</v>
      </c>
      <c r="AW22">
        <v>11.54677168330454</v>
      </c>
      <c r="AX22">
        <v>11.34240579203524</v>
      </c>
      <c r="AY22">
        <v>11.1429677033441</v>
      </c>
      <c r="AZ22">
        <v>10.94839534206222</v>
      </c>
      <c r="BA22">
        <v>10.75862824853634</v>
      </c>
      <c r="BB22">
        <v>10.573607553522921</v>
      </c>
      <c r="BC22">
        <v>10.393275953729029</v>
      </c>
      <c r="BD22">
        <v>10.21757768799119</v>
      </c>
      <c r="BE22">
        <v>10.046458514083451</v>
      </c>
      <c r="BF22">
        <v>9.8798656861463456</v>
      </c>
      <c r="BG22">
        <v>9.7177479327282157</v>
      </c>
      <c r="BH22">
        <v>9.5600554354309466</v>
      </c>
      <c r="BI22">
        <v>9.4067398081521674</v>
      </c>
      <c r="BJ22">
        <v>9.2577540769161679</v>
      </c>
      <c r="BK22">
        <v>9.1130526602860158</v>
      </c>
      <c r="BL22">
        <v>8.9725913503495605</v>
      </c>
      <c r="BM22">
        <v>8.8363272942721203</v>
      </c>
      <c r="BN22">
        <v>8.7042189764089315</v>
      </c>
      <c r="BO22">
        <v>8.5762262009705452</v>
      </c>
      <c r="BP22">
        <v>8.4523100752345925</v>
      </c>
      <c r="BQ22">
        <v>8.3324329932974983</v>
      </c>
      <c r="BR22">
        <v>8.2165586203598977</v>
      </c>
      <c r="BS22">
        <v>8.1046518775397232</v>
      </c>
      <c r="BT22">
        <v>7.9966789272071033</v>
      </c>
      <c r="BU22">
        <v>7.8926071588353501</v>
      </c>
      <c r="BV22">
        <v>7.7924051753625179</v>
      </c>
      <c r="BW22">
        <v>7.6960427800582814</v>
      </c>
      <c r="BX22">
        <v>7.603490963890895</v>
      </c>
      <c r="BY22">
        <v>7.5147218933893107</v>
      </c>
      <c r="BZ22">
        <v>7.4297088989955853</v>
      </c>
      <c r="CA22">
        <v>7.3484264639031203</v>
      </c>
      <c r="CB22">
        <v>7.270850213376125</v>
      </c>
      <c r="CC22">
        <v>7.1969569045461199</v>
      </c>
      <c r="CD22">
        <v>7.126724416681391</v>
      </c>
      <c r="CE22">
        <v>7.0601317419254919</v>
      </c>
      <c r="CF22">
        <v>6.997158976501062</v>
      </c>
      <c r="CG22">
        <v>6.937787312375395</v>
      </c>
      <c r="CH22">
        <v>6.8819990293843887</v>
      </c>
      <c r="CI22">
        <v>6.829777487811711</v>
      </c>
      <c r="CJ22">
        <v>6.781107121420078</v>
      </c>
      <c r="CK22">
        <v>6.7359734309319172</v>
      </c>
      <c r="CL22">
        <v>6.6943629779566756</v>
      </c>
      <c r="CM22">
        <v>6.656263379362251</v>
      </c>
      <c r="CN22">
        <v>6.6216633020883364</v>
      </c>
      <c r="CO22">
        <v>6.5905524583994746</v>
      </c>
      <c r="CP22">
        <v>6.5629216015758693</v>
      </c>
      <c r="CQ22">
        <v>6.5387625220401802</v>
      </c>
      <c r="CR22">
        <v>6.5180680439187491</v>
      </c>
      <c r="CS22">
        <v>6.5008320220357376</v>
      </c>
      <c r="CT22">
        <v>6.4870493393390021</v>
      </c>
      <c r="CU22">
        <v>6.4767159047566558</v>
      </c>
      <c r="CV22">
        <v>6.4698286514833434</v>
      </c>
      <c r="CW22">
        <v>6.4663855356955624</v>
      </c>
    </row>
    <row r="23" spans="2:101" x14ac:dyDescent="0.25">
      <c r="B23">
        <v>20</v>
      </c>
      <c r="C23">
        <v>27.75960286952856</v>
      </c>
      <c r="D23">
        <v>27.229509614113741</v>
      </c>
      <c r="E23">
        <v>26.709538644627351</v>
      </c>
      <c r="F23">
        <v>26.19951211593327</v>
      </c>
      <c r="G23">
        <v>25.699255857077429</v>
      </c>
      <c r="H23">
        <v>25.208599302843819</v>
      </c>
      <c r="I23">
        <v>24.727375426652451</v>
      </c>
      <c r="J23">
        <v>24.255420674775621</v>
      </c>
      <c r="K23">
        <v>23.792574901850031</v>
      </c>
      <c r="L23">
        <v>23.338681307661481</v>
      </c>
      <c r="M23">
        <v>22.893586375180568</v>
      </c>
      <c r="N23">
        <v>22.457139809827691</v>
      </c>
      <c r="O23">
        <v>22.02919447994589</v>
      </c>
      <c r="P23">
        <v>21.609606358461161</v>
      </c>
      <c r="Q23">
        <v>21.198234465709731</v>
      </c>
      <c r="R23">
        <v>20.794940813412332</v>
      </c>
      <c r="S23">
        <v>20.399590349776101</v>
      </c>
      <c r="T23">
        <v>20.012050905705021</v>
      </c>
      <c r="U23">
        <v>19.632193142100061</v>
      </c>
      <c r="V23">
        <v>19.25989049823087</v>
      </c>
      <c r="W23">
        <v>18.895019141161111</v>
      </c>
      <c r="X23">
        <v>18.537457916209512</v>
      </c>
      <c r="Y23">
        <v>18.187088298430009</v>
      </c>
      <c r="Z23">
        <v>17.843794345093581</v>
      </c>
      <c r="AA23">
        <v>17.507462649155698</v>
      </c>
      <c r="AB23">
        <v>17.17798229369285</v>
      </c>
      <c r="AC23">
        <v>16.855244807292721</v>
      </c>
      <c r="AD23">
        <v>16.539144120382179</v>
      </c>
      <c r="AE23">
        <v>16.229576522478109</v>
      </c>
      <c r="AF23">
        <v>15.92644062034609</v>
      </c>
      <c r="AG23">
        <v>15.629637297052611</v>
      </c>
      <c r="AH23">
        <v>15.33906967189615</v>
      </c>
      <c r="AI23">
        <v>15.054643061203651</v>
      </c>
      <c r="AJ23">
        <v>14.776264939978381</v>
      </c>
      <c r="AK23">
        <v>14.503844904385989</v>
      </c>
      <c r="AL23">
        <v>14.237294635065579</v>
      </c>
      <c r="AM23">
        <v>13.976527861253119</v>
      </c>
      <c r="AN23">
        <v>13.721460325704429</v>
      </c>
      <c r="AO23">
        <v>13.472009750405601</v>
      </c>
      <c r="AP23">
        <v>13.22809580305902</v>
      </c>
      <c r="AQ23">
        <v>12.98964006433275</v>
      </c>
      <c r="AR23">
        <v>12.75656599586236</v>
      </c>
      <c r="AS23">
        <v>12.528798908993471</v>
      </c>
      <c r="AT23">
        <v>12.30626593425424</v>
      </c>
      <c r="AU23">
        <v>12.08889599154711</v>
      </c>
      <c r="AV23">
        <v>11.876619761048991</v>
      </c>
      <c r="AW23">
        <v>11.66936965480982</v>
      </c>
      <c r="AX23">
        <v>11.467079789039341</v>
      </c>
      <c r="AY23">
        <v>11.26968595707249</v>
      </c>
      <c r="AZ23">
        <v>11.07712560300314</v>
      </c>
      <c r="BA23">
        <v>10.88933779597777</v>
      </c>
      <c r="BB23">
        <v>10.70626320513899</v>
      </c>
      <c r="BC23">
        <v>10.527844075210449</v>
      </c>
      <c r="BD23">
        <v>10.35402420271431</v>
      </c>
      <c r="BE23">
        <v>10.184748912812591</v>
      </c>
      <c r="BF23">
        <v>10.019965036764271</v>
      </c>
      <c r="BG23">
        <v>9.8596208899897633</v>
      </c>
      <c r="BH23">
        <v>9.7036662507351679</v>
      </c>
      <c r="BI23">
        <v>9.5520523393281742</v>
      </c>
      <c r="BJ23">
        <v>9.4047317980184637</v>
      </c>
      <c r="BK23">
        <v>9.26165867139499</v>
      </c>
      <c r="BL23">
        <v>9.1227883873731948</v>
      </c>
      <c r="BM23">
        <v>8.9880777387451012</v>
      </c>
      <c r="BN23">
        <v>8.8574848652855387</v>
      </c>
      <c r="BO23">
        <v>8.7309692364079972</v>
      </c>
      <c r="BP23">
        <v>8.6084916343636309</v>
      </c>
      <c r="BQ23">
        <v>8.4900141379773544</v>
      </c>
      <c r="BR23">
        <v>8.375500106914771</v>
      </c>
      <c r="BS23">
        <v>8.2649141664744583</v>
      </c>
      <c r="BT23">
        <v>8.1582221928996397</v>
      </c>
      <c r="BU23">
        <v>8.0553912992039791</v>
      </c>
      <c r="BV23">
        <v>7.9563898215060611</v>
      </c>
      <c r="BW23">
        <v>7.8611873058676167</v>
      </c>
      <c r="BX23">
        <v>7.7697544956304654</v>
      </c>
      <c r="BY23">
        <v>7.6820633192473302</v>
      </c>
      <c r="BZ23">
        <v>7.5980868786021816</v>
      </c>
      <c r="CA23">
        <v>7.5177994378154871</v>
      </c>
      <c r="CB23">
        <v>7.4411764125302469</v>
      </c>
      <c r="CC23">
        <v>7.368194359674753</v>
      </c>
      <c r="CD23">
        <v>7.2988309676981267</v>
      </c>
      <c r="CE23">
        <v>7.2330650472750371</v>
      </c>
      <c r="CF23">
        <v>7.1708765224759432</v>
      </c>
      <c r="CG23">
        <v>7.1122464223995472</v>
      </c>
      <c r="CH23">
        <v>7.0571568732643257</v>
      </c>
      <c r="CI23">
        <v>7.0055910909559387</v>
      </c>
      <c r="CJ23">
        <v>6.9575333740278857</v>
      </c>
      <c r="CK23">
        <v>6.9129690971525299</v>
      </c>
      <c r="CL23">
        <v>6.8718847050200509</v>
      </c>
      <c r="CM23">
        <v>6.8342677066830824</v>
      </c>
      <c r="CN23">
        <v>6.8001066703446043</v>
      </c>
      <c r="CO23">
        <v>6.769391218587316</v>
      </c>
      <c r="CP23">
        <v>6.7421120240425756</v>
      </c>
      <c r="CQ23">
        <v>6.7182608054971773</v>
      </c>
      <c r="CR23">
        <v>6.6978303244364596</v>
      </c>
      <c r="CS23">
        <v>6.6808143820225467</v>
      </c>
      <c r="CT23">
        <v>6.6672078165063589</v>
      </c>
      <c r="CU23">
        <v>6.657006501072555</v>
      </c>
      <c r="CV23">
        <v>6.6502073421164418</v>
      </c>
      <c r="CW23">
        <v>6.6468082779522284</v>
      </c>
    </row>
    <row r="24" spans="2:101" x14ac:dyDescent="0.25">
      <c r="B24">
        <v>21</v>
      </c>
      <c r="C24">
        <v>27.76216681265176</v>
      </c>
      <c r="D24">
        <v>27.234636834503998</v>
      </c>
      <c r="E24">
        <v>26.717227810798612</v>
      </c>
      <c r="F24">
        <v>26.20976123122173</v>
      </c>
      <c r="G24">
        <v>25.712062260319421</v>
      </c>
      <c r="H24">
        <v>25.223959669278688</v>
      </c>
      <c r="I24">
        <v>24.745285769049659</v>
      </c>
      <c r="J24">
        <v>24.27587634478537</v>
      </c>
      <c r="K24">
        <v>23.815570591575881</v>
      </c>
      <c r="L24">
        <v>23.36421105145401</v>
      </c>
      <c r="M24">
        <v>22.92164355165038</v>
      </c>
      <c r="N24">
        <v>22.487717144075969</v>
      </c>
      <c r="O24">
        <v>22.062284046011019</v>
      </c>
      <c r="P24">
        <v>21.64519958197906</v>
      </c>
      <c r="Q24">
        <v>21.23632212678574</v>
      </c>
      <c r="R24">
        <v>20.835513049702381</v>
      </c>
      <c r="S24">
        <v>20.44263665977461</v>
      </c>
      <c r="T24">
        <v>20.05756015223686</v>
      </c>
      <c r="U24">
        <v>19.6801535560137</v>
      </c>
      <c r="V24">
        <v>19.31028968228976</v>
      </c>
      <c r="W24">
        <v>18.94784407413016</v>
      </c>
      <c r="X24">
        <v>18.592694957133471</v>
      </c>
      <c r="Y24">
        <v>18.24472319110021</v>
      </c>
      <c r="Z24">
        <v>17.903812222699809</v>
      </c>
      <c r="AA24">
        <v>17.569848039119261</v>
      </c>
      <c r="AB24">
        <v>17.24271912267734</v>
      </c>
      <c r="AC24">
        <v>16.922316406388521</v>
      </c>
      <c r="AD24">
        <v>16.608533230460839</v>
      </c>
      <c r="AE24">
        <v>16.301265299712441</v>
      </c>
      <c r="AF24">
        <v>16.00041064189212</v>
      </c>
      <c r="AG24">
        <v>15.705869566888859</v>
      </c>
      <c r="AH24">
        <v>15.41754462681631</v>
      </c>
      <c r="AI24">
        <v>15.135340576958161</v>
      </c>
      <c r="AJ24">
        <v>14.859164337560561</v>
      </c>
      <c r="AK24">
        <v>14.58892495645839</v>
      </c>
      <c r="AL24">
        <v>14.324533572522011</v>
      </c>
      <c r="AM24">
        <v>14.065903379911839</v>
      </c>
      <c r="AN24">
        <v>13.812949593128121</v>
      </c>
      <c r="AO24">
        <v>13.56558941284346</v>
      </c>
      <c r="AP24">
        <v>13.323741992506489</v>
      </c>
      <c r="AQ24">
        <v>13.087328405704451</v>
      </c>
      <c r="AR24">
        <v>12.856271614273449</v>
      </c>
      <c r="AS24">
        <v>12.63049643714511</v>
      </c>
      <c r="AT24">
        <v>12.409929519918689</v>
      </c>
      <c r="AU24">
        <v>12.19449930514773</v>
      </c>
      <c r="AV24">
        <v>11.98413600333094</v>
      </c>
      <c r="AW24">
        <v>11.778771564597029</v>
      </c>
      <c r="AX24">
        <v>11.57833965107343</v>
      </c>
      <c r="AY24">
        <v>11.38277560992903</v>
      </c>
      <c r="AZ24">
        <v>11.192016447081579</v>
      </c>
      <c r="BA24">
        <v>11.006000801560271</v>
      </c>
      <c r="BB24">
        <v>10.82466892051449</v>
      </c>
      <c r="BC24">
        <v>10.647962634859789</v>
      </c>
      <c r="BD24">
        <v>10.47582533555244</v>
      </c>
      <c r="BE24">
        <v>10.308201950484071</v>
      </c>
      <c r="BF24">
        <v>10.1450389219883</v>
      </c>
      <c r="BG24">
        <v>9.9862841849511668</v>
      </c>
      <c r="BH24">
        <v>9.8318871455175803</v>
      </c>
      <c r="BI24">
        <v>9.681798660386189</v>
      </c>
      <c r="BJ24">
        <v>9.5359710166852878</v>
      </c>
      <c r="BK24">
        <v>9.3943579124225103</v>
      </c>
      <c r="BL24">
        <v>9.2569144375011767</v>
      </c>
      <c r="BM24">
        <v>9.1235970552967132</v>
      </c>
      <c r="BN24">
        <v>8.994363584786246</v>
      </c>
      <c r="BO24">
        <v>8.8691731832251186</v>
      </c>
      <c r="BP24">
        <v>8.7479863293640108</v>
      </c>
      <c r="BQ24">
        <v>8.6307648072005527</v>
      </c>
      <c r="BR24">
        <v>8.5174716902595833</v>
      </c>
      <c r="BS24">
        <v>8.4080713263964384</v>
      </c>
      <c r="BT24">
        <v>8.3025293231175787</v>
      </c>
      <c r="BU24">
        <v>8.2008125334134157</v>
      </c>
      <c r="BV24">
        <v>8.1028890420980275</v>
      </c>
      <c r="BW24">
        <v>8.0087281526509173</v>
      </c>
      <c r="BX24">
        <v>7.9183003745558551</v>
      </c>
      <c r="BY24">
        <v>7.8315774111323684</v>
      </c>
      <c r="BZ24">
        <v>7.7485321478552898</v>
      </c>
      <c r="CA24">
        <v>7.6691386411581384</v>
      </c>
      <c r="CB24">
        <v>7.5933721077162417</v>
      </c>
      <c r="CC24">
        <v>7.5212089142056664</v>
      </c>
      <c r="CD24">
        <v>7.4526265675341392</v>
      </c>
      <c r="CE24">
        <v>7.3876037055404504</v>
      </c>
      <c r="CF24">
        <v>7.3261200881588664</v>
      </c>
      <c r="CG24">
        <v>7.2681565890452724</v>
      </c>
      <c r="CH24">
        <v>7.213695187662033</v>
      </c>
      <c r="CI24">
        <v>7.1627189618186122</v>
      </c>
      <c r="CJ24">
        <v>7.1152120806651133</v>
      </c>
      <c r="CK24">
        <v>7.0711597981363141</v>
      </c>
      <c r="CL24">
        <v>7.0305484468436283</v>
      </c>
      <c r="CM24">
        <v>6.9933654324127907</v>
      </c>
      <c r="CN24">
        <v>6.9595992282651551</v>
      </c>
      <c r="CO24">
        <v>6.9292393708406763</v>
      </c>
      <c r="CP24">
        <v>6.9022764552608002</v>
      </c>
      <c r="CQ24">
        <v>6.8787021314296481</v>
      </c>
      <c r="CR24">
        <v>6.8585091005720544</v>
      </c>
      <c r="CS24">
        <v>6.8416911122071262</v>
      </c>
      <c r="CT24">
        <v>6.8282429615563061</v>
      </c>
      <c r="CU24">
        <v>6.8181604873848256</v>
      </c>
      <c r="CV24">
        <v>6.8114405702758773</v>
      </c>
      <c r="CW24">
        <v>6.8080811313368059</v>
      </c>
    </row>
    <row r="25" spans="2:101" x14ac:dyDescent="0.25">
      <c r="B25">
        <v>22</v>
      </c>
      <c r="C25">
        <v>27.764453181925582</v>
      </c>
      <c r="D25">
        <v>27.23920898655383</v>
      </c>
      <c r="E25">
        <v>26.72408457281232</v>
      </c>
      <c r="F25">
        <v>26.218900844440029</v>
      </c>
      <c r="G25">
        <v>25.72348238058607</v>
      </c>
      <c r="H25">
        <v>25.237657367773551</v>
      </c>
      <c r="I25">
        <v>24.761257533204049</v>
      </c>
      <c r="J25">
        <v>24.2941180793791</v>
      </c>
      <c r="K25">
        <v>23.836077620015121</v>
      </c>
      <c r="L25">
        <v>23.386978117229202</v>
      </c>
      <c r="M25">
        <v>22.946664819973002</v>
      </c>
      <c r="N25">
        <v>22.514986203693329</v>
      </c>
      <c r="O25">
        <v>22.091793911197399</v>
      </c>
      <c r="P25">
        <v>21.676942694702181</v>
      </c>
      <c r="Q25">
        <v>21.270290359046829</v>
      </c>
      <c r="R25">
        <v>20.87169770604844</v>
      </c>
      <c r="S25">
        <v>20.481028479980981</v>
      </c>
      <c r="T25">
        <v>20.09814931415832</v>
      </c>
      <c r="U25">
        <v>19.722929678602171</v>
      </c>
      <c r="V25">
        <v>19.35524182877667</v>
      </c>
      <c r="W25">
        <v>18.994960755371189</v>
      </c>
      <c r="X25">
        <v>18.64196413511355</v>
      </c>
      <c r="Y25">
        <v>18.296132282596499</v>
      </c>
      <c r="Z25">
        <v>17.95734810310012</v>
      </c>
      <c r="AA25">
        <v>17.625497046393551</v>
      </c>
      <c r="AB25">
        <v>17.30046706149972</v>
      </c>
      <c r="AC25">
        <v>16.98214855240704</v>
      </c>
      <c r="AD25">
        <v>16.670434334712461</v>
      </c>
      <c r="AE25">
        <v>16.365219593180431</v>
      </c>
      <c r="AF25">
        <v>16.066401840202811</v>
      </c>
      <c r="AG25">
        <v>15.77388087514522</v>
      </c>
      <c r="AH25">
        <v>15.487558744565151</v>
      </c>
      <c r="AI25">
        <v>15.20733970328804</v>
      </c>
      <c r="AJ25">
        <v>14.93313017632739</v>
      </c>
      <c r="AK25">
        <v>14.664838721635601</v>
      </c>
      <c r="AL25">
        <v>14.40237599367229</v>
      </c>
      <c r="AM25">
        <v>14.145654707777179</v>
      </c>
      <c r="AN25">
        <v>13.894589605335041</v>
      </c>
      <c r="AO25">
        <v>13.64909741972038</v>
      </c>
      <c r="AP25">
        <v>13.409096843009779</v>
      </c>
      <c r="AQ25">
        <v>13.174508493450199</v>
      </c>
      <c r="AR25">
        <v>12.94525488367165</v>
      </c>
      <c r="AS25">
        <v>12.72126038963304</v>
      </c>
      <c r="AT25">
        <v>12.502451220290251</v>
      </c>
      <c r="AU25">
        <v>12.288755387975669</v>
      </c>
      <c r="AV25">
        <v>12.08010267947868</v>
      </c>
      <c r="AW25">
        <v>11.876424627816981</v>
      </c>
      <c r="AX25">
        <v>11.67765448468845</v>
      </c>
      <c r="AY25">
        <v>11.48372719359428</v>
      </c>
      <c r="AZ25">
        <v>11.294579363623409</v>
      </c>
      <c r="BA25">
        <v>11.110149243889079</v>
      </c>
      <c r="BB25">
        <v>10.93037669860872</v>
      </c>
      <c r="BC25">
        <v>10.755203182817841</v>
      </c>
      <c r="BD25">
        <v>10.584571718709791</v>
      </c>
      <c r="BE25">
        <v>10.418426872592599</v>
      </c>
      <c r="BF25">
        <v>10.256714732454951</v>
      </c>
      <c r="BG25">
        <v>10.09938288613326</v>
      </c>
      <c r="BH25">
        <v>9.9463804000719556</v>
      </c>
      <c r="BI25">
        <v>9.7976577986696434</v>
      </c>
      <c r="BJ25">
        <v>9.6531670442035669</v>
      </c>
      <c r="BK25">
        <v>9.5128615173253479</v>
      </c>
      <c r="BL25">
        <v>9.3766959981210398</v>
      </c>
      <c r="BM25">
        <v>9.2446266477286123</v>
      </c>
      <c r="BN25">
        <v>9.1166109905065369</v>
      </c>
      <c r="BO25">
        <v>8.9926078967468364</v>
      </c>
      <c r="BP25">
        <v>8.8725775659266439</v>
      </c>
      <c r="BQ25">
        <v>8.7564815104921223</v>
      </c>
      <c r="BR25">
        <v>8.6442825401690371</v>
      </c>
      <c r="BS25">
        <v>8.5359447467942751</v>
      </c>
      <c r="BT25">
        <v>8.4314334896630037</v>
      </c>
      <c r="BU25">
        <v>8.3307153813860317</v>
      </c>
      <c r="BV25">
        <v>8.2337582742524873</v>
      </c>
      <c r="BW25">
        <v>8.1405312470927633</v>
      </c>
      <c r="BX25">
        <v>8.0510045926370779</v>
      </c>
      <c r="BY25">
        <v>7.9651498053651011</v>
      </c>
      <c r="BZ25">
        <v>7.8829395698422786</v>
      </c>
      <c r="CA25">
        <v>7.8043477495386178</v>
      </c>
      <c r="CB25">
        <v>7.7293493761259207</v>
      </c>
      <c r="CC25">
        <v>7.6579206392496486</v>
      </c>
      <c r="CD25">
        <v>7.5900388767716613</v>
      </c>
      <c r="CE25">
        <v>7.5256825654803494</v>
      </c>
      <c r="CF25">
        <v>7.4648313122647876</v>
      </c>
      <c r="CG25">
        <v>7.4074658457497344</v>
      </c>
      <c r="CH25">
        <v>7.3535680083884287</v>
      </c>
      <c r="CI25">
        <v>7.3031207490103611</v>
      </c>
      <c r="CJ25">
        <v>7.256108115821263</v>
      </c>
      <c r="CK25">
        <v>7.2125152498528529</v>
      </c>
      <c r="CL25">
        <v>7.1723283788598806</v>
      </c>
      <c r="CM25">
        <v>7.135534811662346</v>
      </c>
      <c r="CN25">
        <v>7.1021229329307687</v>
      </c>
      <c r="CO25">
        <v>7.07208219841268</v>
      </c>
      <c r="CP25">
        <v>7.0454031305985332</v>
      </c>
      <c r="CQ25">
        <v>7.022077314825502</v>
      </c>
      <c r="CR25">
        <v>7.0020973958177564</v>
      </c>
      <c r="CS25">
        <v>6.9854570746619844</v>
      </c>
      <c r="CT25">
        <v>6.9721511062169306</v>
      </c>
      <c r="CU25">
        <v>6.9621752969562154</v>
      </c>
      <c r="CV25">
        <v>6.9555265032434734</v>
      </c>
      <c r="CW25">
        <v>6.9522026300392596</v>
      </c>
    </row>
    <row r="26" spans="2:101" x14ac:dyDescent="0.25">
      <c r="B26">
        <v>23</v>
      </c>
      <c r="C26">
        <v>27.76649302032801</v>
      </c>
      <c r="D26">
        <v>27.243288144624611</v>
      </c>
      <c r="E26">
        <v>26.7302020132359</v>
      </c>
      <c r="F26">
        <v>26.227055011624198</v>
      </c>
      <c r="G26">
        <v>25.73367120111925</v>
      </c>
      <c r="H26">
        <v>25.249878251033959</v>
      </c>
      <c r="I26">
        <v>24.775507372120501</v>
      </c>
      <c r="J26">
        <v>24.310393251343019</v>
      </c>
      <c r="K26">
        <v>23.854373987943141</v>
      </c>
      <c r="L26">
        <v>23.407291030775749</v>
      </c>
      <c r="M26">
        <v>22.968989116892281</v>
      </c>
      <c r="N26">
        <v>22.53931621134976</v>
      </c>
      <c r="O26">
        <v>22.11812344822372</v>
      </c>
      <c r="P26">
        <v>21.705265072804121</v>
      </c>
      <c r="Q26">
        <v>21.30059838495357</v>
      </c>
      <c r="R26">
        <v>20.903983683607461</v>
      </c>
      <c r="S26">
        <v>20.515284212396281</v>
      </c>
      <c r="T26">
        <v>20.134366106370582</v>
      </c>
      <c r="U26">
        <v>19.761098339809731</v>
      </c>
      <c r="V26">
        <v>19.395352675095669</v>
      </c>
      <c r="W26">
        <v>19.03700361263348</v>
      </c>
      <c r="X26">
        <v>18.685928341800821</v>
      </c>
      <c r="Y26">
        <v>18.342006692909042</v>
      </c>
      <c r="Z26">
        <v>18.005121090158379</v>
      </c>
      <c r="AA26">
        <v>17.675156505570978</v>
      </c>
      <c r="AB26">
        <v>17.352000413884831</v>
      </c>
      <c r="AC26">
        <v>17.035542748392999</v>
      </c>
      <c r="AD26">
        <v>16.72567585771224</v>
      </c>
      <c r="AE26">
        <v>16.422294463465491</v>
      </c>
      <c r="AF26">
        <v>16.125295618863511</v>
      </c>
      <c r="AG26">
        <v>15.83457866817068</v>
      </c>
      <c r="AH26">
        <v>15.55004520704051</v>
      </c>
      <c r="AI26">
        <v>15.271599043707081</v>
      </c>
      <c r="AJ26">
        <v>14.99914616101832</v>
      </c>
      <c r="AK26">
        <v>14.732594679297749</v>
      </c>
      <c r="AL26">
        <v>14.47185482002136</v>
      </c>
      <c r="AM26">
        <v>14.216838870297151</v>
      </c>
      <c r="AN26">
        <v>13.967461148134159</v>
      </c>
      <c r="AO26">
        <v>13.723637968488941</v>
      </c>
      <c r="AP26">
        <v>13.485287610077499</v>
      </c>
      <c r="AQ26">
        <v>13.252330282940861</v>
      </c>
      <c r="AR26">
        <v>13.024688096752479</v>
      </c>
      <c r="AS26">
        <v>12.8022850298567</v>
      </c>
      <c r="AT26">
        <v>12.585046899026951</v>
      </c>
      <c r="AU26">
        <v>12.372901329933081</v>
      </c>
      <c r="AV26">
        <v>12.16577772830729</v>
      </c>
      <c r="AW26">
        <v>11.96360725179844</v>
      </c>
      <c r="AX26">
        <v>11.76632278250484</v>
      </c>
      <c r="AY26">
        <v>11.573858900175599</v>
      </c>
      <c r="AZ26">
        <v>11.386151856071139</v>
      </c>
      <c r="BA26">
        <v>11.203139547473601</v>
      </c>
      <c r="BB26">
        <v>11.024761492838021</v>
      </c>
      <c r="BC26">
        <v>10.8509588075755</v>
      </c>
      <c r="BD26">
        <v>10.68167418045978</v>
      </c>
      <c r="BE26">
        <v>10.516851850648809</v>
      </c>
      <c r="BF26">
        <v>10.356437585313129</v>
      </c>
      <c r="BG26">
        <v>10.200378657863229</v>
      </c>
      <c r="BH26">
        <v>10.048623826767921</v>
      </c>
      <c r="BI26">
        <v>9.9011233149565001</v>
      </c>
      <c r="BJ26">
        <v>9.7578287897970597</v>
      </c>
      <c r="BK26">
        <v>9.6186933436441322</v>
      </c>
      <c r="BL26">
        <v>9.4836714749484656</v>
      </c>
      <c r="BM26">
        <v>9.3527190699224079</v>
      </c>
      <c r="BN26">
        <v>9.2257933847543043</v>
      </c>
      <c r="BO26">
        <v>9.1028530283655655</v>
      </c>
      <c r="BP26">
        <v>8.9838579457043046</v>
      </c>
      <c r="BQ26">
        <v>8.8687694015695335</v>
      </c>
      <c r="BR26">
        <v>8.7575499649602051</v>
      </c>
      <c r="BS26">
        <v>8.650163493943527</v>
      </c>
      <c r="BT26">
        <v>8.5465751210371046</v>
      </c>
      <c r="BU26">
        <v>8.4467512390997506</v>
      </c>
      <c r="BV26">
        <v>8.3506594877259204</v>
      </c>
      <c r="BW26">
        <v>8.2582687401388419</v>
      </c>
      <c r="BX26">
        <v>8.1695490905778065</v>
      </c>
      <c r="BY26">
        <v>8.0844718421749953</v>
      </c>
      <c r="BZ26">
        <v>8.0030094953175457</v>
      </c>
      <c r="CA26">
        <v>7.9251357364906987</v>
      </c>
      <c r="CB26">
        <v>7.8508254275980853</v>
      </c>
      <c r="CC26">
        <v>7.7800545957552876</v>
      </c>
      <c r="CD26">
        <v>7.7128004235529994</v>
      </c>
      <c r="CE26">
        <v>7.649041239786353</v>
      </c>
      <c r="CF26">
        <v>7.5887565106470936</v>
      </c>
      <c r="CG26">
        <v>7.5319268313754506</v>
      </c>
      <c r="CH26">
        <v>7.4785339183686581</v>
      </c>
      <c r="CI26">
        <v>7.4285606017433778</v>
      </c>
      <c r="CJ26">
        <v>7.3819908183493048</v>
      </c>
      <c r="CK26">
        <v>7.3388096052314964</v>
      </c>
      <c r="CL26">
        <v>7.2990030935390209</v>
      </c>
      <c r="CM26">
        <v>7.2625585028778454</v>
      </c>
      <c r="CN26">
        <v>7.2294641361058147</v>
      </c>
      <c r="CO26">
        <v>7.199709374567945</v>
      </c>
      <c r="CP26">
        <v>7.1732846737702971</v>
      </c>
      <c r="CQ26">
        <v>7.1501815594908544</v>
      </c>
      <c r="CR26">
        <v>7.1303926243260349</v>
      </c>
      <c r="CS26">
        <v>7.1139115246716287</v>
      </c>
      <c r="CT26">
        <v>7.100732978136989</v>
      </c>
      <c r="CU26">
        <v>7.0908527613916448</v>
      </c>
      <c r="CV26">
        <v>7.0842677084435088</v>
      </c>
      <c r="CW26">
        <v>7.0809757093480599</v>
      </c>
    </row>
    <row r="27" spans="2:101" x14ac:dyDescent="0.25">
      <c r="B27">
        <v>24</v>
      </c>
      <c r="C27">
        <v>27.768313527897739</v>
      </c>
      <c r="D27">
        <v>27.24692869961893</v>
      </c>
      <c r="E27">
        <v>26.735661695493629</v>
      </c>
      <c r="F27">
        <v>26.23433244122635</v>
      </c>
      <c r="G27">
        <v>25.742764538776029</v>
      </c>
      <c r="H27">
        <v>25.26078519860058</v>
      </c>
      <c r="I27">
        <v>24.788225173241489</v>
      </c>
      <c r="J27">
        <v>24.324918692224621</v>
      </c>
      <c r="K27">
        <v>23.870703398253472</v>
      </c>
      <c r="L27">
        <v>23.425420284672331</v>
      </c>
      <c r="M27">
        <v>22.988913634176381</v>
      </c>
      <c r="N27">
        <v>22.56103095874683</v>
      </c>
      <c r="O27">
        <v>22.141622940789649</v>
      </c>
      <c r="P27">
        <v>21.730543375456271</v>
      </c>
      <c r="Q27">
        <v>21.327649114125968</v>
      </c>
      <c r="R27">
        <v>20.932800009029432</v>
      </c>
      <c r="S27">
        <v>20.545858858993451</v>
      </c>
      <c r="T27">
        <v>20.16669135628764</v>
      </c>
      <c r="U27">
        <v>19.795166034553649</v>
      </c>
      <c r="V27">
        <v>19.431154217798479</v>
      </c>
      <c r="W27">
        <v>19.07452997043363</v>
      </c>
      <c r="X27">
        <v>18.725170048341891</v>
      </c>
      <c r="Y27">
        <v>18.38295385095461</v>
      </c>
      <c r="Z27">
        <v>18.04776337432186</v>
      </c>
      <c r="AA27">
        <v>17.719483165159101</v>
      </c>
      <c r="AB27">
        <v>17.398000275853601</v>
      </c>
      <c r="AC27">
        <v>17.083204220414601</v>
      </c>
      <c r="AD27">
        <v>16.774986931351581</v>
      </c>
      <c r="AE27">
        <v>16.473242717464998</v>
      </c>
      <c r="AF27">
        <v>16.17786822253451</v>
      </c>
      <c r="AG27">
        <v>15.888762384890059</v>
      </c>
      <c r="AH27">
        <v>15.60582639785104</v>
      </c>
      <c r="AI27">
        <v>15.32896367101988</v>
      </c>
      <c r="AJ27">
        <v>15.058079792415629</v>
      </c>
      <c r="AK27">
        <v>14.793082491434729</v>
      </c>
      <c r="AL27">
        <v>14.533881602625099</v>
      </c>
      <c r="AM27">
        <v>14.280389030261031</v>
      </c>
      <c r="AN27">
        <v>14.032518713706169</v>
      </c>
      <c r="AO27">
        <v>13.79018659355207</v>
      </c>
      <c r="AP27">
        <v>13.55331057852052</v>
      </c>
      <c r="AQ27">
        <v>13.321810513117571</v>
      </c>
      <c r="AR27">
        <v>13.095608146027891</v>
      </c>
      <c r="AS27">
        <v>12.874627099238291</v>
      </c>
      <c r="AT27">
        <v>12.65879283787913</v>
      </c>
      <c r="AU27">
        <v>12.448032640773141</v>
      </c>
      <c r="AV27">
        <v>12.24227557168099</v>
      </c>
      <c r="AW27">
        <v>12.04145245123345</v>
      </c>
      <c r="AX27">
        <v>11.84549582954023</v>
      </c>
      <c r="AY27">
        <v>11.65433995946551</v>
      </c>
      <c r="AZ27">
        <v>11.467920770560831</v>
      </c>
      <c r="BA27">
        <v>11.28617584364617</v>
      </c>
      <c r="BB27">
        <v>11.10904438602981</v>
      </c>
      <c r="BC27">
        <v>10.936467207358589</v>
      </c>
      <c r="BD27">
        <v>10.76838669608955</v>
      </c>
      <c r="BE27">
        <v>10.60474679657499</v>
      </c>
      <c r="BF27">
        <v>10.4454929867524</v>
      </c>
      <c r="BG27">
        <v>10.290572256431711</v>
      </c>
      <c r="BH27">
        <v>10.13993308617178</v>
      </c>
      <c r="BI27">
        <v>9.9935254267388522</v>
      </c>
      <c r="BJ27">
        <v>9.8513006791395945</v>
      </c>
      <c r="BK27">
        <v>9.71321167522159</v>
      </c>
      <c r="BL27">
        <v>9.5792126588343685</v>
      </c>
      <c r="BM27">
        <v>9.4492592675443845</v>
      </c>
      <c r="BN27">
        <v>9.3233085148972918</v>
      </c>
      <c r="BO27">
        <v>9.2013187732212884</v>
      </c>
      <c r="BP27">
        <v>9.0832497569653867</v>
      </c>
      <c r="BQ27">
        <v>8.9690625065667113</v>
      </c>
      <c r="BR27">
        <v>8.8587193728409943</v>
      </c>
      <c r="BS27">
        <v>8.7521840018908534</v>
      </c>
      <c r="BT27">
        <v>8.6494213205263293</v>
      </c>
      <c r="BU27">
        <v>8.5503975221926183</v>
      </c>
      <c r="BV27">
        <v>8.4550800533998647</v>
      </c>
      <c r="BW27">
        <v>8.3634376006503786</v>
      </c>
      <c r="BX27">
        <v>8.2754400778583097</v>
      </c>
      <c r="BY27">
        <v>8.1910586142576705</v>
      </c>
      <c r="BZ27">
        <v>8.1102655427941208</v>
      </c>
      <c r="CA27">
        <v>8.0330343889964624</v>
      </c>
      <c r="CB27">
        <v>7.95933986032394</v>
      </c>
      <c r="CC27">
        <v>7.8891578359854826</v>
      </c>
      <c r="CD27">
        <v>7.8224653572272764</v>
      </c>
      <c r="CE27">
        <v>7.7592406180852258</v>
      </c>
      <c r="CF27">
        <v>7.6994629565989676</v>
      </c>
      <c r="CG27">
        <v>7.6431128464843709</v>
      </c>
      <c r="CH27">
        <v>7.5901718892614802</v>
      </c>
      <c r="CI27">
        <v>7.5406228068351604</v>
      </c>
      <c r="CJ27">
        <v>7.4944494345257384</v>
      </c>
      <c r="CK27">
        <v>7.4516367145472167</v>
      </c>
      <c r="CL27">
        <v>7.4121706899306972</v>
      </c>
      <c r="CM27">
        <v>7.3760384988908747</v>
      </c>
      <c r="CN27">
        <v>7.3432283696335112</v>
      </c>
      <c r="CO27">
        <v>7.3137296156021812</v>
      </c>
      <c r="CP27">
        <v>7.2875326311624384</v>
      </c>
      <c r="CQ27">
        <v>7.2646288877219938</v>
      </c>
      <c r="CR27">
        <v>7.2450109302854528</v>
      </c>
      <c r="CS27">
        <v>7.2286723744423753</v>
      </c>
      <c r="CT27">
        <v>7.2156079037876104</v>
      </c>
      <c r="CU27">
        <v>7.2058132677729709</v>
      </c>
      <c r="CV27">
        <v>7.1992852799895601</v>
      </c>
      <c r="CW27">
        <v>7.1960218168799486</v>
      </c>
    </row>
    <row r="28" spans="2:101" x14ac:dyDescent="0.25">
      <c r="B28">
        <v>25</v>
      </c>
      <c r="C28">
        <v>27.769938671827809</v>
      </c>
      <c r="D28">
        <v>27.25017857846165</v>
      </c>
      <c r="E28">
        <v>26.740535491325019</v>
      </c>
      <c r="F28">
        <v>26.240828927437679</v>
      </c>
      <c r="G28">
        <v>25.750882080406281</v>
      </c>
      <c r="H28">
        <v>25.270521752779619</v>
      </c>
      <c r="I28">
        <v>24.799578289743579</v>
      </c>
      <c r="J28">
        <v>24.337885514132129</v>
      </c>
      <c r="K28">
        <v>23.885280662730601</v>
      </c>
      <c r="L28">
        <v>23.441604323848249</v>
      </c>
      <c r="M28">
        <v>23.00670037613763</v>
      </c>
      <c r="N28">
        <v>22.580415928638569</v>
      </c>
      <c r="O28">
        <v>22.162601262024999</v>
      </c>
      <c r="P28">
        <v>21.75310977103371</v>
      </c>
      <c r="Q28">
        <v>21.351797908053769</v>
      </c>
      <c r="R28">
        <v>20.958525127856781</v>
      </c>
      <c r="S28">
        <v>20.57315383344763</v>
      </c>
      <c r="T28">
        <v>20.19554932301639</v>
      </c>
      <c r="U28">
        <v>19.825579737972191</v>
      </c>
      <c r="V28">
        <v>19.463116012040349</v>
      </c>
      <c r="W28">
        <v>19.10803182140447</v>
      </c>
      <c r="X28">
        <v>18.76020353587548</v>
      </c>
      <c r="Y28">
        <v>18.41951017107009</v>
      </c>
      <c r="Z28">
        <v>18.085833341581381</v>
      </c>
      <c r="AA28">
        <v>17.759057215124841</v>
      </c>
      <c r="AB28">
        <v>17.439068467643239</v>
      </c>
      <c r="AC28">
        <v>17.12575623935415</v>
      </c>
      <c r="AD28">
        <v>16.819012091724591</v>
      </c>
      <c r="AE28">
        <v>16.518729965356929</v>
      </c>
      <c r="AF28">
        <v>16.224806138771459</v>
      </c>
      <c r="AG28">
        <v>15.93713918807018</v>
      </c>
      <c r="AH28">
        <v>15.65562994746808</v>
      </c>
      <c r="AI28">
        <v>15.38018147067717</v>
      </c>
      <c r="AJ28">
        <v>15.110698993129519</v>
      </c>
      <c r="AK28">
        <v>14.847089895026141</v>
      </c>
      <c r="AL28">
        <v>14.589263665198009</v>
      </c>
      <c r="AM28">
        <v>14.33713186576662</v>
      </c>
      <c r="AN28">
        <v>14.090608097591071</v>
      </c>
      <c r="AO28">
        <v>13.84960796648974</v>
      </c>
      <c r="AP28">
        <v>13.61404905022412</v>
      </c>
      <c r="AQ28">
        <v>13.383850866233081</v>
      </c>
      <c r="AR28">
        <v>13.1589348401062</v>
      </c>
      <c r="AS28">
        <v>12.93922427478465</v>
      </c>
      <c r="AT28">
        <v>12.724644320478699</v>
      </c>
      <c r="AU28">
        <v>12.515121945291179</v>
      </c>
      <c r="AV28">
        <v>12.31058590653625</v>
      </c>
      <c r="AW28">
        <v>12.110966722743431</v>
      </c>
      <c r="AX28">
        <v>11.91619664633669</v>
      </c>
      <c r="AY28">
        <v>11.726209636978879</v>
      </c>
      <c r="AZ28">
        <v>11.54094133557224</v>
      </c>
      <c r="BA28">
        <v>11.36032903890516</v>
      </c>
      <c r="BB28">
        <v>11.184311674936859</v>
      </c>
      <c r="BC28">
        <v>11.01282977871047</v>
      </c>
      <c r="BD28">
        <v>10.845825468886391</v>
      </c>
      <c r="BE28">
        <v>10.68324242488745</v>
      </c>
      <c r="BF28">
        <v>10.525025864647541</v>
      </c>
      <c r="BG28">
        <v>10.37112252295598</v>
      </c>
      <c r="BH28">
        <v>10.221480630389809</v>
      </c>
      <c r="BI28">
        <v>10.07604989282655</v>
      </c>
      <c r="BJ28">
        <v>9.9347814715300444</v>
      </c>
      <c r="BK28">
        <v>9.7976279638023165</v>
      </c>
      <c r="BL28">
        <v>9.6645433841946584</v>
      </c>
      <c r="BM28">
        <v>9.5354831462709981</v>
      </c>
      <c r="BN28">
        <v>9.4104040449173425</v>
      </c>
      <c r="BO28">
        <v>9.2892642391907714</v>
      </c>
      <c r="BP28">
        <v>9.1720232357020066</v>
      </c>
      <c r="BQ28">
        <v>9.0586418725255129</v>
      </c>
      <c r="BR28">
        <v>8.9490823036315419</v>
      </c>
      <c r="BS28">
        <v>8.843307983834432</v>
      </c>
      <c r="BT28">
        <v>8.7412836542519052</v>
      </c>
      <c r="BU28">
        <v>8.6429753282701292</v>
      </c>
      <c r="BV28">
        <v>8.5483502780095755</v>
      </c>
      <c r="BW28">
        <v>8.4573770212868027</v>
      </c>
      <c r="BX28">
        <v>8.3700253090675929</v>
      </c>
      <c r="BY28">
        <v>8.2862661134069064</v>
      </c>
      <c r="BZ28">
        <v>8.2060716158714087</v>
      </c>
      <c r="CA28">
        <v>8.1294151964404051</v>
      </c>
      <c r="CB28">
        <v>8.0562714228812702</v>
      </c>
      <c r="CC28">
        <v>7.9866160405955391</v>
      </c>
      <c r="CD28">
        <v>7.9204259629321072</v>
      </c>
      <c r="CE28">
        <v>7.8576792619640301</v>
      </c>
      <c r="CF28">
        <v>7.7983551597256664</v>
      </c>
      <c r="CG28">
        <v>7.7424340199070691</v>
      </c>
      <c r="CH28">
        <v>7.6898973400025774</v>
      </c>
      <c r="CI28">
        <v>7.6407277439109222</v>
      </c>
      <c r="CJ28">
        <v>7.5949089749841612</v>
      </c>
      <c r="CK28">
        <v>7.5524258895229437</v>
      </c>
      <c r="CL28">
        <v>7.5132644507158304</v>
      </c>
      <c r="CM28">
        <v>7.4774117230204924</v>
      </c>
      <c r="CN28">
        <v>7.4448558669847493</v>
      </c>
      <c r="CO28">
        <v>7.4155861345057268</v>
      </c>
      <c r="CP28">
        <v>7.3895928645252482</v>
      </c>
      <c r="CQ28">
        <v>7.3668674791601516</v>
      </c>
      <c r="CR28">
        <v>7.3474024802659592</v>
      </c>
      <c r="CS28">
        <v>7.3311914464327721</v>
      </c>
      <c r="CT28">
        <v>7.3182290304123541</v>
      </c>
      <c r="CU28">
        <v>7.3085109569753612</v>
      </c>
      <c r="CV28">
        <v>7.3020340211980974</v>
      </c>
      <c r="CW28">
        <v>7.2987960871780926</v>
      </c>
    </row>
    <row r="29" spans="2:101" x14ac:dyDescent="0.25">
      <c r="B29">
        <v>26</v>
      </c>
      <c r="C29">
        <v>27.77138965576555</v>
      </c>
      <c r="D29">
        <v>27.25308018223879</v>
      </c>
      <c r="E29">
        <v>26.74488698684122</v>
      </c>
      <c r="F29">
        <v>26.24662922278311</v>
      </c>
      <c r="G29">
        <v>25.758129720150471</v>
      </c>
      <c r="H29">
        <v>25.27921491835632</v>
      </c>
      <c r="I29">
        <v>24.809714799931569</v>
      </c>
      <c r="J29">
        <v>24.349462825631761</v>
      </c>
      <c r="K29">
        <v>23.898295870835941</v>
      </c>
      <c r="L29">
        <v>23.456054163214539</v>
      </c>
      <c r="M29">
        <v>23.022581221643609</v>
      </c>
      <c r="N29">
        <v>22.597723796343669</v>
      </c>
      <c r="O29">
        <v>22.181331810220701</v>
      </c>
      <c r="P29">
        <v>21.773258301388871</v>
      </c>
      <c r="Q29">
        <v>21.373359366853549</v>
      </c>
      <c r="R29">
        <v>20.981494107334449</v>
      </c>
      <c r="S29">
        <v>20.597524573208979</v>
      </c>
      <c r="T29">
        <v>20.22131571155624</v>
      </c>
      <c r="U29">
        <v>19.852735314282231</v>
      </c>
      <c r="V29">
        <v>19.491653967307951</v>
      </c>
      <c r="W29">
        <v>19.137945000801668</v>
      </c>
      <c r="X29">
        <v>18.7914844404376</v>
      </c>
      <c r="Y29">
        <v>18.452150959663228</v>
      </c>
      <c r="Z29">
        <v>18.119825832958131</v>
      </c>
      <c r="AA29">
        <v>17.794392890067481</v>
      </c>
      <c r="AB29">
        <v>17.475738471193601</v>
      </c>
      <c r="AC29">
        <v>17.163751383129341</v>
      </c>
      <c r="AD29">
        <v>16.858322856317841</v>
      </c>
      <c r="AE29">
        <v>16.559346502822692</v>
      </c>
      <c r="AF29">
        <v>16.266718275193782</v>
      </c>
      <c r="AG29">
        <v>15.980336426213601</v>
      </c>
      <c r="AH29">
        <v>15.70010146951005</v>
      </c>
      <c r="AI29">
        <v>15.425916141021</v>
      </c>
      <c r="AJ29">
        <v>15.1576853612971</v>
      </c>
      <c r="AK29">
        <v>14.89531619862924</v>
      </c>
      <c r="AL29">
        <v>14.63871783298724</v>
      </c>
      <c r="AM29">
        <v>14.387801520756939</v>
      </c>
      <c r="AN29">
        <v>14.142480560262969</v>
      </c>
      <c r="AO29">
        <v>13.90267025806493</v>
      </c>
      <c r="AP29">
        <v>13.668287896014631</v>
      </c>
      <c r="AQ29">
        <v>13.439252699062759</v>
      </c>
      <c r="AR29">
        <v>13.215485803803441</v>
      </c>
      <c r="AS29">
        <v>12.996910227745211</v>
      </c>
      <c r="AT29">
        <v>12.78345083929756</v>
      </c>
      <c r="AU29">
        <v>12.57503432846225</v>
      </c>
      <c r="AV29">
        <v>12.371589178218761</v>
      </c>
      <c r="AW29">
        <v>12.17304563659385</v>
      </c>
      <c r="AX29">
        <v>11.97933568940493</v>
      </c>
      <c r="AY29">
        <v>11.79039303366776</v>
      </c>
      <c r="AZ29">
        <v>11.60615305165879</v>
      </c>
      <c r="BA29">
        <v>11.426552785622819</v>
      </c>
      <c r="BB29">
        <v>11.25153091311706</v>
      </c>
      <c r="BC29">
        <v>11.08102772298272</v>
      </c>
      <c r="BD29">
        <v>10.91498509193535</v>
      </c>
      <c r="BE29">
        <v>10.75334646176591</v>
      </c>
      <c r="BF29">
        <v>10.596056817144101</v>
      </c>
      <c r="BG29">
        <v>10.44306266401605</v>
      </c>
      <c r="BH29">
        <v>10.294312008588919</v>
      </c>
      <c r="BI29">
        <v>10.14975433689446</v>
      </c>
      <c r="BJ29">
        <v>10.00934059492468</v>
      </c>
      <c r="BK29">
        <v>9.873023169332086</v>
      </c>
      <c r="BL29">
        <v>9.7407558686879909</v>
      </c>
      <c r="BM29">
        <v>9.6124939052919345</v>
      </c>
      <c r="BN29">
        <v>9.4881938775257524</v>
      </c>
      <c r="BO29">
        <v>9.367813752746148</v>
      </c>
      <c r="BP29">
        <v>9.2513128507094855</v>
      </c>
      <c r="BQ29">
        <v>9.1386518275229172</v>
      </c>
      <c r="BR29">
        <v>9.0297926601161862</v>
      </c>
      <c r="BS29">
        <v>8.9246986312285266</v>
      </c>
      <c r="BT29">
        <v>8.8233343149052565</v>
      </c>
      <c r="BU29">
        <v>8.725665562498925</v>
      </c>
      <c r="BV29">
        <v>8.6316594891700795</v>
      </c>
      <c r="BW29">
        <v>8.541284460882693</v>
      </c>
      <c r="BX29">
        <v>8.4545100818897261</v>
      </c>
      <c r="BY29">
        <v>8.371307182704335</v>
      </c>
      <c r="BZ29">
        <v>8.2916478085523799</v>
      </c>
      <c r="CA29">
        <v>8.2155052083022539</v>
      </c>
      <c r="CB29">
        <v>8.1428538238678598</v>
      </c>
      <c r="CC29">
        <v>8.073669280081166</v>
      </c>
      <c r="CD29">
        <v>8.00792837503068</v>
      </c>
      <c r="CE29">
        <v>7.9456090708622256</v>
      </c>
      <c r="CF29">
        <v>7.8866904850390114</v>
      </c>
      <c r="CG29">
        <v>7.8311528820577081</v>
      </c>
      <c r="CH29">
        <v>7.7789776656175817</v>
      </c>
      <c r="CI29">
        <v>7.7301473712399726</v>
      </c>
      <c r="CJ29">
        <v>7.6846456593353656</v>
      </c>
      <c r="CK29">
        <v>7.6424573087157626</v>
      </c>
      <c r="CL29">
        <v>7.6035682105498346</v>
      </c>
      <c r="CM29">
        <v>7.5679653627588834</v>
      </c>
      <c r="CN29">
        <v>7.5356368648514866</v>
      </c>
      <c r="CO29">
        <v>7.5065719131950068</v>
      </c>
      <c r="CP29">
        <v>7.4807607967224072</v>
      </c>
      <c r="CQ29">
        <v>7.4581948930726156</v>
      </c>
      <c r="CR29">
        <v>7.4388666651632711</v>
      </c>
      <c r="CS29">
        <v>7.4227696581945359</v>
      </c>
      <c r="CT29">
        <v>7.4098984970828754</v>
      </c>
      <c r="CU29">
        <v>7.4002488843239682</v>
      </c>
      <c r="CV29">
        <v>7.3938175982839418</v>
      </c>
      <c r="CW29">
        <v>7.3906024919183304</v>
      </c>
    </row>
    <row r="30" spans="2:101" x14ac:dyDescent="0.25">
      <c r="B30">
        <v>27</v>
      </c>
      <c r="C30">
        <v>27.772685292013971</v>
      </c>
      <c r="D30">
        <v>27.25567113029398</v>
      </c>
      <c r="E30">
        <v>26.748772597904189</v>
      </c>
      <c r="F30">
        <v>26.251808523866149</v>
      </c>
      <c r="G30">
        <v>25.76460141432997</v>
      </c>
      <c r="H30">
        <v>25.286977385109711</v>
      </c>
      <c r="I30">
        <v>24.818766095558349</v>
      </c>
      <c r="J30">
        <v>24.359800683758419</v>
      </c>
      <c r="K30">
        <v>23.909917703004549</v>
      </c>
      <c r="L30">
        <v>23.468957059554789</v>
      </c>
      <c r="M30">
        <v>23.03676195162836</v>
      </c>
      <c r="N30">
        <v>22.613178809627211</v>
      </c>
      <c r="O30">
        <v>22.19805723756004</v>
      </c>
      <c r="P30">
        <v>21.79124995564732</v>
      </c>
      <c r="Q30">
        <v>21.392612744086382</v>
      </c>
      <c r="R30">
        <v>21.002004387956379</v>
      </c>
      <c r="S30">
        <v>20.619286623242971</v>
      </c>
      <c r="T30">
        <v>20.244324083963122</v>
      </c>
      <c r="U30">
        <v>19.876984250370921</v>
      </c>
      <c r="V30">
        <v>19.517137398225611</v>
      </c>
      <c r="W30">
        <v>19.16465654910343</v>
      </c>
      <c r="X30">
        <v>18.81941742173521</v>
      </c>
      <c r="Y30">
        <v>18.48129838435224</v>
      </c>
      <c r="Z30">
        <v>18.150180408022859</v>
      </c>
      <c r="AA30">
        <v>17.825947020963358</v>
      </c>
      <c r="AB30">
        <v>17.50848426380615</v>
      </c>
      <c r="AC30">
        <v>17.197680645809189</v>
      </c>
      <c r="AD30">
        <v>16.89342710199114</v>
      </c>
      <c r="AE30">
        <v>16.59561695117619</v>
      </c>
      <c r="AF30">
        <v>16.30414585493395</v>
      </c>
      <c r="AG30">
        <v>16.01891177739903</v>
      </c>
      <c r="AH30">
        <v>15.739814945956329</v>
      </c>
      <c r="AI30">
        <v>15.466757812777439</v>
      </c>
      <c r="AJ30">
        <v>15.19964501719441</v>
      </c>
      <c r="AK30">
        <v>14.938383348897389</v>
      </c>
      <c r="AL30">
        <v>14.68288171194267</v>
      </c>
      <c r="AM30">
        <v>14.433051089558431</v>
      </c>
      <c r="AN30">
        <v>14.18880450973516</v>
      </c>
      <c r="AO30">
        <v>13.95005701158855</v>
      </c>
      <c r="AP30">
        <v>13.716725612482801</v>
      </c>
      <c r="AQ30">
        <v>13.48872927590236</v>
      </c>
      <c r="AR30">
        <v>13.26598888006054</v>
      </c>
      <c r="AS30">
        <v>13.048427187233751</v>
      </c>
      <c r="AT30">
        <v>12.835968813810331</v>
      </c>
      <c r="AU30">
        <v>12.62854020104314</v>
      </c>
      <c r="AV30">
        <v>12.426069586495441</v>
      </c>
      <c r="AW30">
        <v>12.22848697616984</v>
      </c>
      <c r="AX30">
        <v>12.03572411731005</v>
      </c>
      <c r="AY30">
        <v>11.847714471865959</v>
      </c>
      <c r="AZ30">
        <v>11.6643931906125</v>
      </c>
      <c r="BA30">
        <v>11.4856970879126</v>
      </c>
      <c r="BB30">
        <v>11.311564617115691</v>
      </c>
      <c r="BC30">
        <v>11.141935846582561</v>
      </c>
      <c r="BD30">
        <v>10.976752436328161</v>
      </c>
      <c r="BE30">
        <v>10.81595761527371</v>
      </c>
      <c r="BF30">
        <v>10.65949615910041</v>
      </c>
      <c r="BG30">
        <v>10.507314368696269</v>
      </c>
      <c r="BH30">
        <v>10.359360049188689</v>
      </c>
      <c r="BI30">
        <v>10.215582489555221</v>
      </c>
      <c r="BJ30">
        <v>10.07593244280498</v>
      </c>
      <c r="BK30">
        <v>9.9403621067239492</v>
      </c>
      <c r="BL30">
        <v>9.8088251051769468</v>
      </c>
      <c r="BM30">
        <v>9.6812764699597835</v>
      </c>
      <c r="BN30">
        <v>9.5576726231949998</v>
      </c>
      <c r="BO30">
        <v>9.4379713602648998</v>
      </c>
      <c r="BP30">
        <v>9.3221318332757974</v>
      </c>
      <c r="BQ30">
        <v>9.2101145350474773</v>
      </c>
      <c r="BR30">
        <v>9.1018812836222729</v>
      </c>
      <c r="BS30">
        <v>8.9973952072880259</v>
      </c>
      <c r="BT30">
        <v>8.8966207301097953</v>
      </c>
      <c r="BU30">
        <v>8.7995235579649176</v>
      </c>
      <c r="BV30">
        <v>8.7060706650765809</v>
      </c>
      <c r="BW30">
        <v>8.6162302810410125</v>
      </c>
      <c r="BX30">
        <v>8.5299718783436802</v>
      </c>
      <c r="BY30">
        <v>8.4472661603599875</v>
      </c>
      <c r="BZ30">
        <v>8.3680850498362851</v>
      </c>
      <c r="CA30">
        <v>8.2924016778469074</v>
      </c>
      <c r="CB30">
        <v>8.2201903732234527</v>
      </c>
      <c r="CC30">
        <v>8.1514266524524395</v>
      </c>
      <c r="CD30">
        <v>8.0860872100377463</v>
      </c>
      <c r="CE30">
        <v>8.024149909324386</v>
      </c>
      <c r="CF30">
        <v>7.9655937737803519</v>
      </c>
      <c r="CG30">
        <v>7.910398978733383</v>
      </c>
      <c r="CH30">
        <v>7.8585468435597541</v>
      </c>
      <c r="CI30">
        <v>7.810019824322243</v>
      </c>
      <c r="CJ30">
        <v>7.7648015068546812</v>
      </c>
      <c r="CK30">
        <v>7.7228766002905793</v>
      </c>
      <c r="CL30">
        <v>7.6842309310335857</v>
      </c>
      <c r="CM30">
        <v>7.6488514371675613</v>
      </c>
      <c r="CN30">
        <v>7.61672616330425</v>
      </c>
      <c r="CO30">
        <v>7.5878442558668162</v>
      </c>
      <c r="CP30">
        <v>7.5621959588074539</v>
      </c>
      <c r="CQ30">
        <v>7.5397726097575841</v>
      </c>
      <c r="CR30">
        <v>7.5205666366092814</v>
      </c>
      <c r="CS30">
        <v>7.5045715545266516</v>
      </c>
      <c r="CT30">
        <v>7.4917819633861882</v>
      </c>
      <c r="CU30">
        <v>7.4821935456450639</v>
      </c>
      <c r="CV30">
        <v>7.4758030646367386</v>
      </c>
      <c r="CW30">
        <v>7.4726083632931548</v>
      </c>
    </row>
    <row r="31" spans="2:101" x14ac:dyDescent="0.25">
      <c r="B31">
        <v>28</v>
      </c>
      <c r="C31">
        <v>27.773842304803988</v>
      </c>
      <c r="D31">
        <v>27.257984866564541</v>
      </c>
      <c r="E31">
        <v>26.752242479110539</v>
      </c>
      <c r="F31">
        <v>26.256433682376791</v>
      </c>
      <c r="G31">
        <v>25.77038069364929</v>
      </c>
      <c r="H31">
        <v>25.293909340174729</v>
      </c>
      <c r="I31">
        <v>24.826848993109579</v>
      </c>
      <c r="J31">
        <v>24.369032502784439</v>
      </c>
      <c r="K31">
        <v>23.920296135260511</v>
      </c>
      <c r="L31">
        <v>23.480479510154471</v>
      </c>
      <c r="M31">
        <v>23.049425539709599</v>
      </c>
      <c r="N31">
        <v>22.626980369090539</v>
      </c>
      <c r="O31">
        <v>22.212993317880379</v>
      </c>
      <c r="P31">
        <v>21.807316822758281</v>
      </c>
      <c r="Q31">
        <v>21.40980638133713</v>
      </c>
      <c r="R31">
        <v>21.020320497140531</v>
      </c>
      <c r="S31">
        <v>20.63872062569942</v>
      </c>
      <c r="T31">
        <v>20.2648711217483</v>
      </c>
      <c r="U31">
        <v>19.89863918750223</v>
      </c>
      <c r="V31">
        <v>19.539894821995521</v>
      </c>
      <c r="W31">
        <v>19.188510771464021</v>
      </c>
      <c r="X31">
        <v>18.84436248075254</v>
      </c>
      <c r="Y31">
        <v>18.50732804573023</v>
      </c>
      <c r="Z31">
        <v>18.177288166696229</v>
      </c>
      <c r="AA31">
        <v>17.854126102758951</v>
      </c>
      <c r="AB31">
        <v>17.537727627172369</v>
      </c>
      <c r="AC31">
        <v>17.227980983612969</v>
      </c>
      <c r="AD31">
        <v>16.92477684338176</v>
      </c>
      <c r="AE31">
        <v>16.628008263515579</v>
      </c>
      <c r="AF31">
        <v>16.337570645792681</v>
      </c>
      <c r="AG31">
        <v>16.053361696617682</v>
      </c>
      <c r="AH31">
        <v>15.775281387771299</v>
      </c>
      <c r="AI31">
        <v>15.50323191801089</v>
      </c>
      <c r="AJ31">
        <v>15.237117675507401</v>
      </c>
      <c r="AK31">
        <v>14.97684520110572</v>
      </c>
      <c r="AL31">
        <v>14.722323152394781</v>
      </c>
      <c r="AM31">
        <v>14.473462268574441</v>
      </c>
      <c r="AN31">
        <v>14.230175336106591</v>
      </c>
      <c r="AO31">
        <v>13.992377155137939</v>
      </c>
      <c r="AP31">
        <v>13.75998450668232</v>
      </c>
      <c r="AQ31">
        <v>13.53291612055089</v>
      </c>
      <c r="AR31">
        <v>13.31109264401827</v>
      </c>
      <c r="AS31">
        <v>13.0944366112137</v>
      </c>
      <c r="AT31">
        <v>12.882872413225851</v>
      </c>
      <c r="AU31">
        <v>12.676326268910611</v>
      </c>
      <c r="AV31">
        <v>12.47472619639144</v>
      </c>
      <c r="AW31">
        <v>12.278001985241859</v>
      </c>
      <c r="AX31">
        <v>12.086085169339979</v>
      </c>
      <c r="AY31">
        <v>11.898909000385579</v>
      </c>
      <c r="AZ31">
        <v>11.716408422069829</v>
      </c>
      <c r="BA31">
        <v>11.538520044888561</v>
      </c>
      <c r="BB31">
        <v>11.365182121590029</v>
      </c>
      <c r="BC31">
        <v>11.19633452324827</v>
      </c>
      <c r="BD31">
        <v>11.031918715953269</v>
      </c>
      <c r="BE31">
        <v>10.871877738109911</v>
      </c>
      <c r="BF31">
        <v>10.71615617833722</v>
      </c>
      <c r="BG31">
        <v>10.56470015396007</v>
      </c>
      <c r="BH31">
        <v>10.417457290085711</v>
      </c>
      <c r="BI31">
        <v>10.27437669925728</v>
      </c>
      <c r="BJ31">
        <v>10.13540896167744</v>
      </c>
      <c r="BK31">
        <v>10.000506105994599</v>
      </c>
      <c r="BL31">
        <v>9.8696215906450568</v>
      </c>
      <c r="BM31">
        <v>9.7427102857443195</v>
      </c>
      <c r="BN31">
        <v>9.6197284555210203</v>
      </c>
      <c r="BO31">
        <v>9.5006337412872135</v>
      </c>
      <c r="BP31">
        <v>9.3853851449388657</v>
      </c>
      <c r="BQ31">
        <v>9.2739430129806202</v>
      </c>
      <c r="BR31">
        <v>9.1662690210691977</v>
      </c>
      <c r="BS31">
        <v>9.0623261590697233</v>
      </c>
      <c r="BT31">
        <v>8.9620787166197147</v>
      </c>
      <c r="BU31">
        <v>8.8654922691955846</v>
      </c>
      <c r="BV31">
        <v>8.7725336646765335</v>
      </c>
      <c r="BW31">
        <v>8.6831710104011428</v>
      </c>
      <c r="BX31">
        <v>8.5973736607119591</v>
      </c>
      <c r="BY31">
        <v>8.5151122049835841</v>
      </c>
      <c r="BZ31">
        <v>8.4363584561300407</v>
      </c>
      <c r="CA31">
        <v>8.3610854395872387</v>
      </c>
      <c r="CB31">
        <v>8.2892673827665924</v>
      </c>
      <c r="CC31">
        <v>8.2208797049760811</v>
      </c>
      <c r="CD31">
        <v>8.1558990078050186</v>
      </c>
      <c r="CE31">
        <v>8.0943030659692283</v>
      </c>
      <c r="CF31">
        <v>8.0360708186131831</v>
      </c>
      <c r="CG31">
        <v>7.9811823610661179</v>
      </c>
      <c r="CH31">
        <v>7.9296189370491774</v>
      </c>
      <c r="CI31">
        <v>7.8813629313306492</v>
      </c>
      <c r="CJ31">
        <v>7.8363978628267974</v>
      </c>
      <c r="CK31">
        <v>7.7947083781458133</v>
      </c>
      <c r="CL31">
        <v>7.7562802455725084</v>
      </c>
      <c r="CM31">
        <v>7.7211003494915893</v>
      </c>
      <c r="CN31">
        <v>7.6891566852476387</v>
      </c>
      <c r="CO31">
        <v>7.6604383544397896</v>
      </c>
      <c r="CP31">
        <v>7.634935560649577</v>
      </c>
      <c r="CQ31">
        <v>7.6126396056002754</v>
      </c>
      <c r="CR31">
        <v>7.5935428857464764</v>
      </c>
      <c r="CS31">
        <v>7.5776388892926514</v>
      </c>
      <c r="CT31">
        <v>7.5649221936395534</v>
      </c>
      <c r="CU31">
        <v>7.5553884632576747</v>
      </c>
      <c r="CV31">
        <v>7.5490344479868661</v>
      </c>
      <c r="CW31">
        <v>7.5458579817616496</v>
      </c>
    </row>
    <row r="32" spans="2:101" x14ac:dyDescent="0.25">
      <c r="B32">
        <v>29</v>
      </c>
      <c r="C32">
        <v>27.774875583053191</v>
      </c>
      <c r="D32">
        <v>27.26005116495357</v>
      </c>
      <c r="E32">
        <v>26.755341281486331</v>
      </c>
      <c r="F32">
        <v>26.260564214673838</v>
      </c>
      <c r="G32">
        <v>25.775541924086632</v>
      </c>
      <c r="H32">
        <v>25.30009997951834</v>
      </c>
      <c r="I32">
        <v>24.834067495000241</v>
      </c>
      <c r="J32">
        <v>24.377277064131139</v>
      </c>
      <c r="K32">
        <v>23.9295646966989</v>
      </c>
      <c r="L32">
        <v>23.49076975657049</v>
      </c>
      <c r="M32">
        <v>23.06073490082818</v>
      </c>
      <c r="N32">
        <v>22.63930602012902</v>
      </c>
      <c r="O32">
        <v>22.226332180266461</v>
      </c>
      <c r="P32">
        <v>21.821665564912468</v>
      </c>
      <c r="Q32">
        <v>21.425161419519299</v>
      </c>
      <c r="R32">
        <v>21.036677996360449</v>
      </c>
      <c r="S32">
        <v>20.656076500690791</v>
      </c>
      <c r="T32">
        <v>20.283221038006371</v>
      </c>
      <c r="U32">
        <v>19.917978562384249</v>
      </c>
      <c r="V32">
        <v>19.560218825884132</v>
      </c>
      <c r="W32">
        <v>19.209814328992909</v>
      </c>
      <c r="X32">
        <v>18.86664027209423</v>
      </c>
      <c r="Y32">
        <v>18.530574507945481</v>
      </c>
      <c r="Z32">
        <v>18.201497495144771</v>
      </c>
      <c r="AA32">
        <v>17.879292252571169</v>
      </c>
      <c r="AB32">
        <v>17.56384431478126</v>
      </c>
      <c r="AC32">
        <v>17.255041688346299</v>
      </c>
      <c r="AD32">
        <v>16.95277480911367</v>
      </c>
      <c r="AE32">
        <v>16.65693650037738</v>
      </c>
      <c r="AF32">
        <v>16.367421931942189</v>
      </c>
      <c r="AG32">
        <v>16.08412858006669</v>
      </c>
      <c r="AH32">
        <v>15.80695618827065</v>
      </c>
      <c r="AI32">
        <v>15.535806728992499</v>
      </c>
      <c r="AJ32">
        <v>15.270584366082961</v>
      </c>
      <c r="AK32">
        <v>15.011195418121201</v>
      </c>
      <c r="AL32">
        <v>14.757548322540391</v>
      </c>
      <c r="AM32">
        <v>14.50955360054933</v>
      </c>
      <c r="AN32">
        <v>14.26712382283776</v>
      </c>
      <c r="AO32">
        <v>14.0301735760527</v>
      </c>
      <c r="AP32">
        <v>13.7986194300337</v>
      </c>
      <c r="AQ32">
        <v>13.57237990579527</v>
      </c>
      <c r="AR32">
        <v>13.351375444244839</v>
      </c>
      <c r="AS32">
        <v>13.13552837562467</v>
      </c>
      <c r="AT32">
        <v>12.924762889667059</v>
      </c>
      <c r="AU32">
        <v>12.719005006451839</v>
      </c>
      <c r="AV32">
        <v>12.518182547955449</v>
      </c>
      <c r="AW32">
        <v>12.32222511028181</v>
      </c>
      <c r="AX32">
        <v>12.131064036564201</v>
      </c>
      <c r="AY32">
        <v>11.94463239052914</v>
      </c>
      <c r="AZ32">
        <v>11.76286493071215</v>
      </c>
      <c r="BA32">
        <v>11.58569808531624</v>
      </c>
      <c r="BB32">
        <v>11.41306992770418</v>
      </c>
      <c r="BC32">
        <v>11.24492015251557</v>
      </c>
      <c r="BD32">
        <v>11.081190052399959</v>
      </c>
      <c r="BE32">
        <v>10.921822495358059</v>
      </c>
      <c r="BF32">
        <v>10.766761902682211</v>
      </c>
      <c r="BG32">
        <v>10.615954227488761</v>
      </c>
      <c r="BH32">
        <v>10.4693469338343</v>
      </c>
      <c r="BI32">
        <v>10.32688897640821</v>
      </c>
      <c r="BJ32">
        <v>10.188530780794281</v>
      </c>
      <c r="BK32">
        <v>10.05422422429435</v>
      </c>
      <c r="BL32">
        <v>9.9239226173068253</v>
      </c>
      <c r="BM32">
        <v>9.7975806852536316</v>
      </c>
      <c r="BN32">
        <v>9.6751545510489088</v>
      </c>
      <c r="BO32">
        <v>9.5566017181032095</v>
      </c>
      <c r="BP32">
        <v>9.4418810538570028</v>
      </c>
      <c r="BQ32">
        <v>9.3309527738376694</v>
      </c>
      <c r="BR32">
        <v>9.2237784262341513</v>
      </c>
      <c r="BS32">
        <v>9.1203208769837687</v>
      </c>
      <c r="BT32">
        <v>9.0205442953657275</v>
      </c>
      <c r="BU32">
        <v>8.9244141400962818</v>
      </c>
      <c r="BV32">
        <v>8.8318971459204718</v>
      </c>
      <c r="BW32">
        <v>8.7429613106955237</v>
      </c>
      <c r="BX32">
        <v>8.6575758829614813</v>
      </c>
      <c r="BY32">
        <v>8.5757113499943287</v>
      </c>
      <c r="BZ32">
        <v>8.4973394263376143</v>
      </c>
      <c r="CA32">
        <v>8.4224330428081338</v>
      </c>
      <c r="CB32">
        <v>8.3509663359719646</v>
      </c>
      <c r="CC32">
        <v>8.2829146380869609</v>
      </c>
      <c r="CD32">
        <v>8.2182544675080678</v>
      </c>
      <c r="CE32">
        <v>8.1569635195521109</v>
      </c>
      <c r="CF32">
        <v>8.0990206578186594</v>
      </c>
      <c r="CG32">
        <v>8.0444059059639521</v>
      </c>
      <c r="CH32">
        <v>7.9931004399248131</v>
      </c>
      <c r="CI32">
        <v>7.9450865805898978</v>
      </c>
      <c r="CJ32">
        <v>7.9003477869154999</v>
      </c>
      <c r="CK32">
        <v>7.8588686494835791</v>
      </c>
      <c r="CL32">
        <v>7.8206348844995617</v>
      </c>
      <c r="CM32">
        <v>7.7856333282279131</v>
      </c>
      <c r="CN32">
        <v>7.7538519318632906</v>
      </c>
      <c r="CO32">
        <v>7.7252797568356257</v>
      </c>
      <c r="CP32">
        <v>7.6999069705473389</v>
      </c>
      <c r="CQ32">
        <v>7.6777248425411626</v>
      </c>
      <c r="CR32">
        <v>7.6587257410972676</v>
      </c>
      <c r="CS32">
        <v>7.6429031302583397</v>
      </c>
      <c r="CT32">
        <v>7.6302515672817037</v>
      </c>
      <c r="CU32">
        <v>7.6207667005174606</v>
      </c>
      <c r="CV32">
        <v>7.6144452677118606</v>
      </c>
      <c r="CW32">
        <v>7.6112850947354893</v>
      </c>
    </row>
    <row r="33" spans="2:101" x14ac:dyDescent="0.25">
      <c r="B33">
        <v>30</v>
      </c>
      <c r="C33">
        <v>27.775798394872091</v>
      </c>
      <c r="D33">
        <v>27.261896558237918</v>
      </c>
      <c r="E33">
        <v>26.758108795587489</v>
      </c>
      <c r="F33">
        <v>26.26425315876444</v>
      </c>
      <c r="G33">
        <v>25.780151377335159</v>
      </c>
      <c r="H33">
        <v>25.30562879132199</v>
      </c>
      <c r="I33">
        <v>24.84051428527577</v>
      </c>
      <c r="J33">
        <v>24.384640223663691</v>
      </c>
      <c r="K33">
        <v>23.937842387548731</v>
      </c>
      <c r="L33">
        <v>23.499959912537559</v>
      </c>
      <c r="M33">
        <v>23.07083522797425</v>
      </c>
      <c r="N33">
        <v>22.650313997357411</v>
      </c>
      <c r="O33">
        <v>22.23824505995902</v>
      </c>
      <c r="P33">
        <v>21.83448037362378</v>
      </c>
      <c r="Q33">
        <v>21.438874958727791</v>
      </c>
      <c r="R33">
        <v>21.05128684327633</v>
      </c>
      <c r="S33">
        <v>20.671577009120529</v>
      </c>
      <c r="T33">
        <v>20.29960933927336</v>
      </c>
      <c r="U33">
        <v>19.935250566305601</v>
      </c>
      <c r="V33">
        <v>19.578370221803262</v>
      </c>
      <c r="W33">
        <v>19.228840586867459</v>
      </c>
      <c r="X33">
        <v>18.886536643639332</v>
      </c>
      <c r="Y33">
        <v>18.551336027831741</v>
      </c>
      <c r="Z33">
        <v>18.22311898225092</v>
      </c>
      <c r="AA33">
        <v>17.901768311290681</v>
      </c>
      <c r="AB33">
        <v>17.587169336383042</v>
      </c>
      <c r="AC33">
        <v>17.2792098523887</v>
      </c>
      <c r="AD33">
        <v>16.977780084911519</v>
      </c>
      <c r="AE33">
        <v>16.68277264852177</v>
      </c>
      <c r="AF33">
        <v>16.394082505872351</v>
      </c>
      <c r="AG33">
        <v>16.111606927693831</v>
      </c>
      <c r="AH33">
        <v>15.835245453653091</v>
      </c>
      <c r="AI33">
        <v>15.56489985406173</v>
      </c>
      <c r="AJ33">
        <v>15.300474092420091</v>
      </c>
      <c r="AK33">
        <v>15.041874288783481</v>
      </c>
      <c r="AL33">
        <v>14.789008683937039</v>
      </c>
      <c r="AM33">
        <v>14.54178760436646</v>
      </c>
      <c r="AN33">
        <v>14.30012342801167</v>
      </c>
      <c r="AO33">
        <v>14.06393055079104</v>
      </c>
      <c r="AP33">
        <v>13.833125353884119</v>
      </c>
      <c r="AQ33">
        <v>13.60762617176082</v>
      </c>
      <c r="AR33">
        <v>13.387353260945471</v>
      </c>
      <c r="AS33">
        <v>13.17222876950466</v>
      </c>
      <c r="AT33">
        <v>12.96217670724738</v>
      </c>
      <c r="AU33">
        <v>12.75712291662696</v>
      </c>
      <c r="AV33">
        <v>12.55699504433424</v>
      </c>
      <c r="AW33">
        <v>12.36172251357138</v>
      </c>
      <c r="AX33">
        <v>12.171236496996681</v>
      </c>
      <c r="AY33">
        <v>11.985469890330251</v>
      </c>
      <c r="AZ33">
        <v>11.804357286611189</v>
      </c>
      <c r="BA33">
        <v>11.627834951096791</v>
      </c>
      <c r="BB33">
        <v>11.455840796794879</v>
      </c>
      <c r="BC33">
        <v>11.288314360620079</v>
      </c>
      <c r="BD33">
        <v>11.125196780165879</v>
      </c>
      <c r="BE33">
        <v>10.96643077108347</v>
      </c>
      <c r="BF33">
        <v>10.81196060505984</v>
      </c>
      <c r="BG33">
        <v>10.66173208838657</v>
      </c>
      <c r="BH33">
        <v>10.515692541111919</v>
      </c>
      <c r="BI33">
        <v>10.37379077676861</v>
      </c>
      <c r="BJ33">
        <v>10.23597708266982</v>
      </c>
      <c r="BK33">
        <v>10.102203200766469</v>
      </c>
      <c r="BL33">
        <v>9.9724223090588104</v>
      </c>
      <c r="BM33">
        <v>9.846589003555458</v>
      </c>
      <c r="BN33">
        <v>9.7246592807735688</v>
      </c>
      <c r="BO33">
        <v>9.6065905207737146</v>
      </c>
      <c r="BP33">
        <v>9.4923414707233427</v>
      </c>
      <c r="BQ33">
        <v>9.3818722289829033</v>
      </c>
      <c r="BR33">
        <v>9.2751442297088644</v>
      </c>
      <c r="BS33">
        <v>9.1721202279680938</v>
      </c>
      <c r="BT33">
        <v>9.0727642853582431</v>
      </c>
      <c r="BU33">
        <v>8.9770417561288482</v>
      </c>
      <c r="BV33">
        <v>8.8849192737983032</v>
      </c>
      <c r="BW33">
        <v>8.7963647382617118</v>
      </c>
      <c r="BX33">
        <v>8.7113473033850717</v>
      </c>
      <c r="BY33">
        <v>8.6298373650812721</v>
      </c>
      <c r="BZ33">
        <v>8.5518065498636133</v>
      </c>
      <c r="CA33">
        <v>8.4772277038727459</v>
      </c>
      <c r="CB33">
        <v>8.406074882372998</v>
      </c>
      <c r="CC33">
        <v>8.3383233397144281</v>
      </c>
      <c r="CD33">
        <v>8.2739495197568473</v>
      </c>
      <c r="CE33">
        <v>8.2129310467524483</v>
      </c>
      <c r="CF33">
        <v>8.1552467166837381</v>
      </c>
      <c r="CG33">
        <v>8.1008764890536362</v>
      </c>
      <c r="CH33">
        <v>8.0498014791247847</v>
      </c>
      <c r="CI33">
        <v>8.0020039506052889</v>
      </c>
      <c r="CJ33">
        <v>7.9574673087782486</v>
      </c>
      <c r="CK33">
        <v>7.9161760940725578</v>
      </c>
      <c r="CL33">
        <v>7.8781159760727704</v>
      </c>
      <c r="CM33">
        <v>7.8432737479657426</v>
      </c>
      <c r="CN33">
        <v>7.8116373214221149</v>
      </c>
      <c r="CO33">
        <v>7.783195721910829</v>
      </c>
      <c r="CP33">
        <v>7.7579390844449136</v>
      </c>
      <c r="CQ33">
        <v>7.7358586497570663</v>
      </c>
      <c r="CR33">
        <v>7.7169467609035962</v>
      </c>
      <c r="CS33">
        <v>7.7011968602955712</v>
      </c>
      <c r="CT33">
        <v>7.6886034871561044</v>
      </c>
      <c r="CU33">
        <v>7.6791622754027236</v>
      </c>
      <c r="CV33">
        <v>7.6728699519542793</v>
      </c>
      <c r="CW33">
        <v>7.6697243354616198</v>
      </c>
    </row>
    <row r="34" spans="2:101" x14ac:dyDescent="0.25">
      <c r="B34">
        <v>31</v>
      </c>
      <c r="C34">
        <v>27.776622572167248</v>
      </c>
      <c r="D34">
        <v>27.263544707196608</v>
      </c>
      <c r="E34">
        <v>26.760580504998082</v>
      </c>
      <c r="F34">
        <v>26.267547811938929</v>
      </c>
      <c r="G34">
        <v>25.784268152264382</v>
      </c>
      <c r="H34">
        <v>25.310566660882511</v>
      </c>
      <c r="I34">
        <v>24.84627201748842</v>
      </c>
      <c r="J34">
        <v>24.391216382003631</v>
      </c>
      <c r="K34">
        <v>23.94523533130705</v>
      </c>
      <c r="L34">
        <v>23.508167797234151</v>
      </c>
      <c r="M34">
        <v>23.079856005821991</v>
      </c>
      <c r="N34">
        <v>22.660145417777471</v>
      </c>
      <c r="O34">
        <v>22.248884670147181</v>
      </c>
      <c r="P34">
        <v>21.84592551916753</v>
      </c>
      <c r="Q34">
        <v>21.451122784274212</v>
      </c>
      <c r="R34">
        <v>21.064334293250351</v>
      </c>
      <c r="S34">
        <v>20.685420828493509</v>
      </c>
      <c r="T34">
        <v>20.314246074381789</v>
      </c>
      <c r="U34">
        <v>19.950676565719721</v>
      </c>
      <c r="V34">
        <v>19.59458163724516</v>
      </c>
      <c r="W34">
        <v>19.245833374178751</v>
      </c>
      <c r="X34">
        <v>18.9043065637978</v>
      </c>
      <c r="Y34">
        <v>18.569878648016939</v>
      </c>
      <c r="Z34">
        <v>18.242429676958281</v>
      </c>
      <c r="AA34">
        <v>17.921842263493961</v>
      </c>
      <c r="AB34">
        <v>17.608001538744642</v>
      </c>
      <c r="AC34">
        <v>17.300795108517661</v>
      </c>
      <c r="AD34">
        <v>17.000113010668851</v>
      </c>
      <c r="AE34">
        <v>16.705847673372681</v>
      </c>
      <c r="AF34">
        <v>16.417893874285092</v>
      </c>
      <c r="AG34">
        <v>16.13614870058478</v>
      </c>
      <c r="AH34">
        <v>15.8605115098776</v>
      </c>
      <c r="AI34">
        <v>15.59088389195043</v>
      </c>
      <c r="AJ34">
        <v>15.327169631360309</v>
      </c>
      <c r="AK34">
        <v>15.069274670845189</v>
      </c>
      <c r="AL34">
        <v>14.81710707554303</v>
      </c>
      <c r="AM34">
        <v>14.570576998006169</v>
      </c>
      <c r="AN34">
        <v>14.32959664399846</v>
      </c>
      <c r="AO34">
        <v>14.094080239062169</v>
      </c>
      <c r="AP34">
        <v>13.863943995843099</v>
      </c>
      <c r="AQ34">
        <v>13.6391060821617</v>
      </c>
      <c r="AR34">
        <v>13.419486589818449</v>
      </c>
      <c r="AS34">
        <v>13.20500750412261</v>
      </c>
      <c r="AT34">
        <v>12.995592674132659</v>
      </c>
      <c r="AU34">
        <v>12.791167783598199</v>
      </c>
      <c r="AV34">
        <v>12.591660322592301</v>
      </c>
      <c r="AW34">
        <v>12.39699955982419</v>
      </c>
      <c r="AX34">
        <v>12.2071165156222</v>
      </c>
      <c r="AY34">
        <v>12.021943935577211</v>
      </c>
      <c r="AZ34">
        <v>11.84141626483677</v>
      </c>
      <c r="BA34">
        <v>11.665469623041011</v>
      </c>
      <c r="BB34">
        <v>11.494041779890679</v>
      </c>
      <c r="BC34">
        <v>11.327072131338991</v>
      </c>
      <c r="BD34">
        <v>11.164501676398199</v>
      </c>
      <c r="BE34">
        <v>11.006272994552759</v>
      </c>
      <c r="BF34">
        <v>10.85233022377081</v>
      </c>
      <c r="BG34">
        <v>10.702619039105921</v>
      </c>
      <c r="BH34">
        <v>10.557086631881401</v>
      </c>
      <c r="BI34">
        <v>10.415681689449739</v>
      </c>
      <c r="BJ34">
        <v>10.278354375519539</v>
      </c>
      <c r="BK34">
        <v>10.1450563110432</v>
      </c>
      <c r="BL34">
        <v>10.01574055565802</v>
      </c>
      <c r="BM34">
        <v>9.8903615896743879</v>
      </c>
      <c r="BN34">
        <v>9.7688752966042358</v>
      </c>
      <c r="BO34">
        <v>9.6512389462235824</v>
      </c>
      <c r="BP34">
        <v>9.5374111781629622</v>
      </c>
      <c r="BQ34">
        <v>9.4273519860198043</v>
      </c>
      <c r="BR34">
        <v>9.3210227019871041</v>
      </c>
      <c r="BS34">
        <v>9.218385981992661</v>
      </c>
      <c r="BT34">
        <v>9.1194057913436595</v>
      </c>
      <c r="BU34">
        <v>9.0240473908712886</v>
      </c>
      <c r="BV34">
        <v>8.9322773235704496</v>
      </c>
      <c r="BW34">
        <v>8.8440634017296595</v>
      </c>
      <c r="BX34">
        <v>8.7593746945466222</v>
      </c>
      <c r="BY34">
        <v>8.6781815162247717</v>
      </c>
      <c r="BZ34">
        <v>8.6004554145467154</v>
      </c>
      <c r="CA34">
        <v>8.5261691599202791</v>
      </c>
      <c r="CB34">
        <v>8.4552967348933095</v>
      </c>
      <c r="CC34">
        <v>8.3878133241332975</v>
      </c>
      <c r="CD34">
        <v>8.3236953048683802</v>
      </c>
      <c r="CE34">
        <v>8.2629202377861546</v>
      </c>
      <c r="CF34">
        <v>8.2054668583869983</v>
      </c>
      <c r="CG34">
        <v>8.1513150687888647</v>
      </c>
      <c r="CH34">
        <v>8.1004459299805092</v>
      </c>
      <c r="CI34">
        <v>8.0528416545203534</v>
      </c>
      <c r="CJ34">
        <v>8.0084855996784334</v>
      </c>
      <c r="CK34">
        <v>7.9673622610188382</v>
      </c>
      <c r="CL34">
        <v>7.929457266420421</v>
      </c>
      <c r="CM34">
        <v>7.8947573705335472</v>
      </c>
      <c r="CN34">
        <v>7.8632504496709004</v>
      </c>
      <c r="CO34">
        <v>7.8349254971305591</v>
      </c>
      <c r="CP34">
        <v>7.8097726189495518</v>
      </c>
      <c r="CQ34">
        <v>7.787783030086473</v>
      </c>
      <c r="CR34">
        <v>7.7689490510316404</v>
      </c>
      <c r="CS34">
        <v>7.7532641048437094</v>
      </c>
      <c r="CT34">
        <v>7.7407227146116178</v>
      </c>
      <c r="CU34">
        <v>7.7313205013408783</v>
      </c>
      <c r="CV34">
        <v>7.7250541822636123</v>
      </c>
      <c r="CW34">
        <v>7.7219215695715064</v>
      </c>
    </row>
    <row r="35" spans="2:101" x14ac:dyDescent="0.25">
      <c r="B35">
        <v>32</v>
      </c>
      <c r="C35">
        <v>27.777358671183752</v>
      </c>
      <c r="D35">
        <v>27.265016721635771</v>
      </c>
      <c r="E35">
        <v>26.762788067718429</v>
      </c>
      <c r="F35">
        <v>26.270490372343389</v>
      </c>
      <c r="G35">
        <v>25.787944976438471</v>
      </c>
      <c r="H35">
        <v>25.31497683177852</v>
      </c>
      <c r="I35">
        <v>24.85141443515553</v>
      </c>
      <c r="J35">
        <v>24.397089763863999</v>
      </c>
      <c r="K35">
        <v>23.951838212477529</v>
      </c>
      <c r="L35">
        <v>23.515498530894011</v>
      </c>
      <c r="M35">
        <v>23.087912763626051</v>
      </c>
      <c r="N35">
        <v>22.668926190314831</v>
      </c>
      <c r="O35">
        <v>22.258387267445411</v>
      </c>
      <c r="P35">
        <v>21.856147571242079</v>
      </c>
      <c r="Q35">
        <v>21.462061741722891</v>
      </c>
      <c r="R35">
        <v>21.075987427892951</v>
      </c>
      <c r="S35">
        <v>20.69778523405607</v>
      </c>
      <c r="T35">
        <v>20.327318667225569</v>
      </c>
      <c r="U35">
        <v>19.96445408561452</v>
      </c>
      <c r="V35">
        <v>19.60906064818694</v>
      </c>
      <c r="W35">
        <v>19.261010265251269</v>
      </c>
      <c r="X35">
        <v>18.920177550078002</v>
      </c>
      <c r="Y35">
        <v>18.586439771523882</v>
      </c>
      <c r="Z35">
        <v>18.25967680764537</v>
      </c>
      <c r="AA35">
        <v>17.93977110028424</v>
      </c>
      <c r="AB35">
        <v>17.626607610608861</v>
      </c>
      <c r="AC35">
        <v>17.32007377559475</v>
      </c>
      <c r="AD35">
        <v>17.020059465428648</v>
      </c>
      <c r="AE35">
        <v>16.726456941820551</v>
      </c>
      <c r="AF35">
        <v>16.43916081720808</v>
      </c>
      <c r="AG35">
        <v>16.158068014839031</v>
      </c>
      <c r="AH35">
        <v>15.88307772971671</v>
      </c>
      <c r="AI35">
        <v>15.614091390394339</v>
      </c>
      <c r="AJ35">
        <v>15.35101262160436</v>
      </c>
      <c r="AK35">
        <v>15.09374720770909</v>
      </c>
      <c r="AL35">
        <v>14.842203056959271</v>
      </c>
      <c r="AM35">
        <v>14.596290166547551</v>
      </c>
      <c r="AN35">
        <v>14.35592058844415</v>
      </c>
      <c r="AO35">
        <v>14.121008396002249</v>
      </c>
      <c r="AP35">
        <v>13.89146965132087</v>
      </c>
      <c r="AQ35">
        <v>13.667222373353381</v>
      </c>
      <c r="AR35">
        <v>13.44818650674998</v>
      </c>
      <c r="AS35">
        <v>13.234283891422949</v>
      </c>
      <c r="AT35">
        <v>13.025438232823261</v>
      </c>
      <c r="AU35">
        <v>12.821575072918041</v>
      </c>
      <c r="AV35">
        <v>12.62262176185822</v>
      </c>
      <c r="AW35">
        <v>12.42850743032581</v>
      </c>
      <c r="AX35">
        <v>12.239162962551211</v>
      </c>
      <c r="AY35">
        <v>12.05452096999017</v>
      </c>
      <c r="AZ35">
        <v>11.87451576565145</v>
      </c>
      <c r="BA35">
        <v>11.69908333906508</v>
      </c>
      <c r="BB35">
        <v>11.528161331882959</v>
      </c>
      <c r="BC35">
        <v>11.36168901410211</v>
      </c>
      <c r="BD35">
        <v>11.19960726090258</v>
      </c>
      <c r="BE35">
        <v>11.041858530091099</v>
      </c>
      <c r="BF35">
        <v>10.88838684014264</v>
      </c>
      <c r="BG35">
        <v>10.739137748831761</v>
      </c>
      <c r="BH35">
        <v>10.59405833244575</v>
      </c>
      <c r="BI35">
        <v>10.45309716557249</v>
      </c>
      <c r="BJ35">
        <v>10.316204301455279</v>
      </c>
      <c r="BK35">
        <v>10.183331252907591</v>
      </c>
      <c r="BL35">
        <v>10.054430973780979</v>
      </c>
      <c r="BM35">
        <v>9.9294578409792784</v>
      </c>
      <c r="BN35">
        <v>9.8083676370124344</v>
      </c>
      <c r="BO35">
        <v>9.6911175330840251</v>
      </c>
      <c r="BP35">
        <v>9.5776660727058207</v>
      </c>
      <c r="BQ35">
        <v>9.4679731558339206</v>
      </c>
      <c r="BR35">
        <v>9.362000023520352</v>
      </c>
      <c r="BS35">
        <v>9.2597092430747558</v>
      </c>
      <c r="BT35">
        <v>9.161064693730701</v>
      </c>
      <c r="BU35">
        <v>9.0660315528114523</v>
      </c>
      <c r="BV35">
        <v>8.9745762823901636</v>
      </c>
      <c r="BW35">
        <v>8.8866666164396477</v>
      </c>
      <c r="BX35">
        <v>8.8022715484671501</v>
      </c>
      <c r="BY35">
        <v>8.7213613196294411</v>
      </c>
      <c r="BZ35">
        <v>8.6439074073241784</v>
      </c>
      <c r="CA35">
        <v>8.5698825142532158</v>
      </c>
      <c r="CB35">
        <v>8.4992605579539067</v>
      </c>
      <c r="CC35">
        <v>8.4320166607947513</v>
      </c>
      <c r="CD35">
        <v>8.3681271404316036</v>
      </c>
      <c r="CE35">
        <v>8.3075695007210193</v>
      </c>
      <c r="CF35">
        <v>8.2503224230875638</v>
      </c>
      <c r="CG35">
        <v>8.1963657583417664</v>
      </c>
      <c r="CH35">
        <v>8.1456805189459196</v>
      </c>
      <c r="CI35">
        <v>8.0982488717248202</v>
      </c>
      <c r="CJ35">
        <v>8.0540541310188729</v>
      </c>
      <c r="CK35">
        <v>8.0130807522770269</v>
      </c>
      <c r="CL35">
        <v>7.9753143260872861</v>
      </c>
      <c r="CM35">
        <v>7.9407415726425761</v>
      </c>
      <c r="CN35">
        <v>7.9093503366399531</v>
      </c>
      <c r="CO35">
        <v>7.8811295826114041</v>
      </c>
      <c r="CP35">
        <v>7.8560693906844499</v>
      </c>
      <c r="CQ35">
        <v>7.8341609527710254</v>
      </c>
      <c r="CR35">
        <v>7.8153965691833243</v>
      </c>
      <c r="CS35">
        <v>7.7997696456753189</v>
      </c>
      <c r="CT35">
        <v>7.7872746909089017</v>
      </c>
      <c r="CU35">
        <v>7.7779073143437358</v>
      </c>
      <c r="CV35">
        <v>7.77166422455009</v>
      </c>
      <c r="CW35">
        <v>7.7685432279439226</v>
      </c>
    </row>
    <row r="36" spans="2:101" x14ac:dyDescent="0.25">
      <c r="B36">
        <v>33</v>
      </c>
      <c r="C36">
        <v>27.778016113201499</v>
      </c>
      <c r="D36">
        <v>27.26633144173444</v>
      </c>
      <c r="E36">
        <v>26.76475973806544</v>
      </c>
      <c r="F36">
        <v>26.273118501292469</v>
      </c>
      <c r="G36">
        <v>25.791228908652791</v>
      </c>
      <c r="H36">
        <v>25.31891574839484</v>
      </c>
      <c r="I36">
        <v>24.856007353989209</v>
      </c>
      <c r="J36">
        <v>24.402335539654981</v>
      </c>
      <c r="K36">
        <v>23.957735537177189</v>
      </c>
      <c r="L36">
        <v>23.522045933992558</v>
      </c>
      <c r="M36">
        <v>23.095108612520839</v>
      </c>
      <c r="N36">
        <v>22.67676869071914</v>
      </c>
      <c r="O36">
        <v>22.266874463837691</v>
      </c>
      <c r="P36">
        <v>21.865277347355558</v>
      </c>
      <c r="Q36">
        <v>21.471831821075479</v>
      </c>
      <c r="R36">
        <v>21.086395374357039</v>
      </c>
      <c r="S36">
        <v>20.708828452468548</v>
      </c>
      <c r="T36">
        <v>20.338994404037361</v>
      </c>
      <c r="U36">
        <v>19.976759429579861</v>
      </c>
      <c r="V36">
        <v>19.621992531092179</v>
      </c>
      <c r="W36">
        <v>19.27456546268272</v>
      </c>
      <c r="X36">
        <v>18.934352682228891</v>
      </c>
      <c r="Y36">
        <v>18.601231304040319</v>
      </c>
      <c r="Z36">
        <v>18.275081052510711</v>
      </c>
      <c r="AA36">
        <v>17.95578421674195</v>
      </c>
      <c r="AB36">
        <v>17.64322560612354</v>
      </c>
      <c r="AC36">
        <v>17.337292506850972</v>
      </c>
      <c r="AD36">
        <v>17.037874639367619</v>
      </c>
      <c r="AE36">
        <v>16.744864116713909</v>
      </c>
      <c r="AF36">
        <v>16.45815540376908</v>
      </c>
      <c r="AG36">
        <v>16.177645277370299</v>
      </c>
      <c r="AH36">
        <v>15.903232787294669</v>
      </c>
      <c r="AI36">
        <v>15.63481921808977</v>
      </c>
      <c r="AJ36">
        <v>15.372308051738949</v>
      </c>
      <c r="AK36">
        <v>15.1156049311475</v>
      </c>
      <c r="AL36">
        <v>14.864617624436431</v>
      </c>
      <c r="AM36">
        <v>14.619255990030981</v>
      </c>
      <c r="AN36">
        <v>14.379431942530729</v>
      </c>
      <c r="AO36">
        <v>14.14505941934922</v>
      </c>
      <c r="AP36">
        <v>13.91605434811073</v>
      </c>
      <c r="AQ36">
        <v>13.69233461479212</v>
      </c>
      <c r="AR36">
        <v>13.47382003259858</v>
      </c>
      <c r="AS36">
        <v>13.2604323115614</v>
      </c>
      <c r="AT36">
        <v>13.05209502884694</v>
      </c>
      <c r="AU36">
        <v>12.84873359976606</v>
      </c>
      <c r="AV36">
        <v>12.650275249473079</v>
      </c>
      <c r="AW36">
        <v>12.45664898534425</v>
      </c>
      <c r="AX36">
        <v>12.26778557002557</v>
      </c>
      <c r="AY36">
        <v>12.083617495140031</v>
      </c>
      <c r="AZ36">
        <v>11.9040789556449</v>
      </c>
      <c r="BA36">
        <v>11.72910582482948</v>
      </c>
      <c r="BB36">
        <v>11.55863562994427</v>
      </c>
      <c r="BC36">
        <v>11.39260752845275</v>
      </c>
      <c r="BD36">
        <v>11.2309622848971</v>
      </c>
      <c r="BE36">
        <v>11.073642248369399</v>
      </c>
      <c r="BF36">
        <v>10.92059133058004</v>
      </c>
      <c r="BG36">
        <v>10.77175498451537</v>
      </c>
      <c r="BH36">
        <v>10.627080183677061</v>
      </c>
      <c r="BI36">
        <v>10.486515401895179</v>
      </c>
      <c r="BJ36">
        <v>10.35001059370803</v>
      </c>
      <c r="BK36">
        <v>10.217517175301349</v>
      </c>
      <c r="BL36">
        <v>10.08898800600007</v>
      </c>
      <c r="BM36">
        <v>9.9643773703058649</v>
      </c>
      <c r="BN36">
        <v>9.8436409604738841</v>
      </c>
      <c r="BO36">
        <v>9.7267358596224796</v>
      </c>
      <c r="BP36">
        <v>9.6136205253696332</v>
      </c>
      <c r="BQ36">
        <v>9.5042547739902083</v>
      </c>
      <c r="BR36">
        <v>9.3985997650882496</v>
      </c>
      <c r="BS36">
        <v>9.2966179867787488</v>
      </c>
      <c r="BT36">
        <v>9.1982732413735135</v>
      </c>
      <c r="BU36">
        <v>9.1035306315659099</v>
      </c>
      <c r="BV36">
        <v>9.0123565471094302</v>
      </c>
      <c r="BW36">
        <v>8.924718651985355</v>
      </c>
      <c r="BX36">
        <v>8.8405858720546959</v>
      </c>
      <c r="BY36">
        <v>8.7599283831900294</v>
      </c>
      <c r="BZ36">
        <v>8.6827175998828814</v>
      </c>
      <c r="CA36">
        <v>8.6089261643225541</v>
      </c>
      <c r="CB36">
        <v>8.5385279359423585</v>
      </c>
      <c r="CC36">
        <v>8.4714979814295326</v>
      </c>
      <c r="CD36">
        <v>8.4078125651951474</v>
      </c>
      <c r="CE36">
        <v>8.3474491403005899</v>
      </c>
      <c r="CF36">
        <v>8.2903863398373758</v>
      </c>
      <c r="CG36">
        <v>8.2366039687569241</v>
      </c>
      <c r="CH36">
        <v>8.1860829961477108</v>
      </c>
      <c r="CI36">
        <v>8.1388055479566361</v>
      </c>
      <c r="CJ36">
        <v>8.094754900152207</v>
      </c>
      <c r="CK36">
        <v>8.0539154723268922</v>
      </c>
      <c r="CL36">
        <v>8.0162728217364361</v>
      </c>
      <c r="CM36">
        <v>7.9818136377739179</v>
      </c>
      <c r="CN36">
        <v>7.9505257368765712</v>
      </c>
      <c r="CO36">
        <v>7.9223980578634823</v>
      </c>
      <c r="CP36">
        <v>7.8974206577025079</v>
      </c>
      <c r="CQ36">
        <v>7.8755847077048848</v>
      </c>
      <c r="CR36">
        <v>7.8568824901461163</v>
      </c>
      <c r="CS36">
        <v>7.8413073953119081</v>
      </c>
      <c r="CT36">
        <v>7.8288539189681252</v>
      </c>
      <c r="CU36">
        <v>7.819517660253819</v>
      </c>
      <c r="CV36">
        <v>7.8132953199965449</v>
      </c>
      <c r="CW36">
        <v>7.8101846994494366</v>
      </c>
    </row>
    <row r="37" spans="2:101" x14ac:dyDescent="0.25">
      <c r="B37">
        <v>34</v>
      </c>
      <c r="C37">
        <v>27.778603308527391</v>
      </c>
      <c r="D37">
        <v>27.267505685989931</v>
      </c>
      <c r="E37">
        <v>26.76652073849441</v>
      </c>
      <c r="F37">
        <v>26.275465818852329</v>
      </c>
      <c r="G37">
        <v>25.794161958124182</v>
      </c>
      <c r="H37">
        <v>25.32243379852795</v>
      </c>
      <c r="I37">
        <v>24.860109527686799</v>
      </c>
      <c r="J37">
        <v>24.40702081419149</v>
      </c>
      <c r="K37">
        <v>23.963002744454581</v>
      </c>
      <c r="L37">
        <v>23.527893760832409</v>
      </c>
      <c r="M37">
        <v>23.101535600992609</v>
      </c>
      <c r="N37">
        <v>22.683773238504759</v>
      </c>
      <c r="O37">
        <v>22.274454824632208</v>
      </c>
      <c r="P37">
        <v>21.873431631303699</v>
      </c>
      <c r="Q37">
        <v>21.480557995244169</v>
      </c>
      <c r="R37">
        <v>21.095691263243712</v>
      </c>
      <c r="S37">
        <v>20.718691738544909</v>
      </c>
      <c r="T37">
        <v>20.349422628328821</v>
      </c>
      <c r="U37">
        <v>19.9877499922803</v>
      </c>
      <c r="V37">
        <v>19.633542692213691</v>
      </c>
      <c r="W37">
        <v>19.286672342740591</v>
      </c>
      <c r="X37">
        <v>18.947013262961399</v>
      </c>
      <c r="Y37">
        <v>18.61444242916302</v>
      </c>
      <c r="Z37">
        <v>18.28883942850538</v>
      </c>
      <c r="AA37">
        <v>17.970086413679649</v>
      </c>
      <c r="AB37">
        <v>17.65806805852182</v>
      </c>
      <c r="AC37">
        <v>17.3526715145649</v>
      </c>
      <c r="AD37">
        <v>17.05378636851432</v>
      </c>
      <c r="AE37">
        <v>16.761304600630599</v>
      </c>
      <c r="AF37">
        <v>16.475120544004142</v>
      </c>
      <c r="AG37">
        <v>16.195130844707279</v>
      </c>
      <c r="AH37">
        <v>15.92123442280883</v>
      </c>
      <c r="AI37">
        <v>15.653332434237051</v>
      </c>
      <c r="AJ37">
        <v>15.391328233476919</v>
      </c>
      <c r="AK37">
        <v>15.135127337088139</v>
      </c>
      <c r="AL37">
        <v>14.884637388030381</v>
      </c>
      <c r="AM37">
        <v>14.63976812078301</v>
      </c>
      <c r="AN37">
        <v>14.400431327246009</v>
      </c>
      <c r="AO37">
        <v>14.16654082341026</v>
      </c>
      <c r="AP37">
        <v>13.93801241678441</v>
      </c>
      <c r="AQ37">
        <v>13.714763874566779</v>
      </c>
      <c r="AR37">
        <v>13.49671489255056</v>
      </c>
      <c r="AS37">
        <v>13.28378706475084</v>
      </c>
      <c r="AT37">
        <v>13.075903853742499</v>
      </c>
      <c r="AU37">
        <v>12.872990561698019</v>
      </c>
      <c r="AV37">
        <v>12.674974302114689</v>
      </c>
      <c r="AW37">
        <v>12.4817839722208</v>
      </c>
      <c r="AX37">
        <v>12.293350226050849</v>
      </c>
      <c r="AY37">
        <v>12.10960544817984</v>
      </c>
      <c r="AZ37">
        <v>11.930483728107021</v>
      </c>
      <c r="BA37">
        <v>11.755920835279939</v>
      </c>
      <c r="BB37">
        <v>11.58585419474942</v>
      </c>
      <c r="BC37">
        <v>11.42022286344671</v>
      </c>
      <c r="BD37">
        <v>11.258967507074161</v>
      </c>
      <c r="BE37">
        <v>11.10203037760088</v>
      </c>
      <c r="BF37">
        <v>10.949355291355349</v>
      </c>
      <c r="BG37">
        <v>10.80088760770675</v>
      </c>
      <c r="BH37">
        <v>10.656574208327459</v>
      </c>
      <c r="BI37">
        <v>10.51636347702896</v>
      </c>
      <c r="BJ37">
        <v>10.380205280163979</v>
      </c>
      <c r="BK37">
        <v>10.24805094758757</v>
      </c>
      <c r="BL37">
        <v>10.119853254170261</v>
      </c>
      <c r="BM37">
        <v>9.9955664018565216</v>
      </c>
      <c r="BN37">
        <v>9.8751460022619675</v>
      </c>
      <c r="BO37">
        <v>9.7585490598030589</v>
      </c>
      <c r="BP37">
        <v>9.6457339553530161</v>
      </c>
      <c r="BQ37">
        <v>9.536660430418074</v>
      </c>
      <c r="BR37">
        <v>9.4312895718282839</v>
      </c>
      <c r="BS37">
        <v>9.329583796937321</v>
      </c>
      <c r="BT37">
        <v>9.231506839325835</v>
      </c>
      <c r="BU37">
        <v>9.1370237350032113</v>
      </c>
      <c r="BV37">
        <v>9.0461008091026684</v>
      </c>
      <c r="BW37">
        <v>8.9587056630648298</v>
      </c>
      <c r="BX37">
        <v>8.874807162305185</v>
      </c>
      <c r="BY37">
        <v>8.7943754243608723</v>
      </c>
      <c r="BZ37">
        <v>8.7173818075124743</v>
      </c>
      <c r="CA37">
        <v>8.6437988998767423</v>
      </c>
      <c r="CB37">
        <v>8.5736005089661731</v>
      </c>
      <c r="CC37">
        <v>8.5067616517117699</v>
      </c>
      <c r="CD37">
        <v>8.4432585449452731</v>
      </c>
      <c r="CE37">
        <v>8.3830685963373632</v>
      </c>
      <c r="CF37">
        <v>8.3261703957886546</v>
      </c>
      <c r="CG37">
        <v>8.2725437072702412</v>
      </c>
      <c r="CH37">
        <v>8.222169461110866</v>
      </c>
      <c r="CI37">
        <v>8.1750297467279047</v>
      </c>
      <c r="CJ37">
        <v>8.1311078057995587</v>
      </c>
      <c r="CK37">
        <v>8.0903880258756757</v>
      </c>
      <c r="CL37">
        <v>8.0528559344250041</v>
      </c>
      <c r="CM37">
        <v>8.0184981933165353</v>
      </c>
      <c r="CN37">
        <v>7.9873025937331867</v>
      </c>
      <c r="CO37">
        <v>7.9592580515157074</v>
      </c>
      <c r="CP37">
        <v>7.9343546029352368</v>
      </c>
      <c r="CQ37">
        <v>7.9125834008930731</v>
      </c>
      <c r="CR37">
        <v>7.8939367115460577</v>
      </c>
      <c r="CS37">
        <v>7.8784079113565149</v>
      </c>
      <c r="CT37">
        <v>7.8659914845656154</v>
      </c>
      <c r="CU37">
        <v>7.8566830210892364</v>
      </c>
      <c r="CV37">
        <v>7.8504792148355698</v>
      </c>
      <c r="CW37">
        <v>7.8473778624438673</v>
      </c>
    </row>
    <row r="38" spans="2:101" x14ac:dyDescent="0.25">
      <c r="B38">
        <v>35</v>
      </c>
      <c r="C38">
        <v>27.77912776620153</v>
      </c>
      <c r="D38">
        <v>27.26855447059819</v>
      </c>
      <c r="E38">
        <v>26.768093588589519</v>
      </c>
      <c r="F38">
        <v>26.277562342344929</v>
      </c>
      <c r="G38">
        <v>25.79678163238092</v>
      </c>
      <c r="H38">
        <v>25.32557597050199</v>
      </c>
      <c r="I38">
        <v>24.863773414080821</v>
      </c>
      <c r="J38">
        <v>24.411205501653551</v>
      </c>
      <c r="K38">
        <v>23.96770718980612</v>
      </c>
      <c r="L38">
        <v>23.533116791328929</v>
      </c>
      <c r="M38">
        <v>23.107275914616569</v>
      </c>
      <c r="N38">
        <v>22.690029404290829</v>
      </c>
      <c r="O38">
        <v>22.28122528302465</v>
      </c>
      <c r="P38">
        <v>21.880714694545961</v>
      </c>
      <c r="Q38">
        <v>21.488351847800431</v>
      </c>
      <c r="R38">
        <v>21.103993962252328</v>
      </c>
      <c r="S38">
        <v>20.72750121430369</v>
      </c>
      <c r="T38">
        <v>20.358736684811952</v>
      </c>
      <c r="U38">
        <v>19.997566307686771</v>
      </c>
      <c r="V38">
        <v>19.64385881954723</v>
      </c>
      <c r="W38">
        <v>19.297485710420691</v>
      </c>
      <c r="X38">
        <v>18.95832117546556</v>
      </c>
      <c r="Y38">
        <v>18.626242067699899</v>
      </c>
      <c r="Z38">
        <v>18.30112785171865</v>
      </c>
      <c r="AA38">
        <v>17.982860558382551</v>
      </c>
      <c r="AB38">
        <v>17.67132474046193</v>
      </c>
      <c r="AC38">
        <v>17.366407429219311</v>
      </c>
      <c r="AD38">
        <v>17.06799809191471</v>
      </c>
      <c r="AE38">
        <v>16.775988590218041</v>
      </c>
      <c r="AF38">
        <v>16.490273139513601</v>
      </c>
      <c r="AG38">
        <v>16.210748269081389</v>
      </c>
      <c r="AH38">
        <v>15.937312783140801</v>
      </c>
      <c r="AI38">
        <v>15.66986772274252</v>
      </c>
      <c r="AJ38">
        <v>15.40831632849439</v>
      </c>
      <c r="AK38">
        <v>15.15256400410774</v>
      </c>
      <c r="AL38">
        <v>14.9025182807509</v>
      </c>
      <c r="AM38">
        <v>14.65808878219659</v>
      </c>
      <c r="AN38">
        <v>14.41918719075062</v>
      </c>
      <c r="AO38">
        <v>14.18572721394931</v>
      </c>
      <c r="AP38">
        <v>13.957624552013501</v>
      </c>
      <c r="AQ38">
        <v>13.734796866047111</v>
      </c>
      <c r="AR38">
        <v>13.517163746968709</v>
      </c>
      <c r="AS38">
        <v>13.30464668516478</v>
      </c>
      <c r="AT38">
        <v>13.09716904085332</v>
      </c>
      <c r="AU38">
        <v>12.89465601514712</v>
      </c>
      <c r="AV38">
        <v>12.69703462180617</v>
      </c>
      <c r="AW38">
        <v>12.504233659668641</v>
      </c>
      <c r="AX38">
        <v>12.31618368575058</v>
      </c>
      <c r="AY38">
        <v>12.13281698900434</v>
      </c>
      <c r="AZ38">
        <v>11.954067564726101</v>
      </c>
      <c r="BA38">
        <v>11.779871089603329</v>
      </c>
      <c r="BB38">
        <v>11.610164897392879</v>
      </c>
      <c r="BC38">
        <v>11.44488795522078</v>
      </c>
      <c r="BD38">
        <v>11.28398084049523</v>
      </c>
      <c r="BE38">
        <v>11.127385718424289</v>
      </c>
      <c r="BF38">
        <v>10.975046320129911</v>
      </c>
      <c r="BG38">
        <v>10.82690792135058</v>
      </c>
      <c r="BH38">
        <v>10.682917321724441</v>
      </c>
      <c r="BI38">
        <v>10.54302282464576</v>
      </c>
      <c r="BJ38">
        <v>10.407174217686849</v>
      </c>
      <c r="BK38">
        <v>10.275322753578861</v>
      </c>
      <c r="BL38">
        <v>10.147421131744</v>
      </c>
      <c r="BM38">
        <v>10.023423480372729</v>
      </c>
      <c r="BN38">
        <v>9.9032853390393036</v>
      </c>
      <c r="BO38">
        <v>9.786963641849372</v>
      </c>
      <c r="BP38">
        <v>9.6744167011132483</v>
      </c>
      <c r="BQ38">
        <v>9.5656041915392684</v>
      </c>
      <c r="BR38">
        <v>9.4604871349411361</v>
      </c>
      <c r="BS38">
        <v>9.3590278854538376</v>
      </c>
      <c r="BT38">
        <v>9.2611901152526883</v>
      </c>
      <c r="BU38">
        <v>9.1669388007703176</v>
      </c>
      <c r="BV38">
        <v>9.076240209406528</v>
      </c>
      <c r="BW38">
        <v>8.9890618867262013</v>
      </c>
      <c r="BX38">
        <v>8.9053726441406162</v>
      </c>
      <c r="BY38">
        <v>8.8251425470675642</v>
      </c>
      <c r="BZ38">
        <v>8.7483429035661224</v>
      </c>
      <c r="CA38">
        <v>8.6749462534417852</v>
      </c>
      <c r="CB38">
        <v>8.6049263578180408</v>
      </c>
      <c r="CC38">
        <v>8.5382581891706053</v>
      </c>
      <c r="CD38">
        <v>8.4749179218206621</v>
      </c>
      <c r="CE38">
        <v>8.4148829228836277</v>
      </c>
      <c r="CF38">
        <v>8.3581317436701568</v>
      </c>
      <c r="CG38">
        <v>8.3046441115362164</v>
      </c>
      <c r="CH38">
        <v>8.2544009221793999</v>
      </c>
      <c r="CI38">
        <v>8.2073842323784731</v>
      </c>
      <c r="CJ38">
        <v>8.1635772531736066</v>
      </c>
      <c r="CK38">
        <v>8.1229643434847816</v>
      </c>
      <c r="CL38">
        <v>8.085531004166139</v>
      </c>
      <c r="CM38">
        <v>8.0512638724939656</v>
      </c>
      <c r="CN38">
        <v>8.0201507170864055</v>
      </c>
      <c r="CO38">
        <v>7.9921804332529511</v>
      </c>
      <c r="CP38">
        <v>7.9673430387721247</v>
      </c>
      <c r="CQ38">
        <v>7.9456296700957694</v>
      </c>
      <c r="CR38">
        <v>7.9270325789785723</v>
      </c>
      <c r="CS38">
        <v>7.9115451295314898</v>
      </c>
      <c r="CT38">
        <v>7.8991617956982552</v>
      </c>
      <c r="CU38">
        <v>7.8898781591536959</v>
      </c>
      <c r="CV38">
        <v>7.8836909076234534</v>
      </c>
      <c r="CW38">
        <v>7.8805978336242362</v>
      </c>
    </row>
    <row r="39" spans="2:101" x14ac:dyDescent="0.25">
      <c r="B39">
        <v>36</v>
      </c>
      <c r="C39">
        <v>27.779596117593659</v>
      </c>
      <c r="D39">
        <v>27.269491056638259</v>
      </c>
      <c r="E39">
        <v>26.769498175818281</v>
      </c>
      <c r="F39">
        <v>26.279434580646431</v>
      </c>
      <c r="G39">
        <v>25.799121055069801</v>
      </c>
      <c r="H39">
        <v>25.328381994440019</v>
      </c>
      <c r="I39">
        <v>24.867045339822511</v>
      </c>
      <c r="J39">
        <v>24.414942513620669</v>
      </c>
      <c r="K39">
        <v>23.97190835649134</v>
      </c>
      <c r="L39">
        <v>23.537781065528311</v>
      </c>
      <c r="M39">
        <v>23.11240213369101</v>
      </c>
      <c r="N39">
        <v>22.695616290456218</v>
      </c>
      <c r="O39">
        <v>22.28727144367085</v>
      </c>
      <c r="P39">
        <v>21.887218622584431</v>
      </c>
      <c r="Q39">
        <v>21.495311922040361</v>
      </c>
      <c r="R39">
        <v>21.111408447805289</v>
      </c>
      <c r="S39">
        <v>20.735368263016721</v>
      </c>
      <c r="T39">
        <v>20.36705433572882</v>
      </c>
      <c r="U39">
        <v>20.00633248753741</v>
      </c>
      <c r="V39">
        <v>19.653071343265129</v>
      </c>
      <c r="W39">
        <v>19.307142281688371</v>
      </c>
      <c r="X39">
        <v>18.9684193872876</v>
      </c>
      <c r="Y39">
        <v>18.63677940300364</v>
      </c>
      <c r="Z39">
        <v>18.312101683982409</v>
      </c>
      <c r="AA39">
        <v>17.994268152291081</v>
      </c>
      <c r="AB39">
        <v>17.683163252589011</v>
      </c>
      <c r="AC39">
        <v>17.378673908737358</v>
      </c>
      <c r="AD39">
        <v>17.080689481331081</v>
      </c>
      <c r="AE39">
        <v>16.789101726138039</v>
      </c>
      <c r="AF39">
        <v>16.503804753429829</v>
      </c>
      <c r="AG39">
        <v>16.22469498818926</v>
      </c>
      <c r="AH39">
        <v>15.951671131180159</v>
      </c>
      <c r="AI39">
        <v>15.68463412086499</v>
      </c>
      <c r="AJ39">
        <v>15.42348709615626</v>
      </c>
      <c r="AK39">
        <v>15.168135359988311</v>
      </c>
      <c r="AL39">
        <v>14.91848634369579</v>
      </c>
      <c r="AM39">
        <v>14.67444957218604</v>
      </c>
      <c r="AN39">
        <v>14.43593662989241</v>
      </c>
      <c r="AO39">
        <v>14.20286112749603</v>
      </c>
      <c r="AP39">
        <v>13.97513866940392</v>
      </c>
      <c r="AQ39">
        <v>13.752686821971521</v>
      </c>
      <c r="AR39">
        <v>13.535425082457779</v>
      </c>
      <c r="AS39">
        <v>13.323274848701759</v>
      </c>
      <c r="AT39">
        <v>13.11615938950926</v>
      </c>
      <c r="AU39">
        <v>12.914003815738941</v>
      </c>
      <c r="AV39">
        <v>12.716735052077111</v>
      </c>
      <c r="AW39">
        <v>12.52428180949091</v>
      </c>
      <c r="AX39">
        <v>12.336574558349939</v>
      </c>
      <c r="AY39">
        <v>12.153545502206139</v>
      </c>
      <c r="AZ39">
        <v>11.975128552222641</v>
      </c>
      <c r="BA39">
        <v>11.801259302242171</v>
      </c>
      <c r="BB39">
        <v>11.631875004485741</v>
      </c>
      <c r="BC39">
        <v>11.46691454587271</v>
      </c>
      <c r="BD39">
        <v>11.306318424953741</v>
      </c>
      <c r="BE39">
        <v>11.15002872944814</v>
      </c>
      <c r="BF39">
        <v>10.99798911437712</v>
      </c>
      <c r="BG39">
        <v>10.850144780785341</v>
      </c>
      <c r="BH39">
        <v>10.706442455042721</v>
      </c>
      <c r="BI39">
        <v>10.566830368718961</v>
      </c>
      <c r="BJ39">
        <v>10.43125823902351</v>
      </c>
      <c r="BK39">
        <v>10.29967724980364</v>
      </c>
      <c r="BL39">
        <v>10.17204003309396</v>
      </c>
      <c r="BM39">
        <v>10.04830065121029</v>
      </c>
      <c r="BN39">
        <v>9.9284145793815846</v>
      </c>
      <c r="BO39">
        <v>9.8123386889134494</v>
      </c>
      <c r="BP39">
        <v>9.700031230877169</v>
      </c>
      <c r="BQ39">
        <v>9.5914518203181345</v>
      </c>
      <c r="BR39">
        <v>9.4865614209781093</v>
      </c>
      <c r="BS39">
        <v>9.3853223305255042</v>
      </c>
      <c r="BT39">
        <v>9.2876981662884752</v>
      </c>
      <c r="BU39">
        <v>9.1936538514855464</v>
      </c>
      <c r="BV39">
        <v>9.1031556019486324</v>
      </c>
      <c r="BW39">
        <v>9.0161709133338128</v>
      </c>
      <c r="BX39">
        <v>8.9326685488149913</v>
      </c>
      <c r="BY39">
        <v>8.8526185272560163</v>
      </c>
      <c r="BZ39">
        <v>8.7759921118570325</v>
      </c>
      <c r="CA39">
        <v>8.7027617992706716</v>
      </c>
      <c r="CB39">
        <v>8.632901309184426</v>
      </c>
      <c r="CC39">
        <v>8.5663855743651034</v>
      </c>
      <c r="CD39">
        <v>8.503190731161979</v>
      </c>
      <c r="CE39">
        <v>8.4432941104649117</v>
      </c>
      <c r="CF39">
        <v>8.386674229114405</v>
      </c>
      <c r="CG39">
        <v>8.3333107817602396</v>
      </c>
      <c r="CH39">
        <v>8.283184633165849</v>
      </c>
      <c r="CI39">
        <v>8.2362778109555279</v>
      </c>
      <c r="CJ39">
        <v>8.1925734988019556</v>
      </c>
      <c r="CK39">
        <v>8.1520560300514049</v>
      </c>
      <c r="CL39">
        <v>8.1147108817843794</v>
      </c>
      <c r="CM39">
        <v>8.0805246693095256</v>
      </c>
      <c r="CN39">
        <v>8.0494851410887662</v>
      </c>
      <c r="CO39">
        <v>8.0215811740918177</v>
      </c>
      <c r="CP39">
        <v>7.9968027695784301</v>
      </c>
      <c r="CQ39">
        <v>7.9751410493067709</v>
      </c>
      <c r="CR39">
        <v>7.9565882521665472</v>
      </c>
      <c r="CS39">
        <v>7.9411377312356848</v>
      </c>
      <c r="CT39">
        <v>7.9287839512595006</v>
      </c>
      <c r="CU39">
        <v>7.9195224865513971</v>
      </c>
      <c r="CV39">
        <v>7.9133500193143327</v>
      </c>
      <c r="CW39">
        <v>7.9102643383824471</v>
      </c>
    </row>
    <row r="40" spans="2:101" x14ac:dyDescent="0.25">
      <c r="B40">
        <v>37</v>
      </c>
      <c r="C40">
        <v>27.780014505799009</v>
      </c>
      <c r="D40">
        <v>27.270327728764681</v>
      </c>
      <c r="E40">
        <v>26.770752923323261</v>
      </c>
      <c r="F40">
        <v>26.28110709078118</v>
      </c>
      <c r="G40">
        <v>25.801210910957369</v>
      </c>
      <c r="H40">
        <v>25.330888675179281</v>
      </c>
      <c r="I40">
        <v>24.86996822061808</v>
      </c>
      <c r="J40">
        <v>24.418280865938851</v>
      </c>
      <c r="K40">
        <v>23.975661348241861</v>
      </c>
      <c r="L40">
        <v>23.54194776127197</v>
      </c>
      <c r="M40">
        <v>23.11698149487302</v>
      </c>
      <c r="N40">
        <v>22.70060717566534</v>
      </c>
      <c r="O40">
        <v>22.29267260892416</v>
      </c>
      <c r="P40">
        <v>21.893028721637691</v>
      </c>
      <c r="Q40">
        <v>21.50152950672388</v>
      </c>
      <c r="R40">
        <v>21.118031968385271</v>
      </c>
      <c r="S40">
        <v>20.74239606858179</v>
      </c>
      <c r="T40">
        <v>20.374484674601991</v>
      </c>
      <c r="U40">
        <v>20.01416350771304</v>
      </c>
      <c r="V40">
        <v>19.66130109287101</v>
      </c>
      <c r="W40">
        <v>19.315768709472561</v>
      </c>
      <c r="X40">
        <v>18.97744034313023</v>
      </c>
      <c r="Y40">
        <v>18.646192638453272</v>
      </c>
      <c r="Z40">
        <v>18.321904852816921</v>
      </c>
      <c r="AA40">
        <v>18.00445881110295</v>
      </c>
      <c r="AB40">
        <v>17.693738861394859</v>
      </c>
      <c r="AC40">
        <v>17.389631831611499</v>
      </c>
      <c r="AD40">
        <v>17.09202698706304</v>
      </c>
      <c r="AE40">
        <v>16.800815988913879</v>
      </c>
      <c r="AF40">
        <v>16.515892853536929</v>
      </c>
      <c r="AG40">
        <v>16.237153912744649</v>
      </c>
      <c r="AH40">
        <v>15.964497774881989</v>
      </c>
      <c r="AI40">
        <v>15.69782528676704</v>
      </c>
      <c r="AJ40">
        <v>15.437039496465349</v>
      </c>
      <c r="AK40">
        <v>15.18204561688421</v>
      </c>
      <c r="AL40">
        <v>14.93275099017379</v>
      </c>
      <c r="AM40">
        <v>14.68906505292157</v>
      </c>
      <c r="AN40">
        <v>14.4508993021277</v>
      </c>
      <c r="AO40">
        <v>14.21816726194859</v>
      </c>
      <c r="AP40">
        <v>13.990784451196591</v>
      </c>
      <c r="AQ40">
        <v>13.768668351583781</v>
      </c>
      <c r="AR40">
        <v>13.551738376698189</v>
      </c>
      <c r="AS40">
        <v>13.33991584170125</v>
      </c>
      <c r="AT40">
        <v>13.133123933735019</v>
      </c>
      <c r="AU40">
        <v>12.931287683028581</v>
      </c>
      <c r="AV40">
        <v>12.73433393469297</v>
      </c>
      <c r="AW40">
        <v>12.54219132119418</v>
      </c>
      <c r="AX40">
        <v>12.35479023549428</v>
      </c>
      <c r="AY40">
        <v>12.17206280485064</v>
      </c>
      <c r="AZ40">
        <v>11.99394286526376</v>
      </c>
      <c r="BA40">
        <v>11.820365936564359</v>
      </c>
      <c r="BB40">
        <v>11.651269198130461</v>
      </c>
      <c r="BC40">
        <v>11.48659146522569</v>
      </c>
      <c r="BD40">
        <v>11.32627316594998</v>
      </c>
      <c r="BE40">
        <v>11.17025631879444</v>
      </c>
      <c r="BF40">
        <v>11.01848451079193</v>
      </c>
      <c r="BG40">
        <v>10.87090287625545</v>
      </c>
      <c r="BH40">
        <v>10.727458076096569</v>
      </c>
      <c r="BI40">
        <v>10.588098277716281</v>
      </c>
      <c r="BJ40">
        <v>10.452773135460809</v>
      </c>
      <c r="BK40">
        <v>10.321433771635521</v>
      </c>
      <c r="BL40">
        <v>10.19403275806954</v>
      </c>
      <c r="BM40">
        <v>10.07052409822475</v>
      </c>
      <c r="BN40">
        <v>9.9508632098422893</v>
      </c>
      <c r="BO40">
        <v>9.835006908120409</v>
      </c>
      <c r="BP40">
        <v>9.7229133894173678</v>
      </c>
      <c r="BQ40">
        <v>9.6145422154735769</v>
      </c>
      <c r="BR40">
        <v>9.5098542981470189</v>
      </c>
      <c r="BS40">
        <v>9.4088118846564797</v>
      </c>
      <c r="BT40">
        <v>9.3113785433272156</v>
      </c>
      <c r="BU40">
        <v>9.2175191498336773</v>
      </c>
      <c r="BV40">
        <v>9.1271998739344546</v>
      </c>
      <c r="BW40">
        <v>9.0403881666944166</v>
      </c>
      <c r="BX40">
        <v>8.9570527481894935</v>
      </c>
      <c r="BY40">
        <v>8.8771635956895167</v>
      </c>
      <c r="BZ40">
        <v>8.8006919323148658</v>
      </c>
      <c r="CA40">
        <v>8.7276102161626916</v>
      </c>
      <c r="CB40">
        <v>8.6578921298988014</v>
      </c>
      <c r="CC40">
        <v>8.5915125708113784</v>
      </c>
      <c r="CD40">
        <v>8.5284476413228703</v>
      </c>
      <c r="CE40">
        <v>8.4686746399566175</v>
      </c>
      <c r="CF40">
        <v>8.412172052754908</v>
      </c>
      <c r="CG40">
        <v>8.3589195451452696</v>
      </c>
      <c r="CH40">
        <v>8.3088979542521209</v>
      </c>
      <c r="CI40">
        <v>8.2620892816508515</v>
      </c>
      <c r="CJ40">
        <v>8.218476686561786</v>
      </c>
      <c r="CK40">
        <v>8.178044479481489</v>
      </c>
      <c r="CL40">
        <v>8.1407781162490771</v>
      </c>
      <c r="CM40">
        <v>8.1066641925454022</v>
      </c>
      <c r="CN40">
        <v>8.0756904388230524</v>
      </c>
      <c r="CO40">
        <v>8.0478457156653889</v>
      </c>
      <c r="CP40">
        <v>8.0231200095727999</v>
      </c>
      <c r="CQ40">
        <v>8.0015044291747586</v>
      </c>
      <c r="CR40">
        <v>7.982991201866227</v>
      </c>
      <c r="CS40">
        <v>7.9675736708672069</v>
      </c>
      <c r="CT40">
        <v>7.9552462927043202</v>
      </c>
      <c r="CU40">
        <v>7.9460046351135638</v>
      </c>
      <c r="CV40">
        <v>7.9398453753634124</v>
      </c>
      <c r="CW40">
        <v>7.9367662989976751</v>
      </c>
    </row>
    <row r="41" spans="2:101" x14ac:dyDescent="0.25">
      <c r="B41">
        <v>38</v>
      </c>
      <c r="C41">
        <v>27.78038819574299</v>
      </c>
      <c r="D41">
        <v>27.27107501551308</v>
      </c>
      <c r="E41">
        <v>26.771873620620219</v>
      </c>
      <c r="F41">
        <v>26.28260091930099</v>
      </c>
      <c r="G41">
        <v>25.803077498374108</v>
      </c>
      <c r="H41">
        <v>25.33312755625969</v>
      </c>
      <c r="I41">
        <v>24.872578837337631</v>
      </c>
      <c r="J41">
        <v>24.421262567620911</v>
      </c>
      <c r="K41">
        <v>23.979013391719981</v>
      </c>
      <c r="L41">
        <v>23.545669311075201</v>
      </c>
      <c r="M41">
        <v>23.121071623434361</v>
      </c>
      <c r="N41">
        <v>22.705064863553009</v>
      </c>
      <c r="O41">
        <v>22.29749674509593</v>
      </c>
      <c r="P41">
        <v>21.898218103717941</v>
      </c>
      <c r="Q41">
        <v>21.507082841303479</v>
      </c>
      <c r="R41">
        <v>21.123947871344171</v>
      </c>
      <c r="S41">
        <v>20.748673065434229</v>
      </c>
      <c r="T41">
        <v>20.381121200864222</v>
      </c>
      <c r="U41">
        <v>20.021157909293549</v>
      </c>
      <c r="V41">
        <v>19.668651626482969</v>
      </c>
      <c r="W41">
        <v>19.32347354306869</v>
      </c>
      <c r="X41">
        <v>18.985497556359611</v>
      </c>
      <c r="Y41">
        <v>18.654600223140321</v>
      </c>
      <c r="Z41">
        <v>18.330660713462191</v>
      </c>
      <c r="AA41">
        <v>18.013560765405678</v>
      </c>
      <c r="AB41">
        <v>17.703184640797261</v>
      </c>
      <c r="AC41">
        <v>17.399419081864409</v>
      </c>
      <c r="AD41">
        <v>17.102153268813101</v>
      </c>
      <c r="AE41">
        <v>16.811278778311799</v>
      </c>
      <c r="AF41">
        <v>16.526689542866851</v>
      </c>
      <c r="AG41">
        <v>16.24828181107446</v>
      </c>
      <c r="AH41">
        <v>15.97595410873431</v>
      </c>
      <c r="AI41">
        <v>15.709607200810821</v>
      </c>
      <c r="AJ41">
        <v>15.449144054227849</v>
      </c>
      <c r="AK41">
        <v>15.19446980148329</v>
      </c>
      <c r="AL41">
        <v>14.945491705070079</v>
      </c>
      <c r="AM41">
        <v>14.70211912269064</v>
      </c>
      <c r="AN41">
        <v>14.464263473251791</v>
      </c>
      <c r="AO41">
        <v>14.23183820362787</v>
      </c>
      <c r="AP41">
        <v>14.00475875617958</v>
      </c>
      <c r="AQ41">
        <v>13.782942537016931</v>
      </c>
      <c r="AR41">
        <v>13.566308884994291</v>
      </c>
      <c r="AS41">
        <v>13.354779041426321</v>
      </c>
      <c r="AT41">
        <v>13.148276120513749</v>
      </c>
      <c r="AU41">
        <v>12.94672508046785</v>
      </c>
      <c r="AV41">
        <v>12.750052695323401</v>
      </c>
      <c r="AW41">
        <v>12.55818752742929</v>
      </c>
      <c r="AX41">
        <v>12.37105990060714</v>
      </c>
      <c r="AY41">
        <v>12.18860187396778</v>
      </c>
      <c r="AZ41">
        <v>12.010747216376011</v>
      </c>
      <c r="BA41">
        <v>11.837431381554451</v>
      </c>
      <c r="BB41">
        <v>11.66859148381703</v>
      </c>
      <c r="BC41">
        <v>11.504166274423509</v>
      </c>
      <c r="BD41">
        <v>11.344096118546201</v>
      </c>
      <c r="BE41">
        <v>11.188322972840369</v>
      </c>
      <c r="BF41">
        <v>11.03679036361028</v>
      </c>
      <c r="BG41">
        <v>10.88944336556272</v>
      </c>
      <c r="BH41">
        <v>10.746228581140249</v>
      </c>
      <c r="BI41">
        <v>10.607094120426559</v>
      </c>
      <c r="BJ41">
        <v>10.47198958161667</v>
      </c>
      <c r="BK41">
        <v>10.34086603204466</v>
      </c>
      <c r="BL41">
        <v>10.213675989762111</v>
      </c>
      <c r="BM41">
        <v>10.09037340566039</v>
      </c>
      <c r="BN41">
        <v>9.9709136461303061</v>
      </c>
      <c r="BO41">
        <v>9.8552534762526598</v>
      </c>
      <c r="BP41">
        <v>9.7433510435137265</v>
      </c>
      <c r="BQ41">
        <v>9.635165862039436</v>
      </c>
      <c r="BR41">
        <v>9.5306587973427277</v>
      </c>
      <c r="BS41">
        <v>9.4297920515783176</v>
      </c>
      <c r="BT41">
        <v>9.3325291492994893</v>
      </c>
      <c r="BU41">
        <v>9.2388349237118241</v>
      </c>
      <c r="BV41">
        <v>9.1486755034186018</v>
      </c>
      <c r="BW41">
        <v>9.0620182996532925</v>
      </c>
      <c r="BX41">
        <v>8.9788319939941097</v>
      </c>
      <c r="BY41">
        <v>8.8990865265565873</v>
      </c>
      <c r="BZ41">
        <v>8.8227530846593361</v>
      </c>
      <c r="CA41">
        <v>8.7498040919592377</v>
      </c>
      <c r="CB41">
        <v>8.6802131980518809</v>
      </c>
      <c r="CC41">
        <v>8.6139552685335126</v>
      </c>
      <c r="CD41">
        <v>8.5510063755208066</v>
      </c>
      <c r="CE41">
        <v>8.4913437886250129</v>
      </c>
      <c r="CF41">
        <v>8.4349459663772315</v>
      </c>
      <c r="CG41">
        <v>8.3817925481015259</v>
      </c>
      <c r="CH41">
        <v>8.3318643462330719</v>
      </c>
      <c r="CI41">
        <v>8.285143339078374</v>
      </c>
      <c r="CJ41">
        <v>8.2416126640150367</v>
      </c>
      <c r="CK41">
        <v>8.2012566111284535</v>
      </c>
      <c r="CL41">
        <v>8.1640606172832584</v>
      </c>
      <c r="CM41">
        <v>8.1300112606271711</v>
      </c>
      <c r="CN41">
        <v>8.0990962555253851</v>
      </c>
      <c r="CO41">
        <v>8.071304447923616</v>
      </c>
      <c r="CP41">
        <v>8.0466258111379574</v>
      </c>
      <c r="CQ41">
        <v>8.0250514420702501</v>
      </c>
      <c r="CR41">
        <v>8.0065735578473998</v>
      </c>
      <c r="CS41">
        <v>7.9911854928834671</v>
      </c>
      <c r="CT41">
        <v>7.978881696363441</v>
      </c>
      <c r="CU41">
        <v>7.9696577301478086</v>
      </c>
      <c r="CV41">
        <v>7.963510267097142</v>
      </c>
      <c r="CW41">
        <v>7.9604370898160326</v>
      </c>
    </row>
    <row r="42" spans="2:101" x14ac:dyDescent="0.25">
      <c r="B42">
        <v>39</v>
      </c>
      <c r="C42">
        <v>27.78072196322746</v>
      </c>
      <c r="D42">
        <v>27.271742467295109</v>
      </c>
      <c r="E42">
        <v>26.77287459034665</v>
      </c>
      <c r="F42">
        <v>26.28393515749401</v>
      </c>
      <c r="G42">
        <v>25.80474467249336</v>
      </c>
      <c r="H42">
        <v>25.33512725078528</v>
      </c>
      <c r="I42">
        <v>24.87491055387369</v>
      </c>
      <c r="J42">
        <v>24.42392572501986</v>
      </c>
      <c r="K42">
        <v>23.982007326227521</v>
      </c>
      <c r="L42">
        <v>23.548993276495711</v>
      </c>
      <c r="M42">
        <v>23.12472479131705</v>
      </c>
      <c r="N42">
        <v>22.70904632339845</v>
      </c>
      <c r="O42">
        <v>22.301805504583111</v>
      </c>
      <c r="P42">
        <v>21.902853088951709</v>
      </c>
      <c r="Q42">
        <v>21.512042897082321</v>
      </c>
      <c r="R42">
        <v>21.129231761448221</v>
      </c>
      <c r="S42">
        <v>20.754279472933579</v>
      </c>
      <c r="T42">
        <v>20.38704872844724</v>
      </c>
      <c r="U42">
        <v>20.02740507961531</v>
      </c>
      <c r="V42">
        <v>19.675216882533629</v>
      </c>
      <c r="W42">
        <v>19.330355248561698</v>
      </c>
      <c r="X42">
        <v>18.992693996139771</v>
      </c>
      <c r="Y42">
        <v>18.662109603611331</v>
      </c>
      <c r="Z42">
        <v>18.338481163033901</v>
      </c>
      <c r="AA42">
        <v>18.021690334960791</v>
      </c>
      <c r="AB42">
        <v>17.711621304177239</v>
      </c>
      <c r="AC42">
        <v>17.408160736374729</v>
      </c>
      <c r="AD42">
        <v>17.111197735747449</v>
      </c>
      <c r="AE42">
        <v>16.820623803495309</v>
      </c>
      <c r="AF42">
        <v>16.53633279721814</v>
      </c>
      <c r="AG42">
        <v>16.258220891186308</v>
      </c>
      <c r="AH42">
        <v>15.98618653747287</v>
      </c>
      <c r="AI42">
        <v>15.72013042793321</v>
      </c>
      <c r="AJ42">
        <v>15.45995545701798</v>
      </c>
      <c r="AK42">
        <v>15.20556668540571</v>
      </c>
      <c r="AL42">
        <v>14.95687130444183</v>
      </c>
      <c r="AM42">
        <v>14.71377860137067</v>
      </c>
      <c r="AN42">
        <v>14.47619992534805</v>
      </c>
      <c r="AO42">
        <v>14.244048654221761</v>
      </c>
      <c r="AP42">
        <v>14.01724016206764</v>
      </c>
      <c r="AQ42">
        <v>13.795691787469419</v>
      </c>
      <c r="AR42">
        <v>13.57932280253071</v>
      </c>
      <c r="AS42">
        <v>13.36805438260757</v>
      </c>
      <c r="AT42">
        <v>13.161809576750651</v>
      </c>
      <c r="AU42">
        <v>12.9605132788459</v>
      </c>
      <c r="AV42">
        <v>12.76409219944364</v>
      </c>
      <c r="AW42">
        <v>12.572474838264901</v>
      </c>
      <c r="AX42">
        <v>12.385591457375661</v>
      </c>
      <c r="AY42">
        <v>12.20337405501872</v>
      </c>
      <c r="AZ42">
        <v>12.025756340093659</v>
      </c>
      <c r="BA42">
        <v>11.85267370727558</v>
      </c>
      <c r="BB42">
        <v>11.68406321276326</v>
      </c>
      <c r="BC42">
        <v>11.51986355064828</v>
      </c>
      <c r="BD42">
        <v>11.36001502989585</v>
      </c>
      <c r="BE42">
        <v>11.20445955192929</v>
      </c>
      <c r="BF42">
        <v>11.053140588809811</v>
      </c>
      <c r="BG42">
        <v>10.90600316200355</v>
      </c>
      <c r="BH42">
        <v>10.762993821728021</v>
      </c>
      <c r="BI42">
        <v>10.6240606268706</v>
      </c>
      <c r="BJ42">
        <v>10.489153125471351</v>
      </c>
      <c r="BK42">
        <v>10.35822233576333</v>
      </c>
      <c r="BL42">
        <v>10.231220727763199</v>
      </c>
      <c r="BM42">
        <v>10.10810220540553</v>
      </c>
      <c r="BN42">
        <v>9.9888220892140325</v>
      </c>
      <c r="BO42">
        <v>9.87333709950369</v>
      </c>
      <c r="BP42">
        <v>9.7616053401072485</v>
      </c>
      <c r="BQ42">
        <v>9.6535862826203598</v>
      </c>
      <c r="BR42">
        <v>9.549240751159445</v>
      </c>
      <c r="BS42">
        <v>9.4485309076268287</v>
      </c>
      <c r="BT42">
        <v>9.3514202374775337</v>
      </c>
      <c r="BU42">
        <v>9.2578735359827178</v>
      </c>
      <c r="BV42">
        <v>9.1678568949845456</v>
      </c>
      <c r="BW42">
        <v>9.0813376901378149</v>
      </c>
      <c r="BX42">
        <v>8.9982845686334052</v>
      </c>
      <c r="BY42">
        <v>8.9186674373993426</v>
      </c>
      <c r="BZ42">
        <v>8.8424574517748589</v>
      </c>
      <c r="CA42">
        <v>8.7696270046535645</v>
      </c>
      <c r="CB42">
        <v>8.7001497160915058</v>
      </c>
      <c r="CC42">
        <v>8.6340004233764951</v>
      </c>
      <c r="CD42">
        <v>8.5711551715548744</v>
      </c>
      <c r="CE42">
        <v>8.5115912044124791</v>
      </c>
      <c r="CF42">
        <v>8.4552869559062636</v>
      </c>
      <c r="CG42">
        <v>8.40222204204359</v>
      </c>
      <c r="CH42">
        <v>8.3523772532061358</v>
      </c>
      <c r="CI42">
        <v>8.3057345469156338</v>
      </c>
      <c r="CJ42">
        <v>8.2622770410387503</v>
      </c>
      <c r="CK42">
        <v>8.2219890074287534</v>
      </c>
      <c r="CL42">
        <v>8.1848558660013495</v>
      </c>
      <c r="CM42">
        <v>8.1508641792428591</v>
      </c>
      <c r="CN42">
        <v>8.1200016471484773</v>
      </c>
      <c r="CO42">
        <v>8.0922571025888388</v>
      </c>
      <c r="CP42">
        <v>8.0676205071032143</v>
      </c>
      <c r="CQ42">
        <v>8.0460829471177426</v>
      </c>
      <c r="CR42">
        <v>8.0276366305873772</v>
      </c>
      <c r="CS42">
        <v>8.0122748840603002</v>
      </c>
      <c r="CT42">
        <v>7.9999921501635463</v>
      </c>
      <c r="CU42">
        <v>7.9907839855093492</v>
      </c>
      <c r="CV42">
        <v>7.9846470590208973</v>
      </c>
      <c r="CW42">
        <v>7.9815791506773479</v>
      </c>
    </row>
    <row r="43" spans="2:101" x14ac:dyDescent="0.25">
      <c r="B43">
        <v>40</v>
      </c>
      <c r="C43">
        <v>27.781020073596729</v>
      </c>
      <c r="D43">
        <v>27.27233861373514</v>
      </c>
      <c r="E43">
        <v>26.773768624278951</v>
      </c>
      <c r="F43">
        <v>26.285126856097161</v>
      </c>
      <c r="G43">
        <v>25.806233738758539</v>
      </c>
      <c r="H43">
        <v>25.336913313590319</v>
      </c>
      <c r="I43">
        <v>24.876993168075629</v>
      </c>
      <c r="J43">
        <v>24.426304371565902</v>
      </c>
      <c r="K43">
        <v>23.984681412284399</v>
      </c>
      <c r="L43">
        <v>23.551962135597599</v>
      </c>
      <c r="M43">
        <v>23.12798768353159</v>
      </c>
      <c r="N43">
        <v>22.712602435511361</v>
      </c>
      <c r="O43">
        <v>22.305653950300851</v>
      </c>
      <c r="P43">
        <v>21.906992909122419</v>
      </c>
      <c r="Q43">
        <v>21.516473059935009</v>
      </c>
      <c r="R43">
        <v>21.133951162849989</v>
      </c>
      <c r="S43">
        <v>20.759286936664861</v>
      </c>
      <c r="T43">
        <v>20.392343006495071</v>
      </c>
      <c r="U43">
        <v>20.032984852484422</v>
      </c>
      <c r="V43">
        <v>19.68108075957548</v>
      </c>
      <c r="W43">
        <v>19.336501768321131</v>
      </c>
      <c r="X43">
        <v>18.99912162671929</v>
      </c>
      <c r="Y43">
        <v>18.668816743053139</v>
      </c>
      <c r="Z43">
        <v>18.345466139719178</v>
      </c>
      <c r="AA43">
        <v>18.028951408026462</v>
      </c>
      <c r="AB43">
        <v>17.719156663949949</v>
      </c>
      <c r="AC43">
        <v>17.415968504822018</v>
      </c>
      <c r="AD43">
        <v>17.119275966945949</v>
      </c>
      <c r="AE43">
        <v>16.828970484115789</v>
      </c>
      <c r="AF43">
        <v>16.544945847027481</v>
      </c>
      <c r="AG43">
        <v>16.267098163566029</v>
      </c>
      <c r="AH43">
        <v>15.995325819954321</v>
      </c>
      <c r="AI43">
        <v>15.72952944274904</v>
      </c>
      <c r="AJ43">
        <v>15.469611861670041</v>
      </c>
      <c r="AK43">
        <v>15.215478073248971</v>
      </c>
      <c r="AL43">
        <v>14.967035205284249</v>
      </c>
      <c r="AM43">
        <v>14.724192482089039</v>
      </c>
      <c r="AN43">
        <v>14.486861190519461</v>
      </c>
      <c r="AO43">
        <v>14.254954646770511</v>
      </c>
      <c r="AP43">
        <v>14.028388163927641</v>
      </c>
      <c r="AQ43">
        <v>13.807079020261741</v>
      </c>
      <c r="AR43">
        <v>13.590946428256119</v>
      </c>
      <c r="AS43">
        <v>13.37991150435397</v>
      </c>
      <c r="AT43">
        <v>13.17389723941516</v>
      </c>
      <c r="AU43">
        <v>12.972828469871571</v>
      </c>
      <c r="AV43">
        <v>12.77663184957021</v>
      </c>
      <c r="AW43">
        <v>12.58523582229398</v>
      </c>
      <c r="AX43">
        <v>12.398570594949661</v>
      </c>
      <c r="AY43">
        <v>12.21656811141361</v>
      </c>
      <c r="AZ43">
        <v>12.03916202702521</v>
      </c>
      <c r="BA43">
        <v>11.866287683718991</v>
      </c>
      <c r="BB43">
        <v>11.697882085785981</v>
      </c>
      <c r="BC43">
        <v>11.53388387625559</v>
      </c>
      <c r="BD43">
        <v>11.37423331388934</v>
      </c>
      <c r="BE43">
        <v>11.218872250777791</v>
      </c>
      <c r="BF43">
        <v>11.067744110532519</v>
      </c>
      <c r="BG43">
        <v>10.92079386706537</v>
      </c>
      <c r="BH43">
        <v>10.777968023946681</v>
      </c>
      <c r="BI43">
        <v>10.63921459433535</v>
      </c>
      <c r="BJ43">
        <v>10.504483081473129</v>
      </c>
      <c r="BK43">
        <v>10.373724459736019</v>
      </c>
      <c r="BL43">
        <v>10.24689115623587</v>
      </c>
      <c r="BM43">
        <v>10.12393703296528</v>
      </c>
      <c r="BN43">
        <v>10.00481736947941</v>
      </c>
      <c r="BO43">
        <v>9.8894888461081578</v>
      </c>
      <c r="BP43">
        <v>9.777909527692735</v>
      </c>
      <c r="BQ43">
        <v>9.670038847840452</v>
      </c>
      <c r="BR43">
        <v>9.5658375936920841</v>
      </c>
      <c r="BS43">
        <v>9.4652678911961488</v>
      </c>
      <c r="BT43">
        <v>9.368293190884728</v>
      </c>
      <c r="BU43">
        <v>9.2748782541455768</v>
      </c>
      <c r="BV43">
        <v>9.1849891399854187</v>
      </c>
      <c r="BW43">
        <v>9.0985931922797292</v>
      </c>
      <c r="BX43">
        <v>9.0156590275041673</v>
      </c>
      <c r="BY43">
        <v>8.9361565229431967</v>
      </c>
      <c r="BZ43">
        <v>8.8600568053716451</v>
      </c>
      <c r="CA43">
        <v>8.7873322402048579</v>
      </c>
      <c r="CB43">
        <v>8.7179564211136693</v>
      </c>
      <c r="CC43">
        <v>8.6519041601002762</v>
      </c>
      <c r="CD43">
        <v>8.5891514780313649</v>
      </c>
      <c r="CE43">
        <v>8.5296755956249974</v>
      </c>
      <c r="CF43">
        <v>8.4734549248880242</v>
      </c>
      <c r="CG43">
        <v>8.4204690610008726</v>
      </c>
      <c r="CH43">
        <v>8.3706987746465664</v>
      </c>
      <c r="CI43">
        <v>8.3241260047814194</v>
      </c>
      <c r="CJ43">
        <v>8.2807338518445626</v>
      </c>
      <c r="CK43">
        <v>8.240506571403845</v>
      </c>
      <c r="CL43">
        <v>8.2034295682358653</v>
      </c>
      <c r="CM43">
        <v>8.1694893908377963</v>
      </c>
      <c r="CN43">
        <v>8.1386737263691984</v>
      </c>
      <c r="CO43">
        <v>8.1109713960217391</v>
      </c>
      <c r="CP43">
        <v>8.0863723508153313</v>
      </c>
      <c r="CQ43">
        <v>8.0648676678189659</v>
      </c>
      <c r="CR43">
        <v>8.046449546795003</v>
      </c>
      <c r="CS43">
        <v>8.0311113072655651</v>
      </c>
      <c r="CT43">
        <v>8.0188473860000187</v>
      </c>
      <c r="CU43">
        <v>8.0096533349226746</v>
      </c>
      <c r="CV43">
        <v>8.0035258194397727</v>
      </c>
      <c r="CW43">
        <v>8.0004626171853559</v>
      </c>
    </row>
    <row r="44" spans="2:101" x14ac:dyDescent="0.25">
      <c r="B44">
        <v>41</v>
      </c>
      <c r="C44">
        <v>27.781286336367579</v>
      </c>
      <c r="D44">
        <v>27.272871072916619</v>
      </c>
      <c r="E44">
        <v>26.774567147167168</v>
      </c>
      <c r="F44">
        <v>26.28619124367756</v>
      </c>
      <c r="G44">
        <v>25.807563725755681</v>
      </c>
      <c r="H44">
        <v>25.33850856853384</v>
      </c>
      <c r="I44">
        <v>24.878853293382949</v>
      </c>
      <c r="J44">
        <v>24.428428903641329</v>
      </c>
      <c r="K44">
        <v>23.98706982163468</v>
      </c>
      <c r="L44">
        <v>23.554613826963941</v>
      </c>
      <c r="M44">
        <v>23.130901996038052</v>
      </c>
      <c r="N44">
        <v>22.71577864282958</v>
      </c>
      <c r="O44">
        <v>22.309091260831089</v>
      </c>
      <c r="P44">
        <v>21.91069046619095</v>
      </c>
      <c r="Q44">
        <v>21.52042994200761</v>
      </c>
      <c r="R44">
        <v>21.138166383761689</v>
      </c>
      <c r="S44">
        <v>20.763759445865819</v>
      </c>
      <c r="T44">
        <v>20.397071689312401</v>
      </c>
      <c r="U44">
        <v>20.037968530400089</v>
      </c>
      <c r="V44">
        <v>19.686318190520041</v>
      </c>
      <c r="W44">
        <v>19.341991646983399</v>
      </c>
      <c r="X44">
        <v>19.004862584871709</v>
      </c>
      <c r="Y44">
        <v>18.674807349892831</v>
      </c>
      <c r="Z44">
        <v>18.351704902224679</v>
      </c>
      <c r="AA44">
        <v>18.03543677132981</v>
      </c>
      <c r="AB44">
        <v>17.72588701172435</v>
      </c>
      <c r="AC44">
        <v>17.422942159684659</v>
      </c>
      <c r="AD44">
        <v>17.126491190876202</v>
      </c>
      <c r="AE44">
        <v>16.836425478888462</v>
      </c>
      <c r="AF44">
        <v>16.55263875466099</v>
      </c>
      <c r="AG44">
        <v>16.27502706678559</v>
      </c>
      <c r="AH44">
        <v>16.00348874266987</v>
      </c>
      <c r="AI44">
        <v>15.7379243505478</v>
      </c>
      <c r="AJ44">
        <v>15.478236662323599</v>
      </c>
      <c r="AK44">
        <v>15.22433061723483</v>
      </c>
      <c r="AL44">
        <v>14.97611328632167</v>
      </c>
      <c r="AM44">
        <v>14.733493837688879</v>
      </c>
      <c r="AN44">
        <v>14.4963835025482</v>
      </c>
      <c r="AO44">
        <v>14.26469554202807</v>
      </c>
      <c r="AP44">
        <v>14.038345214738889</v>
      </c>
      <c r="AQ44">
        <v>13.817249745081631</v>
      </c>
      <c r="AR44">
        <v>13.60132829228824</v>
      </c>
      <c r="AS44">
        <v>13.390501920182309</v>
      </c>
      <c r="AT44">
        <v>13.18469356764912</v>
      </c>
      <c r="AU44">
        <v>12.983828019803751</v>
      </c>
      <c r="AV44">
        <v>12.78783187984712</v>
      </c>
      <c r="AW44">
        <v>12.59663354159928</v>
      </c>
      <c r="AX44">
        <v>12.41016316269995</v>
      </c>
      <c r="AY44">
        <v>12.228352638466401</v>
      </c>
      <c r="AZ44">
        <v>12.05113557639903</v>
      </c>
      <c r="BA44">
        <v>11.878447271325379</v>
      </c>
      <c r="BB44">
        <v>11.710224681173321</v>
      </c>
      <c r="BC44">
        <v>11.546406403364371</v>
      </c>
      <c r="BD44">
        <v>11.386932651818849</v>
      </c>
      <c r="BE44">
        <v>11.23174523456394</v>
      </c>
      <c r="BF44">
        <v>11.08078753193673</v>
      </c>
      <c r="BG44">
        <v>10.93400447537412</v>
      </c>
      <c r="BH44">
        <v>10.791342526781721</v>
      </c>
      <c r="BI44">
        <v>10.652749658474271</v>
      </c>
      <c r="BJ44">
        <v>10.518175333680089</v>
      </c>
      <c r="BK44">
        <v>10.38757048760251</v>
      </c>
      <c r="BL44">
        <v>10.26088750903112</v>
      </c>
      <c r="BM44">
        <v>10.13808022249631</v>
      </c>
      <c r="BN44">
        <v>10.01910387096037</v>
      </c>
      <c r="BO44">
        <v>9.9039150990388087</v>
      </c>
      <c r="BP44">
        <v>9.7924719367457911</v>
      </c>
      <c r="BQ44">
        <v>9.6847337837576219</v>
      </c>
      <c r="BR44">
        <v>9.5806613941885672</v>
      </c>
      <c r="BS44">
        <v>9.4802168618733589</v>
      </c>
      <c r="BT44">
        <v>9.38336360615099</v>
      </c>
      <c r="BU44">
        <v>9.2900663581445997</v>
      </c>
      <c r="BV44">
        <v>9.2002911475323508</v>
      </c>
      <c r="BW44">
        <v>9.1140052898044566</v>
      </c>
      <c r="BX44">
        <v>9.0311773740017323</v>
      </c>
      <c r="BY44">
        <v>8.9517772509310198</v>
      </c>
      <c r="BZ44">
        <v>8.8757760218533335</v>
      </c>
      <c r="CA44">
        <v>8.8031460276403948</v>
      </c>
      <c r="CB44">
        <v>8.7338608383957173</v>
      </c>
      <c r="CC44">
        <v>8.6678952435363499</v>
      </c>
      <c r="CD44">
        <v>8.6052252423315778</v>
      </c>
      <c r="CE44">
        <v>8.5458280348952478</v>
      </c>
      <c r="CF44">
        <v>8.4896820136283182</v>
      </c>
      <c r="CG44">
        <v>8.436766755108458</v>
      </c>
      <c r="CH44">
        <v>8.3870630124237699</v>
      </c>
      <c r="CI44">
        <v>8.3405527079478468</v>
      </c>
      <c r="CJ44">
        <v>8.297218926553402</v>
      </c>
      <c r="CK44">
        <v>8.2570459092620858</v>
      </c>
      <c r="CL44">
        <v>8.2200190473280976</v>
      </c>
      <c r="CM44">
        <v>8.1861248767534391</v>
      </c>
      <c r="CN44">
        <v>8.1553510732327616</v>
      </c>
      <c r="CO44">
        <v>8.1276864475260169</v>
      </c>
      <c r="CP44">
        <v>8.1031209412571243</v>
      </c>
      <c r="CQ44">
        <v>8.08164562313722</v>
      </c>
      <c r="CR44">
        <v>8.0632526856109372</v>
      </c>
      <c r="CS44">
        <v>8.0479354419247002</v>
      </c>
      <c r="CT44">
        <v>8.0356883236157408</v>
      </c>
      <c r="CU44">
        <v>8.0265068784210669</v>
      </c>
      <c r="CV44">
        <v>8.0203877686055662</v>
      </c>
      <c r="CW44">
        <v>8.0173287697085769</v>
      </c>
    </row>
    <row r="45" spans="2:101" x14ac:dyDescent="0.25">
      <c r="B45">
        <v>42</v>
      </c>
      <c r="C45">
        <v>27.781524153986069</v>
      </c>
      <c r="D45">
        <v>27.273346648883241</v>
      </c>
      <c r="E45">
        <v>26.775280362956</v>
      </c>
      <c r="F45">
        <v>26.287141921536641</v>
      </c>
      <c r="G45">
        <v>25.808751628751288</v>
      </c>
      <c r="H45">
        <v>25.339933400609642</v>
      </c>
      <c r="I45">
        <v>24.880514699433679</v>
      </c>
      <c r="J45">
        <v>24.430326469601422</v>
      </c>
      <c r="K45">
        <v>23.989203074581422</v>
      </c>
      <c r="L45">
        <v>23.556982235235349</v>
      </c>
      <c r="M45">
        <v>23.133504969365411</v>
      </c>
      <c r="N45">
        <v>22.718615532484591</v>
      </c>
      <c r="O45">
        <v>22.31216135978752</v>
      </c>
      <c r="P45">
        <v>21.913993009300931</v>
      </c>
      <c r="Q45">
        <v>21.52396410619237</v>
      </c>
      <c r="R45">
        <v>21.141931288216661</v>
      </c>
      <c r="S45">
        <v>20.76775415228019</v>
      </c>
      <c r="T45">
        <v>20.401295202103061</v>
      </c>
      <c r="U45">
        <v>20.042419796959749</v>
      </c>
      <c r="V45">
        <v>19.690996101479641</v>
      </c>
      <c r="W45">
        <v>19.346895036488579</v>
      </c>
      <c r="X45">
        <v>19.009990230873459</v>
      </c>
      <c r="Y45">
        <v>18.68015797445209</v>
      </c>
      <c r="Z45">
        <v>18.357277171830852</v>
      </c>
      <c r="AA45">
        <v>18.041229297233169</v>
      </c>
      <c r="AB45">
        <v>17.731898350282211</v>
      </c>
      <c r="AC45">
        <v>17.4291708127212</v>
      </c>
      <c r="AD45">
        <v>17.132935606055891</v>
      </c>
      <c r="AE45">
        <v>16.84308405010297</v>
      </c>
      <c r="AF45">
        <v>16.5595098224296</v>
      </c>
      <c r="AG45">
        <v>16.282108918668751</v>
      </c>
      <c r="AH45">
        <v>16.010779613696052</v>
      </c>
      <c r="AI45">
        <v>15.745422423653419</v>
      </c>
      <c r="AJ45">
        <v>15.485940068805951</v>
      </c>
      <c r="AK45">
        <v>15.23223743721784</v>
      </c>
      <c r="AL45">
        <v>14.98422154923442</v>
      </c>
      <c r="AM45">
        <v>14.741801522756811</v>
      </c>
      <c r="AN45">
        <v>14.50488853929672</v>
      </c>
      <c r="AO45">
        <v>14.2733958107987</v>
      </c>
      <c r="AP45">
        <v>14.04723854721753</v>
      </c>
      <c r="AQ45">
        <v>13.826333924839011</v>
      </c>
      <c r="AR45">
        <v>13.610601055332371</v>
      </c>
      <c r="AS45">
        <v>13.39996095552277</v>
      </c>
      <c r="AT45">
        <v>13.19433651787303</v>
      </c>
      <c r="AU45">
        <v>12.99365248166335</v>
      </c>
      <c r="AV45">
        <v>12.7978354048588</v>
      </c>
      <c r="AW45">
        <v>12.606813636653779</v>
      </c>
      <c r="AX45">
        <v>12.42051729068379</v>
      </c>
      <c r="AY45">
        <v>12.23887821889419</v>
      </c>
      <c r="AZ45">
        <v>12.06182998605666</v>
      </c>
      <c r="BA45">
        <v>11.889307844923801</v>
      </c>
      <c r="BB45">
        <v>11.721248712012811</v>
      </c>
      <c r="BC45">
        <v>11.55759114400921</v>
      </c>
      <c r="BD45">
        <v>11.398275314782</v>
      </c>
      <c r="BE45">
        <v>11.243242993001839</v>
      </c>
      <c r="BF45">
        <v>11.092437520353791</v>
      </c>
      <c r="BG45">
        <v>10.94580379033691</v>
      </c>
      <c r="BH45">
        <v>10.803288227642581</v>
      </c>
      <c r="BI45">
        <v>10.66483876810422</v>
      </c>
      <c r="BJ45">
        <v>10.53040483921083</v>
      </c>
      <c r="BK45">
        <v>10.399937341177271</v>
      </c>
      <c r="BL45">
        <v>10.2733886285643</v>
      </c>
      <c r="BM45">
        <v>10.150712492441601</v>
      </c>
      <c r="BN45">
        <v>10.03186414308723</v>
      </c>
      <c r="BO45">
        <v>9.9168001932170853</v>
      </c>
      <c r="BP45">
        <v>9.8054786417382545</v>
      </c>
      <c r="BQ45">
        <v>9.6978588580203038</v>
      </c>
      <c r="BR45">
        <v>9.593901566678614</v>
      </c>
      <c r="BS45">
        <v>9.4935688328642307</v>
      </c>
      <c r="BT45">
        <v>9.3968240480548353</v>
      </c>
      <c r="BU45">
        <v>9.3036319163415442</v>
      </c>
      <c r="BV45">
        <v>9.2139584412065183</v>
      </c>
      <c r="BW45">
        <v>9.1277709127865592</v>
      </c>
      <c r="BX45">
        <v>9.0450378956178952</v>
      </c>
      <c r="BY45">
        <v>8.9657292168578131</v>
      </c>
      <c r="BZ45">
        <v>8.8898159549785944</v>
      </c>
      <c r="CA45">
        <v>8.8172704289298096</v>
      </c>
      <c r="CB45">
        <v>8.7480661877648167</v>
      </c>
      <c r="CC45">
        <v>8.6821780007277489</v>
      </c>
      <c r="CD45">
        <v>8.619581847797253</v>
      </c>
      <c r="CE45">
        <v>8.5602549106836392</v>
      </c>
      <c r="CF45">
        <v>8.5041755642759789</v>
      </c>
      <c r="CG45">
        <v>8.4513233685360625</v>
      </c>
      <c r="CH45">
        <v>8.4016790608363436</v>
      </c>
      <c r="CI45">
        <v>8.355224548738768</v>
      </c>
      <c r="CJ45">
        <v>8.3119429032122341</v>
      </c>
      <c r="CK45">
        <v>8.2718183522857913</v>
      </c>
      <c r="CL45">
        <v>8.2348362751355104</v>
      </c>
      <c r="CM45">
        <v>8.2009831966027242</v>
      </c>
      <c r="CN45">
        <v>8.1702467821417066</v>
      </c>
      <c r="CO45">
        <v>8.1426158331948209</v>
      </c>
      <c r="CP45">
        <v>8.1180802829935352</v>
      </c>
      <c r="CQ45">
        <v>8.0966311927837467</v>
      </c>
      <c r="CR45">
        <v>8.0782607484739621</v>
      </c>
      <c r="CS45">
        <v>8.0629622577051414</v>
      </c>
      <c r="CT45">
        <v>8.0507301473411808</v>
      </c>
      <c r="CU45">
        <v>8.0415599613790398</v>
      </c>
      <c r="CV45">
        <v>8.0354483592777335</v>
      </c>
      <c r="CW45">
        <v>8.0323931147056484</v>
      </c>
    </row>
    <row r="46" spans="2:101" x14ac:dyDescent="0.25">
      <c r="B46">
        <v>43</v>
      </c>
      <c r="C46">
        <v>24.62341344624139</v>
      </c>
      <c r="D46">
        <v>24.156560178372061</v>
      </c>
      <c r="E46">
        <v>23.69925647608019</v>
      </c>
      <c r="F46">
        <v>23.251322393148222</v>
      </c>
      <c r="G46">
        <v>22.812581686128031</v>
      </c>
      <c r="H46">
        <v>22.38286174447984</v>
      </c>
      <c r="I46">
        <v>21.961993522147239</v>
      </c>
      <c r="J46">
        <v>21.549811470541229</v>
      </c>
      <c r="K46">
        <v>21.14615347290713</v>
      </c>
      <c r="L46">
        <v>20.750860780048122</v>
      </c>
      <c r="M46">
        <v>20.36377794738025</v>
      </c>
      <c r="N46">
        <v>19.984752773294112</v>
      </c>
      <c r="O46">
        <v>19.613636238798811</v>
      </c>
      <c r="P46">
        <v>19.250282448424279</v>
      </c>
      <c r="Q46">
        <v>18.894548572359049</v>
      </c>
      <c r="R46">
        <v>18.546294789800051</v>
      </c>
      <c r="S46">
        <v>18.205384233492619</v>
      </c>
      <c r="T46">
        <v>17.87168293543866</v>
      </c>
      <c r="U46">
        <v>17.54505977375149</v>
      </c>
      <c r="V46">
        <v>17.225386420636418</v>
      </c>
      <c r="W46">
        <v>16.912537291476632</v>
      </c>
      <c r="X46">
        <v>16.606389495004301</v>
      </c>
      <c r="Y46">
        <v>16.306822784537172</v>
      </c>
      <c r="Z46">
        <v>16.013719510261421</v>
      </c>
      <c r="AA46">
        <v>15.72696457254216</v>
      </c>
      <c r="AB46">
        <v>15.446445376242931</v>
      </c>
      <c r="AC46">
        <v>15.17205178603626</v>
      </c>
      <c r="AD46">
        <v>14.90367608268771</v>
      </c>
      <c r="AE46">
        <v>14.64121292029623</v>
      </c>
      <c r="AF46">
        <v>14.384559284473751</v>
      </c>
      <c r="AG46">
        <v>14.13361445144773</v>
      </c>
      <c r="AH46">
        <v>13.88827994807062</v>
      </c>
      <c r="AI46">
        <v>13.64845951272002</v>
      </c>
      <c r="AJ46">
        <v>13.41405905707477</v>
      </c>
      <c r="AK46">
        <v>13.18498662875137</v>
      </c>
      <c r="AL46">
        <v>12.961152374786311</v>
      </c>
      <c r="AM46">
        <v>12.74246850594969</v>
      </c>
      <c r="AN46">
        <v>12.52884926187641</v>
      </c>
      <c r="AO46">
        <v>12.320210877000809</v>
      </c>
      <c r="AP46">
        <v>12.116471547281609</v>
      </c>
      <c r="AQ46">
        <v>11.91755139770382</v>
      </c>
      <c r="AR46">
        <v>11.723372450545041</v>
      </c>
      <c r="AS46">
        <v>11.53385859439352</v>
      </c>
      <c r="AT46">
        <v>11.348935553905781</v>
      </c>
      <c r="AU46">
        <v>11.16853086029184</v>
      </c>
      <c r="AV46">
        <v>10.992573822516601</v>
      </c>
      <c r="AW46">
        <v>10.82099549920585</v>
      </c>
      <c r="AX46">
        <v>10.653728671245849</v>
      </c>
      <c r="AY46">
        <v>10.49070781506579</v>
      </c>
      <c r="AZ46">
        <v>10.331869076592669</v>
      </c>
      <c r="BA46">
        <v>10.177150245868001</v>
      </c>
      <c r="BB46">
        <v>10.02649073231674</v>
      </c>
      <c r="BC46">
        <v>9.8798315406585004</v>
      </c>
      <c r="BD46">
        <v>9.7371152474515483</v>
      </c>
      <c r="BE46">
        <v>9.598285978260428</v>
      </c>
      <c r="BF46">
        <v>9.4632893854381948</v>
      </c>
      <c r="BG46">
        <v>9.3320726265144422</v>
      </c>
      <c r="BH46">
        <v>9.2045843431807803</v>
      </c>
      <c r="BI46">
        <v>9.0807746408652541</v>
      </c>
      <c r="BJ46">
        <v>8.960595068887919</v>
      </c>
      <c r="BK46">
        <v>8.8439986011895151</v>
      </c>
      <c r="BL46">
        <v>8.7309396176258325</v>
      </c>
      <c r="BM46">
        <v>8.6213738858203541</v>
      </c>
      <c r="BN46">
        <v>8.5152585435679597</v>
      </c>
      <c r="BO46">
        <v>8.4125520817828878</v>
      </c>
      <c r="BP46">
        <v>8.3132143279841095</v>
      </c>
      <c r="BQ46">
        <v>8.2172064303117516</v>
      </c>
      <c r="BR46">
        <v>8.1244908420681661</v>
      </c>
      <c r="BS46">
        <v>8.0350313067776256</v>
      </c>
      <c r="BT46">
        <v>7.948792843758703</v>
      </c>
      <c r="BU46">
        <v>7.8657417342037554</v>
      </c>
      <c r="BV46">
        <v>7.7858455077599338</v>
      </c>
      <c r="BW46">
        <v>7.7090729296064806</v>
      </c>
      <c r="BX46">
        <v>7.6353939880232566</v>
      </c>
      <c r="BY46">
        <v>7.5647798824455714</v>
      </c>
      <c r="BZ46">
        <v>7.4972030120005506</v>
      </c>
      <c r="CA46">
        <v>7.4326369645206931</v>
      </c>
      <c r="CB46">
        <v>7.3710565060301683</v>
      </c>
      <c r="CC46">
        <v>7.3124375706997249</v>
      </c>
      <c r="CD46">
        <v>7.256757251266329</v>
      </c>
      <c r="CE46">
        <v>7.2039937899136568</v>
      </c>
      <c r="CF46">
        <v>7.154126569609975</v>
      </c>
      <c r="CG46">
        <v>7.1071361058998797</v>
      </c>
      <c r="CH46">
        <v>7.0630040391467936</v>
      </c>
      <c r="CI46">
        <v>7.0217131272230269</v>
      </c>
      <c r="CJ46">
        <v>6.9832472386446156</v>
      </c>
      <c r="CK46">
        <v>6.9475913461482861</v>
      </c>
      <c r="CL46">
        <v>6.9147315207078286</v>
      </c>
      <c r="CM46">
        <v>6.8846549259877818</v>
      </c>
      <c r="CN46">
        <v>6.8573498132319948</v>
      </c>
      <c r="CO46">
        <v>6.8328055165852666</v>
      </c>
      <c r="CP46">
        <v>6.8110124488460606</v>
      </c>
      <c r="CQ46">
        <v>6.7919620976487236</v>
      </c>
      <c r="CR46">
        <v>6.7756470220736924</v>
      </c>
      <c r="CS46">
        <v>6.7620608496843069</v>
      </c>
      <c r="CT46">
        <v>6.7511982739891074</v>
      </c>
      <c r="CU46">
        <v>6.7430550523286108</v>
      </c>
      <c r="CV46">
        <v>6.7376280041857193</v>
      </c>
      <c r="CW46">
        <v>6.7349150099190958</v>
      </c>
    </row>
    <row r="47" spans="2:101" x14ac:dyDescent="0.25">
      <c r="B47">
        <v>44</v>
      </c>
      <c r="C47">
        <v>24.623551894568731</v>
      </c>
      <c r="D47">
        <v>24.156837040522159</v>
      </c>
      <c r="E47">
        <v>23.699671683052529</v>
      </c>
      <c r="F47">
        <v>23.251875841463459</v>
      </c>
      <c r="G47">
        <v>22.813273237853888</v>
      </c>
      <c r="H47">
        <v>22.383691227265441</v>
      </c>
      <c r="I47">
        <v>21.962960729266069</v>
      </c>
      <c r="J47">
        <v>21.550916160942659</v>
      </c>
      <c r="K47">
        <v>21.14739537127647</v>
      </c>
      <c r="L47">
        <v>20.752239576875251</v>
      </c>
      <c r="M47">
        <v>20.365293299036761</v>
      </c>
      <c r="N47">
        <v>19.986404302119041</v>
      </c>
      <c r="O47">
        <v>19.61542353319264</v>
      </c>
      <c r="P47">
        <v>19.252205062951621</v>
      </c>
      <c r="Q47">
        <v>18.896606027859601</v>
      </c>
      <c r="R47">
        <v>18.548486573508011</v>
      </c>
      <c r="S47">
        <v>18.207709799164569</v>
      </c>
      <c r="T47">
        <v>17.874141703489698</v>
      </c>
      <c r="U47">
        <v>17.547651131399618</v>
      </c>
      <c r="V47">
        <v>17.228109722055311</v>
      </c>
      <c r="W47">
        <v>16.91539185795661</v>
      </c>
      <c r="X47">
        <v>16.609374615121499</v>
      </c>
      <c r="Y47">
        <v>16.30993771433079</v>
      </c>
      <c r="Z47">
        <v>16.016963473419249</v>
      </c>
      <c r="AA47">
        <v>15.730336760594041</v>
      </c>
      <c r="AB47">
        <v>15.4499449487622</v>
      </c>
      <c r="AC47">
        <v>15.175677870849229</v>
      </c>
      <c r="AD47">
        <v>14.90742777609112</v>
      </c>
      <c r="AE47">
        <v>14.64508928728238</v>
      </c>
      <c r="AF47">
        <v>14.38855935896362</v>
      </c>
      <c r="AG47">
        <v>14.13773723653178</v>
      </c>
      <c r="AH47">
        <v>13.89252441625716</v>
      </c>
      <c r="AI47">
        <v>13.65282460619137</v>
      </c>
      <c r="AJ47">
        <v>13.418543687950899</v>
      </c>
      <c r="AK47">
        <v>13.189589679361021</v>
      </c>
      <c r="AL47">
        <v>12.965872697945541</v>
      </c>
      <c r="AM47">
        <v>12.747304925247841</v>
      </c>
      <c r="AN47">
        <v>12.533800571969291</v>
      </c>
      <c r="AO47">
        <v>12.325275843911109</v>
      </c>
      <c r="AP47">
        <v>12.121648908706399</v>
      </c>
      <c r="AQ47">
        <v>11.92283986332925</v>
      </c>
      <c r="AR47">
        <v>11.728770702367861</v>
      </c>
      <c r="AS47">
        <v>11.5393652870496</v>
      </c>
      <c r="AT47">
        <v>11.35454931500538</v>
      </c>
      <c r="AU47">
        <v>11.174250290761689</v>
      </c>
      <c r="AV47">
        <v>10.998397496948609</v>
      </c>
      <c r="AW47">
        <v>10.826921966212311</v>
      </c>
      <c r="AX47">
        <v>10.659756453821201</v>
      </c>
      <c r="AY47">
        <v>10.496835410954739</v>
      </c>
      <c r="AZ47">
        <v>10.33809495866454</v>
      </c>
      <c r="BA47">
        <v>10.183472862497419</v>
      </c>
      <c r="BB47">
        <v>10.032908507770291</v>
      </c>
      <c r="BC47">
        <v>9.8863428754874647</v>
      </c>
      <c r="BD47">
        <v>9.7437185188904891</v>
      </c>
      <c r="BE47">
        <v>9.6049795406316676</v>
      </c>
      <c r="BF47">
        <v>9.4700715705619523</v>
      </c>
      <c r="BG47">
        <v>9.338941744124611</v>
      </c>
      <c r="BH47">
        <v>9.2115386813461448</v>
      </c>
      <c r="BI47">
        <v>9.087812466416171</v>
      </c>
      <c r="BJ47">
        <v>8.9677146278482489</v>
      </c>
      <c r="BK47">
        <v>8.8511981192137661</v>
      </c>
      <c r="BL47">
        <v>8.7382173004413772</v>
      </c>
      <c r="BM47">
        <v>8.628727919674585</v>
      </c>
      <c r="BN47">
        <v>8.5226870956803218</v>
      </c>
      <c r="BO47">
        <v>8.4200533008016585</v>
      </c>
      <c r="BP47">
        <v>8.320786344447793</v>
      </c>
      <c r="BQ47">
        <v>8.2248473571149887</v>
      </c>
      <c r="BR47">
        <v>8.1321987749320392</v>
      </c>
      <c r="BS47">
        <v>8.0428043247242371</v>
      </c>
      <c r="BT47">
        <v>7.956629009589939</v>
      </c>
      <c r="BU47">
        <v>7.8736390949840498</v>
      </c>
      <c r="BV47">
        <v>7.7938020953030041</v>
      </c>
      <c r="BW47">
        <v>7.7170867609658274</v>
      </c>
      <c r="BX47">
        <v>7.6434630659863556</v>
      </c>
      <c r="BY47">
        <v>7.5729021960315812</v>
      </c>
      <c r="BZ47">
        <v>7.5053765369615313</v>
      </c>
      <c r="CA47">
        <v>7.4408596638460658</v>
      </c>
      <c r="CB47">
        <v>7.3793263304543792</v>
      </c>
      <c r="CC47">
        <v>7.3207524592129509</v>
      </c>
      <c r="CD47">
        <v>7.265115131628118</v>
      </c>
      <c r="CE47">
        <v>7.2123925791693786</v>
      </c>
      <c r="CF47">
        <v>7.16256417460988</v>
      </c>
      <c r="CG47">
        <v>7.1156104238208124</v>
      </c>
      <c r="CH47">
        <v>7.0715129580161928</v>
      </c>
      <c r="CI47">
        <v>7.0302545264452974</v>
      </c>
      <c r="CJ47">
        <v>6.9918189895295981</v>
      </c>
      <c r="CK47">
        <v>6.9561913124417529</v>
      </c>
      <c r="CL47">
        <v>6.9233575591239038</v>
      </c>
      <c r="CM47">
        <v>6.8933048867430324</v>
      </c>
      <c r="CN47">
        <v>6.8660215405812286</v>
      </c>
      <c r="CO47">
        <v>6.8414968493587303</v>
      </c>
      <c r="CP47">
        <v>6.8197212209880682</v>
      </c>
      <c r="CQ47">
        <v>6.8006861387574666</v>
      </c>
      <c r="CR47">
        <v>6.784384157942128</v>
      </c>
      <c r="CS47">
        <v>6.7708089028419884</v>
      </c>
      <c r="CT47">
        <v>6.7599550642448634</v>
      </c>
      <c r="CU47">
        <v>6.7518183973138584</v>
      </c>
      <c r="CV47">
        <v>6.7463957198983522</v>
      </c>
      <c r="CW47">
        <v>6.7436849112677812</v>
      </c>
    </row>
    <row r="48" spans="2:101" x14ac:dyDescent="0.25">
      <c r="B48">
        <v>45</v>
      </c>
      <c r="C48">
        <v>24.623674999032101</v>
      </c>
      <c r="D48">
        <v>24.15708321876852</v>
      </c>
      <c r="E48">
        <v>23.700040873728661</v>
      </c>
      <c r="F48">
        <v>23.2523679525587</v>
      </c>
      <c r="G48">
        <v>22.813888146722949</v>
      </c>
      <c r="H48">
        <v>22.38442878065911</v>
      </c>
      <c r="I48">
        <v>21.9638207433693</v>
      </c>
      <c r="J48">
        <v>21.551898421420439</v>
      </c>
      <c r="K48">
        <v>21.148499633327251</v>
      </c>
      <c r="L48">
        <v>20.75346556529195</v>
      </c>
      <c r="M48">
        <v>20.366640708275352</v>
      </c>
      <c r="N48">
        <v>19.987872796374631</v>
      </c>
      <c r="O48">
        <v>19.617012746483269</v>
      </c>
      <c r="P48">
        <v>19.253914599209441</v>
      </c>
      <c r="Q48">
        <v>18.89843546102956</v>
      </c>
      <c r="R48">
        <v>18.55043544765412</v>
      </c>
      <c r="S48">
        <v>18.209777628583449</v>
      </c>
      <c r="T48">
        <v>17.876327972831671</v>
      </c>
      <c r="U48">
        <v>17.549955295797169</v>
      </c>
      <c r="V48">
        <v>17.230531207258849</v>
      </c>
      <c r="W48">
        <v>16.917930060477641</v>
      </c>
      <c r="X48">
        <v>16.612028902382981</v>
      </c>
      <c r="Y48">
        <v>16.31270742482485</v>
      </c>
      <c r="Z48">
        <v>16.019847916871999</v>
      </c>
      <c r="AA48">
        <v>15.733335218137629</v>
      </c>
      <c r="AB48">
        <v>15.453056673114011</v>
      </c>
      <c r="AC48">
        <v>15.178902086498111</v>
      </c>
      <c r="AD48">
        <v>14.91076367949065</v>
      </c>
      <c r="AE48">
        <v>14.648536047051159</v>
      </c>
      <c r="AF48">
        <v>14.39211611609246</v>
      </c>
      <c r="AG48">
        <v>14.14140310459781</v>
      </c>
      <c r="AH48">
        <v>13.896298481644729</v>
      </c>
      <c r="AI48">
        <v>13.65670592831982</v>
      </c>
      <c r="AJ48">
        <v>13.42253129950892</v>
      </c>
      <c r="AK48">
        <v>13.19368258654773</v>
      </c>
      <c r="AL48">
        <v>12.970069880718199</v>
      </c>
      <c r="AM48">
        <v>12.751605337576089</v>
      </c>
      <c r="AN48">
        <v>12.53820314209581</v>
      </c>
      <c r="AO48">
        <v>12.329779474618769</v>
      </c>
      <c r="AP48">
        <v>12.126252477591731</v>
      </c>
      <c r="AQ48">
        <v>11.92754222308209</v>
      </c>
      <c r="AR48">
        <v>11.73357068105741</v>
      </c>
      <c r="AS48">
        <v>11.54426168841646</v>
      </c>
      <c r="AT48">
        <v>11.359540918759681</v>
      </c>
      <c r="AU48">
        <v>11.17933585288727</v>
      </c>
      <c r="AV48">
        <v>11.00357575001296</v>
      </c>
      <c r="AW48">
        <v>10.832191619682551</v>
      </c>
      <c r="AX48">
        <v>10.665116194385631</v>
      </c>
      <c r="AY48">
        <v>10.50228390285023</v>
      </c>
      <c r="AZ48">
        <v>10.34363084400945</v>
      </c>
      <c r="BA48">
        <v>10.189094761629899</v>
      </c>
      <c r="BB48">
        <v>10.038615019592241</v>
      </c>
      <c r="BC48">
        <v>9.8921325778136904</v>
      </c>
      <c r="BD48">
        <v>9.7495899688031642</v>
      </c>
      <c r="BE48">
        <v>9.6109312748399134</v>
      </c>
      <c r="BF48">
        <v>9.4761021057665573</v>
      </c>
      <c r="BG48">
        <v>9.3450495773876661</v>
      </c>
      <c r="BH48">
        <v>9.2177222904656375</v>
      </c>
      <c r="BI48">
        <v>9.094070310305348</v>
      </c>
      <c r="BJ48">
        <v>8.9740451469196998</v>
      </c>
      <c r="BK48">
        <v>8.8575997357680905</v>
      </c>
      <c r="BL48">
        <v>8.7446884190604095</v>
      </c>
      <c r="BM48">
        <v>8.6352669276189822</v>
      </c>
      <c r="BN48">
        <v>8.5292923632915212</v>
      </c>
      <c r="BO48">
        <v>8.4267231819079953</v>
      </c>
      <c r="BP48">
        <v>8.327519176774782</v>
      </c>
      <c r="BQ48">
        <v>8.2316414626995851</v>
      </c>
      <c r="BR48">
        <v>8.1390524605408459</v>
      </c>
      <c r="BS48">
        <v>8.0497158822754606</v>
      </c>
      <c r="BT48">
        <v>7.9635967165791044</v>
      </c>
      <c r="BU48">
        <v>7.8806612149132711</v>
      </c>
      <c r="BV48">
        <v>7.8008768781137547</v>
      </c>
      <c r="BW48">
        <v>7.7242124434751096</v>
      </c>
      <c r="BX48">
        <v>7.6506378723260831</v>
      </c>
      <c r="BY48">
        <v>7.580124338091192</v>
      </c>
      <c r="BZ48">
        <v>7.512644214833589</v>
      </c>
      <c r="CA48">
        <v>7.4481710662748704</v>
      </c>
      <c r="CB48">
        <v>7.3866796352873187</v>
      </c>
      <c r="CC48">
        <v>7.3281458338546521</v>
      </c>
      <c r="CD48">
        <v>7.2725467334971414</v>
      </c>
      <c r="CE48">
        <v>7.2198605561574318</v>
      </c>
      <c r="CF48">
        <v>7.170066665543402</v>
      </c>
      <c r="CG48">
        <v>7.1231455589247972</v>
      </c>
      <c r="CH48">
        <v>7.0790788593801892</v>
      </c>
      <c r="CI48">
        <v>7.0378493084913671</v>
      </c>
      <c r="CJ48">
        <v>6.999440759482308</v>
      </c>
      <c r="CK48">
        <v>6.963838170799832</v>
      </c>
      <c r="CL48">
        <v>6.9310276001336391</v>
      </c>
      <c r="CM48">
        <v>6.9009961988732336</v>
      </c>
      <c r="CN48">
        <v>6.8737322069995876</v>
      </c>
      <c r="CO48">
        <v>6.8492249484095638</v>
      </c>
      <c r="CP48">
        <v>6.8274648266711999</v>
      </c>
      <c r="CQ48">
        <v>6.8084433212082116</v>
      </c>
      <c r="CR48">
        <v>6.7921529839122492</v>
      </c>
      <c r="CS48">
        <v>6.7785874361815104</v>
      </c>
      <c r="CT48">
        <v>6.7677413663845698</v>
      </c>
      <c r="CU48">
        <v>6.7596105277484364</v>
      </c>
      <c r="CV48">
        <v>6.7541917366699771</v>
      </c>
      <c r="CW48">
        <v>6.7514828714500901</v>
      </c>
    </row>
    <row r="49" spans="2:101" x14ac:dyDescent="0.25">
      <c r="B49">
        <v>46</v>
      </c>
      <c r="C49">
        <v>24.623784460164241</v>
      </c>
      <c r="D49">
        <v>24.15730211375265</v>
      </c>
      <c r="E49">
        <v>23.700369148011301</v>
      </c>
      <c r="F49">
        <v>23.252805524326611</v>
      </c>
      <c r="G49">
        <v>22.814434906923601</v>
      </c>
      <c r="H49">
        <v>22.385084593027731</v>
      </c>
      <c r="I49">
        <v>21.964585444462909</v>
      </c>
      <c r="J49">
        <v>21.552771820658631</v>
      </c>
      <c r="K49">
        <v>21.149481513039579</v>
      </c>
      <c r="L49">
        <v>20.75455568077226</v>
      </c>
      <c r="M49">
        <v>20.367838787842739</v>
      </c>
      <c r="N49">
        <v>19.989178541441181</v>
      </c>
      <c r="O49">
        <v>19.618425831628461</v>
      </c>
      <c r="P49">
        <v>19.25543467226122</v>
      </c>
      <c r="Q49">
        <v>18.90006214315213</v>
      </c>
      <c r="R49">
        <v>18.55216833344241</v>
      </c>
      <c r="S49">
        <v>18.211616286164119</v>
      </c>
      <c r="T49">
        <v>17.878271943970692</v>
      </c>
      <c r="U49">
        <v>17.55200409601408</v>
      </c>
      <c r="V49">
        <v>17.232684325947542</v>
      </c>
      <c r="W49">
        <v>16.92018696103354</v>
      </c>
      <c r="X49">
        <v>16.614389022336841</v>
      </c>
      <c r="Y49">
        <v>16.31517017598291</v>
      </c>
      <c r="Z49">
        <v>16.022412685462569</v>
      </c>
      <c r="AA49">
        <v>15.736001364964091</v>
      </c>
      <c r="AB49">
        <v>15.455823533714121</v>
      </c>
      <c r="AC49">
        <v>15.1817689713096</v>
      </c>
      <c r="AD49">
        <v>14.91372987402308</v>
      </c>
      <c r="AE49">
        <v>14.651600812063981</v>
      </c>
      <c r="AF49">
        <v>14.39527868777926</v>
      </c>
      <c r="AG49">
        <v>14.14466269477669</v>
      </c>
      <c r="AH49">
        <v>13.899654277954751</v>
      </c>
      <c r="AI49">
        <v>13.660157094423431</v>
      </c>
      <c r="AJ49">
        <v>13.426076975300379</v>
      </c>
      <c r="AK49">
        <v>13.19732188836754</v>
      </c>
      <c r="AL49">
        <v>12.973801901573291</v>
      </c>
      <c r="AM49">
        <v>12.755429147365881</v>
      </c>
      <c r="AN49">
        <v>12.542117787844029</v>
      </c>
      <c r="AO49">
        <v>12.33378398071094</v>
      </c>
      <c r="AP49">
        <v>12.130345846018299</v>
      </c>
      <c r="AQ49">
        <v>11.931723433687219</v>
      </c>
      <c r="AR49">
        <v>11.73783869179319</v>
      </c>
      <c r="AS49">
        <v>11.54861543560259</v>
      </c>
      <c r="AT49">
        <v>11.36397931734864</v>
      </c>
      <c r="AU49">
        <v>11.183857796734641</v>
      </c>
      <c r="AV49">
        <v>11.008180112153211</v>
      </c>
      <c r="AW49">
        <v>10.83687725260982</v>
      </c>
      <c r="AX49">
        <v>10.66988193033978</v>
      </c>
      <c r="AY49">
        <v>10.507128554107849</v>
      </c>
      <c r="AZ49">
        <v>10.348553203179829</v>
      </c>
      <c r="BA49">
        <v>10.19409360195602</v>
      </c>
      <c r="BB49">
        <v>10.043689095256459</v>
      </c>
      <c r="BC49">
        <v>9.8972806242482392</v>
      </c>
      <c r="BD49">
        <v>9.7548107030053117</v>
      </c>
      <c r="BE49">
        <v>9.6162233956917333</v>
      </c>
      <c r="BF49">
        <v>9.4814642943591458</v>
      </c>
      <c r="BG49">
        <v>9.3504804973499098</v>
      </c>
      <c r="BH49">
        <v>9.2232205882972345</v>
      </c>
      <c r="BI49">
        <v>9.0996346157141588</v>
      </c>
      <c r="BJ49">
        <v>8.9796740731632099</v>
      </c>
      <c r="BK49">
        <v>8.8632918799990712</v>
      </c>
      <c r="BL49">
        <v>8.7504423626764769</v>
      </c>
      <c r="BM49">
        <v>8.6410812366161984</v>
      </c>
      <c r="BN49">
        <v>8.5351655886217586</v>
      </c>
      <c r="BO49">
        <v>8.4326538598400695</v>
      </c>
      <c r="BP49">
        <v>8.333505829259245</v>
      </c>
      <c r="BQ49">
        <v>8.2376825977370949</v>
      </c>
      <c r="BR49">
        <v>8.1451465725539691</v>
      </c>
      <c r="BS49">
        <v>8.0558614524839491</v>
      </c>
      <c r="BT49">
        <v>7.969792213378355</v>
      </c>
      <c r="BU49">
        <v>7.8869050942560897</v>
      </c>
      <c r="BV49">
        <v>7.8071675838951116</v>
      </c>
      <c r="BW49">
        <v>7.7305484079199722</v>
      </c>
      <c r="BX49">
        <v>7.6570175163801402</v>
      </c>
      <c r="BY49">
        <v>7.5865460718143787</v>
      </c>
      <c r="BZ49">
        <v>7.519106437796335</v>
      </c>
      <c r="CA49">
        <v>7.4546721679569572</v>
      </c>
      <c r="CB49">
        <v>7.3932179954792652</v>
      </c>
      <c r="CC49">
        <v>7.3347198230614694</v>
      </c>
      <c r="CD49">
        <v>7.279154713344461</v>
      </c>
      <c r="CE49">
        <v>7.2265008797998043</v>
      </c>
      <c r="CF49">
        <v>7.1767376780747334</v>
      </c>
      <c r="CG49">
        <v>7.12984559779078</v>
      </c>
      <c r="CH49">
        <v>7.085806254792633</v>
      </c>
      <c r="CI49">
        <v>7.0446023838443637</v>
      </c>
      <c r="CJ49">
        <v>7.0062178317700301</v>
      </c>
      <c r="CK49">
        <v>6.9706375510360132</v>
      </c>
      <c r="CL49">
        <v>6.9378475937724744</v>
      </c>
      <c r="CM49">
        <v>6.9078351062316941</v>
      </c>
      <c r="CN49">
        <v>6.8805883236810281</v>
      </c>
      <c r="CO49">
        <v>6.8560965657284498</v>
      </c>
      <c r="CP49">
        <v>6.8343502320789611</v>
      </c>
      <c r="CQ49">
        <v>6.8153407987200687</v>
      </c>
      <c r="CR49">
        <v>6.7990608145348466</v>
      </c>
      <c r="CS49">
        <v>6.7855038983413074</v>
      </c>
      <c r="CT49">
        <v>6.7746647363569039</v>
      </c>
      <c r="CU49">
        <v>6.7665390800870853</v>
      </c>
      <c r="CV49">
        <v>6.7611237446371817</v>
      </c>
      <c r="CW49">
        <v>6.7584166074469039</v>
      </c>
    </row>
    <row r="50" spans="2:101" x14ac:dyDescent="0.25">
      <c r="B50">
        <v>47</v>
      </c>
      <c r="C50">
        <v>24.62388179002604</v>
      </c>
      <c r="D50">
        <v>24.157496749219529</v>
      </c>
      <c r="E50">
        <v>23.70066104057587</v>
      </c>
      <c r="F50">
        <v>23.2531946012429</v>
      </c>
      <c r="G50">
        <v>22.814921071225129</v>
      </c>
      <c r="H50">
        <v>22.385667723551759</v>
      </c>
      <c r="I50">
        <v>21.965265395880621</v>
      </c>
      <c r="J50">
        <v>21.553548423511302</v>
      </c>
      <c r="K50">
        <v>21.150354573780881</v>
      </c>
      <c r="L50">
        <v>20.755524981816411</v>
      </c>
      <c r="M50">
        <v>20.368904087618851</v>
      </c>
      <c r="N50">
        <v>19.990339574453358</v>
      </c>
      <c r="O50">
        <v>19.619682308522009</v>
      </c>
      <c r="P50">
        <v>19.25678627989479</v>
      </c>
      <c r="Q50">
        <v>18.901508544675721</v>
      </c>
      <c r="R50">
        <v>18.553709168381321</v>
      </c>
      <c r="S50">
        <v>18.213251170508769</v>
      </c>
      <c r="T50">
        <v>17.880000470272432</v>
      </c>
      <c r="U50">
        <v>17.55382583348662</v>
      </c>
      <c r="V50">
        <v>17.23459882057438</v>
      </c>
      <c r="W50">
        <v>16.922193735681081</v>
      </c>
      <c r="X50">
        <v>16.616487576873311</v>
      </c>
      <c r="Y50">
        <v>16.317359987403051</v>
      </c>
      <c r="Z50">
        <v>16.024693208017979</v>
      </c>
      <c r="AA50">
        <v>15.738372030299169</v>
      </c>
      <c r="AB50">
        <v>15.458283751007791</v>
      </c>
      <c r="AC50">
        <v>15.184318127422531</v>
      </c>
      <c r="AD50">
        <v>14.916367333650459</v>
      </c>
      <c r="AE50">
        <v>14.65432591789393</v>
      </c>
      <c r="AF50">
        <v>14.39809076065662</v>
      </c>
      <c r="AG50">
        <v>14.147561033872231</v>
      </c>
      <c r="AH50">
        <v>13.902638160939899</v>
      </c>
      <c r="AI50">
        <v>13.663225777650281</v>
      </c>
      <c r="AJ50">
        <v>13.42922969398705</v>
      </c>
      <c r="AK50">
        <v>13.200557856788731</v>
      </c>
      <c r="AL50">
        <v>12.97712031325611</v>
      </c>
      <c r="AM50">
        <v>12.758829175290879</v>
      </c>
      <c r="AN50">
        <v>12.545598584651289</v>
      </c>
      <c r="AO50">
        <v>12.337344678911251</v>
      </c>
      <c r="AP50">
        <v>12.133985558209369</v>
      </c>
      <c r="AQ50">
        <v>11.93544125277486</v>
      </c>
      <c r="AR50">
        <v>11.74163369121734</v>
      </c>
      <c r="AS50">
        <v>11.552486669568269</v>
      </c>
      <c r="AT50">
        <v>11.36792582106165</v>
      </c>
      <c r="AU50">
        <v>11.18787858664205</v>
      </c>
      <c r="AV50">
        <v>11.012274186188421</v>
      </c>
      <c r="AW50">
        <v>10.841043590442339</v>
      </c>
      <c r="AX50">
        <v>10.674119493629529</v>
      </c>
      <c r="AY50">
        <v>10.51143628676391</v>
      </c>
      <c r="AZ50">
        <v>10.35293003162365</v>
      </c>
      <c r="BA50">
        <v>10.198538435389001</v>
      </c>
      <c r="BB50">
        <v>10.048200825931801</v>
      </c>
      <c r="BC50">
        <v>9.9018581277469835</v>
      </c>
      <c r="BD50">
        <v>9.7594528385165944</v>
      </c>
      <c r="BE50">
        <v>9.6209290062971391</v>
      </c>
      <c r="BF50">
        <v>9.4862322073209988</v>
      </c>
      <c r="BG50">
        <v>9.3553095244035376</v>
      </c>
      <c r="BH50">
        <v>9.2281095259471329</v>
      </c>
      <c r="BI50">
        <v>9.1045822455339014</v>
      </c>
      <c r="BJ50">
        <v>8.9846791620991446</v>
      </c>
      <c r="BK50">
        <v>8.8683531806775875</v>
      </c>
      <c r="BL50">
        <v>8.7555586137149177</v>
      </c>
      <c r="BM50">
        <v>8.646251162937201</v>
      </c>
      <c r="BN50">
        <v>8.5403879017710196</v>
      </c>
      <c r="BO50">
        <v>8.4379272583074787</v>
      </c>
      <c r="BP50">
        <v>8.3388289988032405</v>
      </c>
      <c r="BQ50">
        <v>8.2430542117121952</v>
      </c>
      <c r="BR50">
        <v>8.1505652922414171</v>
      </c>
      <c r="BS50">
        <v>8.0613259274253295</v>
      </c>
      <c r="BT50">
        <v>7.9753010817121748</v>
      </c>
      <c r="BU50">
        <v>7.892456983057162</v>
      </c>
      <c r="BV50">
        <v>7.8127611095167318</v>
      </c>
      <c r="BW50">
        <v>7.7361821763387226</v>
      </c>
      <c r="BX50">
        <v>7.6626901235433644</v>
      </c>
      <c r="BY50">
        <v>7.5922561039900458</v>
      </c>
      <c r="BZ50">
        <v>7.5248524719254171</v>
      </c>
      <c r="CA50">
        <v>7.4604527720080256</v>
      </c>
      <c r="CB50">
        <v>7.3990317288054257</v>
      </c>
      <c r="CC50">
        <v>7.3405652367594074</v>
      </c>
      <c r="CD50">
        <v>7.2850303506154859</v>
      </c>
      <c r="CE50">
        <v>7.2324052763129636</v>
      </c>
      <c r="CF50">
        <v>7.1826693623317439</v>
      </c>
      <c r="CG50">
        <v>7.1358030914927113</v>
      </c>
      <c r="CH50">
        <v>7.0917880732083738</v>
      </c>
      <c r="CI50">
        <v>7.0506070361806223</v>
      </c>
      <c r="CJ50">
        <v>7.0122438215428886</v>
      </c>
      <c r="CK50">
        <v>6.9766833764438552</v>
      </c>
      <c r="CL50">
        <v>6.9439117480702848</v>
      </c>
      <c r="CM50">
        <v>6.9139160781065421</v>
      </c>
      <c r="CN50">
        <v>6.8866845976287401</v>
      </c>
      <c r="CO50">
        <v>6.8622066224312954</v>
      </c>
      <c r="CP50">
        <v>6.8404725487842981</v>
      </c>
      <c r="CQ50">
        <v>6.8214738496198173</v>
      </c>
      <c r="CR50">
        <v>6.8052030711457689</v>
      </c>
      <c r="CS50">
        <v>6.791653829885945</v>
      </c>
      <c r="CT50">
        <v>6.7808208101450553</v>
      </c>
      <c r="CU50">
        <v>6.7726997618977833</v>
      </c>
      <c r="CV50">
        <v>6.7672874991010659</v>
      </c>
      <c r="CW50">
        <v>6.7645818984288404</v>
      </c>
    </row>
    <row r="51" spans="2:101" x14ac:dyDescent="0.25">
      <c r="B51">
        <v>48</v>
      </c>
      <c r="C51">
        <v>24.623968333097022</v>
      </c>
      <c r="D51">
        <v>24.157669813793081</v>
      </c>
      <c r="E51">
        <v>23.70092058352056</v>
      </c>
      <c r="F51">
        <v>23.253540557875009</v>
      </c>
      <c r="G51">
        <v>22.815353355324849</v>
      </c>
      <c r="H51">
        <v>22.386186227384581</v>
      </c>
      <c r="I51">
        <v>21.965869990224231</v>
      </c>
      <c r="J51">
        <v>21.554238957687769</v>
      </c>
      <c r="K51">
        <v>21.1511308756942</v>
      </c>
      <c r="L51">
        <v>20.756386857995459</v>
      </c>
      <c r="M51">
        <v>20.369851323265539</v>
      </c>
      <c r="N51">
        <v>19.991371933496179</v>
      </c>
      <c r="O51">
        <v>19.620799533674859</v>
      </c>
      <c r="P51">
        <v>19.25798809272111</v>
      </c>
      <c r="Q51">
        <v>18.902794645657941</v>
      </c>
      <c r="R51">
        <v>18.5550792369954</v>
      </c>
      <c r="S51">
        <v>18.21470486530416</v>
      </c>
      <c r="T51">
        <v>17.881537428957149</v>
      </c>
      <c r="U51">
        <v>17.555445673017541</v>
      </c>
      <c r="V51">
        <v>17.23630113725272</v>
      </c>
      <c r="W51">
        <v>16.923978105252971</v>
      </c>
      <c r="X51">
        <v>16.618353554635569</v>
      </c>
      <c r="Y51">
        <v>16.319307108313971</v>
      </c>
      <c r="Z51">
        <v>16.02672098681327</v>
      </c>
      <c r="AA51">
        <v>15.740479961612911</v>
      </c>
      <c r="AB51">
        <v>15.46047130949832</v>
      </c>
      <c r="AC51">
        <v>15.186584767903391</v>
      </c>
      <c r="AD51">
        <v>14.91871249122633</v>
      </c>
      <c r="AE51">
        <v>14.656749008101331</v>
      </c>
      <c r="AF51">
        <v>14.400591179609631</v>
      </c>
      <c r="AG51">
        <v>14.150138158413011</v>
      </c>
      <c r="AH51">
        <v>13.905291348793931</v>
      </c>
      <c r="AI51">
        <v>13.66595436758646</v>
      </c>
      <c r="AJ51">
        <v>13.432033005982509</v>
      </c>
      <c r="AK51">
        <v>13.203435192198279</v>
      </c>
      <c r="AL51">
        <v>12.98007095498642</v>
      </c>
      <c r="AM51">
        <v>12.761852387979101</v>
      </c>
      <c r="AN51">
        <v>12.548693614848389</v>
      </c>
      <c r="AO51">
        <v>12.340510755269801</v>
      </c>
      <c r="AP51">
        <v>12.13722189167575</v>
      </c>
      <c r="AQ51">
        <v>11.938747036785911</v>
      </c>
      <c r="AR51">
        <v>11.7450081019014</v>
      </c>
      <c r="AS51">
        <v>11.55592886595049</v>
      </c>
      <c r="AT51">
        <v>11.371434945273579</v>
      </c>
      <c r="AU51">
        <v>11.19145376413544</v>
      </c>
      <c r="AV51">
        <v>11.015914525953191</v>
      </c>
      <c r="AW51">
        <v>10.84474818522866</v>
      </c>
      <c r="AX51">
        <v>10.67788742017385</v>
      </c>
      <c r="AY51">
        <v>10.51526660601913</v>
      </c>
      <c r="AZ51">
        <v>10.356821788993139</v>
      </c>
      <c r="BA51">
        <v>10.20249066096452</v>
      </c>
      <c r="BB51">
        <v>10.05221253473518</v>
      </c>
      <c r="BC51">
        <v>9.9059283199756081</v>
      </c>
      <c r="BD51">
        <v>9.7635804997926172</v>
      </c>
      <c r="BE51">
        <v>9.6251131079202423</v>
      </c>
      <c r="BF51">
        <v>9.4904717065247794</v>
      </c>
      <c r="BG51">
        <v>9.359603364615424</v>
      </c>
      <c r="BH51">
        <v>9.2324566370516692</v>
      </c>
      <c r="BI51">
        <v>9.1089815441394748</v>
      </c>
      <c r="BJ51">
        <v>8.9891295518079488</v>
      </c>
      <c r="BK51">
        <v>8.8728535523588903</v>
      </c>
      <c r="BL51">
        <v>8.7601078457814836</v>
      </c>
      <c r="BM51">
        <v>8.6508481216248008</v>
      </c>
      <c r="BN51">
        <v>8.545031441421024</v>
      </c>
      <c r="BO51">
        <v>8.4426162216523295</v>
      </c>
      <c r="BP51">
        <v>8.3435622172549095</v>
      </c>
      <c r="BQ51">
        <v>8.2478305056533934</v>
      </c>
      <c r="BR51">
        <v>8.1553834713196096</v>
      </c>
      <c r="BS51">
        <v>8.0661847908493556</v>
      </c>
      <c r="BT51">
        <v>7.980199418551539</v>
      </c>
      <c r="BU51">
        <v>7.8973935725438018</v>
      </c>
      <c r="BV51">
        <v>7.8177347213492956</v>
      </c>
      <c r="BW51">
        <v>7.7411915709891623</v>
      </c>
      <c r="BX51">
        <v>7.6677340525658231</v>
      </c>
      <c r="BY51">
        <v>7.5973333103320506</v>
      </c>
      <c r="BZ51">
        <v>7.5299616902411159</v>
      </c>
      <c r="CA51">
        <v>7.4655927289735793</v>
      </c>
      <c r="CB51">
        <v>7.4042011434363069</v>
      </c>
      <c r="CC51">
        <v>7.3457628207296644</v>
      </c>
      <c r="CD51">
        <v>7.2902548085788439</v>
      </c>
      <c r="CE51">
        <v>7.2376553062255944</v>
      </c>
      <c r="CF51">
        <v>7.1879436557767988</v>
      </c>
      <c r="CG51">
        <v>7.1411003340064063</v>
      </c>
      <c r="CH51">
        <v>7.0971069446075754</v>
      </c>
      <c r="CI51">
        <v>7.0559462108918503</v>
      </c>
      <c r="CJ51">
        <v>7.0176019689326878</v>
      </c>
      <c r="CK51">
        <v>6.982059161150417</v>
      </c>
      <c r="CL51">
        <v>6.9493038303362269</v>
      </c>
      <c r="CM51">
        <v>6.9193231141128351</v>
      </c>
      <c r="CN51">
        <v>6.8921052398295757</v>
      </c>
      <c r="CO51">
        <v>6.867639519889952</v>
      </c>
      <c r="CP51">
        <v>6.8459163475097888</v>
      </c>
      <c r="CQ51">
        <v>6.8269271929043782</v>
      </c>
      <c r="CR51">
        <v>6.8106645999029318</v>
      </c>
      <c r="CS51">
        <v>6.7971221829892627</v>
      </c>
      <c r="CT51">
        <v>6.7862946247673257</v>
      </c>
      <c r="CU51">
        <v>6.7781776738506991</v>
      </c>
      <c r="CV51">
        <v>6.7727681431751714</v>
      </c>
      <c r="CW51">
        <v>6.7700639087337846</v>
      </c>
    </row>
    <row r="52" spans="2:101" x14ac:dyDescent="0.25">
      <c r="B52">
        <v>49</v>
      </c>
      <c r="C52">
        <v>24.62404528484937</v>
      </c>
      <c r="D52">
        <v>24.15782369811976</v>
      </c>
      <c r="E52">
        <v>23.70115136207032</v>
      </c>
      <c r="F52">
        <v>23.253848173132901</v>
      </c>
      <c r="G52">
        <v>22.815737730626569</v>
      </c>
      <c r="H52">
        <v>22.38664726693559</v>
      </c>
      <c r="I52">
        <v>21.966407579123601</v>
      </c>
      <c r="J52">
        <v>21.554852961956868</v>
      </c>
      <c r="K52">
        <v>21.15182114231008</v>
      </c>
      <c r="L52">
        <v>20.75715321492893</v>
      </c>
      <c r="M52">
        <v>20.370693579524069</v>
      </c>
      <c r="N52">
        <v>19.99228987917154</v>
      </c>
      <c r="O52">
        <v>19.62179293999538</v>
      </c>
      <c r="P52">
        <v>19.259056712108769</v>
      </c>
      <c r="Q52">
        <v>18.903938211789939</v>
      </c>
      <c r="R52">
        <v>18.556297464870671</v>
      </c>
      <c r="S52">
        <v>18.215997451314369</v>
      </c>
      <c r="T52">
        <v>17.882904050962249</v>
      </c>
      <c r="U52">
        <v>17.556885990426199</v>
      </c>
      <c r="V52">
        <v>17.23781479110708</v>
      </c>
      <c r="W52">
        <v>16.92556471831827</v>
      </c>
      <c r="X52">
        <v>16.620012731494011</v>
      </c>
      <c r="Y52">
        <v>16.321038435463361</v>
      </c>
      <c r="Z52">
        <v>16.028524032770001</v>
      </c>
      <c r="AA52">
        <v>15.742354277019521</v>
      </c>
      <c r="AB52">
        <v>15.46241642723551</v>
      </c>
      <c r="AC52">
        <v>15.188600203206439</v>
      </c>
      <c r="AD52">
        <v>14.92079774180586</v>
      </c>
      <c r="AE52">
        <v>14.65890355426858</v>
      </c>
      <c r="AF52">
        <v>14.402814484405869</v>
      </c>
      <c r="AG52">
        <v>14.152429667743419</v>
      </c>
      <c r="AH52">
        <v>13.907650491565679</v>
      </c>
      <c r="AI52">
        <v>13.668380555851069</v>
      </c>
      <c r="AJ52">
        <v>13.434525635082331</v>
      </c>
      <c r="AK52">
        <v>13.20599364091726</v>
      </c>
      <c r="AL52">
        <v>12.98269458570484</v>
      </c>
      <c r="AM52">
        <v>12.76454054683254</v>
      </c>
      <c r="AN52">
        <v>12.55144563189064</v>
      </c>
      <c r="AO52">
        <v>12.34332594463989</v>
      </c>
      <c r="AP52">
        <v>12.140099551768859</v>
      </c>
      <c r="AQ52">
        <v>11.941686450428181</v>
      </c>
      <c r="AR52">
        <v>11.748008536528721</v>
      </c>
      <c r="AS52">
        <v>11.55898957379106</v>
      </c>
      <c r="AT52">
        <v>11.37455516353425</v>
      </c>
      <c r="AU52">
        <v>11.194632715191821</v>
      </c>
      <c r="AV52">
        <v>11.01915141754351</v>
      </c>
      <c r="AW52">
        <v>10.848042210651091</v>
      </c>
      <c r="AX52">
        <v>10.681237758487701</v>
      </c>
      <c r="AY52">
        <v>10.51867242224937</v>
      </c>
      <c r="AZ52">
        <v>10.360282234338481</v>
      </c>
      <c r="BA52">
        <v>10.206004873008951</v>
      </c>
      <c r="BB52">
        <v>10.055779637662971</v>
      </c>
      <c r="BC52">
        <v>9.9095474247894941</v>
      </c>
      <c r="BD52">
        <v>9.7672507045354422</v>
      </c>
      <c r="BE52">
        <v>9.6288334978996772</v>
      </c>
      <c r="BF52">
        <v>9.4942413545413196</v>
      </c>
      <c r="BG52">
        <v>9.3634213311934431</v>
      </c>
      <c r="BH52">
        <v>9.236321970673572</v>
      </c>
      <c r="BI52">
        <v>9.112893281482819</v>
      </c>
      <c r="BJ52">
        <v>8.9930867179855625</v>
      </c>
      <c r="BK52">
        <v>8.8768551611618207</v>
      </c>
      <c r="BL52">
        <v>8.7641528999247633</v>
      </c>
      <c r="BM52">
        <v>8.6549356129959989</v>
      </c>
      <c r="BN52">
        <v>8.5491603513314836</v>
      </c>
      <c r="BO52">
        <v>8.4467855210910763</v>
      </c>
      <c r="BP52">
        <v>8.3477708671450692</v>
      </c>
      <c r="BQ52">
        <v>8.2520774571111737</v>
      </c>
      <c r="BR52">
        <v>8.1596676659156842</v>
      </c>
      <c r="BS52">
        <v>8.0705051608726741</v>
      </c>
      <c r="BT52">
        <v>7.9845548872754044</v>
      </c>
      <c r="BU52">
        <v>7.90178305449421</v>
      </c>
      <c r="BV52">
        <v>7.8221571225754509</v>
      </c>
      <c r="BW52">
        <v>7.7456457893361446</v>
      </c>
      <c r="BX52">
        <v>7.6722189779492496</v>
      </c>
      <c r="BY52">
        <v>7.6018478250147261</v>
      </c>
      <c r="BZ52">
        <v>7.5345046691115911</v>
      </c>
      <c r="CA52">
        <v>7.470163039826577</v>
      </c>
      <c r="CB52">
        <v>7.4087976472548496</v>
      </c>
      <c r="CC52">
        <v>7.3503843719689854</v>
      </c>
      <c r="CD52">
        <v>7.2949002554518474</v>
      </c>
      <c r="CE52">
        <v>7.242323490989925</v>
      </c>
      <c r="CF52">
        <v>7.1926334150233657</v>
      </c>
      <c r="CG52">
        <v>7.1458104989493378</v>
      </c>
      <c r="CH52">
        <v>7.101836341375467</v>
      </c>
      <c r="CI52">
        <v>7.0606936608203696</v>
      </c>
      <c r="CJ52">
        <v>7.0223662888582936</v>
      </c>
      <c r="CK52">
        <v>6.9868391637052163</v>
      </c>
      <c r="CL52">
        <v>6.9540983242439216</v>
      </c>
      <c r="CM52">
        <v>6.924130904485601</v>
      </c>
      <c r="CN52">
        <v>6.8969251284658171</v>
      </c>
      <c r="CO52">
        <v>6.8724703055729606</v>
      </c>
      <c r="CP52">
        <v>6.850756826307105</v>
      </c>
      <c r="CQ52">
        <v>6.8317761584678136</v>
      </c>
      <c r="CR52">
        <v>6.8155208437692281</v>
      </c>
      <c r="CS52">
        <v>6.8019844948812782</v>
      </c>
      <c r="CT52">
        <v>6.7911617928956396</v>
      </c>
      <c r="CU52">
        <v>6.7830484852156196</v>
      </c>
      <c r="CV52">
        <v>6.7776413838690353</v>
      </c>
      <c r="CW52">
        <v>6.7749383642435026</v>
      </c>
    </row>
    <row r="53" spans="2:101" x14ac:dyDescent="0.25">
      <c r="B53">
        <v>50</v>
      </c>
      <c r="C53">
        <v>24.624113708263081</v>
      </c>
      <c r="D53">
        <v>24.15796052789462</v>
      </c>
      <c r="E53">
        <v>23.701356564105438</v>
      </c>
      <c r="F53">
        <v>23.25412169628758</v>
      </c>
      <c r="G53">
        <v>22.816079506733029</v>
      </c>
      <c r="H53">
        <v>22.387057210815961</v>
      </c>
      <c r="I53">
        <v>21.966885588611181</v>
      </c>
      <c r="J53">
        <v>21.555398917921519</v>
      </c>
      <c r="K53">
        <v>21.15243490868799</v>
      </c>
      <c r="L53">
        <v>20.757834638756471</v>
      </c>
      <c r="M53">
        <v>20.371442490975959</v>
      </c>
      <c r="N53">
        <v>19.993106091603131</v>
      </c>
      <c r="O53">
        <v>19.62267624998923</v>
      </c>
      <c r="P53">
        <v>19.260006899525251</v>
      </c>
      <c r="Q53">
        <v>18.904955039822209</v>
      </c>
      <c r="R53">
        <v>18.55738068010357</v>
      </c>
      <c r="S53">
        <v>18.217146783787651</v>
      </c>
      <c r="T53">
        <v>17.884119214237931</v>
      </c>
      <c r="U53">
        <v>17.558166681659781</v>
      </c>
      <c r="V53">
        <v>17.239160691123171</v>
      </c>
      <c r="W53">
        <v>16.926975491690019</v>
      </c>
      <c r="X53">
        <v>16.621488026626771</v>
      </c>
      <c r="Y53">
        <v>16.3225778846823</v>
      </c>
      <c r="Z53">
        <v>16.030127252411749</v>
      </c>
      <c r="AA53">
        <v>15.74402086752777</v>
      </c>
      <c r="AB53">
        <v>15.464145973260599</v>
      </c>
      <c r="AC53">
        <v>15.19039227370884</v>
      </c>
      <c r="AD53">
        <v>14.92265189016366</v>
      </c>
      <c r="AE53">
        <v>14.66081931838875</v>
      </c>
      <c r="AF53">
        <v>14.404791386839429</v>
      </c>
      <c r="AG53">
        <v>14.154467215804431</v>
      </c>
      <c r="AH53">
        <v>13.90974817745405</v>
      </c>
      <c r="AI53">
        <v>13.67053785677909</v>
      </c>
      <c r="AJ53">
        <v>13.436742013405</v>
      </c>
      <c r="AK53">
        <v>13.20826854426622</v>
      </c>
      <c r="AL53">
        <v>12.985027447126059</v>
      </c>
      <c r="AM53">
        <v>12.76693078492765</v>
      </c>
      <c r="AN53">
        <v>12.55389265096183</v>
      </c>
      <c r="AO53">
        <v>12.345829134838301</v>
      </c>
      <c r="AP53">
        <v>12.142658289246601</v>
      </c>
      <c r="AQ53">
        <v>11.944300097493869</v>
      </c>
      <c r="AR53">
        <v>11.750676441806331</v>
      </c>
      <c r="AS53">
        <v>11.56171107238228</v>
      </c>
      <c r="AT53">
        <v>11.377329577184231</v>
      </c>
      <c r="AU53">
        <v>11.19745935245817</v>
      </c>
      <c r="AV53">
        <v>11.022029573968609</v>
      </c>
      <c r="AW53">
        <v>10.850971168937701</v>
      </c>
      <c r="AX53">
        <v>10.68421678867769</v>
      </c>
      <c r="AY53">
        <v>10.521700781905651</v>
      </c>
      <c r="AZ53">
        <v>10.363359168730049</v>
      </c>
      <c r="BA53">
        <v>10.209129615298959</v>
      </c>
      <c r="BB53">
        <v>10.058951409099841</v>
      </c>
      <c r="BC53">
        <v>9.9127654349010754</v>
      </c>
      <c r="BD53">
        <v>9.770514151325898</v>
      </c>
      <c r="BE53">
        <v>9.6321415680494127</v>
      </c>
      <c r="BF53">
        <v>9.4975932236096945</v>
      </c>
      <c r="BG53">
        <v>9.3668161638242182</v>
      </c>
      <c r="BH53">
        <v>9.2397589208031228</v>
      </c>
      <c r="BI53">
        <v>9.1163714925509609</v>
      </c>
      <c r="BJ53">
        <v>8.9966053231490477</v>
      </c>
      <c r="BK53">
        <v>8.8804132835103466</v>
      </c>
      <c r="BL53">
        <v>8.7677496526995427</v>
      </c>
      <c r="BM53">
        <v>8.6585700998107633</v>
      </c>
      <c r="BN53">
        <v>8.552831666395857</v>
      </c>
      <c r="BO53">
        <v>8.4504927494363251</v>
      </c>
      <c r="BP53">
        <v>8.3515130848521508</v>
      </c>
      <c r="BQ53">
        <v>8.2558537315409737</v>
      </c>
      <c r="BR53">
        <v>8.1634770559414598</v>
      </c>
      <c r="BS53">
        <v>8.0743467171145973</v>
      </c>
      <c r="BT53">
        <v>7.9884276523371689</v>
      </c>
      <c r="BU53">
        <v>7.9056860632016388</v>
      </c>
      <c r="BV53">
        <v>7.8260894022170433</v>
      </c>
      <c r="BW53">
        <v>7.7496063599054779</v>
      </c>
      <c r="BX53">
        <v>7.6762068523892353</v>
      </c>
      <c r="BY53">
        <v>7.6058620094635856</v>
      </c>
      <c r="BZ53">
        <v>7.5385441631505756</v>
      </c>
      <c r="CA53">
        <v>7.4742268367292439</v>
      </c>
      <c r="CB53">
        <v>7.4128847342380384</v>
      </c>
      <c r="CC53">
        <v>7.3544937304451254</v>
      </c>
      <c r="CD53">
        <v>7.2990308612828834</v>
      </c>
      <c r="CE53">
        <v>7.2464743147425388</v>
      </c>
      <c r="CF53">
        <v>7.1968034222255106</v>
      </c>
      <c r="CG53">
        <v>7.1499986503480706</v>
      </c>
      <c r="CH53">
        <v>7.1060415931959504</v>
      </c>
      <c r="CI53">
        <v>7.064914965025995</v>
      </c>
      <c r="CJ53">
        <v>7.0266025934118481</v>
      </c>
      <c r="CK53">
        <v>6.9910894128311298</v>
      </c>
      <c r="CL53">
        <v>6.9583614586913356</v>
      </c>
      <c r="CM53">
        <v>6.9284058617923741</v>
      </c>
      <c r="CN53">
        <v>6.9012108432233319</v>
      </c>
      <c r="CO53">
        <v>6.8767657096916111</v>
      </c>
      <c r="CP53">
        <v>6.8550608492825162</v>
      </c>
      <c r="CQ53">
        <v>6.8360877276476018</v>
      </c>
      <c r="CR53">
        <v>6.8198388846203457</v>
      </c>
      <c r="CS53">
        <v>6.806307931257809</v>
      </c>
      <c r="CT53">
        <v>6.7954895473069961</v>
      </c>
      <c r="CU53">
        <v>6.7873794790950583</v>
      </c>
      <c r="CV53">
        <v>6.7819745378425047</v>
      </c>
      <c r="CW53">
        <v>6.7792725983985882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theme="9" tint="-0.249977111117893"/>
  </sheetPr>
  <dimension ref="A1:S15"/>
  <sheetViews>
    <sheetView tabSelected="1" workbookViewId="0">
      <selection activeCell="E23" sqref="E23"/>
    </sheetView>
  </sheetViews>
  <sheetFormatPr defaultRowHeight="15" x14ac:dyDescent="0.25"/>
  <cols>
    <col min="19" max="19" width="3.85546875" style="5" customWidth="1"/>
  </cols>
  <sheetData>
    <row r="1" spans="1:2" x14ac:dyDescent="0.25">
      <c r="A1" s="59" t="s">
        <v>44</v>
      </c>
      <c r="B1" s="60"/>
    </row>
    <row r="2" spans="1:2" x14ac:dyDescent="0.25">
      <c r="A2" s="63">
        <v>4.58</v>
      </c>
      <c r="B2" s="64"/>
    </row>
    <row r="3" spans="1:2" x14ac:dyDescent="0.25">
      <c r="A3" s="9"/>
      <c r="B3" s="10"/>
    </row>
    <row r="4" spans="1:2" x14ac:dyDescent="0.25">
      <c r="A4" s="69" t="s">
        <v>54</v>
      </c>
      <c r="B4" s="70"/>
    </row>
    <row r="5" spans="1:2" x14ac:dyDescent="0.25">
      <c r="A5" s="11" t="s">
        <v>38</v>
      </c>
      <c r="B5" s="12">
        <v>2.8</v>
      </c>
    </row>
    <row r="6" spans="1:2" x14ac:dyDescent="0.25">
      <c r="A6" s="11" t="s">
        <v>39</v>
      </c>
      <c r="B6" s="12">
        <v>4.58</v>
      </c>
    </row>
    <row r="7" spans="1:2" x14ac:dyDescent="0.25">
      <c r="A7" s="9"/>
      <c r="B7" s="10"/>
    </row>
    <row r="8" spans="1:2" x14ac:dyDescent="0.25">
      <c r="A8" s="61" t="s">
        <v>18</v>
      </c>
      <c r="B8" s="62"/>
    </row>
    <row r="9" spans="1:2" ht="15.75" thickBot="1" x14ac:dyDescent="0.3">
      <c r="A9" s="67">
        <f>SQRT(('נתוני מוט'!$B$20 * 'נתוני מוט'!$B$8) / ('נתוני מוט'!$B$19 * 'נתוני מוט'!$B$6 * 'נתוני מוט'!$B$9))</f>
        <v>4.580000000000001</v>
      </c>
      <c r="B9" s="68">
        <f>SQRT(('נתוני מוט'!$B$20 * 'נתוני מוט'!$B$8) / ('נתוני מוט'!$B$19 * 'נתוני מוט'!$B$6))</f>
        <v>0.23237900077244503</v>
      </c>
    </row>
    <row r="10" spans="1:2" ht="15.75" thickBot="1" x14ac:dyDescent="0.3"/>
    <row r="11" spans="1:2" x14ac:dyDescent="0.25">
      <c r="A11" s="59" t="s">
        <v>55</v>
      </c>
      <c r="B11" s="60"/>
    </row>
    <row r="12" spans="1:2" x14ac:dyDescent="0.25">
      <c r="A12" s="63">
        <v>10</v>
      </c>
      <c r="B12" s="64"/>
    </row>
    <row r="13" spans="1:2" x14ac:dyDescent="0.25">
      <c r="A13" s="9"/>
      <c r="B13" s="10"/>
    </row>
    <row r="14" spans="1:2" x14ac:dyDescent="0.25">
      <c r="A14" s="65" t="s">
        <v>46</v>
      </c>
      <c r="B14" s="66"/>
    </row>
    <row r="15" spans="1:2" ht="15.75" thickBot="1" x14ac:dyDescent="0.3">
      <c r="A15" s="57">
        <f ca="1">MAX(INDIRECT("'נתוני טמפ'!$B$3:$B"&amp;ROWS('נתוני טמפ'!$B:$B)))</f>
        <v>42</v>
      </c>
      <c r="B15" s="58"/>
    </row>
  </sheetData>
  <mergeCells count="9">
    <mergeCell ref="A15:B15"/>
    <mergeCell ref="A1:B1"/>
    <mergeCell ref="A8:B8"/>
    <mergeCell ref="A11:B11"/>
    <mergeCell ref="A12:B12"/>
    <mergeCell ref="A14:B14"/>
    <mergeCell ref="A2:B2"/>
    <mergeCell ref="A9:B9"/>
    <mergeCell ref="A4:B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EDAF21A-793F-4BAD-BD95-634691C2C88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D557831-96B8-47D7-9175-C92094075D79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028F36EC-F2FB-4BAD-9845-86A9B4FB0C49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498D94ED-95E9-4EEA-AFD3-92CC26D7647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נתוני מוט</vt:lpstr>
      <vt:lpstr>נתוני טמפ</vt:lpstr>
      <vt:lpstr>שיפועים</vt:lpstr>
      <vt:lpstr>שגיאת שיפוע</vt:lpstr>
      <vt:lpstr>שגיאה סופית</vt:lpstr>
      <vt:lpstr>גרף טמפ</vt:lpstr>
      <vt:lpstr>הפרש טמפ</vt:lpstr>
      <vt:lpstr>תיאוריה</vt:lpstr>
      <vt:lpstr>תוצאות מודל</vt:lpstr>
      <vt:lpstr>גרף תיאוריה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2020-01-24T13:46:09Z</dcterms:created>
  <dcterms:modified xsi:type="dcterms:W3CDTF">2020-06-10T14:52:25Z</dcterms:modified>
</cp:coreProperties>
</file>