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Workbook______________" defaultThemeVersion="166925"/>
  <mc:AlternateContent xmlns:mc="http://schemas.openxmlformats.org/markup-compatibility/2006">
    <mc:Choice Requires="x15">
      <x15ac:absPath xmlns:x15ac="http://schemas.microsoft.com/office/spreadsheetml/2010/11/ac" url="D:\PersonalFiles\physics\ניסויים\"/>
    </mc:Choice>
  </mc:AlternateContent>
  <xr:revisionPtr revIDLastSave="0" documentId="13_ncr:1_{588C462D-57B1-4018-BA52-B7DD97ADBE13}" xr6:coauthVersionLast="45" xr6:coauthVersionMax="45" xr10:uidLastSave="{00000000-0000-0000-0000-000000000000}"/>
  <bookViews>
    <workbookView xWindow="0" yWindow="0" windowWidth="21600" windowHeight="12900" tabRatio="604" firstSheet="5" activeTab="7" xr2:uid="{00000000-000D-0000-FFFF-FFFF00000000}"/>
  </bookViews>
  <sheets>
    <sheet name="נתוני מוט" sheetId="1" r:id="rId1"/>
    <sheet name="נתוני טמפ" sheetId="2" r:id="rId2"/>
    <sheet name="שיפועים" sheetId="5" r:id="rId3"/>
    <sheet name="שגיאת שיפוע" sheetId="6" r:id="rId4"/>
    <sheet name="שגיאה סופית" sheetId="8" r:id="rId5"/>
    <sheet name="גרף טמפ" sheetId="7" r:id="rId6"/>
    <sheet name="הפרש טמפ" sheetId="17" r:id="rId7"/>
    <sheet name="תיאוריה" sheetId="11" r:id="rId8"/>
    <sheet name="תוצאות מודל" sheetId="15" r:id="rId9"/>
    <sheet name="גרף תיאוריה" sheetId="12" r:id="rId10"/>
  </sheets>
  <definedNames>
    <definedName name="LocationErrorY" localSheetId="5">OFFSET('שגיאה סופית'!$C$3,0,'גרף טמפ'!$AE$4 - 1,'גרף טמפ'!$P$6,1)</definedName>
    <definedName name="LocationX" localSheetId="5">OFFSET('נתוני טמפ'!$B$3,0,0,'גרף טמפ'!$P$6 + 1,1)</definedName>
    <definedName name="LocationY" localSheetId="5">OFFSET('נתוני טמפ'!$C$3,0,'גרף טמפ'!$AE$4 - 1,'גרף טמפ'!$P$6,1)</definedName>
    <definedName name="M" localSheetId="7">INDEX('גרף תיאוריה'!$A$2:$B$2, 1)</definedName>
    <definedName name="ModelX" localSheetId="9">OFFSET('תוצאות מודל'!$C$2,0,0,1,100 - 1)</definedName>
    <definedName name="ModelY" localSheetId="9">OFFSET('תוצאות מודל'!$C$3,'גרף תיאוריה'!$A$12,0,1,100 - 1)</definedName>
    <definedName name="TimeErrorY" localSheetId="5">OFFSET('שגיאה סופית'!$C$3,'גרף טמפ'!$P$4,0,1,'נתוני מוט'!$B$18)</definedName>
    <definedName name="TimeX" localSheetId="5">OFFSET('נתוני טמפ'!$C$2,0,0,1,'נתוני מוט'!$B$18)</definedName>
    <definedName name="TimeY" localSheetId="5">OFFSET('נתוני טמפ'!$C$3,'גרף טמפ'!$P$4,0,1,'נתוני מוט'!$B$18)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1" l="1"/>
  <c r="G1" i="11" l="1"/>
  <c r="B7" i="11"/>
  <c r="J1" i="11" a="1"/>
  <c r="J5" i="11" s="1"/>
  <c r="J4" i="11" l="1"/>
  <c r="J3" i="11"/>
  <c r="J2" i="11"/>
  <c r="J1" i="11"/>
  <c r="J8" i="11"/>
  <c r="J7" i="11"/>
  <c r="J6" i="11"/>
  <c r="C54" i="6"/>
  <c r="D54" i="6"/>
  <c r="E54" i="6"/>
  <c r="F54" i="6"/>
  <c r="G54" i="6"/>
  <c r="H54" i="6"/>
  <c r="I54" i="6"/>
  <c r="J54" i="6"/>
  <c r="C55" i="6"/>
  <c r="D55" i="6"/>
  <c r="E55" i="6"/>
  <c r="F55" i="6"/>
  <c r="G55" i="6"/>
  <c r="H55" i="6"/>
  <c r="I55" i="6"/>
  <c r="J55" i="6"/>
  <c r="C56" i="6"/>
  <c r="D56" i="6"/>
  <c r="E56" i="6"/>
  <c r="F56" i="6"/>
  <c r="G56" i="6"/>
  <c r="H56" i="6"/>
  <c r="I56" i="6"/>
  <c r="J56" i="6"/>
  <c r="E2" i="11" l="1"/>
  <c r="E3" i="11" s="1"/>
  <c r="E4" i="11" s="1"/>
  <c r="E5" i="11" s="1"/>
  <c r="E6" i="11" s="1"/>
  <c r="E7" i="11" s="1"/>
  <c r="E8" i="11" s="1"/>
  <c r="E9" i="11" s="1"/>
  <c r="E10" i="11" s="1"/>
  <c r="E11" i="11" s="1"/>
  <c r="E12" i="11" s="1"/>
  <c r="E13" i="11" s="1"/>
  <c r="E14" i="11" s="1"/>
  <c r="E15" i="11" s="1"/>
  <c r="E16" i="11" s="1"/>
  <c r="E17" i="11" s="1"/>
  <c r="E18" i="11" s="1"/>
  <c r="E19" i="11" s="1"/>
  <c r="E20" i="11" s="1"/>
  <c r="E21" i="11" s="1"/>
  <c r="B12" i="1"/>
  <c r="N2" i="17" s="1"/>
  <c r="F4" i="17" l="1"/>
  <c r="H3" i="17"/>
  <c r="I3" i="17"/>
  <c r="J3" i="17"/>
  <c r="F3" i="17"/>
  <c r="C3" i="17"/>
  <c r="D3" i="17"/>
  <c r="E3" i="17"/>
  <c r="G3" i="17"/>
  <c r="D20" i="17"/>
  <c r="D40" i="17"/>
  <c r="E4" i="17"/>
  <c r="G51" i="17"/>
  <c r="G45" i="17"/>
  <c r="G39" i="17"/>
  <c r="G33" i="17"/>
  <c r="I26" i="17"/>
  <c r="D19" i="17"/>
  <c r="G11" i="17"/>
  <c r="F51" i="17"/>
  <c r="F45" i="17"/>
  <c r="F39" i="17"/>
  <c r="F33" i="17"/>
  <c r="H26" i="17"/>
  <c r="C19" i="17"/>
  <c r="D11" i="17"/>
  <c r="G27" i="17"/>
  <c r="F44" i="17"/>
  <c r="D38" i="17"/>
  <c r="C32" i="17"/>
  <c r="D25" i="17"/>
  <c r="G17" i="17"/>
  <c r="H9" i="17"/>
  <c r="E52" i="17"/>
  <c r="E40" i="17"/>
  <c r="C12" i="17"/>
  <c r="F38" i="17"/>
  <c r="E25" i="17"/>
  <c r="D44" i="17"/>
  <c r="F49" i="17"/>
  <c r="F37" i="17"/>
  <c r="F16" i="17"/>
  <c r="E37" i="17"/>
  <c r="H8" i="17"/>
  <c r="F48" i="17"/>
  <c r="F42" i="17"/>
  <c r="F36" i="17"/>
  <c r="J29" i="17"/>
  <c r="G22" i="17"/>
  <c r="J14" i="17"/>
  <c r="E7" i="17"/>
  <c r="G12" i="17"/>
  <c r="D34" i="17"/>
  <c r="H17" i="17"/>
  <c r="D50" i="17"/>
  <c r="E31" i="17"/>
  <c r="E16" i="17"/>
  <c r="C48" i="17"/>
  <c r="C42" i="17"/>
  <c r="C36" i="17"/>
  <c r="I29" i="17"/>
  <c r="F22" i="17"/>
  <c r="I14" i="17"/>
  <c r="D7" i="17"/>
  <c r="E34" i="17"/>
  <c r="D52" i="17"/>
  <c r="C10" i="17"/>
  <c r="C24" i="17"/>
  <c r="E49" i="17"/>
  <c r="J23" i="17"/>
  <c r="G53" i="17"/>
  <c r="G47" i="17"/>
  <c r="G41" i="17"/>
  <c r="G35" i="17"/>
  <c r="C29" i="17"/>
  <c r="H21" i="17"/>
  <c r="C14" i="17"/>
  <c r="C6" i="17"/>
  <c r="E46" i="17"/>
  <c r="H27" i="17"/>
  <c r="D46" i="17"/>
  <c r="C20" i="17"/>
  <c r="F50" i="17"/>
  <c r="D32" i="17"/>
  <c r="F43" i="17"/>
  <c r="I8" i="17"/>
  <c r="E43" i="17"/>
  <c r="D31" i="17"/>
  <c r="F53" i="17"/>
  <c r="F47" i="17"/>
  <c r="F41" i="17"/>
  <c r="F35" i="17"/>
  <c r="J28" i="17"/>
  <c r="G21" i="17"/>
  <c r="G13" i="17"/>
  <c r="J5" i="17"/>
  <c r="F14" i="17"/>
  <c r="C4" i="17"/>
  <c r="G5" i="17"/>
  <c r="H4" i="17"/>
  <c r="D6" i="17"/>
  <c r="H7" i="17"/>
  <c r="D9" i="17"/>
  <c r="H10" i="17"/>
  <c r="D12" i="17"/>
  <c r="H13" i="17"/>
  <c r="D15" i="17"/>
  <c r="H16" i="17"/>
  <c r="D18" i="17"/>
  <c r="H19" i="17"/>
  <c r="D21" i="17"/>
  <c r="H22" i="17"/>
  <c r="D24" i="17"/>
  <c r="H25" i="17"/>
  <c r="D27" i="17"/>
  <c r="H28" i="17"/>
  <c r="D30" i="17"/>
  <c r="H31" i="17"/>
  <c r="D33" i="17"/>
  <c r="H34" i="17"/>
  <c r="D36" i="17"/>
  <c r="H37" i="17"/>
  <c r="D39" i="17"/>
  <c r="H40" i="17"/>
  <c r="D42" i="17"/>
  <c r="H43" i="17"/>
  <c r="D45" i="17"/>
  <c r="H46" i="17"/>
  <c r="D48" i="17"/>
  <c r="H49" i="17"/>
  <c r="D51" i="17"/>
  <c r="H52" i="17"/>
  <c r="I4" i="17"/>
  <c r="E6" i="17"/>
  <c r="I7" i="17"/>
  <c r="E9" i="17"/>
  <c r="I10" i="17"/>
  <c r="E12" i="17"/>
  <c r="I13" i="17"/>
  <c r="E15" i="17"/>
  <c r="I16" i="17"/>
  <c r="E18" i="17"/>
  <c r="I19" i="17"/>
  <c r="E21" i="17"/>
  <c r="I22" i="17"/>
  <c r="E24" i="17"/>
  <c r="I25" i="17"/>
  <c r="E27" i="17"/>
  <c r="I28" i="17"/>
  <c r="E30" i="17"/>
  <c r="I31" i="17"/>
  <c r="E33" i="17"/>
  <c r="I34" i="17"/>
  <c r="E36" i="17"/>
  <c r="I37" i="17"/>
  <c r="E39" i="17"/>
  <c r="I40" i="17"/>
  <c r="E42" i="17"/>
  <c r="I43" i="17"/>
  <c r="E45" i="17"/>
  <c r="I46" i="17"/>
  <c r="E48" i="17"/>
  <c r="I49" i="17"/>
  <c r="E51" i="17"/>
  <c r="I52" i="17"/>
  <c r="J4" i="17"/>
  <c r="F6" i="17"/>
  <c r="F9" i="17"/>
  <c r="J10" i="17"/>
  <c r="F12" i="17"/>
  <c r="J13" i="17"/>
  <c r="F15" i="17"/>
  <c r="J16" i="17"/>
  <c r="F18" i="17"/>
  <c r="J19" i="17"/>
  <c r="F21" i="17"/>
  <c r="F24" i="17"/>
  <c r="J25" i="17"/>
  <c r="J22" i="17"/>
  <c r="J7" i="17"/>
  <c r="E5" i="17"/>
  <c r="I6" i="17"/>
  <c r="E8" i="17"/>
  <c r="I9" i="17"/>
  <c r="E11" i="17"/>
  <c r="I12" i="17"/>
  <c r="E14" i="17"/>
  <c r="I15" i="17"/>
  <c r="E17" i="17"/>
  <c r="I18" i="17"/>
  <c r="E20" i="17"/>
  <c r="I21" i="17"/>
  <c r="E23" i="17"/>
  <c r="I24" i="17"/>
  <c r="E26" i="17"/>
  <c r="I27" i="17"/>
  <c r="E29" i="17"/>
  <c r="I30" i="17"/>
  <c r="E32" i="17"/>
  <c r="I33" i="17"/>
  <c r="E35" i="17"/>
  <c r="I36" i="17"/>
  <c r="E38" i="17"/>
  <c r="I39" i="17"/>
  <c r="E41" i="17"/>
  <c r="I42" i="17"/>
  <c r="E44" i="17"/>
  <c r="I45" i="17"/>
  <c r="E47" i="17"/>
  <c r="I48" i="17"/>
  <c r="E50" i="17"/>
  <c r="I51" i="17"/>
  <c r="E53" i="17"/>
  <c r="F5" i="17"/>
  <c r="J6" i="17"/>
  <c r="F8" i="17"/>
  <c r="J9" i="17"/>
  <c r="F11" i="17"/>
  <c r="J12" i="17"/>
  <c r="J15" i="17"/>
  <c r="F17" i="17"/>
  <c r="J18" i="17"/>
  <c r="F20" i="17"/>
  <c r="J21" i="17"/>
  <c r="F23" i="17"/>
  <c r="J24" i="17"/>
  <c r="F26" i="17"/>
  <c r="J27" i="17"/>
  <c r="F29" i="17"/>
  <c r="J30" i="17"/>
  <c r="F32" i="17"/>
  <c r="J53" i="17"/>
  <c r="C52" i="17"/>
  <c r="C50" i="17"/>
  <c r="J47" i="17"/>
  <c r="C46" i="17"/>
  <c r="C44" i="17"/>
  <c r="J41" i="17"/>
  <c r="C40" i="17"/>
  <c r="C38" i="17"/>
  <c r="J35" i="17"/>
  <c r="C34" i="17"/>
  <c r="J31" i="17"/>
  <c r="H29" i="17"/>
  <c r="F27" i="17"/>
  <c r="C25" i="17"/>
  <c r="E22" i="17"/>
  <c r="G19" i="17"/>
  <c r="D17" i="17"/>
  <c r="H14" i="17"/>
  <c r="J11" i="17"/>
  <c r="G9" i="17"/>
  <c r="C7" i="17"/>
  <c r="D4" i="17"/>
  <c r="I53" i="17"/>
  <c r="J51" i="17"/>
  <c r="J49" i="17"/>
  <c r="I47" i="17"/>
  <c r="J45" i="17"/>
  <c r="J43" i="17"/>
  <c r="I41" i="17"/>
  <c r="J39" i="17"/>
  <c r="J37" i="17"/>
  <c r="I35" i="17"/>
  <c r="J33" i="17"/>
  <c r="G31" i="17"/>
  <c r="G29" i="17"/>
  <c r="C27" i="17"/>
  <c r="H24" i="17"/>
  <c r="D22" i="17"/>
  <c r="F19" i="17"/>
  <c r="C17" i="17"/>
  <c r="G14" i="17"/>
  <c r="I11" i="17"/>
  <c r="C9" i="17"/>
  <c r="H6" i="17"/>
  <c r="H53" i="17"/>
  <c r="H51" i="17"/>
  <c r="G49" i="17"/>
  <c r="H47" i="17"/>
  <c r="H45" i="17"/>
  <c r="G43" i="17"/>
  <c r="H41" i="17"/>
  <c r="H39" i="17"/>
  <c r="G37" i="17"/>
  <c r="H35" i="17"/>
  <c r="H33" i="17"/>
  <c r="F31" i="17"/>
  <c r="D29" i="17"/>
  <c r="J26" i="17"/>
  <c r="G24" i="17"/>
  <c r="C22" i="17"/>
  <c r="E19" i="17"/>
  <c r="G16" i="17"/>
  <c r="D14" i="17"/>
  <c r="H11" i="17"/>
  <c r="J8" i="17"/>
  <c r="G6" i="17"/>
  <c r="C51" i="17"/>
  <c r="D47" i="17"/>
  <c r="D41" i="17"/>
  <c r="D35" i="17"/>
  <c r="C31" i="17"/>
  <c r="I23" i="17"/>
  <c r="G8" i="17"/>
  <c r="C53" i="17"/>
  <c r="N2" i="11" s="1" a="1"/>
  <c r="C49" i="17"/>
  <c r="C43" i="17"/>
  <c r="J38" i="17"/>
  <c r="C35" i="17"/>
  <c r="H30" i="17"/>
  <c r="D26" i="17"/>
  <c r="J20" i="17"/>
  <c r="C16" i="17"/>
  <c r="E13" i="17"/>
  <c r="D8" i="17"/>
  <c r="H5" i="17"/>
  <c r="J52" i="17"/>
  <c r="I50" i="17"/>
  <c r="J48" i="17"/>
  <c r="J46" i="17"/>
  <c r="I44" i="17"/>
  <c r="J42" i="17"/>
  <c r="J40" i="17"/>
  <c r="I38" i="17"/>
  <c r="J36" i="17"/>
  <c r="J34" i="17"/>
  <c r="I32" i="17"/>
  <c r="G30" i="17"/>
  <c r="E28" i="17"/>
  <c r="C26" i="17"/>
  <c r="G23" i="17"/>
  <c r="I20" i="17"/>
  <c r="C18" i="17"/>
  <c r="H15" i="17"/>
  <c r="D13" i="17"/>
  <c r="F10" i="17"/>
  <c r="C8" i="17"/>
  <c r="D5" i="17"/>
  <c r="D53" i="17"/>
  <c r="D49" i="17"/>
  <c r="C45" i="17"/>
  <c r="D43" i="17"/>
  <c r="C39" i="17"/>
  <c r="D37" i="17"/>
  <c r="C33" i="17"/>
  <c r="G28" i="17"/>
  <c r="G26" i="17"/>
  <c r="C21" i="17"/>
  <c r="H18" i="17"/>
  <c r="D16" i="17"/>
  <c r="F13" i="17"/>
  <c r="C11" i="17"/>
  <c r="I5" i="17"/>
  <c r="J50" i="17"/>
  <c r="C47" i="17"/>
  <c r="J44" i="17"/>
  <c r="C41" i="17"/>
  <c r="C37" i="17"/>
  <c r="J32" i="17"/>
  <c r="F28" i="17"/>
  <c r="H23" i="17"/>
  <c r="G18" i="17"/>
  <c r="G10" i="17"/>
  <c r="G52" i="17"/>
  <c r="H50" i="17"/>
  <c r="H48" i="17"/>
  <c r="G46" i="17"/>
  <c r="H44" i="17"/>
  <c r="H42" i="17"/>
  <c r="G40" i="17"/>
  <c r="H38" i="17"/>
  <c r="H36" i="17"/>
  <c r="G34" i="17"/>
  <c r="H32" i="17"/>
  <c r="F30" i="17"/>
  <c r="D28" i="17"/>
  <c r="G25" i="17"/>
  <c r="D23" i="17"/>
  <c r="H20" i="17"/>
  <c r="J17" i="17"/>
  <c r="G15" i="17"/>
  <c r="C13" i="17"/>
  <c r="E10" i="17"/>
  <c r="G7" i="17"/>
  <c r="C5" i="17"/>
  <c r="F52" i="17"/>
  <c r="G50" i="17"/>
  <c r="G48" i="17"/>
  <c r="F46" i="17"/>
  <c r="G44" i="17"/>
  <c r="G42" i="17"/>
  <c r="F40" i="17"/>
  <c r="G38" i="17"/>
  <c r="G36" i="17"/>
  <c r="F34" i="17"/>
  <c r="G32" i="17"/>
  <c r="C30" i="17"/>
  <c r="C28" i="17"/>
  <c r="F25" i="17"/>
  <c r="C23" i="17"/>
  <c r="G20" i="17"/>
  <c r="I17" i="17"/>
  <c r="C15" i="17"/>
  <c r="H12" i="17"/>
  <c r="D10" i="17"/>
  <c r="F7" i="17"/>
  <c r="G4" i="17"/>
  <c r="B3" i="17"/>
  <c r="B4" i="17"/>
  <c r="B5" i="17"/>
  <c r="B6" i="17"/>
  <c r="B7" i="17"/>
  <c r="B8" i="17"/>
  <c r="B9" i="17"/>
  <c r="B10" i="17"/>
  <c r="B11" i="17"/>
  <c r="B12" i="17"/>
  <c r="B13" i="17"/>
  <c r="B14" i="17"/>
  <c r="B15" i="17"/>
  <c r="B16" i="17"/>
  <c r="B17" i="17"/>
  <c r="B18" i="17"/>
  <c r="B19" i="17"/>
  <c r="B20" i="17"/>
  <c r="B21" i="17"/>
  <c r="B22" i="17"/>
  <c r="B23" i="17"/>
  <c r="B24" i="17"/>
  <c r="B25" i="17"/>
  <c r="B26" i="17"/>
  <c r="B27" i="17"/>
  <c r="B28" i="17"/>
  <c r="B29" i="17"/>
  <c r="B30" i="17"/>
  <c r="B31" i="17"/>
  <c r="B32" i="17"/>
  <c r="B33" i="17"/>
  <c r="B34" i="17"/>
  <c r="B35" i="17"/>
  <c r="B36" i="17"/>
  <c r="B37" i="17"/>
  <c r="B38" i="17"/>
  <c r="B39" i="17"/>
  <c r="B40" i="17"/>
  <c r="B41" i="17"/>
  <c r="B42" i="17"/>
  <c r="B43" i="17"/>
  <c r="B44" i="17"/>
  <c r="B45" i="17"/>
  <c r="B46" i="17"/>
  <c r="B47" i="17"/>
  <c r="B48" i="17"/>
  <c r="B49" i="17"/>
  <c r="B50" i="17"/>
  <c r="B51" i="17"/>
  <c r="B52" i="17"/>
  <c r="B53" i="17"/>
  <c r="N6" i="11" l="1"/>
  <c r="N4" i="11"/>
  <c r="N3" i="11"/>
  <c r="N2" i="11"/>
  <c r="N8" i="11"/>
  <c r="N9" i="11"/>
  <c r="N7" i="11"/>
  <c r="N5" i="11"/>
  <c r="G6" i="1"/>
  <c r="B46" i="8" l="1"/>
  <c r="B47" i="8"/>
  <c r="B48" i="8"/>
  <c r="B49" i="8"/>
  <c r="B50" i="8"/>
  <c r="B51" i="8"/>
  <c r="B52" i="8"/>
  <c r="B53" i="8"/>
  <c r="C46" i="5"/>
  <c r="C46" i="6" s="1"/>
  <c r="D46" i="5"/>
  <c r="E46" i="5"/>
  <c r="F46" i="5"/>
  <c r="G46" i="5"/>
  <c r="H46" i="5"/>
  <c r="I46" i="5"/>
  <c r="J46" i="6" s="1"/>
  <c r="C47" i="5"/>
  <c r="C47" i="6" s="1"/>
  <c r="D47" i="5"/>
  <c r="E47" i="5"/>
  <c r="F47" i="5"/>
  <c r="G47" i="5"/>
  <c r="H47" i="5"/>
  <c r="I47" i="5"/>
  <c r="J47" i="6" s="1"/>
  <c r="C48" i="5"/>
  <c r="D48" i="5"/>
  <c r="E48" i="5"/>
  <c r="F48" i="5"/>
  <c r="G48" i="5"/>
  <c r="H48" i="5"/>
  <c r="I48" i="5"/>
  <c r="J48" i="6" s="1"/>
  <c r="C49" i="5"/>
  <c r="D49" i="5"/>
  <c r="E49" i="5"/>
  <c r="F49" i="5"/>
  <c r="G49" i="5"/>
  <c r="H49" i="5"/>
  <c r="I49" i="5"/>
  <c r="J49" i="6" s="1"/>
  <c r="C50" i="5"/>
  <c r="C50" i="6" s="1"/>
  <c r="D50" i="5"/>
  <c r="E50" i="5"/>
  <c r="F50" i="5"/>
  <c r="G50" i="5"/>
  <c r="H50" i="5"/>
  <c r="I50" i="5"/>
  <c r="J50" i="6" s="1"/>
  <c r="C51" i="5"/>
  <c r="D51" i="5"/>
  <c r="E51" i="5"/>
  <c r="F51" i="5"/>
  <c r="G51" i="5"/>
  <c r="H51" i="5"/>
  <c r="I51" i="5"/>
  <c r="C52" i="5"/>
  <c r="C52" i="6" s="1"/>
  <c r="D52" i="5"/>
  <c r="E52" i="5"/>
  <c r="F52" i="5"/>
  <c r="G52" i="5"/>
  <c r="H52" i="5"/>
  <c r="I52" i="5"/>
  <c r="J52" i="6" s="1"/>
  <c r="C53" i="5"/>
  <c r="C53" i="6" s="1"/>
  <c r="D53" i="5"/>
  <c r="E53" i="5"/>
  <c r="F53" i="5"/>
  <c r="G53" i="5"/>
  <c r="H53" i="5"/>
  <c r="I53" i="5"/>
  <c r="J53" i="6" s="1"/>
  <c r="C54" i="5"/>
  <c r="D54" i="5"/>
  <c r="E54" i="5"/>
  <c r="F54" i="5"/>
  <c r="G54" i="5"/>
  <c r="H54" i="5"/>
  <c r="I54" i="5"/>
  <c r="C55" i="5"/>
  <c r="D55" i="5"/>
  <c r="E55" i="5"/>
  <c r="F55" i="5"/>
  <c r="G55" i="5"/>
  <c r="H55" i="5"/>
  <c r="I55" i="5"/>
  <c r="C56" i="5"/>
  <c r="D56" i="5"/>
  <c r="E56" i="5"/>
  <c r="F56" i="5"/>
  <c r="G56" i="5"/>
  <c r="H56" i="5"/>
  <c r="I56" i="5"/>
  <c r="I51" i="6" l="1"/>
  <c r="D50" i="6"/>
  <c r="F53" i="6"/>
  <c r="G46" i="6"/>
  <c r="F52" i="6"/>
  <c r="G50" i="6"/>
  <c r="E47" i="6"/>
  <c r="H52" i="6"/>
  <c r="E49" i="6"/>
  <c r="F51" i="6"/>
  <c r="H48" i="6"/>
  <c r="H53" i="6"/>
  <c r="G48" i="6"/>
  <c r="I46" i="6"/>
  <c r="G53" i="6"/>
  <c r="D53" i="6"/>
  <c r="G51" i="6"/>
  <c r="I49" i="6"/>
  <c r="D48" i="6"/>
  <c r="F46" i="6"/>
  <c r="I53" i="6"/>
  <c r="H47" i="6"/>
  <c r="D52" i="6"/>
  <c r="G47" i="6"/>
  <c r="H49" i="6"/>
  <c r="E51" i="6"/>
  <c r="G49" i="6"/>
  <c r="I47" i="6"/>
  <c r="C48" i="6"/>
  <c r="I52" i="6"/>
  <c r="D51" i="6"/>
  <c r="F49" i="6"/>
  <c r="F48" i="6"/>
  <c r="G52" i="6"/>
  <c r="I50" i="6"/>
  <c r="D49" i="6"/>
  <c r="F47" i="6"/>
  <c r="E52" i="6"/>
  <c r="F50" i="6"/>
  <c r="I48" i="6"/>
  <c r="E46" i="6"/>
  <c r="D46" i="6"/>
  <c r="E50" i="6"/>
  <c r="J51" i="6"/>
  <c r="H46" i="6"/>
  <c r="E53" i="6"/>
  <c r="H51" i="6"/>
  <c r="E48" i="6"/>
  <c r="C51" i="6"/>
  <c r="D47" i="6"/>
  <c r="C49" i="6"/>
  <c r="H50" i="6"/>
  <c r="AE6" i="7" l="1"/>
  <c r="P6" i="7"/>
  <c r="A15" i="12"/>
  <c r="B19" i="1" l="1"/>
  <c r="C2" i="2" l="1"/>
  <c r="C2" i="17" s="1"/>
  <c r="B20" i="1" l="1"/>
  <c r="K17" i="1" s="1"/>
  <c r="K18" i="1" s="1"/>
  <c r="B9" i="12" l="1"/>
  <c r="G7" i="1"/>
  <c r="B9" i="1" s="1"/>
  <c r="M3" i="11"/>
  <c r="M4" i="11" s="1"/>
  <c r="M5" i="11" s="1"/>
  <c r="M6" i="11" s="1"/>
  <c r="M7" i="11" s="1"/>
  <c r="M8" i="11" s="1"/>
  <c r="M9" i="11" s="1"/>
  <c r="B10" i="1" l="1"/>
  <c r="A9" i="12"/>
  <c r="M3" i="8" l="1"/>
  <c r="M2" i="8" l="1"/>
  <c r="J52" i="8" l="1"/>
  <c r="I51" i="8"/>
  <c r="G46" i="8"/>
  <c r="J46" i="8"/>
  <c r="G50" i="8"/>
  <c r="F53" i="8"/>
  <c r="C53" i="8"/>
  <c r="J48" i="8"/>
  <c r="J49" i="8"/>
  <c r="J50" i="8"/>
  <c r="C52" i="8"/>
  <c r="F52" i="8"/>
  <c r="D50" i="8"/>
  <c r="E47" i="8"/>
  <c r="C46" i="8"/>
  <c r="J53" i="8"/>
  <c r="C50" i="8"/>
  <c r="J47" i="8"/>
  <c r="C47" i="8"/>
  <c r="E50" i="8"/>
  <c r="C51" i="8"/>
  <c r="D49" i="8"/>
  <c r="H49" i="8"/>
  <c r="D51" i="8"/>
  <c r="I47" i="8"/>
  <c r="I48" i="8"/>
  <c r="J51" i="8"/>
  <c r="H46" i="8"/>
  <c r="I49" i="8"/>
  <c r="H53" i="8"/>
  <c r="H50" i="8"/>
  <c r="H48" i="8"/>
  <c r="E52" i="8"/>
  <c r="F51" i="8"/>
  <c r="F48" i="8"/>
  <c r="F47" i="8"/>
  <c r="E46" i="8"/>
  <c r="I52" i="8"/>
  <c r="C49" i="8"/>
  <c r="E48" i="8"/>
  <c r="F50" i="8"/>
  <c r="D52" i="8"/>
  <c r="E51" i="8"/>
  <c r="E53" i="8"/>
  <c r="H47" i="8"/>
  <c r="D48" i="8"/>
  <c r="E49" i="8"/>
  <c r="G48" i="8"/>
  <c r="H52" i="8"/>
  <c r="C48" i="8"/>
  <c r="G49" i="8"/>
  <c r="D46" i="8"/>
  <c r="F49" i="8"/>
  <c r="D47" i="8"/>
  <c r="G47" i="8"/>
  <c r="H51" i="8"/>
  <c r="G52" i="8"/>
  <c r="I53" i="8"/>
  <c r="I46" i="8"/>
  <c r="G51" i="8"/>
  <c r="G53" i="8"/>
  <c r="I50" i="8"/>
  <c r="D53" i="8"/>
  <c r="F46" i="8"/>
  <c r="B13" i="1"/>
  <c r="C2" i="5"/>
  <c r="B1" i="8"/>
  <c r="A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" i="11" l="1"/>
  <c r="C2" i="6"/>
  <c r="C2" i="8" s="1"/>
  <c r="D2" i="2"/>
  <c r="D2" i="17" s="1"/>
  <c r="C4" i="5"/>
  <c r="D4" i="5"/>
  <c r="E4" i="5"/>
  <c r="F4" i="5"/>
  <c r="G4" i="5"/>
  <c r="H4" i="5"/>
  <c r="I4" i="5"/>
  <c r="J4" i="6" s="1"/>
  <c r="J4" i="8" s="1"/>
  <c r="C5" i="5"/>
  <c r="D5" i="5"/>
  <c r="E5" i="5"/>
  <c r="F5" i="5"/>
  <c r="G5" i="5"/>
  <c r="H5" i="5"/>
  <c r="I5" i="5"/>
  <c r="J5" i="6" s="1"/>
  <c r="J5" i="8" s="1"/>
  <c r="C6" i="5"/>
  <c r="C6" i="6" s="1"/>
  <c r="C6" i="8" s="1"/>
  <c r="D6" i="5"/>
  <c r="E6" i="5"/>
  <c r="F6" i="5"/>
  <c r="G6" i="5"/>
  <c r="H6" i="5"/>
  <c r="I6" i="5"/>
  <c r="J6" i="6" s="1"/>
  <c r="J6" i="8" s="1"/>
  <c r="C7" i="5"/>
  <c r="C7" i="6" s="1"/>
  <c r="C7" i="8" s="1"/>
  <c r="D7" i="5"/>
  <c r="E7" i="5"/>
  <c r="F7" i="5"/>
  <c r="G7" i="5"/>
  <c r="H7" i="5"/>
  <c r="I7" i="5"/>
  <c r="J7" i="6" s="1"/>
  <c r="J7" i="8" s="1"/>
  <c r="C8" i="5"/>
  <c r="C8" i="6" s="1"/>
  <c r="C8" i="8" s="1"/>
  <c r="D8" i="5"/>
  <c r="E8" i="5"/>
  <c r="F8" i="5"/>
  <c r="G8" i="5"/>
  <c r="H8" i="5"/>
  <c r="I8" i="5"/>
  <c r="J8" i="6" s="1"/>
  <c r="J8" i="8" s="1"/>
  <c r="C9" i="5"/>
  <c r="C9" i="6" s="1"/>
  <c r="C9" i="8" s="1"/>
  <c r="D9" i="5"/>
  <c r="E9" i="5"/>
  <c r="F9" i="5"/>
  <c r="G9" i="5"/>
  <c r="H9" i="5"/>
  <c r="I9" i="5"/>
  <c r="J9" i="6" s="1"/>
  <c r="J9" i="8" s="1"/>
  <c r="C10" i="5"/>
  <c r="C10" i="6" s="1"/>
  <c r="C10" i="8" s="1"/>
  <c r="D10" i="5"/>
  <c r="E10" i="5"/>
  <c r="F10" i="5"/>
  <c r="G10" i="5"/>
  <c r="H10" i="5"/>
  <c r="I10" i="5"/>
  <c r="J10" i="6" s="1"/>
  <c r="J10" i="8" s="1"/>
  <c r="C11" i="5"/>
  <c r="D11" i="5"/>
  <c r="E11" i="5"/>
  <c r="F11" i="5"/>
  <c r="G11" i="5"/>
  <c r="H11" i="5"/>
  <c r="I11" i="5"/>
  <c r="J11" i="6" s="1"/>
  <c r="J11" i="8" s="1"/>
  <c r="C12" i="5"/>
  <c r="C12" i="6" s="1"/>
  <c r="C12" i="8" s="1"/>
  <c r="D12" i="5"/>
  <c r="E12" i="5"/>
  <c r="F12" i="5"/>
  <c r="G12" i="5"/>
  <c r="H12" i="5"/>
  <c r="I12" i="5"/>
  <c r="J12" i="6" s="1"/>
  <c r="J12" i="8" s="1"/>
  <c r="C13" i="5"/>
  <c r="D13" i="5"/>
  <c r="E13" i="5"/>
  <c r="F13" i="5"/>
  <c r="G13" i="5"/>
  <c r="H13" i="5"/>
  <c r="I13" i="5"/>
  <c r="J13" i="6" s="1"/>
  <c r="J13" i="8" s="1"/>
  <c r="C14" i="5"/>
  <c r="D14" i="5"/>
  <c r="E14" i="5"/>
  <c r="F14" i="5"/>
  <c r="G14" i="5"/>
  <c r="H14" i="5"/>
  <c r="I14" i="5"/>
  <c r="J14" i="6" s="1"/>
  <c r="J14" i="8" s="1"/>
  <c r="C15" i="5"/>
  <c r="D15" i="5"/>
  <c r="E15" i="5"/>
  <c r="F15" i="5"/>
  <c r="G15" i="5"/>
  <c r="H15" i="5"/>
  <c r="I15" i="5"/>
  <c r="J15" i="6" s="1"/>
  <c r="J15" i="8" s="1"/>
  <c r="C16" i="5"/>
  <c r="C16" i="6" s="1"/>
  <c r="C16" i="8" s="1"/>
  <c r="D16" i="5"/>
  <c r="E16" i="5"/>
  <c r="F16" i="5"/>
  <c r="G16" i="5"/>
  <c r="H16" i="5"/>
  <c r="I16" i="5"/>
  <c r="J16" i="6" s="1"/>
  <c r="J16" i="8" s="1"/>
  <c r="C17" i="5"/>
  <c r="D17" i="5"/>
  <c r="E17" i="5"/>
  <c r="F17" i="5"/>
  <c r="G17" i="5"/>
  <c r="H17" i="5"/>
  <c r="I17" i="5"/>
  <c r="J17" i="6" s="1"/>
  <c r="J17" i="8" s="1"/>
  <c r="C18" i="5"/>
  <c r="D18" i="5"/>
  <c r="E18" i="5"/>
  <c r="F18" i="5"/>
  <c r="G18" i="5"/>
  <c r="H18" i="5"/>
  <c r="I18" i="5"/>
  <c r="J18" i="6" s="1"/>
  <c r="J18" i="8" s="1"/>
  <c r="C19" i="5"/>
  <c r="C19" i="6" s="1"/>
  <c r="C19" i="8" s="1"/>
  <c r="D19" i="5"/>
  <c r="E19" i="5"/>
  <c r="F19" i="5"/>
  <c r="G19" i="5"/>
  <c r="H19" i="5"/>
  <c r="I19" i="5"/>
  <c r="C20" i="5"/>
  <c r="D20" i="5"/>
  <c r="E20" i="5"/>
  <c r="F20" i="5"/>
  <c r="G20" i="5"/>
  <c r="H20" i="5"/>
  <c r="I20" i="5"/>
  <c r="J20" i="6" s="1"/>
  <c r="J20" i="8" s="1"/>
  <c r="C21" i="5"/>
  <c r="C21" i="6" s="1"/>
  <c r="C21" i="8" s="1"/>
  <c r="D21" i="5"/>
  <c r="E21" i="5"/>
  <c r="F21" i="5"/>
  <c r="G21" i="5"/>
  <c r="H21" i="5"/>
  <c r="I21" i="5"/>
  <c r="J21" i="6" s="1"/>
  <c r="J21" i="8" s="1"/>
  <c r="C22" i="5"/>
  <c r="C22" i="6" s="1"/>
  <c r="C22" i="8" s="1"/>
  <c r="D22" i="5"/>
  <c r="E22" i="5"/>
  <c r="F22" i="5"/>
  <c r="G22" i="5"/>
  <c r="H22" i="5"/>
  <c r="I22" i="5"/>
  <c r="J22" i="6" s="1"/>
  <c r="J22" i="8" s="1"/>
  <c r="C23" i="5"/>
  <c r="C23" i="6" s="1"/>
  <c r="C23" i="8" s="1"/>
  <c r="D23" i="5"/>
  <c r="E23" i="5"/>
  <c r="F23" i="5"/>
  <c r="G23" i="5"/>
  <c r="H23" i="5"/>
  <c r="I23" i="5"/>
  <c r="J23" i="6" s="1"/>
  <c r="J23" i="8" s="1"/>
  <c r="C24" i="5"/>
  <c r="C24" i="6" s="1"/>
  <c r="C24" i="8" s="1"/>
  <c r="D24" i="5"/>
  <c r="E24" i="5"/>
  <c r="F24" i="5"/>
  <c r="G24" i="5"/>
  <c r="H24" i="5"/>
  <c r="I24" i="5"/>
  <c r="J24" i="6" s="1"/>
  <c r="J24" i="8" s="1"/>
  <c r="C25" i="5"/>
  <c r="D25" i="5"/>
  <c r="E25" i="5"/>
  <c r="F25" i="5"/>
  <c r="G25" i="5"/>
  <c r="H25" i="5"/>
  <c r="I25" i="5"/>
  <c r="J25" i="6" s="1"/>
  <c r="J25" i="8" s="1"/>
  <c r="C26" i="5"/>
  <c r="C26" i="6" s="1"/>
  <c r="C26" i="8" s="1"/>
  <c r="D26" i="5"/>
  <c r="E26" i="5"/>
  <c r="F26" i="5"/>
  <c r="G26" i="5"/>
  <c r="H26" i="5"/>
  <c r="I26" i="5"/>
  <c r="J26" i="6" s="1"/>
  <c r="J26" i="8" s="1"/>
  <c r="C27" i="5"/>
  <c r="D27" i="5"/>
  <c r="E27" i="5"/>
  <c r="F27" i="5"/>
  <c r="G27" i="5"/>
  <c r="H27" i="5"/>
  <c r="I27" i="5"/>
  <c r="J27" i="6" s="1"/>
  <c r="J27" i="8" s="1"/>
  <c r="C28" i="5"/>
  <c r="C28" i="6" s="1"/>
  <c r="C28" i="8" s="1"/>
  <c r="D28" i="5"/>
  <c r="E28" i="5"/>
  <c r="F28" i="5"/>
  <c r="G28" i="5"/>
  <c r="H28" i="5"/>
  <c r="I28" i="5"/>
  <c r="J28" i="6" s="1"/>
  <c r="J28" i="8" s="1"/>
  <c r="C29" i="5"/>
  <c r="D29" i="5"/>
  <c r="E29" i="5"/>
  <c r="F29" i="5"/>
  <c r="G29" i="5"/>
  <c r="H29" i="5"/>
  <c r="I29" i="5"/>
  <c r="J29" i="6" s="1"/>
  <c r="J29" i="8" s="1"/>
  <c r="C30" i="5"/>
  <c r="D30" i="5"/>
  <c r="E30" i="5"/>
  <c r="F30" i="5"/>
  <c r="G30" i="5"/>
  <c r="H30" i="5"/>
  <c r="I30" i="5"/>
  <c r="C31" i="5"/>
  <c r="D31" i="5"/>
  <c r="E31" i="5"/>
  <c r="F31" i="5"/>
  <c r="G31" i="5"/>
  <c r="H31" i="5"/>
  <c r="I31" i="5"/>
  <c r="J31" i="6" s="1"/>
  <c r="J31" i="8" s="1"/>
  <c r="C32" i="5"/>
  <c r="D32" i="5"/>
  <c r="E32" i="5"/>
  <c r="F32" i="5"/>
  <c r="G32" i="5"/>
  <c r="H32" i="5"/>
  <c r="I32" i="5"/>
  <c r="J32" i="6" s="1"/>
  <c r="J32" i="8" s="1"/>
  <c r="C33" i="5"/>
  <c r="D33" i="5"/>
  <c r="E33" i="5"/>
  <c r="F33" i="5"/>
  <c r="G33" i="5"/>
  <c r="H33" i="5"/>
  <c r="I33" i="5"/>
  <c r="J33" i="6" s="1"/>
  <c r="J33" i="8" s="1"/>
  <c r="C34" i="5"/>
  <c r="D34" i="5"/>
  <c r="E34" i="5"/>
  <c r="F34" i="5"/>
  <c r="G34" i="5"/>
  <c r="H34" i="5"/>
  <c r="I34" i="5"/>
  <c r="J34" i="6" s="1"/>
  <c r="J34" i="8" s="1"/>
  <c r="C35" i="5"/>
  <c r="C35" i="6" s="1"/>
  <c r="C35" i="8" s="1"/>
  <c r="D35" i="5"/>
  <c r="E35" i="5"/>
  <c r="F35" i="5"/>
  <c r="G35" i="5"/>
  <c r="H35" i="5"/>
  <c r="I35" i="5"/>
  <c r="J35" i="6" s="1"/>
  <c r="J35" i="8" s="1"/>
  <c r="C36" i="5"/>
  <c r="D36" i="5"/>
  <c r="E36" i="5"/>
  <c r="F36" i="5"/>
  <c r="G36" i="5"/>
  <c r="H36" i="5"/>
  <c r="I36" i="5"/>
  <c r="J36" i="6" s="1"/>
  <c r="J36" i="8" s="1"/>
  <c r="C37" i="5"/>
  <c r="C37" i="6" s="1"/>
  <c r="C37" i="8" s="1"/>
  <c r="D37" i="5"/>
  <c r="E37" i="5"/>
  <c r="F37" i="5"/>
  <c r="G37" i="5"/>
  <c r="H37" i="5"/>
  <c r="I37" i="5"/>
  <c r="J37" i="6" s="1"/>
  <c r="J37" i="8" s="1"/>
  <c r="C38" i="5"/>
  <c r="C38" i="6" s="1"/>
  <c r="C38" i="8" s="1"/>
  <c r="D38" i="5"/>
  <c r="E38" i="5"/>
  <c r="F38" i="5"/>
  <c r="G38" i="5"/>
  <c r="H38" i="5"/>
  <c r="I38" i="5"/>
  <c r="C39" i="5"/>
  <c r="D39" i="5"/>
  <c r="E39" i="5"/>
  <c r="F39" i="5"/>
  <c r="G39" i="5"/>
  <c r="H39" i="5"/>
  <c r="I39" i="5"/>
  <c r="C40" i="5"/>
  <c r="C40" i="6" s="1"/>
  <c r="C40" i="8" s="1"/>
  <c r="D40" i="5"/>
  <c r="E40" i="5"/>
  <c r="F40" i="5"/>
  <c r="G40" i="5"/>
  <c r="H40" i="5"/>
  <c r="I40" i="5"/>
  <c r="J40" i="6" s="1"/>
  <c r="J40" i="8" s="1"/>
  <c r="C41" i="5"/>
  <c r="D41" i="5"/>
  <c r="E41" i="5"/>
  <c r="F41" i="5"/>
  <c r="G41" i="5"/>
  <c r="H41" i="5"/>
  <c r="I41" i="5"/>
  <c r="J41" i="6" s="1"/>
  <c r="J41" i="8" s="1"/>
  <c r="C42" i="5"/>
  <c r="C42" i="6" s="1"/>
  <c r="C42" i="8" s="1"/>
  <c r="D42" i="5"/>
  <c r="E42" i="5"/>
  <c r="F42" i="5"/>
  <c r="G42" i="5"/>
  <c r="H42" i="5"/>
  <c r="I42" i="5"/>
  <c r="J42" i="6" s="1"/>
  <c r="J42" i="8" s="1"/>
  <c r="C43" i="5"/>
  <c r="D43" i="5"/>
  <c r="E43" i="5"/>
  <c r="F43" i="5"/>
  <c r="G43" i="5"/>
  <c r="H43" i="5"/>
  <c r="I43" i="5"/>
  <c r="J43" i="6" s="1"/>
  <c r="J43" i="8" s="1"/>
  <c r="C44" i="5"/>
  <c r="C44" i="6" s="1"/>
  <c r="C44" i="8" s="1"/>
  <c r="D44" i="5"/>
  <c r="E44" i="5"/>
  <c r="F44" i="5"/>
  <c r="G44" i="5"/>
  <c r="H44" i="5"/>
  <c r="I44" i="5"/>
  <c r="J44" i="6" s="1"/>
  <c r="J44" i="8" s="1"/>
  <c r="C45" i="5"/>
  <c r="D45" i="5"/>
  <c r="E45" i="5"/>
  <c r="F45" i="5"/>
  <c r="G45" i="5"/>
  <c r="H45" i="5"/>
  <c r="I45" i="5"/>
  <c r="J45" i="6" s="1"/>
  <c r="J45" i="8" s="1"/>
  <c r="D3" i="5"/>
  <c r="E3" i="5"/>
  <c r="F3" i="5"/>
  <c r="G3" i="5"/>
  <c r="H3" i="5"/>
  <c r="I3" i="5"/>
  <c r="J3" i="6" s="1"/>
  <c r="J3" i="8" s="1"/>
  <c r="C3" i="5"/>
  <c r="E2" i="2" l="1"/>
  <c r="E2" i="17" s="1"/>
  <c r="G9" i="11"/>
  <c r="I10" i="11"/>
  <c r="P9" i="11"/>
  <c r="P2" i="11"/>
  <c r="O3" i="11"/>
  <c r="O4" i="11"/>
  <c r="O5" i="11"/>
  <c r="P4" i="11"/>
  <c r="O8" i="11"/>
  <c r="P5" i="11"/>
  <c r="O9" i="11"/>
  <c r="P6" i="11"/>
  <c r="O2" i="11"/>
  <c r="P7" i="11"/>
  <c r="P8" i="11"/>
  <c r="O6" i="11"/>
  <c r="P3" i="11"/>
  <c r="O7" i="11"/>
  <c r="I1" i="11"/>
  <c r="G3" i="11"/>
  <c r="G4" i="11"/>
  <c r="G5" i="11"/>
  <c r="G2" i="11"/>
  <c r="I4" i="11"/>
  <c r="I6" i="11"/>
  <c r="I2" i="11"/>
  <c r="I3" i="11"/>
  <c r="G6" i="11"/>
  <c r="I5" i="11"/>
  <c r="I7" i="11"/>
  <c r="G7" i="11"/>
  <c r="I8" i="11"/>
  <c r="G8" i="11"/>
  <c r="I9" i="11"/>
  <c r="I11" i="11"/>
  <c r="G10" i="11"/>
  <c r="E26" i="6"/>
  <c r="E26" i="8" s="1"/>
  <c r="G24" i="6"/>
  <c r="G24" i="8" s="1"/>
  <c r="E14" i="6"/>
  <c r="E14" i="8" s="1"/>
  <c r="D2" i="6"/>
  <c r="D2" i="8" s="1"/>
  <c r="D2" i="5"/>
  <c r="E10" i="6"/>
  <c r="E10" i="8" s="1"/>
  <c r="E3" i="6"/>
  <c r="E3" i="8" s="1"/>
  <c r="G45" i="6"/>
  <c r="G45" i="8" s="1"/>
  <c r="I43" i="6"/>
  <c r="I43" i="8" s="1"/>
  <c r="H38" i="6"/>
  <c r="H38" i="8" s="1"/>
  <c r="I35" i="6"/>
  <c r="I35" i="8" s="1"/>
  <c r="E35" i="6"/>
  <c r="E35" i="8" s="1"/>
  <c r="G33" i="6"/>
  <c r="G33" i="8" s="1"/>
  <c r="F32" i="6"/>
  <c r="F32" i="8" s="1"/>
  <c r="H30" i="6"/>
  <c r="H30" i="8" s="1"/>
  <c r="G25" i="6"/>
  <c r="G25" i="8" s="1"/>
  <c r="I23" i="6"/>
  <c r="I23" i="8" s="1"/>
  <c r="H22" i="6"/>
  <c r="H22" i="8" s="1"/>
  <c r="H37" i="6"/>
  <c r="H37" i="8" s="1"/>
  <c r="F27" i="6"/>
  <c r="F27" i="8" s="1"/>
  <c r="F20" i="6"/>
  <c r="F20" i="8" s="1"/>
  <c r="E19" i="6"/>
  <c r="E19" i="8" s="1"/>
  <c r="G17" i="6"/>
  <c r="G17" i="8" s="1"/>
  <c r="E15" i="6"/>
  <c r="E15" i="8" s="1"/>
  <c r="F12" i="6"/>
  <c r="F12" i="8" s="1"/>
  <c r="H10" i="6"/>
  <c r="H10" i="8" s="1"/>
  <c r="G9" i="6"/>
  <c r="G9" i="8" s="1"/>
  <c r="I7" i="6"/>
  <c r="I7" i="8" s="1"/>
  <c r="F4" i="6"/>
  <c r="F4" i="8" s="1"/>
  <c r="E2" i="6"/>
  <c r="E2" i="8" s="1"/>
  <c r="E2" i="5"/>
  <c r="F2" i="2"/>
  <c r="F2" i="17" s="1"/>
  <c r="G4" i="6"/>
  <c r="G4" i="8" s="1"/>
  <c r="H3" i="6"/>
  <c r="H3" i="8" s="1"/>
  <c r="F45" i="6"/>
  <c r="F45" i="8" s="1"/>
  <c r="I44" i="6"/>
  <c r="I44" i="8" s="1"/>
  <c r="E44" i="6"/>
  <c r="E44" i="8" s="1"/>
  <c r="H43" i="6"/>
  <c r="H43" i="8" s="1"/>
  <c r="G42" i="6"/>
  <c r="G42" i="8" s="1"/>
  <c r="F41" i="6"/>
  <c r="F41" i="8" s="1"/>
  <c r="I40" i="6"/>
  <c r="I40" i="8" s="1"/>
  <c r="E40" i="6"/>
  <c r="E40" i="8" s="1"/>
  <c r="H39" i="6"/>
  <c r="H39" i="8" s="1"/>
  <c r="G38" i="6"/>
  <c r="G38" i="8" s="1"/>
  <c r="F37" i="6"/>
  <c r="F37" i="8" s="1"/>
  <c r="I36" i="6"/>
  <c r="I36" i="8" s="1"/>
  <c r="E36" i="6"/>
  <c r="E36" i="8" s="1"/>
  <c r="H35" i="6"/>
  <c r="H35" i="8" s="1"/>
  <c r="G34" i="6"/>
  <c r="G34" i="8" s="1"/>
  <c r="F33" i="6"/>
  <c r="F33" i="8" s="1"/>
  <c r="I32" i="6"/>
  <c r="I32" i="8" s="1"/>
  <c r="E32" i="6"/>
  <c r="E32" i="8" s="1"/>
  <c r="H31" i="6"/>
  <c r="H31" i="8" s="1"/>
  <c r="G30" i="6"/>
  <c r="G30" i="8" s="1"/>
  <c r="F29" i="6"/>
  <c r="F29" i="8" s="1"/>
  <c r="I28" i="6"/>
  <c r="I28" i="8" s="1"/>
  <c r="E28" i="6"/>
  <c r="E28" i="8" s="1"/>
  <c r="H27" i="6"/>
  <c r="H27" i="8" s="1"/>
  <c r="G26" i="6"/>
  <c r="G26" i="8" s="1"/>
  <c r="F25" i="6"/>
  <c r="F25" i="8" s="1"/>
  <c r="I24" i="6"/>
  <c r="I24" i="8" s="1"/>
  <c r="E20" i="6"/>
  <c r="E20" i="8" s="1"/>
  <c r="C39" i="6"/>
  <c r="C39" i="8" s="1"/>
  <c r="D39" i="6"/>
  <c r="D39" i="8" s="1"/>
  <c r="C34" i="6"/>
  <c r="C34" i="8" s="1"/>
  <c r="D34" i="6"/>
  <c r="D34" i="8" s="1"/>
  <c r="D30" i="6"/>
  <c r="D30" i="8" s="1"/>
  <c r="C30" i="6"/>
  <c r="C30" i="8" s="1"/>
  <c r="C18" i="6"/>
  <c r="C18" i="8" s="1"/>
  <c r="D18" i="6"/>
  <c r="D18" i="8" s="1"/>
  <c r="C14" i="6"/>
  <c r="C14" i="8" s="1"/>
  <c r="D14" i="6"/>
  <c r="D14" i="8" s="1"/>
  <c r="D28" i="6"/>
  <c r="D28" i="8" s="1"/>
  <c r="E24" i="6"/>
  <c r="E24" i="8" s="1"/>
  <c r="H23" i="6"/>
  <c r="H23" i="8" s="1"/>
  <c r="G22" i="6"/>
  <c r="G22" i="8" s="1"/>
  <c r="F21" i="6"/>
  <c r="F21" i="8" s="1"/>
  <c r="I20" i="6"/>
  <c r="I20" i="8" s="1"/>
  <c r="H19" i="6"/>
  <c r="H19" i="8" s="1"/>
  <c r="G18" i="6"/>
  <c r="G18" i="8" s="1"/>
  <c r="F17" i="6"/>
  <c r="F17" i="8" s="1"/>
  <c r="I16" i="6"/>
  <c r="I16" i="8" s="1"/>
  <c r="E16" i="6"/>
  <c r="E16" i="8" s="1"/>
  <c r="H15" i="6"/>
  <c r="H15" i="8" s="1"/>
  <c r="G14" i="6"/>
  <c r="G14" i="8" s="1"/>
  <c r="F13" i="6"/>
  <c r="F13" i="8" s="1"/>
  <c r="I12" i="6"/>
  <c r="I12" i="8" s="1"/>
  <c r="E12" i="6"/>
  <c r="E12" i="8" s="1"/>
  <c r="H11" i="6"/>
  <c r="H11" i="8" s="1"/>
  <c r="G10" i="6"/>
  <c r="G10" i="8" s="1"/>
  <c r="F9" i="6"/>
  <c r="F9" i="8" s="1"/>
  <c r="I8" i="6"/>
  <c r="I8" i="8" s="1"/>
  <c r="E8" i="6"/>
  <c r="E8" i="8" s="1"/>
  <c r="H7" i="6"/>
  <c r="H7" i="8" s="1"/>
  <c r="G6" i="6"/>
  <c r="G6" i="8" s="1"/>
  <c r="F5" i="6"/>
  <c r="F5" i="8" s="1"/>
  <c r="I4" i="6"/>
  <c r="I4" i="8" s="1"/>
  <c r="E4" i="6"/>
  <c r="E4" i="8" s="1"/>
  <c r="D44" i="6"/>
  <c r="D44" i="8" s="1"/>
  <c r="D42" i="6"/>
  <c r="D42" i="8" s="1"/>
  <c r="I39" i="6"/>
  <c r="I39" i="8" s="1"/>
  <c r="E39" i="6"/>
  <c r="E39" i="8" s="1"/>
  <c r="D26" i="6"/>
  <c r="D26" i="8" s="1"/>
  <c r="I19" i="6"/>
  <c r="I19" i="8" s="1"/>
  <c r="H14" i="6"/>
  <c r="H14" i="8" s="1"/>
  <c r="E11" i="6"/>
  <c r="E11" i="8" s="1"/>
  <c r="D10" i="6"/>
  <c r="D10" i="8" s="1"/>
  <c r="E7" i="6"/>
  <c r="E7" i="8" s="1"/>
  <c r="D7" i="6"/>
  <c r="D7" i="8" s="1"/>
  <c r="J39" i="6"/>
  <c r="J39" i="8" s="1"/>
  <c r="C43" i="6"/>
  <c r="C43" i="8" s="1"/>
  <c r="D43" i="6"/>
  <c r="D43" i="8" s="1"/>
  <c r="C31" i="6"/>
  <c r="C31" i="8" s="1"/>
  <c r="D31" i="6"/>
  <c r="D31" i="8" s="1"/>
  <c r="C27" i="6"/>
  <c r="C27" i="8" s="1"/>
  <c r="D27" i="6"/>
  <c r="D27" i="8" s="1"/>
  <c r="C15" i="6"/>
  <c r="C15" i="8" s="1"/>
  <c r="D15" i="6"/>
  <c r="D15" i="8" s="1"/>
  <c r="C11" i="6"/>
  <c r="C11" i="8" s="1"/>
  <c r="D11" i="6"/>
  <c r="D11" i="8" s="1"/>
  <c r="D35" i="6"/>
  <c r="D35" i="8" s="1"/>
  <c r="D24" i="6"/>
  <c r="D24" i="8" s="1"/>
  <c r="C3" i="6"/>
  <c r="C3" i="8" s="1"/>
  <c r="D3" i="6"/>
  <c r="D3" i="8" s="1"/>
  <c r="G3" i="6"/>
  <c r="G3" i="8" s="1"/>
  <c r="I45" i="6"/>
  <c r="I45" i="8" s="1"/>
  <c r="E45" i="6"/>
  <c r="E45" i="8" s="1"/>
  <c r="H44" i="6"/>
  <c r="H44" i="8" s="1"/>
  <c r="G43" i="6"/>
  <c r="G43" i="8" s="1"/>
  <c r="F42" i="6"/>
  <c r="F42" i="8" s="1"/>
  <c r="I41" i="6"/>
  <c r="I41" i="8" s="1"/>
  <c r="E41" i="6"/>
  <c r="E41" i="8" s="1"/>
  <c r="H40" i="6"/>
  <c r="H40" i="8" s="1"/>
  <c r="G40" i="6"/>
  <c r="G40" i="8" s="1"/>
  <c r="G39" i="6"/>
  <c r="G39" i="8" s="1"/>
  <c r="J38" i="6"/>
  <c r="J38" i="8" s="1"/>
  <c r="I38" i="6"/>
  <c r="I38" i="8" s="1"/>
  <c r="F38" i="6"/>
  <c r="F38" i="8" s="1"/>
  <c r="I37" i="6"/>
  <c r="I37" i="8" s="1"/>
  <c r="E37" i="6"/>
  <c r="E37" i="8" s="1"/>
  <c r="H36" i="6"/>
  <c r="H36" i="8" s="1"/>
  <c r="D36" i="6"/>
  <c r="D36" i="8" s="1"/>
  <c r="C36" i="6"/>
  <c r="C36" i="8" s="1"/>
  <c r="G35" i="6"/>
  <c r="G35" i="8" s="1"/>
  <c r="F34" i="6"/>
  <c r="F34" i="8" s="1"/>
  <c r="I33" i="6"/>
  <c r="I33" i="8" s="1"/>
  <c r="E33" i="6"/>
  <c r="E33" i="8" s="1"/>
  <c r="H32" i="6"/>
  <c r="H32" i="8" s="1"/>
  <c r="C32" i="6"/>
  <c r="C32" i="8" s="1"/>
  <c r="D32" i="6"/>
  <c r="D32" i="8" s="1"/>
  <c r="G31" i="6"/>
  <c r="G31" i="8" s="1"/>
  <c r="J30" i="6"/>
  <c r="J30" i="8" s="1"/>
  <c r="I30" i="6"/>
  <c r="I30" i="8" s="1"/>
  <c r="F30" i="6"/>
  <c r="F30" i="8" s="1"/>
  <c r="I29" i="6"/>
  <c r="I29" i="8" s="1"/>
  <c r="E29" i="6"/>
  <c r="E29" i="8" s="1"/>
  <c r="H28" i="6"/>
  <c r="H28" i="8" s="1"/>
  <c r="G27" i="6"/>
  <c r="G27" i="8" s="1"/>
  <c r="F26" i="6"/>
  <c r="F26" i="8" s="1"/>
  <c r="I25" i="6"/>
  <c r="I25" i="8" s="1"/>
  <c r="H25" i="6"/>
  <c r="H25" i="8" s="1"/>
  <c r="E25" i="6"/>
  <c r="E25" i="8" s="1"/>
  <c r="H24" i="6"/>
  <c r="H24" i="8" s="1"/>
  <c r="G23" i="6"/>
  <c r="G23" i="8" s="1"/>
  <c r="F22" i="6"/>
  <c r="F22" i="8" s="1"/>
  <c r="I21" i="6"/>
  <c r="I21" i="8" s="1"/>
  <c r="E21" i="6"/>
  <c r="E21" i="8" s="1"/>
  <c r="H20" i="6"/>
  <c r="H20" i="8" s="1"/>
  <c r="D20" i="6"/>
  <c r="D20" i="8" s="1"/>
  <c r="C20" i="6"/>
  <c r="C20" i="8" s="1"/>
  <c r="G19" i="6"/>
  <c r="G19" i="8" s="1"/>
  <c r="F18" i="6"/>
  <c r="F18" i="8" s="1"/>
  <c r="I17" i="6"/>
  <c r="I17" i="8" s="1"/>
  <c r="H17" i="6"/>
  <c r="H17" i="8" s="1"/>
  <c r="E17" i="6"/>
  <c r="E17" i="8" s="1"/>
  <c r="H16" i="6"/>
  <c r="H16" i="8" s="1"/>
  <c r="D16" i="6"/>
  <c r="D16" i="8" s="1"/>
  <c r="G15" i="6"/>
  <c r="G15" i="8" s="1"/>
  <c r="F14" i="6"/>
  <c r="F14" i="8" s="1"/>
  <c r="I13" i="6"/>
  <c r="I13" i="8" s="1"/>
  <c r="E13" i="6"/>
  <c r="E13" i="8" s="1"/>
  <c r="H12" i="6"/>
  <c r="H12" i="8" s="1"/>
  <c r="G11" i="6"/>
  <c r="G11" i="8" s="1"/>
  <c r="F10" i="6"/>
  <c r="F10" i="8" s="1"/>
  <c r="I9" i="6"/>
  <c r="I9" i="8" s="1"/>
  <c r="E9" i="6"/>
  <c r="E9" i="8" s="1"/>
  <c r="H8" i="6"/>
  <c r="H8" i="8" s="1"/>
  <c r="G7" i="6"/>
  <c r="G7" i="8" s="1"/>
  <c r="F6" i="6"/>
  <c r="F6" i="8" s="1"/>
  <c r="I5" i="6"/>
  <c r="I5" i="8" s="1"/>
  <c r="E5" i="6"/>
  <c r="E5" i="8" s="1"/>
  <c r="H4" i="6"/>
  <c r="H4" i="8" s="1"/>
  <c r="C4" i="6"/>
  <c r="C4" i="8" s="1"/>
  <c r="D4" i="6"/>
  <c r="D4" i="8" s="1"/>
  <c r="D23" i="6"/>
  <c r="D23" i="8" s="1"/>
  <c r="D12" i="6"/>
  <c r="D12" i="8" s="1"/>
  <c r="E42" i="6"/>
  <c r="E42" i="8" s="1"/>
  <c r="G12" i="6"/>
  <c r="G12" i="8" s="1"/>
  <c r="I14" i="6"/>
  <c r="I14" i="8" s="1"/>
  <c r="G44" i="6"/>
  <c r="G44" i="8" s="1"/>
  <c r="F43" i="6"/>
  <c r="F43" i="8" s="1"/>
  <c r="H41" i="6"/>
  <c r="H41" i="8" s="1"/>
  <c r="G36" i="6"/>
  <c r="G36" i="8" s="1"/>
  <c r="I34" i="6"/>
  <c r="I34" i="8" s="1"/>
  <c r="H33" i="6"/>
  <c r="H33" i="8" s="1"/>
  <c r="F31" i="6"/>
  <c r="F31" i="8" s="1"/>
  <c r="E30" i="6"/>
  <c r="E30" i="8" s="1"/>
  <c r="G28" i="6"/>
  <c r="G28" i="8" s="1"/>
  <c r="F23" i="6"/>
  <c r="F23" i="8" s="1"/>
  <c r="H21" i="6"/>
  <c r="H21" i="8" s="1"/>
  <c r="G20" i="6"/>
  <c r="G20" i="8" s="1"/>
  <c r="I18" i="6"/>
  <c r="I18" i="8" s="1"/>
  <c r="E18" i="6"/>
  <c r="E18" i="8" s="1"/>
  <c r="F15" i="6"/>
  <c r="F15" i="8" s="1"/>
  <c r="G8" i="6"/>
  <c r="G8" i="8" s="1"/>
  <c r="I6" i="6"/>
  <c r="I6" i="8" s="1"/>
  <c r="E6" i="6"/>
  <c r="E6" i="8" s="1"/>
  <c r="H5" i="6"/>
  <c r="H5" i="8" s="1"/>
  <c r="D40" i="6"/>
  <c r="D40" i="8" s="1"/>
  <c r="D19" i="6"/>
  <c r="D19" i="8" s="1"/>
  <c r="D8" i="6"/>
  <c r="D8" i="8" s="1"/>
  <c r="E34" i="6"/>
  <c r="E34" i="8" s="1"/>
  <c r="F11" i="6"/>
  <c r="F11" i="8" s="1"/>
  <c r="F39" i="6"/>
  <c r="F39" i="8" s="1"/>
  <c r="H9" i="6"/>
  <c r="H9" i="8" s="1"/>
  <c r="I22" i="6"/>
  <c r="I22" i="8" s="1"/>
  <c r="F3" i="6"/>
  <c r="F3" i="8" s="1"/>
  <c r="H45" i="6"/>
  <c r="H45" i="8" s="1"/>
  <c r="C45" i="6"/>
  <c r="C45" i="8" s="1"/>
  <c r="D45" i="6"/>
  <c r="D45" i="8" s="1"/>
  <c r="I42" i="6"/>
  <c r="I42" i="8" s="1"/>
  <c r="D41" i="6"/>
  <c r="D41" i="8" s="1"/>
  <c r="E38" i="6"/>
  <c r="E38" i="8" s="1"/>
  <c r="D37" i="6"/>
  <c r="D37" i="8" s="1"/>
  <c r="F35" i="6"/>
  <c r="F35" i="8" s="1"/>
  <c r="D33" i="6"/>
  <c r="D33" i="8" s="1"/>
  <c r="G32" i="6"/>
  <c r="G32" i="8" s="1"/>
  <c r="H29" i="6"/>
  <c r="H29" i="8" s="1"/>
  <c r="C29" i="6"/>
  <c r="C29" i="8" s="1"/>
  <c r="D29" i="6"/>
  <c r="D29" i="8" s="1"/>
  <c r="I26" i="6"/>
  <c r="I26" i="8" s="1"/>
  <c r="D25" i="6"/>
  <c r="D25" i="8" s="1"/>
  <c r="E22" i="6"/>
  <c r="E22" i="8" s="1"/>
  <c r="D21" i="6"/>
  <c r="D21" i="8" s="1"/>
  <c r="F19" i="6"/>
  <c r="F19" i="8" s="1"/>
  <c r="D17" i="6"/>
  <c r="D17" i="8" s="1"/>
  <c r="G16" i="6"/>
  <c r="G16" i="8" s="1"/>
  <c r="H13" i="6"/>
  <c r="H13" i="8" s="1"/>
  <c r="C13" i="6"/>
  <c r="C13" i="8" s="1"/>
  <c r="D13" i="6"/>
  <c r="D13" i="8" s="1"/>
  <c r="I10" i="6"/>
  <c r="I10" i="8" s="1"/>
  <c r="D9" i="6"/>
  <c r="D9" i="8" s="1"/>
  <c r="D5" i="6"/>
  <c r="D5" i="8" s="1"/>
  <c r="D38" i="6"/>
  <c r="D38" i="8" s="1"/>
  <c r="D22" i="6"/>
  <c r="D22" i="8" s="1"/>
  <c r="D6" i="6"/>
  <c r="D6" i="8" s="1"/>
  <c r="E23" i="6"/>
  <c r="E23" i="8" s="1"/>
  <c r="F7" i="6"/>
  <c r="F7" i="8" s="1"/>
  <c r="F28" i="6"/>
  <c r="F28" i="8" s="1"/>
  <c r="F36" i="6"/>
  <c r="F36" i="8" s="1"/>
  <c r="G13" i="6"/>
  <c r="G13" i="8" s="1"/>
  <c r="G41" i="6"/>
  <c r="G41" i="8" s="1"/>
  <c r="H26" i="6"/>
  <c r="H26" i="8" s="1"/>
  <c r="I3" i="6"/>
  <c r="I3" i="8" s="1"/>
  <c r="I11" i="6"/>
  <c r="I11" i="8" s="1"/>
  <c r="C41" i="6"/>
  <c r="C41" i="8" s="1"/>
  <c r="C33" i="6"/>
  <c r="C33" i="8" s="1"/>
  <c r="C5" i="6"/>
  <c r="C5" i="8" s="1"/>
  <c r="J19" i="6"/>
  <c r="J19" i="8" s="1"/>
  <c r="E43" i="6"/>
  <c r="E43" i="8" s="1"/>
  <c r="F40" i="6"/>
  <c r="F40" i="8" s="1"/>
  <c r="G37" i="6"/>
  <c r="G37" i="8" s="1"/>
  <c r="H34" i="6"/>
  <c r="H34" i="8" s="1"/>
  <c r="I31" i="6"/>
  <c r="I31" i="8" s="1"/>
  <c r="E27" i="6"/>
  <c r="E27" i="8" s="1"/>
  <c r="F24" i="6"/>
  <c r="F24" i="8" s="1"/>
  <c r="G21" i="6"/>
  <c r="G21" i="8" s="1"/>
  <c r="H18" i="6"/>
  <c r="H18" i="8" s="1"/>
  <c r="I15" i="6"/>
  <c r="I15" i="8" s="1"/>
  <c r="F8" i="6"/>
  <c r="F8" i="8" s="1"/>
  <c r="G5" i="6"/>
  <c r="G5" i="8" s="1"/>
  <c r="E31" i="6"/>
  <c r="E31" i="8" s="1"/>
  <c r="F16" i="6"/>
  <c r="F16" i="8" s="1"/>
  <c r="F44" i="6"/>
  <c r="F44" i="8" s="1"/>
  <c r="G29" i="6"/>
  <c r="G29" i="8" s="1"/>
  <c r="H6" i="6"/>
  <c r="H6" i="8" s="1"/>
  <c r="H42" i="6"/>
  <c r="H42" i="8" s="1"/>
  <c r="I27" i="6"/>
  <c r="I27" i="8" s="1"/>
  <c r="C25" i="6"/>
  <c r="C25" i="8" s="1"/>
  <c r="C17" i="6"/>
  <c r="C17" i="8" s="1"/>
  <c r="G11" i="11" l="1"/>
  <c r="I12" i="11"/>
  <c r="G2" i="2"/>
  <c r="G2" i="17" s="1"/>
  <c r="F2" i="6"/>
  <c r="F2" i="8" s="1"/>
  <c r="F2" i="5"/>
  <c r="G12" i="11" l="1"/>
  <c r="I13" i="11"/>
  <c r="G2" i="6"/>
  <c r="G2" i="8" s="1"/>
  <c r="H2" i="2"/>
  <c r="H2" i="17" s="1"/>
  <c r="G2" i="5"/>
  <c r="I14" i="11" l="1"/>
  <c r="G13" i="11"/>
  <c r="I2" i="2"/>
  <c r="I2" i="17" s="1"/>
  <c r="H2" i="6"/>
  <c r="H2" i="8" s="1"/>
  <c r="H2" i="5"/>
  <c r="G14" i="11" l="1"/>
  <c r="I15" i="11"/>
  <c r="J2" i="2"/>
  <c r="J2" i="17" s="1"/>
  <c r="I2" i="5"/>
  <c r="I2" i="6"/>
  <c r="I2" i="8" s="1"/>
  <c r="G15" i="11" l="1"/>
  <c r="I16" i="11"/>
  <c r="J2" i="6"/>
  <c r="J2" i="8" s="1"/>
  <c r="J2" i="5"/>
  <c r="G16" i="11" l="1"/>
  <c r="I17" i="11"/>
  <c r="I18" i="11" l="1"/>
  <c r="G17" i="11"/>
  <c r="I19" i="11" l="1"/>
  <c r="G18" i="11"/>
  <c r="I20" i="11" l="1"/>
  <c r="G19" i="11"/>
  <c r="G20" i="11" l="1"/>
  <c r="G21" i="11" l="1"/>
  <c r="I21" i="11"/>
</calcChain>
</file>

<file path=xl/sharedStrings.xml><?xml version="1.0" encoding="utf-8"?>
<sst xmlns="http://schemas.openxmlformats.org/spreadsheetml/2006/main" count="109" uniqueCount="85">
  <si>
    <t>חומר</t>
  </si>
  <si>
    <t>שגיאה בציר הX</t>
  </si>
  <si>
    <t>שגיאה בהצגה</t>
  </si>
  <si>
    <t>מרחק בין נקודות</t>
  </si>
  <si>
    <t>חלק שבתוך התנור</t>
  </si>
  <si>
    <t>זמן</t>
  </si>
  <si>
    <t>מיקום</t>
  </si>
  <si>
    <t>צלזיוס</t>
  </si>
  <si>
    <t>אורך כולל</t>
  </si>
  <si>
    <t>כמות נקודות</t>
  </si>
  <si>
    <t>קוטר</t>
  </si>
  <si>
    <t>שגיאת כיול</t>
  </si>
  <si>
    <t>טמפ אוויר</t>
  </si>
  <si>
    <t>טמפ תנור</t>
  </si>
  <si>
    <t>אוטומטי</t>
  </si>
  <si>
    <t>מספר ניסוי</t>
  </si>
  <si>
    <t>מסה</t>
  </si>
  <si>
    <t>גרמים</t>
  </si>
  <si>
    <t>M מחושב</t>
  </si>
  <si>
    <t>T1</t>
  </si>
  <si>
    <t>מטרים</t>
  </si>
  <si>
    <t xml:space="preserve">אורך </t>
  </si>
  <si>
    <t>דיוק</t>
  </si>
  <si>
    <t>SINH</t>
  </si>
  <si>
    <t>COSH</t>
  </si>
  <si>
    <t>קצה המוט שווה לטמפ אוויר</t>
  </si>
  <si>
    <t>קצה המוט לא שווה לטמפ האוויר</t>
  </si>
  <si>
    <t>x</t>
  </si>
  <si>
    <t>ניסוי</t>
  </si>
  <si>
    <t>חישוב טמפ הנוסחאות</t>
  </si>
  <si>
    <t>לינאריצזיה של הגרפים (יחס ישר)</t>
  </si>
  <si>
    <t>צורת מוט</t>
  </si>
  <si>
    <t>צילינדר</t>
  </si>
  <si>
    <t>שטח חתך</t>
  </si>
  <si>
    <t>היקף</t>
  </si>
  <si>
    <t>קיבול החום של המוט</t>
  </si>
  <si>
    <t>טמפ' המוט בזמנים השונים</t>
  </si>
  <si>
    <t>אותו זמן כמו שמאלה</t>
  </si>
  <si>
    <t>Sinh</t>
  </si>
  <si>
    <t>Cosh</t>
  </si>
  <si>
    <t>M</t>
  </si>
  <si>
    <t>Kr * Ra</t>
  </si>
  <si>
    <t>רדיוס חום האוויר</t>
  </si>
  <si>
    <t>סדר גודל</t>
  </si>
  <si>
    <t>הכנס M</t>
  </si>
  <si>
    <t>נתוני צד</t>
  </si>
  <si>
    <t>זמן מקסימלי</t>
  </si>
  <si>
    <t>1/M</t>
  </si>
  <si>
    <t>W/K</t>
  </si>
  <si>
    <t>W/(M*K)</t>
  </si>
  <si>
    <t>W/(M^2*K)</t>
  </si>
  <si>
    <t>מוליכות חום אוויר</t>
  </si>
  <si>
    <t>מקדם ניוטון</t>
  </si>
  <si>
    <t>נוסחאות תאורטיות</t>
  </si>
  <si>
    <t>M אופטימלי</t>
  </si>
  <si>
    <t>הכנס זמן</t>
  </si>
  <si>
    <t>מוליכות חום המוט</t>
  </si>
  <si>
    <t>J / (g*k)</t>
  </si>
  <si>
    <t>נתוני המוט והניסוי</t>
  </si>
  <si>
    <t>מיקום מקסימלי</t>
  </si>
  <si>
    <t>ירוק - ניתן להקליד, משנה גרפים ודברים כאלו</t>
  </si>
  <si>
    <t>מקרא של תאים</t>
  </si>
  <si>
    <t>מקרא של טאבים</t>
  </si>
  <si>
    <t>כחול - נתונים של המוט והטמפ'</t>
  </si>
  <si>
    <t>ירוק - גרפים ותוצאות (מה שבאמת מעניין)</t>
  </si>
  <si>
    <t>אפור - אוטומטי וקבועים, אין צורך לגעת</t>
  </si>
  <si>
    <t>שחור - לא גמור, אין צורך לראות</t>
  </si>
  <si>
    <t>שחור - להתעלם</t>
  </si>
  <si>
    <t>אפור - חישובים ודברים כאלו, אין צורך להסתכל ולא לגעת</t>
  </si>
  <si>
    <t>חישובי צד</t>
  </si>
  <si>
    <t>Tair = 22.5</t>
  </si>
  <si>
    <t>Toven = 47.6</t>
  </si>
  <si>
    <t>RA = 0.00241</t>
  </si>
  <si>
    <t>Kair = 0.027</t>
  </si>
  <si>
    <t>Krod = 160</t>
  </si>
  <si>
    <t>SpecificHeatCapacity = 0.9</t>
  </si>
  <si>
    <t>Mass = 171</t>
  </si>
  <si>
    <t>Diameter = 0.0125</t>
  </si>
  <si>
    <t>InOven = 0.08</t>
  </si>
  <si>
    <t>Length = 0.5</t>
  </si>
  <si>
    <t>הפרש טמפ' המוט בזמנים השונים</t>
  </si>
  <si>
    <t>טמפ' אוויר</t>
  </si>
  <si>
    <t>קפיצה באורך</t>
  </si>
  <si>
    <t>LC</t>
  </si>
  <si>
    <t>פלדה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</si>
</sst>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NumberFormat="1"/>
    <xf numFmtId="0" fontId="0" fillId="0" borderId="0" xfId="0" applyAlignment="1"/>
    <xf numFmtId="0" fontId="0" fillId="2" borderId="0" xfId="0" applyFill="1"/>
    <xf numFmtId="0" fontId="0" fillId="0" borderId="0" xfId="0" applyBorder="1"/>
    <xf numFmtId="0" fontId="0" fillId="4" borderId="0" xfId="0" applyFill="1"/>
    <xf numFmtId="0" fontId="3" fillId="0" borderId="0" xfId="0" applyFont="1" applyAlignment="1"/>
    <xf numFmtId="0" fontId="0" fillId="0" borderId="0" xfId="0" applyAlignment="1">
      <alignment readingOrder="2"/>
    </xf>
    <xf numFmtId="0" fontId="0" fillId="0" borderId="0" xfId="0" applyFill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4" borderId="7" xfId="0" applyFill="1" applyBorder="1"/>
    <xf numFmtId="0" fontId="0" fillId="4" borderId="8" xfId="0" applyFill="1" applyBorder="1"/>
    <xf numFmtId="11" fontId="0" fillId="4" borderId="0" xfId="0" applyNumberFormat="1" applyFill="1"/>
    <xf numFmtId="0" fontId="0" fillId="0" borderId="0" xfId="0" applyAlignment="1">
      <alignment vertical="center"/>
    </xf>
    <xf numFmtId="0" fontId="0" fillId="0" borderId="0" xfId="0" applyFill="1" applyBorder="1"/>
    <xf numFmtId="0" fontId="5" fillId="0" borderId="0" xfId="1"/>
    <xf numFmtId="0" fontId="4" fillId="9" borderId="0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9" borderId="12" xfId="0" applyFont="1" applyFill="1" applyBorder="1" applyAlignment="1">
      <alignment horizontal="center" vertical="center" wrapText="1"/>
    </xf>
    <xf numFmtId="0" fontId="4" fillId="9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9" borderId="7" xfId="0" applyFont="1" applyFill="1" applyBorder="1" applyAlignment="1">
      <alignment horizontal="center" vertical="center" wrapText="1"/>
    </xf>
    <xf numFmtId="0" fontId="4" fillId="9" borderId="9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0" fillId="4" borderId="8" xfId="0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4" fillId="8" borderId="0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גרף</a:t>
            </a:r>
            <a:r>
              <a:rPr lang="he-IL" baseline="0"/>
              <a:t> טמפ' בזמנים שונים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טמפ'!$C$3:$J$3</c:f>
              <c:numCache>
                <c:formatCode>General</c:formatCode>
                <c:ptCount val="8"/>
                <c:pt idx="0">
                  <c:v>25.3</c:v>
                </c:pt>
                <c:pt idx="1">
                  <c:v>23.1</c:v>
                </c:pt>
                <c:pt idx="2">
                  <c:v>24.3</c:v>
                </c:pt>
                <c:pt idx="3">
                  <c:v>24.7</c:v>
                </c:pt>
                <c:pt idx="4">
                  <c:v>24.6</c:v>
                </c:pt>
                <c:pt idx="5">
                  <c:v>24.9</c:v>
                </c:pt>
                <c:pt idx="6">
                  <c:v>25.3</c:v>
                </c:pt>
                <c:pt idx="7">
                  <c:v>24.8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B4-449F-80EF-2BF89BEC631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טמפ'!$C$4:$J$4</c:f>
              <c:numCache>
                <c:formatCode>General</c:formatCode>
                <c:ptCount val="8"/>
                <c:pt idx="0">
                  <c:v>28.7</c:v>
                </c:pt>
                <c:pt idx="1">
                  <c:v>25.7</c:v>
                </c:pt>
                <c:pt idx="2">
                  <c:v>24.6</c:v>
                </c:pt>
                <c:pt idx="3">
                  <c:v>24.3</c:v>
                </c:pt>
                <c:pt idx="4">
                  <c:v>24.6</c:v>
                </c:pt>
                <c:pt idx="5">
                  <c:v>24.6</c:v>
                </c:pt>
                <c:pt idx="6">
                  <c:v>25.1</c:v>
                </c:pt>
                <c:pt idx="7">
                  <c:v>24.5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B4-449F-80EF-2BF89BEC6314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טמפ'!$C$5:$J$5</c:f>
              <c:numCache>
                <c:formatCode>General</c:formatCode>
                <c:ptCount val="8"/>
                <c:pt idx="0">
                  <c:v>32.299999999999997</c:v>
                </c:pt>
                <c:pt idx="1">
                  <c:v>27.6</c:v>
                </c:pt>
                <c:pt idx="2">
                  <c:v>24.4</c:v>
                </c:pt>
                <c:pt idx="3">
                  <c:v>24.1</c:v>
                </c:pt>
                <c:pt idx="4">
                  <c:v>24.4</c:v>
                </c:pt>
                <c:pt idx="5">
                  <c:v>24.4</c:v>
                </c:pt>
                <c:pt idx="6">
                  <c:v>24.9</c:v>
                </c:pt>
                <c:pt idx="7">
                  <c:v>24.4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3B4-449F-80EF-2BF89BEC6314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טמפ'!$C$6:$J$6</c:f>
              <c:numCache>
                <c:formatCode>General</c:formatCode>
                <c:ptCount val="8"/>
                <c:pt idx="0">
                  <c:v>34.9</c:v>
                </c:pt>
                <c:pt idx="1">
                  <c:v>27.7</c:v>
                </c:pt>
                <c:pt idx="2">
                  <c:v>24.2</c:v>
                </c:pt>
                <c:pt idx="3">
                  <c:v>24</c:v>
                </c:pt>
                <c:pt idx="4">
                  <c:v>24.2</c:v>
                </c:pt>
                <c:pt idx="5">
                  <c:v>24.2</c:v>
                </c:pt>
                <c:pt idx="6">
                  <c:v>24.8</c:v>
                </c:pt>
                <c:pt idx="7">
                  <c:v>24.1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3B4-449F-80EF-2BF89BEC6314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טמפ'!$C$7:$J$7</c:f>
              <c:numCache>
                <c:formatCode>General</c:formatCode>
                <c:ptCount val="8"/>
                <c:pt idx="0">
                  <c:v>37.1</c:v>
                </c:pt>
                <c:pt idx="1">
                  <c:v>28.3</c:v>
                </c:pt>
                <c:pt idx="2">
                  <c:v>24.2</c:v>
                </c:pt>
                <c:pt idx="3">
                  <c:v>23.9</c:v>
                </c:pt>
                <c:pt idx="4">
                  <c:v>24.1</c:v>
                </c:pt>
                <c:pt idx="5">
                  <c:v>24.1</c:v>
                </c:pt>
                <c:pt idx="6">
                  <c:v>24.7</c:v>
                </c:pt>
                <c:pt idx="7">
                  <c:v>23.9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3B4-449F-80EF-2BF89BEC6314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טמפ'!$C$8:$J$8</c:f>
              <c:numCache>
                <c:formatCode>General</c:formatCode>
                <c:ptCount val="8"/>
                <c:pt idx="0">
                  <c:v>39.1</c:v>
                </c:pt>
                <c:pt idx="1">
                  <c:v>28.7</c:v>
                </c:pt>
                <c:pt idx="2">
                  <c:v>24.2</c:v>
                </c:pt>
                <c:pt idx="3">
                  <c:v>23.7</c:v>
                </c:pt>
                <c:pt idx="4">
                  <c:v>24</c:v>
                </c:pt>
                <c:pt idx="5">
                  <c:v>23.9</c:v>
                </c:pt>
                <c:pt idx="6">
                  <c:v>24.9</c:v>
                </c:pt>
                <c:pt idx="7">
                  <c:v>23.9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3B4-449F-80EF-2BF89BEC6314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טמפ'!$C$9:$J$9</c:f>
              <c:numCache>
                <c:formatCode>General</c:formatCode>
                <c:ptCount val="8"/>
                <c:pt idx="0">
                  <c:v>40.299999999999997</c:v>
                </c:pt>
                <c:pt idx="1">
                  <c:v>29.4</c:v>
                </c:pt>
                <c:pt idx="2">
                  <c:v>24.3</c:v>
                </c:pt>
                <c:pt idx="3">
                  <c:v>23.6</c:v>
                </c:pt>
                <c:pt idx="4">
                  <c:v>23.8</c:v>
                </c:pt>
                <c:pt idx="5">
                  <c:v>23.8</c:v>
                </c:pt>
                <c:pt idx="6">
                  <c:v>24.3</c:v>
                </c:pt>
                <c:pt idx="7">
                  <c:v>23.7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3B4-449F-80EF-2BF89BEC6314}"/>
            </c:ext>
          </c:extLst>
        </c:ser>
        <c:ser>
          <c:idx val="7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טמפ'!$C$10:$J$10</c:f>
              <c:numCache>
                <c:formatCode>General</c:formatCode>
                <c:ptCount val="8"/>
                <c:pt idx="0">
                  <c:v>41.6</c:v>
                </c:pt>
                <c:pt idx="1">
                  <c:v>29.5</c:v>
                </c:pt>
                <c:pt idx="2">
                  <c:v>24.5</c:v>
                </c:pt>
                <c:pt idx="3">
                  <c:v>23.4</c:v>
                </c:pt>
                <c:pt idx="4">
                  <c:v>23.7</c:v>
                </c:pt>
                <c:pt idx="5">
                  <c:v>23.6</c:v>
                </c:pt>
                <c:pt idx="6">
                  <c:v>24.1</c:v>
                </c:pt>
                <c:pt idx="7">
                  <c:v>23.6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3B4-449F-80EF-2BF89BEC6314}"/>
            </c:ext>
          </c:extLst>
        </c:ser>
        <c:ser>
          <c:idx val="8"/>
          <c:order val="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טמפ'!$C$11:$J$11</c:f>
              <c:numCache>
                <c:formatCode>General</c:formatCode>
                <c:ptCount val="8"/>
                <c:pt idx="0">
                  <c:v>42.5</c:v>
                </c:pt>
                <c:pt idx="1">
                  <c:v>29.9</c:v>
                </c:pt>
                <c:pt idx="2">
                  <c:v>24.6</c:v>
                </c:pt>
                <c:pt idx="3">
                  <c:v>23.4</c:v>
                </c:pt>
                <c:pt idx="4">
                  <c:v>23.6</c:v>
                </c:pt>
                <c:pt idx="5">
                  <c:v>23.5</c:v>
                </c:pt>
                <c:pt idx="6">
                  <c:v>24</c:v>
                </c:pt>
                <c:pt idx="7">
                  <c:v>23.6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3B4-449F-80EF-2BF89BEC6314}"/>
            </c:ext>
          </c:extLst>
        </c:ser>
        <c:ser>
          <c:idx val="9"/>
          <c:order val="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טמפ'!$C$12:$J$12</c:f>
              <c:numCache>
                <c:formatCode>General</c:formatCode>
                <c:ptCount val="8"/>
                <c:pt idx="0">
                  <c:v>43.2</c:v>
                </c:pt>
                <c:pt idx="1">
                  <c:v>30.1</c:v>
                </c:pt>
                <c:pt idx="2">
                  <c:v>25</c:v>
                </c:pt>
                <c:pt idx="3">
                  <c:v>23.4</c:v>
                </c:pt>
                <c:pt idx="4">
                  <c:v>23.5</c:v>
                </c:pt>
                <c:pt idx="5">
                  <c:v>23.5</c:v>
                </c:pt>
                <c:pt idx="6">
                  <c:v>23.9</c:v>
                </c:pt>
                <c:pt idx="7">
                  <c:v>23.6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3B4-449F-80EF-2BF89BEC6314}"/>
            </c:ext>
          </c:extLst>
        </c:ser>
        <c:ser>
          <c:idx val="10"/>
          <c:order val="1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טמפ'!$C$13:$J$13</c:f>
              <c:numCache>
                <c:formatCode>General</c:formatCode>
                <c:ptCount val="8"/>
                <c:pt idx="0">
                  <c:v>43.8</c:v>
                </c:pt>
                <c:pt idx="1">
                  <c:v>30.3</c:v>
                </c:pt>
                <c:pt idx="2">
                  <c:v>25.4</c:v>
                </c:pt>
                <c:pt idx="3">
                  <c:v>23.4</c:v>
                </c:pt>
                <c:pt idx="4">
                  <c:v>23.5</c:v>
                </c:pt>
                <c:pt idx="5">
                  <c:v>23.5</c:v>
                </c:pt>
                <c:pt idx="6">
                  <c:v>23.9</c:v>
                </c:pt>
                <c:pt idx="7">
                  <c:v>23.6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3B4-449F-80EF-2BF89BEC6314}"/>
            </c:ext>
          </c:extLst>
        </c:ser>
        <c:ser>
          <c:idx val="11"/>
          <c:order val="1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טמפ'!$C$14:$J$14</c:f>
              <c:numCache>
                <c:formatCode>General</c:formatCode>
                <c:ptCount val="8"/>
                <c:pt idx="0">
                  <c:v>44.3</c:v>
                </c:pt>
                <c:pt idx="1">
                  <c:v>30.5</c:v>
                </c:pt>
                <c:pt idx="2">
                  <c:v>25.8</c:v>
                </c:pt>
                <c:pt idx="3">
                  <c:v>23.3</c:v>
                </c:pt>
                <c:pt idx="4">
                  <c:v>23.3</c:v>
                </c:pt>
                <c:pt idx="5">
                  <c:v>23.2</c:v>
                </c:pt>
                <c:pt idx="6">
                  <c:v>23.6</c:v>
                </c:pt>
                <c:pt idx="7">
                  <c:v>23.6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3B4-449F-80EF-2BF89BEC6314}"/>
            </c:ext>
          </c:extLst>
        </c:ser>
        <c:ser>
          <c:idx val="12"/>
          <c:order val="1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טמפ'!$C$15:$J$15</c:f>
              <c:numCache>
                <c:formatCode>General</c:formatCode>
                <c:ptCount val="8"/>
                <c:pt idx="0">
                  <c:v>44.4</c:v>
                </c:pt>
                <c:pt idx="1">
                  <c:v>30.7</c:v>
                </c:pt>
                <c:pt idx="2">
                  <c:v>25.9</c:v>
                </c:pt>
                <c:pt idx="3">
                  <c:v>23.5</c:v>
                </c:pt>
                <c:pt idx="4">
                  <c:v>23.3</c:v>
                </c:pt>
                <c:pt idx="5">
                  <c:v>23.1</c:v>
                </c:pt>
                <c:pt idx="6">
                  <c:v>23.5</c:v>
                </c:pt>
                <c:pt idx="7">
                  <c:v>23.6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3B4-449F-80EF-2BF89BEC6314}"/>
            </c:ext>
          </c:extLst>
        </c:ser>
        <c:ser>
          <c:idx val="13"/>
          <c:order val="1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טמפ'!$C$16:$J$16</c:f>
              <c:numCache>
                <c:formatCode>General</c:formatCode>
                <c:ptCount val="8"/>
                <c:pt idx="0">
                  <c:v>44.7</c:v>
                </c:pt>
                <c:pt idx="1">
                  <c:v>31.3</c:v>
                </c:pt>
                <c:pt idx="2">
                  <c:v>26.1</c:v>
                </c:pt>
                <c:pt idx="3">
                  <c:v>23.6</c:v>
                </c:pt>
                <c:pt idx="4">
                  <c:v>23.2</c:v>
                </c:pt>
                <c:pt idx="5">
                  <c:v>23.1</c:v>
                </c:pt>
                <c:pt idx="6">
                  <c:v>23.5</c:v>
                </c:pt>
                <c:pt idx="7">
                  <c:v>23.6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3B4-449F-80EF-2BF89BEC6314}"/>
            </c:ext>
          </c:extLst>
        </c:ser>
        <c:ser>
          <c:idx val="14"/>
          <c:order val="1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טמפ'!$C$17:$J$17</c:f>
              <c:numCache>
                <c:formatCode>General</c:formatCode>
                <c:ptCount val="8"/>
                <c:pt idx="0">
                  <c:v>44.3</c:v>
                </c:pt>
                <c:pt idx="1">
                  <c:v>31.5</c:v>
                </c:pt>
                <c:pt idx="2">
                  <c:v>26.3</c:v>
                </c:pt>
                <c:pt idx="3">
                  <c:v>23.7</c:v>
                </c:pt>
                <c:pt idx="4">
                  <c:v>23.3</c:v>
                </c:pt>
                <c:pt idx="5">
                  <c:v>23</c:v>
                </c:pt>
                <c:pt idx="6">
                  <c:v>23.4</c:v>
                </c:pt>
                <c:pt idx="7">
                  <c:v>23.7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3B4-449F-80EF-2BF89BEC6314}"/>
            </c:ext>
          </c:extLst>
        </c:ser>
        <c:ser>
          <c:idx val="15"/>
          <c:order val="1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טמפ'!$C$18:$J$18</c:f>
              <c:numCache>
                <c:formatCode>General</c:formatCode>
                <c:ptCount val="8"/>
                <c:pt idx="0">
                  <c:v>45.1</c:v>
                </c:pt>
                <c:pt idx="1">
                  <c:v>31.5</c:v>
                </c:pt>
                <c:pt idx="2">
                  <c:v>26.4</c:v>
                </c:pt>
                <c:pt idx="3">
                  <c:v>23.7</c:v>
                </c:pt>
                <c:pt idx="4">
                  <c:v>23.2</c:v>
                </c:pt>
                <c:pt idx="5">
                  <c:v>23</c:v>
                </c:pt>
                <c:pt idx="6">
                  <c:v>23.4</c:v>
                </c:pt>
                <c:pt idx="7">
                  <c:v>23.8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93B4-449F-80EF-2BF89BEC6314}"/>
            </c:ext>
          </c:extLst>
        </c:ser>
        <c:ser>
          <c:idx val="16"/>
          <c:order val="1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טמפ'!$C$19:$J$19</c:f>
              <c:numCache>
                <c:formatCode>General</c:formatCode>
                <c:ptCount val="8"/>
                <c:pt idx="0">
                  <c:v>45.2</c:v>
                </c:pt>
                <c:pt idx="1">
                  <c:v>31.4</c:v>
                </c:pt>
                <c:pt idx="2">
                  <c:v>26.5</c:v>
                </c:pt>
                <c:pt idx="3">
                  <c:v>23.7</c:v>
                </c:pt>
                <c:pt idx="4">
                  <c:v>23.3</c:v>
                </c:pt>
                <c:pt idx="5">
                  <c:v>22.9</c:v>
                </c:pt>
                <c:pt idx="6">
                  <c:v>23.3</c:v>
                </c:pt>
                <c:pt idx="7">
                  <c:v>23.8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93B4-449F-80EF-2BF89BEC6314}"/>
            </c:ext>
          </c:extLst>
        </c:ser>
        <c:ser>
          <c:idx val="17"/>
          <c:order val="1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טמפ'!$C$20:$J$20</c:f>
              <c:numCache>
                <c:formatCode>General</c:formatCode>
                <c:ptCount val="8"/>
                <c:pt idx="0">
                  <c:v>45.1</c:v>
                </c:pt>
                <c:pt idx="1">
                  <c:v>31.9</c:v>
                </c:pt>
                <c:pt idx="2">
                  <c:v>26.6</c:v>
                </c:pt>
                <c:pt idx="3">
                  <c:v>23.7</c:v>
                </c:pt>
                <c:pt idx="4">
                  <c:v>23.2</c:v>
                </c:pt>
                <c:pt idx="5">
                  <c:v>22.7</c:v>
                </c:pt>
                <c:pt idx="6">
                  <c:v>23.2</c:v>
                </c:pt>
                <c:pt idx="7">
                  <c:v>23.9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93B4-449F-80EF-2BF89BEC6314}"/>
            </c:ext>
          </c:extLst>
        </c:ser>
        <c:ser>
          <c:idx val="18"/>
          <c:order val="1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טמפ'!$C$21:$J$21</c:f>
              <c:numCache>
                <c:formatCode>General</c:formatCode>
                <c:ptCount val="8"/>
                <c:pt idx="0">
                  <c:v>45.3</c:v>
                </c:pt>
                <c:pt idx="1">
                  <c:v>31.8</c:v>
                </c:pt>
                <c:pt idx="2">
                  <c:v>26.7</c:v>
                </c:pt>
                <c:pt idx="3">
                  <c:v>23.8</c:v>
                </c:pt>
                <c:pt idx="4">
                  <c:v>23.3</c:v>
                </c:pt>
                <c:pt idx="5">
                  <c:v>22.8</c:v>
                </c:pt>
                <c:pt idx="6">
                  <c:v>23.2</c:v>
                </c:pt>
                <c:pt idx="7">
                  <c:v>23.9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93B4-449F-80EF-2BF89BEC6314}"/>
            </c:ext>
          </c:extLst>
        </c:ser>
        <c:ser>
          <c:idx val="19"/>
          <c:order val="1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טמפ'!$C$22:$J$22</c:f>
              <c:numCache>
                <c:formatCode>General</c:formatCode>
                <c:ptCount val="8"/>
                <c:pt idx="0">
                  <c:v>45.7</c:v>
                </c:pt>
                <c:pt idx="1">
                  <c:v>31.9</c:v>
                </c:pt>
                <c:pt idx="2">
                  <c:v>26.8</c:v>
                </c:pt>
                <c:pt idx="3">
                  <c:v>23.9</c:v>
                </c:pt>
                <c:pt idx="4">
                  <c:v>23.3</c:v>
                </c:pt>
                <c:pt idx="5">
                  <c:v>22.8</c:v>
                </c:pt>
                <c:pt idx="6">
                  <c:v>23.1</c:v>
                </c:pt>
                <c:pt idx="7">
                  <c:v>23.9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93B4-449F-80EF-2BF89BEC6314}"/>
            </c:ext>
          </c:extLst>
        </c:ser>
        <c:ser>
          <c:idx val="20"/>
          <c:order val="2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טמפ'!$C$23:$J$23</c:f>
              <c:numCache>
                <c:formatCode>General</c:formatCode>
                <c:ptCount val="8"/>
                <c:pt idx="0">
                  <c:v>45.8</c:v>
                </c:pt>
                <c:pt idx="1">
                  <c:v>31.8</c:v>
                </c:pt>
                <c:pt idx="2">
                  <c:v>26.8</c:v>
                </c:pt>
                <c:pt idx="3">
                  <c:v>23.9</c:v>
                </c:pt>
                <c:pt idx="4">
                  <c:v>23.3</c:v>
                </c:pt>
                <c:pt idx="5">
                  <c:v>22.8</c:v>
                </c:pt>
                <c:pt idx="6">
                  <c:v>23.1</c:v>
                </c:pt>
                <c:pt idx="7">
                  <c:v>23.8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93B4-449F-80EF-2BF89BEC6314}"/>
            </c:ext>
          </c:extLst>
        </c:ser>
        <c:ser>
          <c:idx val="21"/>
          <c:order val="2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טמפ'!$C$24:$J$24</c:f>
              <c:numCache>
                <c:formatCode>General</c:formatCode>
                <c:ptCount val="8"/>
                <c:pt idx="0">
                  <c:v>46</c:v>
                </c:pt>
                <c:pt idx="1">
                  <c:v>31.9</c:v>
                </c:pt>
                <c:pt idx="2">
                  <c:v>27</c:v>
                </c:pt>
                <c:pt idx="3">
                  <c:v>24</c:v>
                </c:pt>
                <c:pt idx="4">
                  <c:v>23.3</c:v>
                </c:pt>
                <c:pt idx="5">
                  <c:v>22.8</c:v>
                </c:pt>
                <c:pt idx="6">
                  <c:v>23.1</c:v>
                </c:pt>
                <c:pt idx="7">
                  <c:v>23.8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93B4-449F-80EF-2BF89BEC6314}"/>
            </c:ext>
          </c:extLst>
        </c:ser>
        <c:ser>
          <c:idx val="22"/>
          <c:order val="2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טמפ'!$C$25:$J$25</c:f>
              <c:numCache>
                <c:formatCode>General</c:formatCode>
                <c:ptCount val="8"/>
                <c:pt idx="0">
                  <c:v>46.1</c:v>
                </c:pt>
                <c:pt idx="1">
                  <c:v>32.1</c:v>
                </c:pt>
                <c:pt idx="2">
                  <c:v>27</c:v>
                </c:pt>
                <c:pt idx="3">
                  <c:v>24</c:v>
                </c:pt>
                <c:pt idx="4">
                  <c:v>23.3</c:v>
                </c:pt>
                <c:pt idx="5">
                  <c:v>22.8</c:v>
                </c:pt>
                <c:pt idx="6">
                  <c:v>23</c:v>
                </c:pt>
                <c:pt idx="7">
                  <c:v>23.7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93B4-449F-80EF-2BF89BEC6314}"/>
            </c:ext>
          </c:extLst>
        </c:ser>
        <c:ser>
          <c:idx val="23"/>
          <c:order val="2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טמפ'!$C$26:$J$26</c:f>
              <c:numCache>
                <c:formatCode>General</c:formatCode>
                <c:ptCount val="8"/>
                <c:pt idx="0">
                  <c:v>46</c:v>
                </c:pt>
                <c:pt idx="1">
                  <c:v>32.5</c:v>
                </c:pt>
                <c:pt idx="2">
                  <c:v>27.1</c:v>
                </c:pt>
                <c:pt idx="3">
                  <c:v>24</c:v>
                </c:pt>
                <c:pt idx="4">
                  <c:v>23.4</c:v>
                </c:pt>
                <c:pt idx="5">
                  <c:v>22.8</c:v>
                </c:pt>
                <c:pt idx="6">
                  <c:v>23</c:v>
                </c:pt>
                <c:pt idx="7">
                  <c:v>23.7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93B4-449F-80EF-2BF89BEC6314}"/>
            </c:ext>
          </c:extLst>
        </c:ser>
        <c:ser>
          <c:idx val="24"/>
          <c:order val="2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טמפ'!$C$27:$J$27</c:f>
              <c:numCache>
                <c:formatCode>General</c:formatCode>
                <c:ptCount val="8"/>
                <c:pt idx="0">
                  <c:v>46.2</c:v>
                </c:pt>
                <c:pt idx="1">
                  <c:v>32.6</c:v>
                </c:pt>
                <c:pt idx="2">
                  <c:v>27.3</c:v>
                </c:pt>
                <c:pt idx="3">
                  <c:v>24.1</c:v>
                </c:pt>
                <c:pt idx="4">
                  <c:v>23.4</c:v>
                </c:pt>
                <c:pt idx="5">
                  <c:v>22.7</c:v>
                </c:pt>
                <c:pt idx="6">
                  <c:v>23</c:v>
                </c:pt>
                <c:pt idx="7">
                  <c:v>23.8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93B4-449F-80EF-2BF89BEC6314}"/>
            </c:ext>
          </c:extLst>
        </c:ser>
        <c:ser>
          <c:idx val="25"/>
          <c:order val="2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טמפ'!$C$28:$J$28</c:f>
              <c:numCache>
                <c:formatCode>General</c:formatCode>
                <c:ptCount val="8"/>
                <c:pt idx="0">
                  <c:v>46.5</c:v>
                </c:pt>
                <c:pt idx="1">
                  <c:v>32.299999999999997</c:v>
                </c:pt>
                <c:pt idx="2">
                  <c:v>27.2</c:v>
                </c:pt>
                <c:pt idx="3">
                  <c:v>24.1</c:v>
                </c:pt>
                <c:pt idx="4">
                  <c:v>23.4</c:v>
                </c:pt>
                <c:pt idx="5">
                  <c:v>22.8</c:v>
                </c:pt>
                <c:pt idx="6">
                  <c:v>22.9</c:v>
                </c:pt>
                <c:pt idx="7">
                  <c:v>23.7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93B4-449F-80EF-2BF89BEC6314}"/>
            </c:ext>
          </c:extLst>
        </c:ser>
        <c:ser>
          <c:idx val="26"/>
          <c:order val="2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טמפ'!$C$29:$J$29</c:f>
              <c:numCache>
                <c:formatCode>General</c:formatCode>
                <c:ptCount val="8"/>
                <c:pt idx="0">
                  <c:v>46.6</c:v>
                </c:pt>
                <c:pt idx="1">
                  <c:v>32.5</c:v>
                </c:pt>
                <c:pt idx="2">
                  <c:v>27.1</c:v>
                </c:pt>
                <c:pt idx="3">
                  <c:v>24.2</c:v>
                </c:pt>
                <c:pt idx="4">
                  <c:v>23.4</c:v>
                </c:pt>
                <c:pt idx="5">
                  <c:v>22.7</c:v>
                </c:pt>
                <c:pt idx="6">
                  <c:v>22.9</c:v>
                </c:pt>
                <c:pt idx="7">
                  <c:v>23.7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93B4-449F-80EF-2BF89BEC6314}"/>
            </c:ext>
          </c:extLst>
        </c:ser>
        <c:ser>
          <c:idx val="27"/>
          <c:order val="2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טמפ'!$C$30:$J$30</c:f>
              <c:numCache>
                <c:formatCode>General</c:formatCode>
                <c:ptCount val="8"/>
                <c:pt idx="0">
                  <c:v>46.8</c:v>
                </c:pt>
                <c:pt idx="1">
                  <c:v>32.799999999999997</c:v>
                </c:pt>
                <c:pt idx="2">
                  <c:v>27.1</c:v>
                </c:pt>
                <c:pt idx="3">
                  <c:v>24.2</c:v>
                </c:pt>
                <c:pt idx="4">
                  <c:v>23.4</c:v>
                </c:pt>
                <c:pt idx="5">
                  <c:v>22.8</c:v>
                </c:pt>
                <c:pt idx="6">
                  <c:v>22.9</c:v>
                </c:pt>
                <c:pt idx="7">
                  <c:v>23.7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93B4-449F-80EF-2BF89BEC6314}"/>
            </c:ext>
          </c:extLst>
        </c:ser>
        <c:ser>
          <c:idx val="28"/>
          <c:order val="2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טמפ'!$C$31:$J$31</c:f>
              <c:numCache>
                <c:formatCode>General</c:formatCode>
                <c:ptCount val="8"/>
                <c:pt idx="0">
                  <c:v>46.8</c:v>
                </c:pt>
                <c:pt idx="1">
                  <c:v>32.799999999999997</c:v>
                </c:pt>
                <c:pt idx="2">
                  <c:v>27.2</c:v>
                </c:pt>
                <c:pt idx="3">
                  <c:v>24.3</c:v>
                </c:pt>
                <c:pt idx="4">
                  <c:v>23.5</c:v>
                </c:pt>
                <c:pt idx="5">
                  <c:v>22.8</c:v>
                </c:pt>
                <c:pt idx="6">
                  <c:v>22.9</c:v>
                </c:pt>
                <c:pt idx="7">
                  <c:v>23.7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93B4-449F-80EF-2BF89BEC6314}"/>
            </c:ext>
          </c:extLst>
        </c:ser>
        <c:ser>
          <c:idx val="29"/>
          <c:order val="2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טמפ'!$C$32:$J$32</c:f>
              <c:numCache>
                <c:formatCode>General</c:formatCode>
                <c:ptCount val="8"/>
                <c:pt idx="0">
                  <c:v>46.7</c:v>
                </c:pt>
                <c:pt idx="1">
                  <c:v>33</c:v>
                </c:pt>
                <c:pt idx="2">
                  <c:v>27.1</c:v>
                </c:pt>
                <c:pt idx="3">
                  <c:v>24.3</c:v>
                </c:pt>
                <c:pt idx="4">
                  <c:v>23.5</c:v>
                </c:pt>
                <c:pt idx="5">
                  <c:v>22.8</c:v>
                </c:pt>
                <c:pt idx="6">
                  <c:v>22.9</c:v>
                </c:pt>
                <c:pt idx="7">
                  <c:v>23.7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93B4-449F-80EF-2BF89BEC6314}"/>
            </c:ext>
          </c:extLst>
        </c:ser>
        <c:ser>
          <c:idx val="30"/>
          <c:order val="3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טמפ'!$C$33:$J$33</c:f>
              <c:numCache>
                <c:formatCode>General</c:formatCode>
                <c:ptCount val="8"/>
                <c:pt idx="0">
                  <c:v>46.9</c:v>
                </c:pt>
                <c:pt idx="1">
                  <c:v>32.700000000000003</c:v>
                </c:pt>
                <c:pt idx="2">
                  <c:v>27.2</c:v>
                </c:pt>
                <c:pt idx="3">
                  <c:v>24.4</c:v>
                </c:pt>
                <c:pt idx="4">
                  <c:v>23.5</c:v>
                </c:pt>
                <c:pt idx="5">
                  <c:v>22.8</c:v>
                </c:pt>
                <c:pt idx="6">
                  <c:v>22.9</c:v>
                </c:pt>
                <c:pt idx="7">
                  <c:v>23.6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93B4-449F-80EF-2BF89BEC6314}"/>
            </c:ext>
          </c:extLst>
        </c:ser>
        <c:ser>
          <c:idx val="31"/>
          <c:order val="3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טמפ'!$C$34:$J$34</c:f>
              <c:numCache>
                <c:formatCode>General</c:formatCode>
                <c:ptCount val="8"/>
                <c:pt idx="0">
                  <c:v>46.9</c:v>
                </c:pt>
                <c:pt idx="1">
                  <c:v>33.1</c:v>
                </c:pt>
                <c:pt idx="2">
                  <c:v>27.2</c:v>
                </c:pt>
                <c:pt idx="3">
                  <c:v>24.4</c:v>
                </c:pt>
                <c:pt idx="4">
                  <c:v>23.5</c:v>
                </c:pt>
                <c:pt idx="5">
                  <c:v>22.8</c:v>
                </c:pt>
                <c:pt idx="6">
                  <c:v>22.9</c:v>
                </c:pt>
                <c:pt idx="7">
                  <c:v>23.6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93B4-449F-80EF-2BF89BEC6314}"/>
            </c:ext>
          </c:extLst>
        </c:ser>
        <c:ser>
          <c:idx val="32"/>
          <c:order val="3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טמפ'!$C$35:$J$35</c:f>
              <c:numCache>
                <c:formatCode>General</c:formatCode>
                <c:ptCount val="8"/>
                <c:pt idx="0">
                  <c:v>47</c:v>
                </c:pt>
                <c:pt idx="1">
                  <c:v>32.700000000000003</c:v>
                </c:pt>
                <c:pt idx="2">
                  <c:v>27.1</c:v>
                </c:pt>
                <c:pt idx="3">
                  <c:v>24.4</c:v>
                </c:pt>
                <c:pt idx="4">
                  <c:v>23.5</c:v>
                </c:pt>
                <c:pt idx="5">
                  <c:v>22.8</c:v>
                </c:pt>
                <c:pt idx="6">
                  <c:v>22.9</c:v>
                </c:pt>
                <c:pt idx="7">
                  <c:v>23.6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93B4-449F-80EF-2BF89BEC6314}"/>
            </c:ext>
          </c:extLst>
        </c:ser>
        <c:ser>
          <c:idx val="33"/>
          <c:order val="3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טמפ'!$C$36:$J$36</c:f>
              <c:numCache>
                <c:formatCode>General</c:formatCode>
                <c:ptCount val="8"/>
                <c:pt idx="0">
                  <c:v>46.9</c:v>
                </c:pt>
                <c:pt idx="1">
                  <c:v>32.700000000000003</c:v>
                </c:pt>
                <c:pt idx="2">
                  <c:v>27.1</c:v>
                </c:pt>
                <c:pt idx="3">
                  <c:v>24.4</c:v>
                </c:pt>
                <c:pt idx="4">
                  <c:v>23.5</c:v>
                </c:pt>
                <c:pt idx="5">
                  <c:v>22.8</c:v>
                </c:pt>
                <c:pt idx="6">
                  <c:v>22.9</c:v>
                </c:pt>
                <c:pt idx="7">
                  <c:v>23.6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93B4-449F-80EF-2BF89BEC6314}"/>
            </c:ext>
          </c:extLst>
        </c:ser>
        <c:ser>
          <c:idx val="34"/>
          <c:order val="3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טמפ'!$C$37:$J$37</c:f>
              <c:numCache>
                <c:formatCode>General</c:formatCode>
                <c:ptCount val="8"/>
                <c:pt idx="0">
                  <c:v>47</c:v>
                </c:pt>
                <c:pt idx="1">
                  <c:v>32.9</c:v>
                </c:pt>
                <c:pt idx="2">
                  <c:v>27.1</c:v>
                </c:pt>
                <c:pt idx="3">
                  <c:v>24.4</c:v>
                </c:pt>
                <c:pt idx="4">
                  <c:v>23.5</c:v>
                </c:pt>
                <c:pt idx="5">
                  <c:v>22.8</c:v>
                </c:pt>
                <c:pt idx="6">
                  <c:v>22.9</c:v>
                </c:pt>
                <c:pt idx="7">
                  <c:v>23.6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93B4-449F-80EF-2BF89BEC6314}"/>
            </c:ext>
          </c:extLst>
        </c:ser>
        <c:ser>
          <c:idx val="35"/>
          <c:order val="3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טמפ'!$C$38:$J$38</c:f>
              <c:numCache>
                <c:formatCode>General</c:formatCode>
                <c:ptCount val="8"/>
                <c:pt idx="0">
                  <c:v>46.9</c:v>
                </c:pt>
                <c:pt idx="1">
                  <c:v>33.299999999999997</c:v>
                </c:pt>
                <c:pt idx="2">
                  <c:v>27.1</c:v>
                </c:pt>
                <c:pt idx="3">
                  <c:v>24.5</c:v>
                </c:pt>
                <c:pt idx="4">
                  <c:v>23.6</c:v>
                </c:pt>
                <c:pt idx="5">
                  <c:v>22.8</c:v>
                </c:pt>
                <c:pt idx="6">
                  <c:v>22.9</c:v>
                </c:pt>
                <c:pt idx="7">
                  <c:v>23.6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93B4-449F-80EF-2BF89BEC6314}"/>
            </c:ext>
          </c:extLst>
        </c:ser>
        <c:ser>
          <c:idx val="36"/>
          <c:order val="3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טמפ'!$C$39:$J$39</c:f>
              <c:numCache>
                <c:formatCode>General</c:formatCode>
                <c:ptCount val="8"/>
                <c:pt idx="0">
                  <c:v>47.1</c:v>
                </c:pt>
                <c:pt idx="1">
                  <c:v>33</c:v>
                </c:pt>
                <c:pt idx="2">
                  <c:v>27.2</c:v>
                </c:pt>
                <c:pt idx="3">
                  <c:v>24.5</c:v>
                </c:pt>
                <c:pt idx="4">
                  <c:v>23.6</c:v>
                </c:pt>
                <c:pt idx="5">
                  <c:v>22.8</c:v>
                </c:pt>
                <c:pt idx="6">
                  <c:v>22.9</c:v>
                </c:pt>
                <c:pt idx="7">
                  <c:v>23.6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93B4-449F-80EF-2BF89BEC6314}"/>
            </c:ext>
          </c:extLst>
        </c:ser>
        <c:ser>
          <c:idx val="37"/>
          <c:order val="3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טמפ'!$C$40:$J$40</c:f>
              <c:numCache>
                <c:formatCode>General</c:formatCode>
                <c:ptCount val="8"/>
                <c:pt idx="0">
                  <c:v>47.1</c:v>
                </c:pt>
                <c:pt idx="1">
                  <c:v>33.1</c:v>
                </c:pt>
                <c:pt idx="2">
                  <c:v>27.2</c:v>
                </c:pt>
                <c:pt idx="3">
                  <c:v>24.6</c:v>
                </c:pt>
                <c:pt idx="4">
                  <c:v>23.6</c:v>
                </c:pt>
                <c:pt idx="5">
                  <c:v>22.8</c:v>
                </c:pt>
                <c:pt idx="6">
                  <c:v>22.8</c:v>
                </c:pt>
                <c:pt idx="7">
                  <c:v>23.6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93B4-449F-80EF-2BF89BEC6314}"/>
            </c:ext>
          </c:extLst>
        </c:ser>
        <c:ser>
          <c:idx val="38"/>
          <c:order val="3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טמפ'!$C$41:$J$41</c:f>
              <c:numCache>
                <c:formatCode>General</c:formatCode>
                <c:ptCount val="8"/>
                <c:pt idx="0">
                  <c:v>46.6</c:v>
                </c:pt>
                <c:pt idx="1">
                  <c:v>33.299999999999997</c:v>
                </c:pt>
                <c:pt idx="2">
                  <c:v>27.3</c:v>
                </c:pt>
                <c:pt idx="3">
                  <c:v>24.4</c:v>
                </c:pt>
                <c:pt idx="4">
                  <c:v>23.5</c:v>
                </c:pt>
                <c:pt idx="5">
                  <c:v>22.8</c:v>
                </c:pt>
                <c:pt idx="6">
                  <c:v>22.9</c:v>
                </c:pt>
                <c:pt idx="7">
                  <c:v>23.6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93B4-449F-80EF-2BF89BEC6314}"/>
            </c:ext>
          </c:extLst>
        </c:ser>
        <c:ser>
          <c:idx val="39"/>
          <c:order val="3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טמפ'!$C$42:$J$42</c:f>
              <c:numCache>
                <c:formatCode>General</c:formatCode>
                <c:ptCount val="8"/>
                <c:pt idx="0">
                  <c:v>46.5</c:v>
                </c:pt>
                <c:pt idx="1">
                  <c:v>33.200000000000003</c:v>
                </c:pt>
                <c:pt idx="2">
                  <c:v>27.4</c:v>
                </c:pt>
                <c:pt idx="3">
                  <c:v>24.5</c:v>
                </c:pt>
                <c:pt idx="4">
                  <c:v>23.6</c:v>
                </c:pt>
                <c:pt idx="5">
                  <c:v>22.8</c:v>
                </c:pt>
                <c:pt idx="6">
                  <c:v>22.8</c:v>
                </c:pt>
                <c:pt idx="7">
                  <c:v>23.6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93B4-449F-80EF-2BF89BEC6314}"/>
            </c:ext>
          </c:extLst>
        </c:ser>
        <c:ser>
          <c:idx val="40"/>
          <c:order val="4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טמפ'!$C$43:$J$43</c:f>
              <c:numCache>
                <c:formatCode>General</c:formatCode>
                <c:ptCount val="8"/>
                <c:pt idx="0">
                  <c:v>47</c:v>
                </c:pt>
                <c:pt idx="1">
                  <c:v>33.299999999999997</c:v>
                </c:pt>
                <c:pt idx="2">
                  <c:v>27.5</c:v>
                </c:pt>
                <c:pt idx="3">
                  <c:v>24.6</c:v>
                </c:pt>
                <c:pt idx="4">
                  <c:v>23.6</c:v>
                </c:pt>
                <c:pt idx="5">
                  <c:v>22.8</c:v>
                </c:pt>
                <c:pt idx="6">
                  <c:v>22.9</c:v>
                </c:pt>
                <c:pt idx="7">
                  <c:v>23.6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93B4-449F-80EF-2BF89BEC6314}"/>
            </c:ext>
          </c:extLst>
        </c:ser>
        <c:ser>
          <c:idx val="41"/>
          <c:order val="4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טמפ'!$C$44:$J$44</c:f>
              <c:numCache>
                <c:formatCode>General</c:formatCode>
                <c:ptCount val="8"/>
                <c:pt idx="0">
                  <c:v>47.1</c:v>
                </c:pt>
                <c:pt idx="1">
                  <c:v>33.299999999999997</c:v>
                </c:pt>
                <c:pt idx="2">
                  <c:v>27.5</c:v>
                </c:pt>
                <c:pt idx="3">
                  <c:v>24.6</c:v>
                </c:pt>
                <c:pt idx="4">
                  <c:v>23.6</c:v>
                </c:pt>
                <c:pt idx="5">
                  <c:v>22.8</c:v>
                </c:pt>
                <c:pt idx="6">
                  <c:v>22.9</c:v>
                </c:pt>
                <c:pt idx="7">
                  <c:v>23.6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93B4-449F-80EF-2BF89BEC6314}"/>
            </c:ext>
          </c:extLst>
        </c:ser>
        <c:ser>
          <c:idx val="42"/>
          <c:order val="4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טמפ'!$C$45:$J$45</c:f>
              <c:numCache>
                <c:formatCode>General</c:formatCode>
                <c:ptCount val="8"/>
                <c:pt idx="0">
                  <c:v>47.3</c:v>
                </c:pt>
                <c:pt idx="1">
                  <c:v>33.1</c:v>
                </c:pt>
                <c:pt idx="2">
                  <c:v>27.6</c:v>
                </c:pt>
                <c:pt idx="3">
                  <c:v>24.6</c:v>
                </c:pt>
                <c:pt idx="4">
                  <c:v>23.6</c:v>
                </c:pt>
                <c:pt idx="5">
                  <c:v>22.8</c:v>
                </c:pt>
                <c:pt idx="6">
                  <c:v>22.8</c:v>
                </c:pt>
                <c:pt idx="7">
                  <c:v>23.6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93B4-449F-80EF-2BF89BEC6314}"/>
            </c:ext>
          </c:extLst>
        </c:ser>
        <c:ser>
          <c:idx val="43"/>
          <c:order val="4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טמפ'!$C$46:$J$46</c:f>
              <c:numCache>
                <c:formatCode>General</c:formatCode>
                <c:ptCount val="8"/>
                <c:pt idx="0">
                  <c:v>47.3</c:v>
                </c:pt>
                <c:pt idx="1">
                  <c:v>33</c:v>
                </c:pt>
                <c:pt idx="2">
                  <c:v>27.5</c:v>
                </c:pt>
                <c:pt idx="3">
                  <c:v>24.6</c:v>
                </c:pt>
                <c:pt idx="4">
                  <c:v>23.6</c:v>
                </c:pt>
                <c:pt idx="5">
                  <c:v>22.8</c:v>
                </c:pt>
                <c:pt idx="6">
                  <c:v>22.8</c:v>
                </c:pt>
                <c:pt idx="7">
                  <c:v>24.7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93B4-449F-80EF-2BF89BEC6314}"/>
            </c:ext>
          </c:extLst>
        </c:ser>
        <c:ser>
          <c:idx val="44"/>
          <c:order val="4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טמפ'!$C$47:$J$47</c:f>
              <c:numCache>
                <c:formatCode>General</c:formatCode>
                <c:ptCount val="8"/>
                <c:pt idx="0">
                  <c:v>47.3</c:v>
                </c:pt>
                <c:pt idx="1">
                  <c:v>33.4</c:v>
                </c:pt>
                <c:pt idx="2">
                  <c:v>27.6</c:v>
                </c:pt>
                <c:pt idx="3">
                  <c:v>24.6</c:v>
                </c:pt>
                <c:pt idx="4">
                  <c:v>23.6</c:v>
                </c:pt>
                <c:pt idx="5">
                  <c:v>22.8</c:v>
                </c:pt>
                <c:pt idx="6">
                  <c:v>22.8</c:v>
                </c:pt>
                <c:pt idx="7">
                  <c:v>23.8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93B4-449F-80EF-2BF89BEC6314}"/>
            </c:ext>
          </c:extLst>
        </c:ser>
        <c:ser>
          <c:idx val="45"/>
          <c:order val="4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טמפ'!$C$48:$J$48</c:f>
              <c:numCache>
                <c:formatCode>General</c:formatCode>
                <c:ptCount val="8"/>
                <c:pt idx="0">
                  <c:v>47.1</c:v>
                </c:pt>
                <c:pt idx="1">
                  <c:v>33.4</c:v>
                </c:pt>
                <c:pt idx="2">
                  <c:v>27.6</c:v>
                </c:pt>
                <c:pt idx="3">
                  <c:v>24.7</c:v>
                </c:pt>
                <c:pt idx="4">
                  <c:v>23.6</c:v>
                </c:pt>
                <c:pt idx="5">
                  <c:v>22.8</c:v>
                </c:pt>
                <c:pt idx="6">
                  <c:v>22.8</c:v>
                </c:pt>
                <c:pt idx="7">
                  <c:v>23.7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D-93B4-449F-80EF-2BF89BEC6314}"/>
            </c:ext>
          </c:extLst>
        </c:ser>
        <c:ser>
          <c:idx val="46"/>
          <c:order val="4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טמפ'!$C$49:$J$49</c:f>
              <c:numCache>
                <c:formatCode>General</c:formatCode>
                <c:ptCount val="8"/>
                <c:pt idx="0">
                  <c:v>47.4</c:v>
                </c:pt>
                <c:pt idx="1">
                  <c:v>33.1</c:v>
                </c:pt>
                <c:pt idx="2">
                  <c:v>27.6</c:v>
                </c:pt>
                <c:pt idx="3">
                  <c:v>24.6</c:v>
                </c:pt>
                <c:pt idx="4">
                  <c:v>23.6</c:v>
                </c:pt>
                <c:pt idx="5">
                  <c:v>22.8</c:v>
                </c:pt>
                <c:pt idx="6">
                  <c:v>22.7</c:v>
                </c:pt>
                <c:pt idx="7">
                  <c:v>23.7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E-93B4-449F-80EF-2BF89BEC6314}"/>
            </c:ext>
          </c:extLst>
        </c:ser>
        <c:ser>
          <c:idx val="47"/>
          <c:order val="4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טמפ'!$C$50:$J$50</c:f>
              <c:numCache>
                <c:formatCode>General</c:formatCode>
                <c:ptCount val="8"/>
                <c:pt idx="0">
                  <c:v>46.8</c:v>
                </c:pt>
                <c:pt idx="1">
                  <c:v>33.5</c:v>
                </c:pt>
                <c:pt idx="2">
                  <c:v>27.7</c:v>
                </c:pt>
                <c:pt idx="3">
                  <c:v>24.6</c:v>
                </c:pt>
                <c:pt idx="4">
                  <c:v>23.7</c:v>
                </c:pt>
                <c:pt idx="5">
                  <c:v>22.8</c:v>
                </c:pt>
                <c:pt idx="6">
                  <c:v>22.7</c:v>
                </c:pt>
                <c:pt idx="7">
                  <c:v>23.7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F-93B4-449F-80EF-2BF89BEC6314}"/>
            </c:ext>
          </c:extLst>
        </c:ser>
        <c:ser>
          <c:idx val="48"/>
          <c:order val="4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טמפ'!$C$51:$J$51</c:f>
              <c:numCache>
                <c:formatCode>General</c:formatCode>
                <c:ptCount val="8"/>
                <c:pt idx="0">
                  <c:v>46.7</c:v>
                </c:pt>
                <c:pt idx="1">
                  <c:v>33.5</c:v>
                </c:pt>
                <c:pt idx="2">
                  <c:v>27.6</c:v>
                </c:pt>
                <c:pt idx="3">
                  <c:v>24.7</c:v>
                </c:pt>
                <c:pt idx="4">
                  <c:v>23.7</c:v>
                </c:pt>
                <c:pt idx="5">
                  <c:v>22.8</c:v>
                </c:pt>
                <c:pt idx="6">
                  <c:v>22.8</c:v>
                </c:pt>
                <c:pt idx="7">
                  <c:v>23.7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0-93B4-449F-80EF-2BF89BEC6314}"/>
            </c:ext>
          </c:extLst>
        </c:ser>
        <c:ser>
          <c:idx val="49"/>
          <c:order val="4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טמפ'!$C$52:$J$52</c:f>
              <c:numCache>
                <c:formatCode>General</c:formatCode>
                <c:ptCount val="8"/>
                <c:pt idx="0">
                  <c:v>47.3</c:v>
                </c:pt>
                <c:pt idx="1">
                  <c:v>33.1</c:v>
                </c:pt>
                <c:pt idx="2">
                  <c:v>27.6</c:v>
                </c:pt>
                <c:pt idx="3">
                  <c:v>24.6</c:v>
                </c:pt>
                <c:pt idx="4">
                  <c:v>23.7</c:v>
                </c:pt>
                <c:pt idx="5">
                  <c:v>22.8</c:v>
                </c:pt>
                <c:pt idx="6">
                  <c:v>22.7</c:v>
                </c:pt>
                <c:pt idx="7">
                  <c:v>23.7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1-93B4-449F-80EF-2BF89BEC6314}"/>
            </c:ext>
          </c:extLst>
        </c:ser>
        <c:ser>
          <c:idx val="50"/>
          <c:order val="5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'נתוני טמפ'!$C$53:$J$53</c:f>
              <c:numCache>
                <c:formatCode>General</c:formatCode>
                <c:ptCount val="8"/>
                <c:pt idx="0">
                  <c:v>47.1</c:v>
                </c:pt>
                <c:pt idx="1">
                  <c:v>33.1</c:v>
                </c:pt>
                <c:pt idx="2">
                  <c:v>27.6</c:v>
                </c:pt>
                <c:pt idx="3">
                  <c:v>24.6</c:v>
                </c:pt>
                <c:pt idx="4">
                  <c:v>23.6</c:v>
                </c:pt>
                <c:pt idx="5">
                  <c:v>22.8</c:v>
                </c:pt>
                <c:pt idx="6">
                  <c:v>22.7</c:v>
                </c:pt>
                <c:pt idx="7">
                  <c:v>23.7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2-93B4-449F-80EF-2BF89BEC6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28088"/>
        <c:axId val="166228480"/>
      </c:scatterChart>
      <c:valAx>
        <c:axId val="166228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מיקום מטר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28480"/>
        <c:crosses val="autoZero"/>
        <c:crossBetween val="midCat"/>
      </c:valAx>
      <c:valAx>
        <c:axId val="166228480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טמפ'</a:t>
                </a:r>
                <a:r>
                  <a:rPr lang="he-IL" baseline="0"/>
                  <a:t> צלזיוס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28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0"/>
      <c:rotY val="160"/>
      <c:depthPercent val="100"/>
      <c:rAngAx val="0"/>
      <c:perspective val="1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'נתוני טמפ'!$B$3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טמפ'!$C$3:$J$3</c:f>
              <c:numCache>
                <c:formatCode>General</c:formatCode>
                <c:ptCount val="8"/>
                <c:pt idx="0">
                  <c:v>25.3</c:v>
                </c:pt>
                <c:pt idx="1">
                  <c:v>23.1</c:v>
                </c:pt>
                <c:pt idx="2">
                  <c:v>24.3</c:v>
                </c:pt>
                <c:pt idx="3">
                  <c:v>24.7</c:v>
                </c:pt>
                <c:pt idx="4">
                  <c:v>24.6</c:v>
                </c:pt>
                <c:pt idx="5">
                  <c:v>24.9</c:v>
                </c:pt>
                <c:pt idx="6">
                  <c:v>25.3</c:v>
                </c:pt>
                <c:pt idx="7">
                  <c:v>24.8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81-4837-AC6A-974778412ED8}"/>
            </c:ext>
          </c:extLst>
        </c:ser>
        <c:ser>
          <c:idx val="1"/>
          <c:order val="1"/>
          <c:tx>
            <c:strRef>
              <c:f>'נתוני טמפ'!$B$4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טמפ'!$C$4:$J$4</c:f>
              <c:numCache>
                <c:formatCode>General</c:formatCode>
                <c:ptCount val="8"/>
                <c:pt idx="0">
                  <c:v>28.7</c:v>
                </c:pt>
                <c:pt idx="1">
                  <c:v>25.7</c:v>
                </c:pt>
                <c:pt idx="2">
                  <c:v>24.6</c:v>
                </c:pt>
                <c:pt idx="3">
                  <c:v>24.3</c:v>
                </c:pt>
                <c:pt idx="4">
                  <c:v>24.6</c:v>
                </c:pt>
                <c:pt idx="5">
                  <c:v>24.6</c:v>
                </c:pt>
                <c:pt idx="6">
                  <c:v>25.1</c:v>
                </c:pt>
                <c:pt idx="7">
                  <c:v>24.5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81-4837-AC6A-974778412ED8}"/>
            </c:ext>
          </c:extLst>
        </c:ser>
        <c:ser>
          <c:idx val="2"/>
          <c:order val="2"/>
          <c:tx>
            <c:strRef>
              <c:f>'נתוני טמפ'!$B$5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טמפ'!$C$5:$J$5</c:f>
              <c:numCache>
                <c:formatCode>General</c:formatCode>
                <c:ptCount val="8"/>
                <c:pt idx="0">
                  <c:v>32.299999999999997</c:v>
                </c:pt>
                <c:pt idx="1">
                  <c:v>27.6</c:v>
                </c:pt>
                <c:pt idx="2">
                  <c:v>24.4</c:v>
                </c:pt>
                <c:pt idx="3">
                  <c:v>24.1</c:v>
                </c:pt>
                <c:pt idx="4">
                  <c:v>24.4</c:v>
                </c:pt>
                <c:pt idx="5">
                  <c:v>24.4</c:v>
                </c:pt>
                <c:pt idx="6">
                  <c:v>24.9</c:v>
                </c:pt>
                <c:pt idx="7">
                  <c:v>24.4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81-4837-AC6A-974778412ED8}"/>
            </c:ext>
          </c:extLst>
        </c:ser>
        <c:ser>
          <c:idx val="3"/>
          <c:order val="3"/>
          <c:tx>
            <c:strRef>
              <c:f>'נתוני טמפ'!$B$6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טמפ'!$C$6:$J$6</c:f>
              <c:numCache>
                <c:formatCode>General</c:formatCode>
                <c:ptCount val="8"/>
                <c:pt idx="0">
                  <c:v>34.9</c:v>
                </c:pt>
                <c:pt idx="1">
                  <c:v>27.7</c:v>
                </c:pt>
                <c:pt idx="2">
                  <c:v>24.2</c:v>
                </c:pt>
                <c:pt idx="3">
                  <c:v>24</c:v>
                </c:pt>
                <c:pt idx="4">
                  <c:v>24.2</c:v>
                </c:pt>
                <c:pt idx="5">
                  <c:v>24.2</c:v>
                </c:pt>
                <c:pt idx="6">
                  <c:v>24.8</c:v>
                </c:pt>
                <c:pt idx="7">
                  <c:v>24.1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881-4837-AC6A-974778412ED8}"/>
            </c:ext>
          </c:extLst>
        </c:ser>
        <c:ser>
          <c:idx val="4"/>
          <c:order val="4"/>
          <c:tx>
            <c:strRef>
              <c:f>'נתוני טמפ'!$B$7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טמפ'!$C$7:$J$7</c:f>
              <c:numCache>
                <c:formatCode>General</c:formatCode>
                <c:ptCount val="8"/>
                <c:pt idx="0">
                  <c:v>37.1</c:v>
                </c:pt>
                <c:pt idx="1">
                  <c:v>28.3</c:v>
                </c:pt>
                <c:pt idx="2">
                  <c:v>24.2</c:v>
                </c:pt>
                <c:pt idx="3">
                  <c:v>23.9</c:v>
                </c:pt>
                <c:pt idx="4">
                  <c:v>24.1</c:v>
                </c:pt>
                <c:pt idx="5">
                  <c:v>24.1</c:v>
                </c:pt>
                <c:pt idx="6">
                  <c:v>24.7</c:v>
                </c:pt>
                <c:pt idx="7">
                  <c:v>23.9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881-4837-AC6A-974778412ED8}"/>
            </c:ext>
          </c:extLst>
        </c:ser>
        <c:ser>
          <c:idx val="5"/>
          <c:order val="5"/>
          <c:tx>
            <c:strRef>
              <c:f>'נתוני טמפ'!$B$8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טמפ'!$C$8:$J$8</c:f>
              <c:numCache>
                <c:formatCode>General</c:formatCode>
                <c:ptCount val="8"/>
                <c:pt idx="0">
                  <c:v>39.1</c:v>
                </c:pt>
                <c:pt idx="1">
                  <c:v>28.7</c:v>
                </c:pt>
                <c:pt idx="2">
                  <c:v>24.2</c:v>
                </c:pt>
                <c:pt idx="3">
                  <c:v>23.7</c:v>
                </c:pt>
                <c:pt idx="4">
                  <c:v>24</c:v>
                </c:pt>
                <c:pt idx="5">
                  <c:v>23.9</c:v>
                </c:pt>
                <c:pt idx="6">
                  <c:v>24.9</c:v>
                </c:pt>
                <c:pt idx="7">
                  <c:v>23.9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881-4837-AC6A-974778412ED8}"/>
            </c:ext>
          </c:extLst>
        </c:ser>
        <c:ser>
          <c:idx val="6"/>
          <c:order val="6"/>
          <c:tx>
            <c:strRef>
              <c:f>'נתוני טמפ'!$B$9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טמפ'!$C$9:$J$9</c:f>
              <c:numCache>
                <c:formatCode>General</c:formatCode>
                <c:ptCount val="8"/>
                <c:pt idx="0">
                  <c:v>40.299999999999997</c:v>
                </c:pt>
                <c:pt idx="1">
                  <c:v>29.4</c:v>
                </c:pt>
                <c:pt idx="2">
                  <c:v>24.3</c:v>
                </c:pt>
                <c:pt idx="3">
                  <c:v>23.6</c:v>
                </c:pt>
                <c:pt idx="4">
                  <c:v>23.8</c:v>
                </c:pt>
                <c:pt idx="5">
                  <c:v>23.8</c:v>
                </c:pt>
                <c:pt idx="6">
                  <c:v>24.3</c:v>
                </c:pt>
                <c:pt idx="7">
                  <c:v>23.7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881-4837-AC6A-974778412ED8}"/>
            </c:ext>
          </c:extLst>
        </c:ser>
        <c:ser>
          <c:idx val="7"/>
          <c:order val="7"/>
          <c:tx>
            <c:strRef>
              <c:f>'נתוני טמפ'!$B$10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טמפ'!$C$10:$J$10</c:f>
              <c:numCache>
                <c:formatCode>General</c:formatCode>
                <c:ptCount val="8"/>
                <c:pt idx="0">
                  <c:v>41.6</c:v>
                </c:pt>
                <c:pt idx="1">
                  <c:v>29.5</c:v>
                </c:pt>
                <c:pt idx="2">
                  <c:v>24.5</c:v>
                </c:pt>
                <c:pt idx="3">
                  <c:v>23.4</c:v>
                </c:pt>
                <c:pt idx="4">
                  <c:v>23.7</c:v>
                </c:pt>
                <c:pt idx="5">
                  <c:v>23.6</c:v>
                </c:pt>
                <c:pt idx="6">
                  <c:v>24.1</c:v>
                </c:pt>
                <c:pt idx="7">
                  <c:v>23.6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881-4837-AC6A-974778412ED8}"/>
            </c:ext>
          </c:extLst>
        </c:ser>
        <c:ser>
          <c:idx val="8"/>
          <c:order val="8"/>
          <c:tx>
            <c:strRef>
              <c:f>'נתוני טמפ'!$B$11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טמפ'!$C$11:$J$11</c:f>
              <c:numCache>
                <c:formatCode>General</c:formatCode>
                <c:ptCount val="8"/>
                <c:pt idx="0">
                  <c:v>42.5</c:v>
                </c:pt>
                <c:pt idx="1">
                  <c:v>29.9</c:v>
                </c:pt>
                <c:pt idx="2">
                  <c:v>24.6</c:v>
                </c:pt>
                <c:pt idx="3">
                  <c:v>23.4</c:v>
                </c:pt>
                <c:pt idx="4">
                  <c:v>23.6</c:v>
                </c:pt>
                <c:pt idx="5">
                  <c:v>23.5</c:v>
                </c:pt>
                <c:pt idx="6">
                  <c:v>24</c:v>
                </c:pt>
                <c:pt idx="7">
                  <c:v>23.6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881-4837-AC6A-974778412ED8}"/>
            </c:ext>
          </c:extLst>
        </c:ser>
        <c:ser>
          <c:idx val="9"/>
          <c:order val="9"/>
          <c:tx>
            <c:strRef>
              <c:f>'נתוני טמפ'!$B$12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טמפ'!$C$12:$J$12</c:f>
              <c:numCache>
                <c:formatCode>General</c:formatCode>
                <c:ptCount val="8"/>
                <c:pt idx="0">
                  <c:v>43.2</c:v>
                </c:pt>
                <c:pt idx="1">
                  <c:v>30.1</c:v>
                </c:pt>
                <c:pt idx="2">
                  <c:v>25</c:v>
                </c:pt>
                <c:pt idx="3">
                  <c:v>23.4</c:v>
                </c:pt>
                <c:pt idx="4">
                  <c:v>23.5</c:v>
                </c:pt>
                <c:pt idx="5">
                  <c:v>23.5</c:v>
                </c:pt>
                <c:pt idx="6">
                  <c:v>23.9</c:v>
                </c:pt>
                <c:pt idx="7">
                  <c:v>23.6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881-4837-AC6A-974778412ED8}"/>
            </c:ext>
          </c:extLst>
        </c:ser>
        <c:ser>
          <c:idx val="10"/>
          <c:order val="10"/>
          <c:tx>
            <c:strRef>
              <c:f>'נתוני טמפ'!$B$13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טמפ'!$C$13:$J$13</c:f>
              <c:numCache>
                <c:formatCode>General</c:formatCode>
                <c:ptCount val="8"/>
                <c:pt idx="0">
                  <c:v>43.8</c:v>
                </c:pt>
                <c:pt idx="1">
                  <c:v>30.3</c:v>
                </c:pt>
                <c:pt idx="2">
                  <c:v>25.4</c:v>
                </c:pt>
                <c:pt idx="3">
                  <c:v>23.4</c:v>
                </c:pt>
                <c:pt idx="4">
                  <c:v>23.5</c:v>
                </c:pt>
                <c:pt idx="5">
                  <c:v>23.5</c:v>
                </c:pt>
                <c:pt idx="6">
                  <c:v>23.9</c:v>
                </c:pt>
                <c:pt idx="7">
                  <c:v>23.6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881-4837-AC6A-974778412ED8}"/>
            </c:ext>
          </c:extLst>
        </c:ser>
        <c:ser>
          <c:idx val="11"/>
          <c:order val="11"/>
          <c:tx>
            <c:strRef>
              <c:f>'נתוני טמפ'!$B$14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טמפ'!$C$14:$J$14</c:f>
              <c:numCache>
                <c:formatCode>General</c:formatCode>
                <c:ptCount val="8"/>
                <c:pt idx="0">
                  <c:v>44.3</c:v>
                </c:pt>
                <c:pt idx="1">
                  <c:v>30.5</c:v>
                </c:pt>
                <c:pt idx="2">
                  <c:v>25.8</c:v>
                </c:pt>
                <c:pt idx="3">
                  <c:v>23.3</c:v>
                </c:pt>
                <c:pt idx="4">
                  <c:v>23.3</c:v>
                </c:pt>
                <c:pt idx="5">
                  <c:v>23.2</c:v>
                </c:pt>
                <c:pt idx="6">
                  <c:v>23.6</c:v>
                </c:pt>
                <c:pt idx="7">
                  <c:v>23.6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881-4837-AC6A-974778412ED8}"/>
            </c:ext>
          </c:extLst>
        </c:ser>
        <c:ser>
          <c:idx val="12"/>
          <c:order val="12"/>
          <c:tx>
            <c:strRef>
              <c:f>'נתוני טמפ'!$B$15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טמפ'!$C$15:$J$15</c:f>
              <c:numCache>
                <c:formatCode>General</c:formatCode>
                <c:ptCount val="8"/>
                <c:pt idx="0">
                  <c:v>44.4</c:v>
                </c:pt>
                <c:pt idx="1">
                  <c:v>30.7</c:v>
                </c:pt>
                <c:pt idx="2">
                  <c:v>25.9</c:v>
                </c:pt>
                <c:pt idx="3">
                  <c:v>23.5</c:v>
                </c:pt>
                <c:pt idx="4">
                  <c:v>23.3</c:v>
                </c:pt>
                <c:pt idx="5">
                  <c:v>23.1</c:v>
                </c:pt>
                <c:pt idx="6">
                  <c:v>23.5</c:v>
                </c:pt>
                <c:pt idx="7">
                  <c:v>23.6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881-4837-AC6A-974778412ED8}"/>
            </c:ext>
          </c:extLst>
        </c:ser>
        <c:ser>
          <c:idx val="13"/>
          <c:order val="13"/>
          <c:tx>
            <c:strRef>
              <c:f>'נתוני טמפ'!$B$16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טמפ'!$C$16:$J$16</c:f>
              <c:numCache>
                <c:formatCode>General</c:formatCode>
                <c:ptCount val="8"/>
                <c:pt idx="0">
                  <c:v>44.7</c:v>
                </c:pt>
                <c:pt idx="1">
                  <c:v>31.3</c:v>
                </c:pt>
                <c:pt idx="2">
                  <c:v>26.1</c:v>
                </c:pt>
                <c:pt idx="3">
                  <c:v>23.6</c:v>
                </c:pt>
                <c:pt idx="4">
                  <c:v>23.2</c:v>
                </c:pt>
                <c:pt idx="5">
                  <c:v>23.1</c:v>
                </c:pt>
                <c:pt idx="6">
                  <c:v>23.5</c:v>
                </c:pt>
                <c:pt idx="7">
                  <c:v>23.6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881-4837-AC6A-974778412ED8}"/>
            </c:ext>
          </c:extLst>
        </c:ser>
        <c:ser>
          <c:idx val="14"/>
          <c:order val="14"/>
          <c:tx>
            <c:strRef>
              <c:f>'נתוני טמפ'!$B$17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טמפ'!$C$17:$J$17</c:f>
              <c:numCache>
                <c:formatCode>General</c:formatCode>
                <c:ptCount val="8"/>
                <c:pt idx="0">
                  <c:v>44.3</c:v>
                </c:pt>
                <c:pt idx="1">
                  <c:v>31.5</c:v>
                </c:pt>
                <c:pt idx="2">
                  <c:v>26.3</c:v>
                </c:pt>
                <c:pt idx="3">
                  <c:v>23.7</c:v>
                </c:pt>
                <c:pt idx="4">
                  <c:v>23.3</c:v>
                </c:pt>
                <c:pt idx="5">
                  <c:v>23</c:v>
                </c:pt>
                <c:pt idx="6">
                  <c:v>23.4</c:v>
                </c:pt>
                <c:pt idx="7">
                  <c:v>23.7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881-4837-AC6A-974778412ED8}"/>
            </c:ext>
          </c:extLst>
        </c:ser>
        <c:ser>
          <c:idx val="15"/>
          <c:order val="15"/>
          <c:tx>
            <c:strRef>
              <c:f>'נתוני טמפ'!$B$18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טמפ'!$C$18:$J$18</c:f>
              <c:numCache>
                <c:formatCode>General</c:formatCode>
                <c:ptCount val="8"/>
                <c:pt idx="0">
                  <c:v>45.1</c:v>
                </c:pt>
                <c:pt idx="1">
                  <c:v>31.5</c:v>
                </c:pt>
                <c:pt idx="2">
                  <c:v>26.4</c:v>
                </c:pt>
                <c:pt idx="3">
                  <c:v>23.7</c:v>
                </c:pt>
                <c:pt idx="4">
                  <c:v>23.2</c:v>
                </c:pt>
                <c:pt idx="5">
                  <c:v>23</c:v>
                </c:pt>
                <c:pt idx="6">
                  <c:v>23.4</c:v>
                </c:pt>
                <c:pt idx="7">
                  <c:v>23.8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881-4837-AC6A-974778412ED8}"/>
            </c:ext>
          </c:extLst>
        </c:ser>
        <c:ser>
          <c:idx val="16"/>
          <c:order val="16"/>
          <c:tx>
            <c:strRef>
              <c:f>'נתוני טמפ'!$B$19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טמפ'!$C$19:$J$19</c:f>
              <c:numCache>
                <c:formatCode>General</c:formatCode>
                <c:ptCount val="8"/>
                <c:pt idx="0">
                  <c:v>45.2</c:v>
                </c:pt>
                <c:pt idx="1">
                  <c:v>31.4</c:v>
                </c:pt>
                <c:pt idx="2">
                  <c:v>26.5</c:v>
                </c:pt>
                <c:pt idx="3">
                  <c:v>23.7</c:v>
                </c:pt>
                <c:pt idx="4">
                  <c:v>23.3</c:v>
                </c:pt>
                <c:pt idx="5">
                  <c:v>22.9</c:v>
                </c:pt>
                <c:pt idx="6">
                  <c:v>23.3</c:v>
                </c:pt>
                <c:pt idx="7">
                  <c:v>23.8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881-4837-AC6A-974778412ED8}"/>
            </c:ext>
          </c:extLst>
        </c:ser>
        <c:ser>
          <c:idx val="17"/>
          <c:order val="17"/>
          <c:tx>
            <c:strRef>
              <c:f>'נתוני טמפ'!$B$20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טמפ'!$C$20:$J$20</c:f>
              <c:numCache>
                <c:formatCode>General</c:formatCode>
                <c:ptCount val="8"/>
                <c:pt idx="0">
                  <c:v>45.1</c:v>
                </c:pt>
                <c:pt idx="1">
                  <c:v>31.9</c:v>
                </c:pt>
                <c:pt idx="2">
                  <c:v>26.6</c:v>
                </c:pt>
                <c:pt idx="3">
                  <c:v>23.7</c:v>
                </c:pt>
                <c:pt idx="4">
                  <c:v>23.2</c:v>
                </c:pt>
                <c:pt idx="5">
                  <c:v>22.7</c:v>
                </c:pt>
                <c:pt idx="6">
                  <c:v>23.2</c:v>
                </c:pt>
                <c:pt idx="7">
                  <c:v>23.9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881-4837-AC6A-974778412ED8}"/>
            </c:ext>
          </c:extLst>
        </c:ser>
        <c:ser>
          <c:idx val="18"/>
          <c:order val="18"/>
          <c:tx>
            <c:strRef>
              <c:f>'נתוני טמפ'!$B$21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טמפ'!$C$21:$J$21</c:f>
              <c:numCache>
                <c:formatCode>General</c:formatCode>
                <c:ptCount val="8"/>
                <c:pt idx="0">
                  <c:v>45.3</c:v>
                </c:pt>
                <c:pt idx="1">
                  <c:v>31.8</c:v>
                </c:pt>
                <c:pt idx="2">
                  <c:v>26.7</c:v>
                </c:pt>
                <c:pt idx="3">
                  <c:v>23.8</c:v>
                </c:pt>
                <c:pt idx="4">
                  <c:v>23.3</c:v>
                </c:pt>
                <c:pt idx="5">
                  <c:v>22.8</c:v>
                </c:pt>
                <c:pt idx="6">
                  <c:v>23.2</c:v>
                </c:pt>
                <c:pt idx="7">
                  <c:v>23.9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881-4837-AC6A-974778412ED8}"/>
            </c:ext>
          </c:extLst>
        </c:ser>
        <c:ser>
          <c:idx val="19"/>
          <c:order val="19"/>
          <c:tx>
            <c:strRef>
              <c:f>'נתוני טמפ'!$B$22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טמפ'!$C$22:$J$22</c:f>
              <c:numCache>
                <c:formatCode>General</c:formatCode>
                <c:ptCount val="8"/>
                <c:pt idx="0">
                  <c:v>45.7</c:v>
                </c:pt>
                <c:pt idx="1">
                  <c:v>31.9</c:v>
                </c:pt>
                <c:pt idx="2">
                  <c:v>26.8</c:v>
                </c:pt>
                <c:pt idx="3">
                  <c:v>23.9</c:v>
                </c:pt>
                <c:pt idx="4">
                  <c:v>23.3</c:v>
                </c:pt>
                <c:pt idx="5">
                  <c:v>22.8</c:v>
                </c:pt>
                <c:pt idx="6">
                  <c:v>23.1</c:v>
                </c:pt>
                <c:pt idx="7">
                  <c:v>23.9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881-4837-AC6A-974778412ED8}"/>
            </c:ext>
          </c:extLst>
        </c:ser>
        <c:ser>
          <c:idx val="20"/>
          <c:order val="20"/>
          <c:tx>
            <c:strRef>
              <c:f>'נתוני טמפ'!$B$23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טמפ'!$C$23:$J$23</c:f>
              <c:numCache>
                <c:formatCode>General</c:formatCode>
                <c:ptCount val="8"/>
                <c:pt idx="0">
                  <c:v>45.8</c:v>
                </c:pt>
                <c:pt idx="1">
                  <c:v>31.8</c:v>
                </c:pt>
                <c:pt idx="2">
                  <c:v>26.8</c:v>
                </c:pt>
                <c:pt idx="3">
                  <c:v>23.9</c:v>
                </c:pt>
                <c:pt idx="4">
                  <c:v>23.3</c:v>
                </c:pt>
                <c:pt idx="5">
                  <c:v>22.8</c:v>
                </c:pt>
                <c:pt idx="6">
                  <c:v>23.1</c:v>
                </c:pt>
                <c:pt idx="7">
                  <c:v>23.8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881-4837-AC6A-974778412ED8}"/>
            </c:ext>
          </c:extLst>
        </c:ser>
        <c:ser>
          <c:idx val="21"/>
          <c:order val="21"/>
          <c:tx>
            <c:strRef>
              <c:f>'נתוני טמפ'!$B$24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טמפ'!$C$24:$J$24</c:f>
              <c:numCache>
                <c:formatCode>General</c:formatCode>
                <c:ptCount val="8"/>
                <c:pt idx="0">
                  <c:v>46</c:v>
                </c:pt>
                <c:pt idx="1">
                  <c:v>31.9</c:v>
                </c:pt>
                <c:pt idx="2">
                  <c:v>27</c:v>
                </c:pt>
                <c:pt idx="3">
                  <c:v>24</c:v>
                </c:pt>
                <c:pt idx="4">
                  <c:v>23.3</c:v>
                </c:pt>
                <c:pt idx="5">
                  <c:v>22.8</c:v>
                </c:pt>
                <c:pt idx="6">
                  <c:v>23.1</c:v>
                </c:pt>
                <c:pt idx="7">
                  <c:v>23.8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F881-4837-AC6A-974778412ED8}"/>
            </c:ext>
          </c:extLst>
        </c:ser>
        <c:ser>
          <c:idx val="22"/>
          <c:order val="22"/>
          <c:tx>
            <c:strRef>
              <c:f>'נתוני טמפ'!$B$25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טמפ'!$C$25:$J$25</c:f>
              <c:numCache>
                <c:formatCode>General</c:formatCode>
                <c:ptCount val="8"/>
                <c:pt idx="0">
                  <c:v>46.1</c:v>
                </c:pt>
                <c:pt idx="1">
                  <c:v>32.1</c:v>
                </c:pt>
                <c:pt idx="2">
                  <c:v>27</c:v>
                </c:pt>
                <c:pt idx="3">
                  <c:v>24</c:v>
                </c:pt>
                <c:pt idx="4">
                  <c:v>23.3</c:v>
                </c:pt>
                <c:pt idx="5">
                  <c:v>22.8</c:v>
                </c:pt>
                <c:pt idx="6">
                  <c:v>23</c:v>
                </c:pt>
                <c:pt idx="7">
                  <c:v>23.7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F881-4837-AC6A-974778412ED8}"/>
            </c:ext>
          </c:extLst>
        </c:ser>
        <c:ser>
          <c:idx val="23"/>
          <c:order val="23"/>
          <c:tx>
            <c:strRef>
              <c:f>'נתוני טמפ'!$B$26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טמפ'!$C$26:$J$26</c:f>
              <c:numCache>
                <c:formatCode>General</c:formatCode>
                <c:ptCount val="8"/>
                <c:pt idx="0">
                  <c:v>46</c:v>
                </c:pt>
                <c:pt idx="1">
                  <c:v>32.5</c:v>
                </c:pt>
                <c:pt idx="2">
                  <c:v>27.1</c:v>
                </c:pt>
                <c:pt idx="3">
                  <c:v>24</c:v>
                </c:pt>
                <c:pt idx="4">
                  <c:v>23.4</c:v>
                </c:pt>
                <c:pt idx="5">
                  <c:v>22.8</c:v>
                </c:pt>
                <c:pt idx="6">
                  <c:v>23</c:v>
                </c:pt>
                <c:pt idx="7">
                  <c:v>23.7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F881-4837-AC6A-974778412ED8}"/>
            </c:ext>
          </c:extLst>
        </c:ser>
        <c:ser>
          <c:idx val="24"/>
          <c:order val="24"/>
          <c:tx>
            <c:strRef>
              <c:f>'נתוני טמפ'!$B$27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טמפ'!$C$27:$J$27</c:f>
              <c:numCache>
                <c:formatCode>General</c:formatCode>
                <c:ptCount val="8"/>
                <c:pt idx="0">
                  <c:v>46.2</c:v>
                </c:pt>
                <c:pt idx="1">
                  <c:v>32.6</c:v>
                </c:pt>
                <c:pt idx="2">
                  <c:v>27.3</c:v>
                </c:pt>
                <c:pt idx="3">
                  <c:v>24.1</c:v>
                </c:pt>
                <c:pt idx="4">
                  <c:v>23.4</c:v>
                </c:pt>
                <c:pt idx="5">
                  <c:v>22.7</c:v>
                </c:pt>
                <c:pt idx="6">
                  <c:v>23</c:v>
                </c:pt>
                <c:pt idx="7">
                  <c:v>23.8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F881-4837-AC6A-974778412ED8}"/>
            </c:ext>
          </c:extLst>
        </c:ser>
        <c:ser>
          <c:idx val="25"/>
          <c:order val="25"/>
          <c:tx>
            <c:strRef>
              <c:f>'נתוני טמפ'!$B$28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טמפ'!$C$28:$J$28</c:f>
              <c:numCache>
                <c:formatCode>General</c:formatCode>
                <c:ptCount val="8"/>
                <c:pt idx="0">
                  <c:v>46.5</c:v>
                </c:pt>
                <c:pt idx="1">
                  <c:v>32.299999999999997</c:v>
                </c:pt>
                <c:pt idx="2">
                  <c:v>27.2</c:v>
                </c:pt>
                <c:pt idx="3">
                  <c:v>24.1</c:v>
                </c:pt>
                <c:pt idx="4">
                  <c:v>23.4</c:v>
                </c:pt>
                <c:pt idx="5">
                  <c:v>22.8</c:v>
                </c:pt>
                <c:pt idx="6">
                  <c:v>22.9</c:v>
                </c:pt>
                <c:pt idx="7">
                  <c:v>23.7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F881-4837-AC6A-974778412ED8}"/>
            </c:ext>
          </c:extLst>
        </c:ser>
        <c:ser>
          <c:idx val="26"/>
          <c:order val="26"/>
          <c:tx>
            <c:strRef>
              <c:f>'נתוני טמפ'!$B$29</c:f>
              <c:strCache>
                <c:ptCount val="1"/>
                <c:pt idx="0">
                  <c:v>26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טמפ'!$C$29:$J$29</c:f>
              <c:numCache>
                <c:formatCode>General</c:formatCode>
                <c:ptCount val="8"/>
                <c:pt idx="0">
                  <c:v>46.6</c:v>
                </c:pt>
                <c:pt idx="1">
                  <c:v>32.5</c:v>
                </c:pt>
                <c:pt idx="2">
                  <c:v>27.1</c:v>
                </c:pt>
                <c:pt idx="3">
                  <c:v>24.2</c:v>
                </c:pt>
                <c:pt idx="4">
                  <c:v>23.4</c:v>
                </c:pt>
                <c:pt idx="5">
                  <c:v>22.7</c:v>
                </c:pt>
                <c:pt idx="6">
                  <c:v>22.9</c:v>
                </c:pt>
                <c:pt idx="7">
                  <c:v>23.7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F881-4837-AC6A-974778412ED8}"/>
            </c:ext>
          </c:extLst>
        </c:ser>
        <c:ser>
          <c:idx val="27"/>
          <c:order val="27"/>
          <c:tx>
            <c:strRef>
              <c:f>'נתוני טמפ'!$B$30</c:f>
              <c:strCache>
                <c:ptCount val="1"/>
                <c:pt idx="0">
                  <c:v>27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טמפ'!$C$30:$J$30</c:f>
              <c:numCache>
                <c:formatCode>General</c:formatCode>
                <c:ptCount val="8"/>
                <c:pt idx="0">
                  <c:v>46.8</c:v>
                </c:pt>
                <c:pt idx="1">
                  <c:v>32.799999999999997</c:v>
                </c:pt>
                <c:pt idx="2">
                  <c:v>27.1</c:v>
                </c:pt>
                <c:pt idx="3">
                  <c:v>24.2</c:v>
                </c:pt>
                <c:pt idx="4">
                  <c:v>23.4</c:v>
                </c:pt>
                <c:pt idx="5">
                  <c:v>22.8</c:v>
                </c:pt>
                <c:pt idx="6">
                  <c:v>22.9</c:v>
                </c:pt>
                <c:pt idx="7">
                  <c:v>23.7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F881-4837-AC6A-974778412ED8}"/>
            </c:ext>
          </c:extLst>
        </c:ser>
        <c:ser>
          <c:idx val="28"/>
          <c:order val="28"/>
          <c:tx>
            <c:strRef>
              <c:f>'נתוני טמפ'!$B$31</c:f>
              <c:strCache>
                <c:ptCount val="1"/>
                <c:pt idx="0">
                  <c:v>28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טמפ'!$C$31:$J$31</c:f>
              <c:numCache>
                <c:formatCode>General</c:formatCode>
                <c:ptCount val="8"/>
                <c:pt idx="0">
                  <c:v>46.8</c:v>
                </c:pt>
                <c:pt idx="1">
                  <c:v>32.799999999999997</c:v>
                </c:pt>
                <c:pt idx="2">
                  <c:v>27.2</c:v>
                </c:pt>
                <c:pt idx="3">
                  <c:v>24.3</c:v>
                </c:pt>
                <c:pt idx="4">
                  <c:v>23.5</c:v>
                </c:pt>
                <c:pt idx="5">
                  <c:v>22.8</c:v>
                </c:pt>
                <c:pt idx="6">
                  <c:v>22.9</c:v>
                </c:pt>
                <c:pt idx="7">
                  <c:v>23.7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F881-4837-AC6A-974778412ED8}"/>
            </c:ext>
          </c:extLst>
        </c:ser>
        <c:ser>
          <c:idx val="29"/>
          <c:order val="29"/>
          <c:tx>
            <c:strRef>
              <c:f>'נתוני טמפ'!$B$32</c:f>
              <c:strCache>
                <c:ptCount val="1"/>
                <c:pt idx="0">
                  <c:v>29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טמפ'!$C$32:$J$32</c:f>
              <c:numCache>
                <c:formatCode>General</c:formatCode>
                <c:ptCount val="8"/>
                <c:pt idx="0">
                  <c:v>46.7</c:v>
                </c:pt>
                <c:pt idx="1">
                  <c:v>33</c:v>
                </c:pt>
                <c:pt idx="2">
                  <c:v>27.1</c:v>
                </c:pt>
                <c:pt idx="3">
                  <c:v>24.3</c:v>
                </c:pt>
                <c:pt idx="4">
                  <c:v>23.5</c:v>
                </c:pt>
                <c:pt idx="5">
                  <c:v>22.8</c:v>
                </c:pt>
                <c:pt idx="6">
                  <c:v>22.9</c:v>
                </c:pt>
                <c:pt idx="7">
                  <c:v>23.7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F881-4837-AC6A-974778412ED8}"/>
            </c:ext>
          </c:extLst>
        </c:ser>
        <c:ser>
          <c:idx val="30"/>
          <c:order val="30"/>
          <c:tx>
            <c:strRef>
              <c:f>'נתוני טמפ'!$B$33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טמפ'!$C$33:$J$33</c:f>
              <c:numCache>
                <c:formatCode>General</c:formatCode>
                <c:ptCount val="8"/>
                <c:pt idx="0">
                  <c:v>46.9</c:v>
                </c:pt>
                <c:pt idx="1">
                  <c:v>32.700000000000003</c:v>
                </c:pt>
                <c:pt idx="2">
                  <c:v>27.2</c:v>
                </c:pt>
                <c:pt idx="3">
                  <c:v>24.4</c:v>
                </c:pt>
                <c:pt idx="4">
                  <c:v>23.5</c:v>
                </c:pt>
                <c:pt idx="5">
                  <c:v>22.8</c:v>
                </c:pt>
                <c:pt idx="6">
                  <c:v>22.9</c:v>
                </c:pt>
                <c:pt idx="7">
                  <c:v>23.6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F881-4837-AC6A-974778412ED8}"/>
            </c:ext>
          </c:extLst>
        </c:ser>
        <c:ser>
          <c:idx val="31"/>
          <c:order val="31"/>
          <c:tx>
            <c:strRef>
              <c:f>'נתוני טמפ'!$B$34</c:f>
              <c:strCache>
                <c:ptCount val="1"/>
                <c:pt idx="0">
                  <c:v>31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טמפ'!$C$34:$J$34</c:f>
              <c:numCache>
                <c:formatCode>General</c:formatCode>
                <c:ptCount val="8"/>
                <c:pt idx="0">
                  <c:v>46.9</c:v>
                </c:pt>
                <c:pt idx="1">
                  <c:v>33.1</c:v>
                </c:pt>
                <c:pt idx="2">
                  <c:v>27.2</c:v>
                </c:pt>
                <c:pt idx="3">
                  <c:v>24.4</c:v>
                </c:pt>
                <c:pt idx="4">
                  <c:v>23.5</c:v>
                </c:pt>
                <c:pt idx="5">
                  <c:v>22.8</c:v>
                </c:pt>
                <c:pt idx="6">
                  <c:v>22.9</c:v>
                </c:pt>
                <c:pt idx="7">
                  <c:v>23.6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F881-4837-AC6A-974778412ED8}"/>
            </c:ext>
          </c:extLst>
        </c:ser>
        <c:ser>
          <c:idx val="32"/>
          <c:order val="32"/>
          <c:tx>
            <c:strRef>
              <c:f>'נתוני טמפ'!$B$35</c:f>
              <c:strCache>
                <c:ptCount val="1"/>
                <c:pt idx="0">
                  <c:v>32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טמפ'!$C$35:$J$35</c:f>
              <c:numCache>
                <c:formatCode>General</c:formatCode>
                <c:ptCount val="8"/>
                <c:pt idx="0">
                  <c:v>47</c:v>
                </c:pt>
                <c:pt idx="1">
                  <c:v>32.700000000000003</c:v>
                </c:pt>
                <c:pt idx="2">
                  <c:v>27.1</c:v>
                </c:pt>
                <c:pt idx="3">
                  <c:v>24.4</c:v>
                </c:pt>
                <c:pt idx="4">
                  <c:v>23.5</c:v>
                </c:pt>
                <c:pt idx="5">
                  <c:v>22.8</c:v>
                </c:pt>
                <c:pt idx="6">
                  <c:v>22.9</c:v>
                </c:pt>
                <c:pt idx="7">
                  <c:v>23.6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F881-4837-AC6A-974778412ED8}"/>
            </c:ext>
          </c:extLst>
        </c:ser>
        <c:ser>
          <c:idx val="33"/>
          <c:order val="33"/>
          <c:tx>
            <c:strRef>
              <c:f>'נתוני טמפ'!$B$36</c:f>
              <c:strCache>
                <c:ptCount val="1"/>
                <c:pt idx="0">
                  <c:v>33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טמפ'!$C$36:$J$36</c:f>
              <c:numCache>
                <c:formatCode>General</c:formatCode>
                <c:ptCount val="8"/>
                <c:pt idx="0">
                  <c:v>46.9</c:v>
                </c:pt>
                <c:pt idx="1">
                  <c:v>32.700000000000003</c:v>
                </c:pt>
                <c:pt idx="2">
                  <c:v>27.1</c:v>
                </c:pt>
                <c:pt idx="3">
                  <c:v>24.4</c:v>
                </c:pt>
                <c:pt idx="4">
                  <c:v>23.5</c:v>
                </c:pt>
                <c:pt idx="5">
                  <c:v>22.8</c:v>
                </c:pt>
                <c:pt idx="6">
                  <c:v>22.9</c:v>
                </c:pt>
                <c:pt idx="7">
                  <c:v>23.6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F881-4837-AC6A-974778412ED8}"/>
            </c:ext>
          </c:extLst>
        </c:ser>
        <c:ser>
          <c:idx val="34"/>
          <c:order val="34"/>
          <c:tx>
            <c:strRef>
              <c:f>'נתוני טמפ'!$B$37</c:f>
              <c:strCache>
                <c:ptCount val="1"/>
                <c:pt idx="0">
                  <c:v>34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טמפ'!$C$37:$J$37</c:f>
              <c:numCache>
                <c:formatCode>General</c:formatCode>
                <c:ptCount val="8"/>
                <c:pt idx="0">
                  <c:v>47</c:v>
                </c:pt>
                <c:pt idx="1">
                  <c:v>32.9</c:v>
                </c:pt>
                <c:pt idx="2">
                  <c:v>27.1</c:v>
                </c:pt>
                <c:pt idx="3">
                  <c:v>24.4</c:v>
                </c:pt>
                <c:pt idx="4">
                  <c:v>23.5</c:v>
                </c:pt>
                <c:pt idx="5">
                  <c:v>22.8</c:v>
                </c:pt>
                <c:pt idx="6">
                  <c:v>22.9</c:v>
                </c:pt>
                <c:pt idx="7">
                  <c:v>23.6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F881-4837-AC6A-974778412ED8}"/>
            </c:ext>
          </c:extLst>
        </c:ser>
        <c:ser>
          <c:idx val="35"/>
          <c:order val="35"/>
          <c:tx>
            <c:strRef>
              <c:f>'נתוני טמפ'!$B$38</c:f>
              <c:strCache>
                <c:ptCount val="1"/>
                <c:pt idx="0">
                  <c:v>35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טמפ'!$C$38:$J$38</c:f>
              <c:numCache>
                <c:formatCode>General</c:formatCode>
                <c:ptCount val="8"/>
                <c:pt idx="0">
                  <c:v>46.9</c:v>
                </c:pt>
                <c:pt idx="1">
                  <c:v>33.299999999999997</c:v>
                </c:pt>
                <c:pt idx="2">
                  <c:v>27.1</c:v>
                </c:pt>
                <c:pt idx="3">
                  <c:v>24.5</c:v>
                </c:pt>
                <c:pt idx="4">
                  <c:v>23.6</c:v>
                </c:pt>
                <c:pt idx="5">
                  <c:v>22.8</c:v>
                </c:pt>
                <c:pt idx="6">
                  <c:v>22.9</c:v>
                </c:pt>
                <c:pt idx="7">
                  <c:v>23.6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F881-4837-AC6A-974778412ED8}"/>
            </c:ext>
          </c:extLst>
        </c:ser>
        <c:ser>
          <c:idx val="36"/>
          <c:order val="36"/>
          <c:tx>
            <c:strRef>
              <c:f>'נתוני טמפ'!$B$39</c:f>
              <c:strCache>
                <c:ptCount val="1"/>
                <c:pt idx="0">
                  <c:v>36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טמפ'!$C$39:$J$39</c:f>
              <c:numCache>
                <c:formatCode>General</c:formatCode>
                <c:ptCount val="8"/>
                <c:pt idx="0">
                  <c:v>47.1</c:v>
                </c:pt>
                <c:pt idx="1">
                  <c:v>33</c:v>
                </c:pt>
                <c:pt idx="2">
                  <c:v>27.2</c:v>
                </c:pt>
                <c:pt idx="3">
                  <c:v>24.5</c:v>
                </c:pt>
                <c:pt idx="4">
                  <c:v>23.6</c:v>
                </c:pt>
                <c:pt idx="5">
                  <c:v>22.8</c:v>
                </c:pt>
                <c:pt idx="6">
                  <c:v>22.9</c:v>
                </c:pt>
                <c:pt idx="7">
                  <c:v>23.6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F881-4837-AC6A-974778412ED8}"/>
            </c:ext>
          </c:extLst>
        </c:ser>
        <c:ser>
          <c:idx val="37"/>
          <c:order val="37"/>
          <c:tx>
            <c:strRef>
              <c:f>'נתוני טמפ'!$B$40</c:f>
              <c:strCache>
                <c:ptCount val="1"/>
                <c:pt idx="0">
                  <c:v>37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טמפ'!$C$40:$J$40</c:f>
              <c:numCache>
                <c:formatCode>General</c:formatCode>
                <c:ptCount val="8"/>
                <c:pt idx="0">
                  <c:v>47.1</c:v>
                </c:pt>
                <c:pt idx="1">
                  <c:v>33.1</c:v>
                </c:pt>
                <c:pt idx="2">
                  <c:v>27.2</c:v>
                </c:pt>
                <c:pt idx="3">
                  <c:v>24.6</c:v>
                </c:pt>
                <c:pt idx="4">
                  <c:v>23.6</c:v>
                </c:pt>
                <c:pt idx="5">
                  <c:v>22.8</c:v>
                </c:pt>
                <c:pt idx="6">
                  <c:v>22.8</c:v>
                </c:pt>
                <c:pt idx="7">
                  <c:v>23.6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F881-4837-AC6A-974778412ED8}"/>
            </c:ext>
          </c:extLst>
        </c:ser>
        <c:ser>
          <c:idx val="38"/>
          <c:order val="38"/>
          <c:tx>
            <c:strRef>
              <c:f>'נתוני טמפ'!$B$41</c:f>
              <c:strCache>
                <c:ptCount val="1"/>
                <c:pt idx="0">
                  <c:v>38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טמפ'!$C$41:$J$41</c:f>
              <c:numCache>
                <c:formatCode>General</c:formatCode>
                <c:ptCount val="8"/>
                <c:pt idx="0">
                  <c:v>46.6</c:v>
                </c:pt>
                <c:pt idx="1">
                  <c:v>33.299999999999997</c:v>
                </c:pt>
                <c:pt idx="2">
                  <c:v>27.3</c:v>
                </c:pt>
                <c:pt idx="3">
                  <c:v>24.4</c:v>
                </c:pt>
                <c:pt idx="4">
                  <c:v>23.5</c:v>
                </c:pt>
                <c:pt idx="5">
                  <c:v>22.8</c:v>
                </c:pt>
                <c:pt idx="6">
                  <c:v>22.9</c:v>
                </c:pt>
                <c:pt idx="7">
                  <c:v>23.6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F881-4837-AC6A-974778412ED8}"/>
            </c:ext>
          </c:extLst>
        </c:ser>
        <c:ser>
          <c:idx val="39"/>
          <c:order val="39"/>
          <c:tx>
            <c:strRef>
              <c:f>'נתוני טמפ'!$B$42</c:f>
              <c:strCache>
                <c:ptCount val="1"/>
                <c:pt idx="0">
                  <c:v>39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טמפ'!$C$42:$J$42</c:f>
              <c:numCache>
                <c:formatCode>General</c:formatCode>
                <c:ptCount val="8"/>
                <c:pt idx="0">
                  <c:v>46.5</c:v>
                </c:pt>
                <c:pt idx="1">
                  <c:v>33.200000000000003</c:v>
                </c:pt>
                <c:pt idx="2">
                  <c:v>27.4</c:v>
                </c:pt>
                <c:pt idx="3">
                  <c:v>24.5</c:v>
                </c:pt>
                <c:pt idx="4">
                  <c:v>23.6</c:v>
                </c:pt>
                <c:pt idx="5">
                  <c:v>22.8</c:v>
                </c:pt>
                <c:pt idx="6">
                  <c:v>22.8</c:v>
                </c:pt>
                <c:pt idx="7">
                  <c:v>23.6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F881-4837-AC6A-974778412ED8}"/>
            </c:ext>
          </c:extLst>
        </c:ser>
        <c:ser>
          <c:idx val="40"/>
          <c:order val="40"/>
          <c:tx>
            <c:strRef>
              <c:f>'נתוני טמפ'!$B$43</c:f>
              <c:strCache>
                <c:ptCount val="1"/>
                <c:pt idx="0">
                  <c:v>40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טמפ'!$C$43:$J$43</c:f>
              <c:numCache>
                <c:formatCode>General</c:formatCode>
                <c:ptCount val="8"/>
                <c:pt idx="0">
                  <c:v>47</c:v>
                </c:pt>
                <c:pt idx="1">
                  <c:v>33.299999999999997</c:v>
                </c:pt>
                <c:pt idx="2">
                  <c:v>27.5</c:v>
                </c:pt>
                <c:pt idx="3">
                  <c:v>24.6</c:v>
                </c:pt>
                <c:pt idx="4">
                  <c:v>23.6</c:v>
                </c:pt>
                <c:pt idx="5">
                  <c:v>22.8</c:v>
                </c:pt>
                <c:pt idx="6">
                  <c:v>22.9</c:v>
                </c:pt>
                <c:pt idx="7">
                  <c:v>23.6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F881-4837-AC6A-974778412ED8}"/>
            </c:ext>
          </c:extLst>
        </c:ser>
        <c:ser>
          <c:idx val="41"/>
          <c:order val="41"/>
          <c:tx>
            <c:strRef>
              <c:f>'נתוני טמפ'!$B$44</c:f>
              <c:strCache>
                <c:ptCount val="1"/>
                <c:pt idx="0">
                  <c:v>41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טמפ'!$C$44:$J$44</c:f>
              <c:numCache>
                <c:formatCode>General</c:formatCode>
                <c:ptCount val="8"/>
                <c:pt idx="0">
                  <c:v>47.1</c:v>
                </c:pt>
                <c:pt idx="1">
                  <c:v>33.299999999999997</c:v>
                </c:pt>
                <c:pt idx="2">
                  <c:v>27.5</c:v>
                </c:pt>
                <c:pt idx="3">
                  <c:v>24.6</c:v>
                </c:pt>
                <c:pt idx="4">
                  <c:v>23.6</c:v>
                </c:pt>
                <c:pt idx="5">
                  <c:v>22.8</c:v>
                </c:pt>
                <c:pt idx="6">
                  <c:v>22.9</c:v>
                </c:pt>
                <c:pt idx="7">
                  <c:v>23.6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F881-4837-AC6A-974778412ED8}"/>
            </c:ext>
          </c:extLst>
        </c:ser>
        <c:ser>
          <c:idx val="42"/>
          <c:order val="42"/>
          <c:tx>
            <c:strRef>
              <c:f>'נתוני טמפ'!$B$45</c:f>
              <c:strCache>
                <c:ptCount val="1"/>
                <c:pt idx="0">
                  <c:v>42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טמפ'!$C$45:$J$45</c:f>
              <c:numCache>
                <c:formatCode>General</c:formatCode>
                <c:ptCount val="8"/>
                <c:pt idx="0">
                  <c:v>47.3</c:v>
                </c:pt>
                <c:pt idx="1">
                  <c:v>33.1</c:v>
                </c:pt>
                <c:pt idx="2">
                  <c:v>27.6</c:v>
                </c:pt>
                <c:pt idx="3">
                  <c:v>24.6</c:v>
                </c:pt>
                <c:pt idx="4">
                  <c:v>23.6</c:v>
                </c:pt>
                <c:pt idx="5">
                  <c:v>22.8</c:v>
                </c:pt>
                <c:pt idx="6">
                  <c:v>22.8</c:v>
                </c:pt>
                <c:pt idx="7">
                  <c:v>23.6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F881-4837-AC6A-974778412ED8}"/>
            </c:ext>
          </c:extLst>
        </c:ser>
        <c:ser>
          <c:idx val="43"/>
          <c:order val="43"/>
          <c:tx>
            <c:strRef>
              <c:f>'נתוני טמפ'!$B$46</c:f>
              <c:strCache>
                <c:ptCount val="1"/>
                <c:pt idx="0">
                  <c:v>43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טמפ'!$C$46:$J$46</c:f>
              <c:numCache>
                <c:formatCode>General</c:formatCode>
                <c:ptCount val="8"/>
                <c:pt idx="0">
                  <c:v>47.3</c:v>
                </c:pt>
                <c:pt idx="1">
                  <c:v>33</c:v>
                </c:pt>
                <c:pt idx="2">
                  <c:v>27.5</c:v>
                </c:pt>
                <c:pt idx="3">
                  <c:v>24.6</c:v>
                </c:pt>
                <c:pt idx="4">
                  <c:v>23.6</c:v>
                </c:pt>
                <c:pt idx="5">
                  <c:v>22.8</c:v>
                </c:pt>
                <c:pt idx="6">
                  <c:v>22.8</c:v>
                </c:pt>
                <c:pt idx="7">
                  <c:v>24.7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F881-4837-AC6A-974778412ED8}"/>
            </c:ext>
          </c:extLst>
        </c:ser>
        <c:ser>
          <c:idx val="44"/>
          <c:order val="44"/>
          <c:tx>
            <c:strRef>
              <c:f>'נתוני טמפ'!$B$47</c:f>
              <c:strCache>
                <c:ptCount val="1"/>
                <c:pt idx="0">
                  <c:v>44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טמפ'!$C$47:$J$47</c:f>
              <c:numCache>
                <c:formatCode>General</c:formatCode>
                <c:ptCount val="8"/>
                <c:pt idx="0">
                  <c:v>47.3</c:v>
                </c:pt>
                <c:pt idx="1">
                  <c:v>33.4</c:v>
                </c:pt>
                <c:pt idx="2">
                  <c:v>27.6</c:v>
                </c:pt>
                <c:pt idx="3">
                  <c:v>24.6</c:v>
                </c:pt>
                <c:pt idx="4">
                  <c:v>23.6</c:v>
                </c:pt>
                <c:pt idx="5">
                  <c:v>22.8</c:v>
                </c:pt>
                <c:pt idx="6">
                  <c:v>22.8</c:v>
                </c:pt>
                <c:pt idx="7">
                  <c:v>23.8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F881-4837-AC6A-974778412ED8}"/>
            </c:ext>
          </c:extLst>
        </c:ser>
        <c:ser>
          <c:idx val="45"/>
          <c:order val="45"/>
          <c:tx>
            <c:strRef>
              <c:f>'נתוני טמפ'!$B$48</c:f>
              <c:strCache>
                <c:ptCount val="1"/>
                <c:pt idx="0">
                  <c:v>45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טמפ'!$C$48:$J$48</c:f>
              <c:numCache>
                <c:formatCode>General</c:formatCode>
                <c:ptCount val="8"/>
                <c:pt idx="0">
                  <c:v>47.1</c:v>
                </c:pt>
                <c:pt idx="1">
                  <c:v>33.4</c:v>
                </c:pt>
                <c:pt idx="2">
                  <c:v>27.6</c:v>
                </c:pt>
                <c:pt idx="3">
                  <c:v>24.7</c:v>
                </c:pt>
                <c:pt idx="4">
                  <c:v>23.6</c:v>
                </c:pt>
                <c:pt idx="5">
                  <c:v>22.8</c:v>
                </c:pt>
                <c:pt idx="6">
                  <c:v>22.8</c:v>
                </c:pt>
                <c:pt idx="7">
                  <c:v>23.7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F881-4837-AC6A-974778412ED8}"/>
            </c:ext>
          </c:extLst>
        </c:ser>
        <c:ser>
          <c:idx val="46"/>
          <c:order val="46"/>
          <c:tx>
            <c:strRef>
              <c:f>'נתוני טמפ'!$B$49</c:f>
              <c:strCache>
                <c:ptCount val="1"/>
                <c:pt idx="0">
                  <c:v>46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טמפ'!$C$49:$J$49</c:f>
              <c:numCache>
                <c:formatCode>General</c:formatCode>
                <c:ptCount val="8"/>
                <c:pt idx="0">
                  <c:v>47.4</c:v>
                </c:pt>
                <c:pt idx="1">
                  <c:v>33.1</c:v>
                </c:pt>
                <c:pt idx="2">
                  <c:v>27.6</c:v>
                </c:pt>
                <c:pt idx="3">
                  <c:v>24.6</c:v>
                </c:pt>
                <c:pt idx="4">
                  <c:v>23.6</c:v>
                </c:pt>
                <c:pt idx="5">
                  <c:v>22.8</c:v>
                </c:pt>
                <c:pt idx="6">
                  <c:v>22.7</c:v>
                </c:pt>
                <c:pt idx="7">
                  <c:v>23.7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F881-4837-AC6A-974778412ED8}"/>
            </c:ext>
          </c:extLst>
        </c:ser>
        <c:ser>
          <c:idx val="47"/>
          <c:order val="47"/>
          <c:tx>
            <c:strRef>
              <c:f>'נתוני טמפ'!$B$50</c:f>
              <c:strCache>
                <c:ptCount val="1"/>
                <c:pt idx="0">
                  <c:v>47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טמפ'!$C$50:$J$50</c:f>
              <c:numCache>
                <c:formatCode>General</c:formatCode>
                <c:ptCount val="8"/>
                <c:pt idx="0">
                  <c:v>46.8</c:v>
                </c:pt>
                <c:pt idx="1">
                  <c:v>33.5</c:v>
                </c:pt>
                <c:pt idx="2">
                  <c:v>27.7</c:v>
                </c:pt>
                <c:pt idx="3">
                  <c:v>24.6</c:v>
                </c:pt>
                <c:pt idx="4">
                  <c:v>23.7</c:v>
                </c:pt>
                <c:pt idx="5">
                  <c:v>22.8</c:v>
                </c:pt>
                <c:pt idx="6">
                  <c:v>22.7</c:v>
                </c:pt>
                <c:pt idx="7">
                  <c:v>23.7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F881-4837-AC6A-974778412ED8}"/>
            </c:ext>
          </c:extLst>
        </c:ser>
        <c:ser>
          <c:idx val="48"/>
          <c:order val="48"/>
          <c:tx>
            <c:strRef>
              <c:f>'נתוני טמפ'!$B$51</c:f>
              <c:strCache>
                <c:ptCount val="1"/>
                <c:pt idx="0">
                  <c:v>48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טמפ'!$C$51:$J$51</c:f>
              <c:numCache>
                <c:formatCode>General</c:formatCode>
                <c:ptCount val="8"/>
                <c:pt idx="0">
                  <c:v>46.7</c:v>
                </c:pt>
                <c:pt idx="1">
                  <c:v>33.5</c:v>
                </c:pt>
                <c:pt idx="2">
                  <c:v>27.6</c:v>
                </c:pt>
                <c:pt idx="3">
                  <c:v>24.7</c:v>
                </c:pt>
                <c:pt idx="4">
                  <c:v>23.7</c:v>
                </c:pt>
                <c:pt idx="5">
                  <c:v>22.8</c:v>
                </c:pt>
                <c:pt idx="6">
                  <c:v>22.8</c:v>
                </c:pt>
                <c:pt idx="7">
                  <c:v>23.7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F881-4837-AC6A-974778412ED8}"/>
            </c:ext>
          </c:extLst>
        </c:ser>
        <c:ser>
          <c:idx val="49"/>
          <c:order val="49"/>
          <c:tx>
            <c:strRef>
              <c:f>'נתוני טמפ'!$B$52</c:f>
              <c:strCache>
                <c:ptCount val="1"/>
                <c:pt idx="0">
                  <c:v>49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טמפ'!$C$52:$J$52</c:f>
              <c:numCache>
                <c:formatCode>General</c:formatCode>
                <c:ptCount val="8"/>
                <c:pt idx="0">
                  <c:v>47.3</c:v>
                </c:pt>
                <c:pt idx="1">
                  <c:v>33.1</c:v>
                </c:pt>
                <c:pt idx="2">
                  <c:v>27.6</c:v>
                </c:pt>
                <c:pt idx="3">
                  <c:v>24.6</c:v>
                </c:pt>
                <c:pt idx="4">
                  <c:v>23.7</c:v>
                </c:pt>
                <c:pt idx="5">
                  <c:v>22.8</c:v>
                </c:pt>
                <c:pt idx="6">
                  <c:v>22.7</c:v>
                </c:pt>
                <c:pt idx="7">
                  <c:v>23.7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F881-4837-AC6A-974778412ED8}"/>
            </c:ext>
          </c:extLst>
        </c:ser>
        <c:ser>
          <c:idx val="50"/>
          <c:order val="50"/>
          <c:tx>
            <c:strRef>
              <c:f>'נתוני טמפ'!$B$53</c:f>
              <c:strCache>
                <c:ptCount val="1"/>
                <c:pt idx="0">
                  <c:v>50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cat>
          <c:val>
            <c:numRef>
              <c:f>'נתוני טמפ'!$C$53:$J$53</c:f>
              <c:numCache>
                <c:formatCode>General</c:formatCode>
                <c:ptCount val="8"/>
                <c:pt idx="0">
                  <c:v>47.1</c:v>
                </c:pt>
                <c:pt idx="1">
                  <c:v>33.1</c:v>
                </c:pt>
                <c:pt idx="2">
                  <c:v>27.6</c:v>
                </c:pt>
                <c:pt idx="3">
                  <c:v>24.6</c:v>
                </c:pt>
                <c:pt idx="4">
                  <c:v>23.6</c:v>
                </c:pt>
                <c:pt idx="5">
                  <c:v>22.8</c:v>
                </c:pt>
                <c:pt idx="6">
                  <c:v>22.7</c:v>
                </c:pt>
                <c:pt idx="7">
                  <c:v>23.7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F881-4837-AC6A-974778412ED8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166229264"/>
        <c:axId val="166229656"/>
        <c:axId val="223443536"/>
      </c:surface3DChart>
      <c:catAx>
        <c:axId val="166229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29656"/>
        <c:crosses val="autoZero"/>
        <c:auto val="1"/>
        <c:lblAlgn val="ctr"/>
        <c:lblOffset val="100"/>
        <c:noMultiLvlLbl val="0"/>
      </c:catAx>
      <c:valAx>
        <c:axId val="16622965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29264"/>
        <c:crosses val="autoZero"/>
        <c:crossBetween val="midCat"/>
      </c:valAx>
      <c:serAx>
        <c:axId val="223443536"/>
        <c:scaling>
          <c:orientation val="maxMin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29656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טמפ</a:t>
            </a:r>
            <a:r>
              <a:rPr lang="he-IL" baseline="0"/>
              <a:t>' בזמן יחיד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'גרף טמפ'!TimeErrorY</c:f>
                <c:numCache>
                  <c:formatCode>General</c:formatCode>
                  <c:ptCount val="8"/>
                  <c:pt idx="0">
                    <c:v>1.2851851851851848</c:v>
                  </c:pt>
                  <c:pt idx="1">
                    <c:v>1.2265432098765428</c:v>
                  </c:pt>
                  <c:pt idx="2">
                    <c:v>1.1432098765432095</c:v>
                  </c:pt>
                  <c:pt idx="3">
                    <c:v>1.0999999999999996</c:v>
                  </c:pt>
                  <c:pt idx="4">
                    <c:v>1.1092592592592589</c:v>
                  </c:pt>
                  <c:pt idx="5">
                    <c:v>1.1154320987654318</c:v>
                  </c:pt>
                  <c:pt idx="6">
                    <c:v>1.1030864197530861</c:v>
                  </c:pt>
                  <c:pt idx="7">
                    <c:v>1.1370370370370368</c:v>
                  </c:pt>
                </c:numCache>
              </c:numRef>
            </c:plus>
            <c:minus>
              <c:numRef>
                <c:f>'גרף טמפ'!TimeErrorY</c:f>
                <c:numCache>
                  <c:formatCode>General</c:formatCode>
                  <c:ptCount val="8"/>
                  <c:pt idx="0">
                    <c:v>1.2851851851851848</c:v>
                  </c:pt>
                  <c:pt idx="1">
                    <c:v>1.2265432098765428</c:v>
                  </c:pt>
                  <c:pt idx="2">
                    <c:v>1.1432098765432095</c:v>
                  </c:pt>
                  <c:pt idx="3">
                    <c:v>1.0999999999999996</c:v>
                  </c:pt>
                  <c:pt idx="4">
                    <c:v>1.1092592592592589</c:v>
                  </c:pt>
                  <c:pt idx="5">
                    <c:v>1.1154320987654318</c:v>
                  </c:pt>
                  <c:pt idx="6">
                    <c:v>1.1030864197530861</c:v>
                  </c:pt>
                  <c:pt idx="7">
                    <c:v>1.1370370370370368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'שגיאה סופית'!$M$3</c:f>
                <c:numCache>
                  <c:formatCode>General</c:formatCode>
                  <c:ptCount val="1"/>
                  <c:pt idx="0">
                    <c:v>5.0000000000000001E-3</c:v>
                  </c:pt>
                </c:numCache>
              </c:numRef>
            </c:plus>
            <c:minus>
              <c:numRef>
                <c:f>'שגיאה סופית'!$M$3</c:f>
                <c:numCache>
                  <c:formatCode>General</c:formatCode>
                  <c:ptCount val="1"/>
                  <c:pt idx="0">
                    <c:v>5.0000000000000001E-3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'גרף טמפ'!TimeX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0.156</c:v>
                </c:pt>
                <c:pt idx="2">
                  <c:v>0.23099999999999998</c:v>
                </c:pt>
                <c:pt idx="3">
                  <c:v>0.30599999999999999</c:v>
                </c:pt>
                <c:pt idx="4">
                  <c:v>0.38100000000000001</c:v>
                </c:pt>
                <c:pt idx="5">
                  <c:v>0.45600000000000002</c:v>
                </c:pt>
                <c:pt idx="6">
                  <c:v>0.53100000000000003</c:v>
                </c:pt>
                <c:pt idx="7">
                  <c:v>0.60599999999999998</c:v>
                </c:pt>
              </c:numCache>
            </c:numRef>
          </c:xVal>
          <c:yVal>
            <c:numRef>
              <c:f>'גרף טמפ'!TimeY</c:f>
              <c:numCache>
                <c:formatCode>General</c:formatCode>
                <c:ptCount val="8"/>
                <c:pt idx="0">
                  <c:v>28.7</c:v>
                </c:pt>
                <c:pt idx="1">
                  <c:v>25.7</c:v>
                </c:pt>
                <c:pt idx="2">
                  <c:v>24.6</c:v>
                </c:pt>
                <c:pt idx="3">
                  <c:v>24.3</c:v>
                </c:pt>
                <c:pt idx="4">
                  <c:v>24.6</c:v>
                </c:pt>
                <c:pt idx="5">
                  <c:v>24.6</c:v>
                </c:pt>
                <c:pt idx="6">
                  <c:v>25.1</c:v>
                </c:pt>
                <c:pt idx="7">
                  <c:v>24.5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32-47BE-9CA8-FC7DB9948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442208"/>
        <c:axId val="423447456"/>
      </c:scatterChart>
      <c:valAx>
        <c:axId val="42344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מיקום</a:t>
                </a:r>
                <a:r>
                  <a:rPr lang="he-IL" baseline="0"/>
                  <a:t> מטר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447456"/>
        <c:crosses val="autoZero"/>
        <c:crossBetween val="midCat"/>
      </c:valAx>
      <c:valAx>
        <c:axId val="423447456"/>
        <c:scaling>
          <c:orientation val="minMax"/>
          <c:max val="5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טמפ' צלזיוס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442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טמפ</a:t>
            </a:r>
            <a:r>
              <a:rPr lang="he-IL" baseline="0"/>
              <a:t>' בזמן יחיד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'גרף טמפ'!LocationErrorY</c:f>
                <c:numCache>
                  <c:formatCode>General</c:formatCode>
                  <c:ptCount val="50"/>
                  <c:pt idx="0">
                    <c:v>1.2358024691358021</c:v>
                  </c:pt>
                  <c:pt idx="1">
                    <c:v>1.2851851851851848</c:v>
                  </c:pt>
                  <c:pt idx="2">
                    <c:v>1.3901234567901228</c:v>
                  </c:pt>
                  <c:pt idx="3">
                    <c:v>1.5444444444444441</c:v>
                  </c:pt>
                  <c:pt idx="4">
                    <c:v>1.6432098765432095</c:v>
                  </c:pt>
                  <c:pt idx="5">
                    <c:v>1.7419753086419751</c:v>
                  </c:pt>
                  <c:pt idx="6">
                    <c:v>1.772839506172839</c:v>
                  </c:pt>
                  <c:pt idx="7">
                    <c:v>1.8469135802469134</c:v>
                  </c:pt>
                  <c:pt idx="8">
                    <c:v>1.8777777777777775</c:v>
                  </c:pt>
                  <c:pt idx="9">
                    <c:v>1.9086419753086417</c:v>
                  </c:pt>
                  <c:pt idx="10">
                    <c:v>1.9333333333333327</c:v>
                  </c:pt>
                  <c:pt idx="11">
                    <c:v>1.9518518518518513</c:v>
                  </c:pt>
                  <c:pt idx="12">
                    <c:v>1.9456790123456786</c:v>
                  </c:pt>
                  <c:pt idx="13">
                    <c:v>1.9271604938271603</c:v>
                  </c:pt>
                  <c:pt idx="14">
                    <c:v>1.8901234567901231</c:v>
                  </c:pt>
                  <c:pt idx="15">
                    <c:v>1.939506172839506</c:v>
                  </c:pt>
                  <c:pt idx="16">
                    <c:v>1.9518518518518517</c:v>
                  </c:pt>
                  <c:pt idx="17">
                    <c:v>1.9148148148148145</c:v>
                  </c:pt>
                  <c:pt idx="18">
                    <c:v>1.9333333333333327</c:v>
                  </c:pt>
                  <c:pt idx="19">
                    <c:v>1.9518518518518517</c:v>
                  </c:pt>
                  <c:pt idx="20">
                    <c:v>1.964197530864197</c:v>
                  </c:pt>
                  <c:pt idx="21">
                    <c:v>1.9703703703703699</c:v>
                  </c:pt>
                  <c:pt idx="22">
                    <c:v>1.964197530864197</c:v>
                  </c:pt>
                  <c:pt idx="23">
                    <c:v>1.9333333333333329</c:v>
                  </c:pt>
                  <c:pt idx="24">
                    <c:v>1.939506172839506</c:v>
                  </c:pt>
                  <c:pt idx="25">
                    <c:v>1.976543209876543</c:v>
                  </c:pt>
                  <c:pt idx="26">
                    <c:v>1.9703703703703699</c:v>
                  </c:pt>
                  <c:pt idx="27">
                    <c:v>1.964197530864197</c:v>
                  </c:pt>
                  <c:pt idx="28">
                    <c:v>1.964197530864197</c:v>
                  </c:pt>
                  <c:pt idx="29">
                    <c:v>1.9456790123456789</c:v>
                  </c:pt>
                  <c:pt idx="30">
                    <c:v>1.9765432098765425</c:v>
                  </c:pt>
                  <c:pt idx="31">
                    <c:v>1.9518518518518513</c:v>
                  </c:pt>
                  <c:pt idx="32">
                    <c:v>1.9827160493827156</c:v>
                  </c:pt>
                  <c:pt idx="33">
                    <c:v>1.9765432098765425</c:v>
                  </c:pt>
                  <c:pt idx="34">
                    <c:v>1.9703703703703699</c:v>
                  </c:pt>
                  <c:pt idx="35">
                    <c:v>1.939506172839506</c:v>
                  </c:pt>
                  <c:pt idx="36">
                    <c:v>1.9703703703703699</c:v>
                  </c:pt>
                  <c:pt idx="37">
                    <c:v>1.964197530864197</c:v>
                  </c:pt>
                  <c:pt idx="38">
                    <c:v>1.9209876543209874</c:v>
                  </c:pt>
                  <c:pt idx="39">
                    <c:v>1.9209876543209869</c:v>
                  </c:pt>
                  <c:pt idx="40">
                    <c:v>1.9456790123456789</c:v>
                  </c:pt>
                  <c:pt idx="41">
                    <c:v>1.9518518518518517</c:v>
                  </c:pt>
                  <c:pt idx="42">
                    <c:v>1.9765432098765425</c:v>
                  </c:pt>
                  <c:pt idx="43">
                    <c:v>1.9827160493827156</c:v>
                  </c:pt>
                  <c:pt idx="44">
                    <c:v>1.9580246913580241</c:v>
                  </c:pt>
                  <c:pt idx="45">
                    <c:v>1.9456790123456789</c:v>
                  </c:pt>
                  <c:pt idx="46">
                    <c:v>1.9827160493827156</c:v>
                  </c:pt>
                  <c:pt idx="47">
                    <c:v>1.9209876543209869</c:v>
                  </c:pt>
                  <c:pt idx="48">
                    <c:v>1.9148148148148145</c:v>
                  </c:pt>
                  <c:pt idx="49">
                    <c:v>1.9765432098765425</c:v>
                  </c:pt>
                </c:numCache>
              </c:numRef>
            </c:plus>
            <c:minus>
              <c:numRef>
                <c:f>'גרף טמפ'!LocationErrorY</c:f>
                <c:numCache>
                  <c:formatCode>General</c:formatCode>
                  <c:ptCount val="50"/>
                  <c:pt idx="0">
                    <c:v>1.2358024691358021</c:v>
                  </c:pt>
                  <c:pt idx="1">
                    <c:v>1.2851851851851848</c:v>
                  </c:pt>
                  <c:pt idx="2">
                    <c:v>1.3901234567901228</c:v>
                  </c:pt>
                  <c:pt idx="3">
                    <c:v>1.5444444444444441</c:v>
                  </c:pt>
                  <c:pt idx="4">
                    <c:v>1.6432098765432095</c:v>
                  </c:pt>
                  <c:pt idx="5">
                    <c:v>1.7419753086419751</c:v>
                  </c:pt>
                  <c:pt idx="6">
                    <c:v>1.772839506172839</c:v>
                  </c:pt>
                  <c:pt idx="7">
                    <c:v>1.8469135802469134</c:v>
                  </c:pt>
                  <c:pt idx="8">
                    <c:v>1.8777777777777775</c:v>
                  </c:pt>
                  <c:pt idx="9">
                    <c:v>1.9086419753086417</c:v>
                  </c:pt>
                  <c:pt idx="10">
                    <c:v>1.9333333333333327</c:v>
                  </c:pt>
                  <c:pt idx="11">
                    <c:v>1.9518518518518513</c:v>
                  </c:pt>
                  <c:pt idx="12">
                    <c:v>1.9456790123456786</c:v>
                  </c:pt>
                  <c:pt idx="13">
                    <c:v>1.9271604938271603</c:v>
                  </c:pt>
                  <c:pt idx="14">
                    <c:v>1.8901234567901231</c:v>
                  </c:pt>
                  <c:pt idx="15">
                    <c:v>1.939506172839506</c:v>
                  </c:pt>
                  <c:pt idx="16">
                    <c:v>1.9518518518518517</c:v>
                  </c:pt>
                  <c:pt idx="17">
                    <c:v>1.9148148148148145</c:v>
                  </c:pt>
                  <c:pt idx="18">
                    <c:v>1.9333333333333327</c:v>
                  </c:pt>
                  <c:pt idx="19">
                    <c:v>1.9518518518518517</c:v>
                  </c:pt>
                  <c:pt idx="20">
                    <c:v>1.964197530864197</c:v>
                  </c:pt>
                  <c:pt idx="21">
                    <c:v>1.9703703703703699</c:v>
                  </c:pt>
                  <c:pt idx="22">
                    <c:v>1.964197530864197</c:v>
                  </c:pt>
                  <c:pt idx="23">
                    <c:v>1.9333333333333329</c:v>
                  </c:pt>
                  <c:pt idx="24">
                    <c:v>1.939506172839506</c:v>
                  </c:pt>
                  <c:pt idx="25">
                    <c:v>1.976543209876543</c:v>
                  </c:pt>
                  <c:pt idx="26">
                    <c:v>1.9703703703703699</c:v>
                  </c:pt>
                  <c:pt idx="27">
                    <c:v>1.964197530864197</c:v>
                  </c:pt>
                  <c:pt idx="28">
                    <c:v>1.964197530864197</c:v>
                  </c:pt>
                  <c:pt idx="29">
                    <c:v>1.9456790123456789</c:v>
                  </c:pt>
                  <c:pt idx="30">
                    <c:v>1.9765432098765425</c:v>
                  </c:pt>
                  <c:pt idx="31">
                    <c:v>1.9518518518518513</c:v>
                  </c:pt>
                  <c:pt idx="32">
                    <c:v>1.9827160493827156</c:v>
                  </c:pt>
                  <c:pt idx="33">
                    <c:v>1.9765432098765425</c:v>
                  </c:pt>
                  <c:pt idx="34">
                    <c:v>1.9703703703703699</c:v>
                  </c:pt>
                  <c:pt idx="35">
                    <c:v>1.939506172839506</c:v>
                  </c:pt>
                  <c:pt idx="36">
                    <c:v>1.9703703703703699</c:v>
                  </c:pt>
                  <c:pt idx="37">
                    <c:v>1.964197530864197</c:v>
                  </c:pt>
                  <c:pt idx="38">
                    <c:v>1.9209876543209874</c:v>
                  </c:pt>
                  <c:pt idx="39">
                    <c:v>1.9209876543209869</c:v>
                  </c:pt>
                  <c:pt idx="40">
                    <c:v>1.9456790123456789</c:v>
                  </c:pt>
                  <c:pt idx="41">
                    <c:v>1.9518518518518517</c:v>
                  </c:pt>
                  <c:pt idx="42">
                    <c:v>1.9765432098765425</c:v>
                  </c:pt>
                  <c:pt idx="43">
                    <c:v>1.9827160493827156</c:v>
                  </c:pt>
                  <c:pt idx="44">
                    <c:v>1.9580246913580241</c:v>
                  </c:pt>
                  <c:pt idx="45">
                    <c:v>1.9456790123456789</c:v>
                  </c:pt>
                  <c:pt idx="46">
                    <c:v>1.9827160493827156</c:v>
                  </c:pt>
                  <c:pt idx="47">
                    <c:v>1.9209876543209869</c:v>
                  </c:pt>
                  <c:pt idx="48">
                    <c:v>1.9148148148148145</c:v>
                  </c:pt>
                  <c:pt idx="49">
                    <c:v>1.9765432098765425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'גרף טמפ'!LocationX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'גרף טמפ'!LocationY</c:f>
              <c:numCache>
                <c:formatCode>General</c:formatCode>
                <c:ptCount val="50"/>
                <c:pt idx="0">
                  <c:v>25.3</c:v>
                </c:pt>
                <c:pt idx="1">
                  <c:v>28.7</c:v>
                </c:pt>
                <c:pt idx="2">
                  <c:v>32.299999999999997</c:v>
                </c:pt>
                <c:pt idx="3">
                  <c:v>34.9</c:v>
                </c:pt>
                <c:pt idx="4">
                  <c:v>37.1</c:v>
                </c:pt>
                <c:pt idx="5">
                  <c:v>39.1</c:v>
                </c:pt>
                <c:pt idx="6">
                  <c:v>40.299999999999997</c:v>
                </c:pt>
                <c:pt idx="7">
                  <c:v>41.6</c:v>
                </c:pt>
                <c:pt idx="8">
                  <c:v>42.5</c:v>
                </c:pt>
                <c:pt idx="9">
                  <c:v>43.2</c:v>
                </c:pt>
                <c:pt idx="10">
                  <c:v>43.8</c:v>
                </c:pt>
                <c:pt idx="11">
                  <c:v>44.3</c:v>
                </c:pt>
                <c:pt idx="12">
                  <c:v>44.4</c:v>
                </c:pt>
                <c:pt idx="13">
                  <c:v>44.7</c:v>
                </c:pt>
                <c:pt idx="14">
                  <c:v>44.3</c:v>
                </c:pt>
                <c:pt idx="15">
                  <c:v>45.1</c:v>
                </c:pt>
                <c:pt idx="16">
                  <c:v>45.2</c:v>
                </c:pt>
                <c:pt idx="17">
                  <c:v>45.1</c:v>
                </c:pt>
                <c:pt idx="18">
                  <c:v>45.3</c:v>
                </c:pt>
                <c:pt idx="19">
                  <c:v>45.7</c:v>
                </c:pt>
                <c:pt idx="20">
                  <c:v>45.8</c:v>
                </c:pt>
                <c:pt idx="21">
                  <c:v>46</c:v>
                </c:pt>
                <c:pt idx="22">
                  <c:v>46.1</c:v>
                </c:pt>
                <c:pt idx="23">
                  <c:v>46</c:v>
                </c:pt>
                <c:pt idx="24">
                  <c:v>46.2</c:v>
                </c:pt>
                <c:pt idx="25">
                  <c:v>46.5</c:v>
                </c:pt>
                <c:pt idx="26">
                  <c:v>46.6</c:v>
                </c:pt>
                <c:pt idx="27">
                  <c:v>46.8</c:v>
                </c:pt>
                <c:pt idx="28">
                  <c:v>46.8</c:v>
                </c:pt>
                <c:pt idx="29">
                  <c:v>46.7</c:v>
                </c:pt>
                <c:pt idx="30">
                  <c:v>46.9</c:v>
                </c:pt>
                <c:pt idx="31">
                  <c:v>46.9</c:v>
                </c:pt>
                <c:pt idx="32">
                  <c:v>47</c:v>
                </c:pt>
                <c:pt idx="33">
                  <c:v>46.9</c:v>
                </c:pt>
                <c:pt idx="34">
                  <c:v>47</c:v>
                </c:pt>
                <c:pt idx="35">
                  <c:v>46.9</c:v>
                </c:pt>
                <c:pt idx="36">
                  <c:v>47.1</c:v>
                </c:pt>
                <c:pt idx="37">
                  <c:v>47.1</c:v>
                </c:pt>
                <c:pt idx="38">
                  <c:v>46.6</c:v>
                </c:pt>
                <c:pt idx="39">
                  <c:v>46.5</c:v>
                </c:pt>
                <c:pt idx="40">
                  <c:v>47</c:v>
                </c:pt>
                <c:pt idx="41">
                  <c:v>47.1</c:v>
                </c:pt>
                <c:pt idx="42">
                  <c:v>47.3</c:v>
                </c:pt>
                <c:pt idx="43">
                  <c:v>47.3</c:v>
                </c:pt>
                <c:pt idx="44">
                  <c:v>47.3</c:v>
                </c:pt>
                <c:pt idx="45">
                  <c:v>47.1</c:v>
                </c:pt>
                <c:pt idx="46">
                  <c:v>47.4</c:v>
                </c:pt>
                <c:pt idx="47">
                  <c:v>46.8</c:v>
                </c:pt>
                <c:pt idx="48">
                  <c:v>46.7</c:v>
                </c:pt>
                <c:pt idx="49">
                  <c:v>47.3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FC-4D93-B80E-7D46B1B11D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442208"/>
        <c:axId val="423447456"/>
      </c:scatterChart>
      <c:valAx>
        <c:axId val="42344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 baseline="0"/>
                  <a:t>זמן בדקות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447456"/>
        <c:crosses val="autoZero"/>
        <c:crossBetween val="midCat"/>
      </c:valAx>
      <c:valAx>
        <c:axId val="423447456"/>
        <c:scaling>
          <c:orientation val="minMax"/>
          <c:max val="5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טמפ' צלזיוס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442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 baseline="0"/>
              <a:t>טמפ ביחס למיקום - נוסחה וניסוי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נוסחה SINH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תיאוריה!$E$1:$E$21</c:f>
              <c:numCache>
                <c:formatCode>General</c:formatCode>
                <c:ptCount val="21"/>
                <c:pt idx="0">
                  <c:v>0</c:v>
                </c:pt>
                <c:pt idx="1">
                  <c:v>2.8747500000000002E-2</c:v>
                </c:pt>
                <c:pt idx="2">
                  <c:v>5.7495000000000004E-2</c:v>
                </c:pt>
                <c:pt idx="3">
                  <c:v>8.62425E-2</c:v>
                </c:pt>
                <c:pt idx="4">
                  <c:v>0.11499000000000001</c:v>
                </c:pt>
                <c:pt idx="5">
                  <c:v>0.14373750000000002</c:v>
                </c:pt>
                <c:pt idx="6">
                  <c:v>0.17248500000000003</c:v>
                </c:pt>
                <c:pt idx="7">
                  <c:v>0.20123250000000004</c:v>
                </c:pt>
                <c:pt idx="8">
                  <c:v>0.22998000000000005</c:v>
                </c:pt>
                <c:pt idx="9">
                  <c:v>0.25872750000000005</c:v>
                </c:pt>
                <c:pt idx="10">
                  <c:v>0.28747500000000004</c:v>
                </c:pt>
                <c:pt idx="11">
                  <c:v>0.31622250000000002</c:v>
                </c:pt>
                <c:pt idx="12">
                  <c:v>0.34497</c:v>
                </c:pt>
                <c:pt idx="13">
                  <c:v>0.37371749999999998</c:v>
                </c:pt>
                <c:pt idx="14">
                  <c:v>0.40246499999999996</c:v>
                </c:pt>
                <c:pt idx="15">
                  <c:v>0.43121249999999994</c:v>
                </c:pt>
                <c:pt idx="16">
                  <c:v>0.45995999999999992</c:v>
                </c:pt>
                <c:pt idx="17">
                  <c:v>0.48870749999999991</c:v>
                </c:pt>
                <c:pt idx="18">
                  <c:v>0.51745499999999989</c:v>
                </c:pt>
                <c:pt idx="19">
                  <c:v>0.54620249999999992</c:v>
                </c:pt>
                <c:pt idx="20">
                  <c:v>0.57494999999999996</c:v>
                </c:pt>
              </c:numCache>
            </c:numRef>
          </c:xVal>
          <c:yVal>
            <c:numRef>
              <c:f>תיאוריה!$G$1:$G$21</c:f>
              <c:numCache>
                <c:formatCode>General</c:formatCode>
                <c:ptCount val="21"/>
                <c:pt idx="0">
                  <c:v>24.7</c:v>
                </c:pt>
                <c:pt idx="1">
                  <c:v>17.952034254071812</c:v>
                </c:pt>
                <c:pt idx="2">
                  <c:v>13.047562678143571</c:v>
                </c:pt>
                <c:pt idx="3">
                  <c:v>9.4829451482497191</c:v>
                </c:pt>
                <c:pt idx="4">
                  <c:v>6.8921311354287189</c:v>
                </c:pt>
                <c:pt idx="5">
                  <c:v>5.0090699815438082</c:v>
                </c:pt>
                <c:pt idx="6">
                  <c:v>3.6403901605712461</c:v>
                </c:pt>
                <c:pt idx="7">
                  <c:v>2.6455419590440377</c:v>
                </c:pt>
                <c:pt idx="8">
                  <c:v>1.9223644277575389</c:v>
                </c:pt>
                <c:pt idx="9">
                  <c:v>1.3965944751905652</c:v>
                </c:pt>
                <c:pt idx="10">
                  <c:v>1.0142407915784009</c:v>
                </c:pt>
                <c:pt idx="11">
                  <c:v>0.73603948199742997</c:v>
                </c:pt>
                <c:pt idx="12">
                  <c:v>0.533422057493119</c:v>
                </c:pt>
                <c:pt idx="13">
                  <c:v>0.38558173731139389</c:v>
                </c:pt>
                <c:pt idx="14">
                  <c:v>0.27733680084674089</c:v>
                </c:pt>
                <c:pt idx="15">
                  <c:v>0.19757157694566171</c:v>
                </c:pt>
                <c:pt idx="16">
                  <c:v>0.13809497577681734</c:v>
                </c:pt>
                <c:pt idx="17">
                  <c:v>9.2799345920073731E-2</c:v>
                </c:pt>
                <c:pt idx="18">
                  <c:v>5.7033279719585897E-2</c:v>
                </c:pt>
                <c:pt idx="19">
                  <c:v>2.7123960290577936E-2</c:v>
                </c:pt>
                <c:pt idx="20">
                  <c:v>1.0299541771311728E-16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EB-4DF0-BC56-9E3FE2CBF0BE}"/>
            </c:ext>
          </c:extLst>
        </c:ser>
        <c:ser>
          <c:idx val="1"/>
          <c:order val="1"/>
          <c:tx>
            <c:v>נוסחה COSH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תיאוריה!$E$1:$E$21</c:f>
              <c:numCache>
                <c:formatCode>General</c:formatCode>
                <c:ptCount val="21"/>
                <c:pt idx="0">
                  <c:v>0</c:v>
                </c:pt>
                <c:pt idx="1">
                  <c:v>2.8747500000000002E-2</c:v>
                </c:pt>
                <c:pt idx="2">
                  <c:v>5.7495000000000004E-2</c:v>
                </c:pt>
                <c:pt idx="3">
                  <c:v>8.62425E-2</c:v>
                </c:pt>
                <c:pt idx="4">
                  <c:v>0.11499000000000001</c:v>
                </c:pt>
                <c:pt idx="5">
                  <c:v>0.14373750000000002</c:v>
                </c:pt>
                <c:pt idx="6">
                  <c:v>0.17248500000000003</c:v>
                </c:pt>
                <c:pt idx="7">
                  <c:v>0.20123250000000004</c:v>
                </c:pt>
                <c:pt idx="8">
                  <c:v>0.22998000000000005</c:v>
                </c:pt>
                <c:pt idx="9">
                  <c:v>0.25872750000000005</c:v>
                </c:pt>
                <c:pt idx="10">
                  <c:v>0.28747500000000004</c:v>
                </c:pt>
                <c:pt idx="11">
                  <c:v>0.31622250000000002</c:v>
                </c:pt>
                <c:pt idx="12">
                  <c:v>0.34497</c:v>
                </c:pt>
                <c:pt idx="13">
                  <c:v>0.37371749999999998</c:v>
                </c:pt>
                <c:pt idx="14">
                  <c:v>0.40246499999999996</c:v>
                </c:pt>
                <c:pt idx="15">
                  <c:v>0.43121249999999994</c:v>
                </c:pt>
                <c:pt idx="16">
                  <c:v>0.45995999999999992</c:v>
                </c:pt>
                <c:pt idx="17">
                  <c:v>0.48870749999999991</c:v>
                </c:pt>
                <c:pt idx="18">
                  <c:v>0.51745499999999989</c:v>
                </c:pt>
                <c:pt idx="19">
                  <c:v>0.54620249999999992</c:v>
                </c:pt>
                <c:pt idx="20">
                  <c:v>0.57494999999999996</c:v>
                </c:pt>
              </c:numCache>
            </c:numRef>
          </c:xVal>
          <c:yVal>
            <c:numRef>
              <c:f>תיאוריה!$I$1:$I$21</c:f>
              <c:numCache>
                <c:formatCode>General</c:formatCode>
                <c:ptCount val="21"/>
                <c:pt idx="0">
                  <c:v>24.7</c:v>
                </c:pt>
                <c:pt idx="1">
                  <c:v>17.95212603202231</c:v>
                </c:pt>
                <c:pt idx="2">
                  <c:v>13.047755658721137</c:v>
                </c:pt>
                <c:pt idx="3">
                  <c:v>9.4832591486274147</c:v>
                </c:pt>
                <c:pt idx="4">
                  <c:v>6.8925984003013498</c:v>
                </c:pt>
                <c:pt idx="5">
                  <c:v>5.0097384943352221</c:v>
                </c:pt>
                <c:pt idx="6">
                  <c:v>3.6413285708515208</c:v>
                </c:pt>
                <c:pt idx="7">
                  <c:v>2.6468466321529593</c:v>
                </c:pt>
                <c:pt idx="8">
                  <c:v>1.9241693405601259</c:v>
                </c:pt>
                <c:pt idx="9">
                  <c:v>1.3990849741596365</c:v>
                </c:pt>
                <c:pt idx="10">
                  <c:v>1.0176726260215221</c:v>
                </c:pt>
                <c:pt idx="11">
                  <c:v>0.74076506695006505</c:v>
                </c:pt>
                <c:pt idx="12">
                  <c:v>0.53992666321415517</c:v>
                </c:pt>
                <c:pt idx="13">
                  <c:v>0.39453332167987509</c:v>
                </c:pt>
                <c:pt idx="14">
                  <c:v>0.28965460194800091</c:v>
                </c:pt>
                <c:pt idx="15">
                  <c:v>0.2145205096186549</c:v>
                </c:pt>
                <c:pt idx="16">
                  <c:v>0.16141552570289738</c:v>
                </c:pt>
                <c:pt idx="17">
                  <c:v>0.12488630007555056</c:v>
                </c:pt>
                <c:pt idx="18">
                  <c:v>0.1011816470199678</c:v>
                </c:pt>
                <c:pt idx="19">
                  <c:v>8.7867336014339256E-2</c:v>
                </c:pt>
                <c:pt idx="20">
                  <c:v>8.3576120630262249E-2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EB-4DF0-BC56-9E3FE2CBF0BE}"/>
            </c:ext>
          </c:extLst>
        </c:ser>
        <c:ser>
          <c:idx val="2"/>
          <c:order val="2"/>
          <c:tx>
            <c:v>ניסוי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9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תיאוריה!$J$1:$J$8</c:f>
                <c:numCache>
                  <c:formatCode>General</c:formatCode>
                  <c:ptCount val="8"/>
                  <c:pt idx="0">
                    <c:v>1.964197530864197</c:v>
                  </c:pt>
                  <c:pt idx="1">
                    <c:v>1.7018518518518513</c:v>
                  </c:pt>
                  <c:pt idx="2">
                    <c:v>1.3623456790123454</c:v>
                  </c:pt>
                  <c:pt idx="3">
                    <c:v>1.2234567901234565</c:v>
                  </c:pt>
                  <c:pt idx="4">
                    <c:v>1.1555555555555552</c:v>
                  </c:pt>
                  <c:pt idx="5">
                    <c:v>1.1277777777777775</c:v>
                  </c:pt>
                  <c:pt idx="6">
                    <c:v>1.1277777777777773</c:v>
                  </c:pt>
                  <c:pt idx="7">
                    <c:v>1.1617283950617281</c:v>
                  </c:pt>
                </c:numCache>
              </c:numRef>
            </c:plus>
            <c:minus>
              <c:numRef>
                <c:f>תיאוריה!$J$1:$J$8</c:f>
                <c:numCache>
                  <c:formatCode>General</c:formatCode>
                  <c:ptCount val="8"/>
                  <c:pt idx="0">
                    <c:v>1.964197530864197</c:v>
                  </c:pt>
                  <c:pt idx="1">
                    <c:v>1.7018518518518513</c:v>
                  </c:pt>
                  <c:pt idx="2">
                    <c:v>1.3623456790123454</c:v>
                  </c:pt>
                  <c:pt idx="3">
                    <c:v>1.2234567901234565</c:v>
                  </c:pt>
                  <c:pt idx="4">
                    <c:v>1.1555555555555552</c:v>
                  </c:pt>
                  <c:pt idx="5">
                    <c:v>1.1277777777777775</c:v>
                  </c:pt>
                  <c:pt idx="6">
                    <c:v>1.1277777777777773</c:v>
                  </c:pt>
                  <c:pt idx="7">
                    <c:v>1.1617283950617281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.0000000000000002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תיאוריה!$M$2:$M$9</c:f>
              <c:numCache>
                <c:formatCode>General</c:formatCode>
                <c:ptCount val="8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</c:numCache>
            </c:numRef>
          </c:xVal>
          <c:yVal>
            <c:numRef>
              <c:f>תיאוריה!$N$2:$N$9</c:f>
              <c:numCache>
                <c:formatCode>General</c:formatCode>
                <c:ptCount val="8"/>
                <c:pt idx="0">
                  <c:v>24.400000000000002</c:v>
                </c:pt>
                <c:pt idx="1">
                  <c:v>10.400000000000002</c:v>
                </c:pt>
                <c:pt idx="2">
                  <c:v>4.9000000000000021</c:v>
                </c:pt>
                <c:pt idx="3">
                  <c:v>1.9000000000000021</c:v>
                </c:pt>
                <c:pt idx="4">
                  <c:v>0.90000000000000213</c:v>
                </c:pt>
                <c:pt idx="5">
                  <c:v>0.10000000000000142</c:v>
                </c:pt>
                <c:pt idx="6">
                  <c:v>0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9EB-4DF0-BC56-9E3FE2CBF0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31616"/>
        <c:axId val="165071992"/>
      </c:scatterChart>
      <c:valAx>
        <c:axId val="166231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מיקום במטרים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71992"/>
        <c:crosses val="autoZero"/>
        <c:crossBetween val="midCat"/>
      </c:valAx>
      <c:valAx>
        <c:axId val="165071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rtl="1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הפרש טמפ בין </a:t>
                </a:r>
                <a:r>
                  <a:rPr lang="en-US"/>
                  <a:t>T</a:t>
                </a:r>
                <a:r>
                  <a:rPr lang="he-IL"/>
                  <a:t>(</a:t>
                </a:r>
                <a:r>
                  <a:rPr lang="en-US"/>
                  <a:t>X</a:t>
                </a:r>
                <a:r>
                  <a:rPr lang="he-IL"/>
                  <a:t>)</a:t>
                </a:r>
                <a:r>
                  <a:rPr lang="he-IL" baseline="0"/>
                  <a:t> לאוויר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rtl="1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31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טמפ</a:t>
            </a:r>
            <a:r>
              <a:rPr lang="he-IL" baseline="0"/>
              <a:t> ניסוי ביחס לנוסחה </a:t>
            </a:r>
            <a:r>
              <a:rPr lang="en-US" baseline="0"/>
              <a:t>COSH</a:t>
            </a:r>
            <a:endParaRPr lang="he-IL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523272090988627E-2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תיאוריה!$N$2:$N$9</c:f>
              <c:numCache>
                <c:formatCode>General</c:formatCode>
                <c:ptCount val="8"/>
                <c:pt idx="0">
                  <c:v>24.400000000000002</c:v>
                </c:pt>
                <c:pt idx="1">
                  <c:v>10.400000000000002</c:v>
                </c:pt>
                <c:pt idx="2">
                  <c:v>4.9000000000000021</c:v>
                </c:pt>
                <c:pt idx="3">
                  <c:v>1.9000000000000021</c:v>
                </c:pt>
                <c:pt idx="4">
                  <c:v>0.90000000000000213</c:v>
                </c:pt>
                <c:pt idx="5">
                  <c:v>0.10000000000000142</c:v>
                </c:pt>
                <c:pt idx="6">
                  <c:v>0</c:v>
                </c:pt>
                <c:pt idx="7">
                  <c:v>1</c:v>
                </c:pt>
              </c:numCache>
            </c:numRef>
          </c:xVal>
          <c:yVal>
            <c:numRef>
              <c:f>תיאוריה!$P$2:$P$9</c:f>
              <c:numCache>
                <c:formatCode>General</c:formatCode>
                <c:ptCount val="8"/>
                <c:pt idx="0">
                  <c:v>24.7</c:v>
                </c:pt>
                <c:pt idx="1">
                  <c:v>10.743656746765989</c:v>
                </c:pt>
                <c:pt idx="2">
                  <c:v>4.673369564598298</c:v>
                </c:pt>
                <c:pt idx="3">
                  <c:v>2.0334278686944574</c:v>
                </c:pt>
                <c:pt idx="4">
                  <c:v>0.88606235676264866</c:v>
                </c:pt>
                <c:pt idx="5">
                  <c:v>0.38908410054754633</c:v>
                </c:pt>
                <c:pt idx="6">
                  <c:v>0.17770125245100374</c:v>
                </c:pt>
                <c:pt idx="7">
                  <c:v>9.6754630469853151E-2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F0-43AC-B08C-C66EA2686B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073168"/>
        <c:axId val="165073560"/>
      </c:scatterChart>
      <c:valAx>
        <c:axId val="165073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טמפ ניסוי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73560"/>
        <c:crosses val="autoZero"/>
        <c:crossBetween val="midCat"/>
      </c:valAx>
      <c:valAx>
        <c:axId val="165073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טמפ נוסחה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73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טמפ</a:t>
            </a:r>
            <a:r>
              <a:rPr lang="he-IL" baseline="0"/>
              <a:t> ניסוי ביחס לנוסחה </a:t>
            </a:r>
            <a:r>
              <a:rPr lang="en-US" baseline="0"/>
              <a:t>SINH</a:t>
            </a:r>
            <a:endParaRPr lang="he-IL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ניסוי - SINH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523272090988627E-2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תיאוריה!$J$1:$J$8</c:f>
                <c:numCache>
                  <c:formatCode>General</c:formatCode>
                  <c:ptCount val="8"/>
                  <c:pt idx="0">
                    <c:v>1.964197530864197</c:v>
                  </c:pt>
                  <c:pt idx="1">
                    <c:v>1.7018518518518513</c:v>
                  </c:pt>
                  <c:pt idx="2">
                    <c:v>1.3623456790123454</c:v>
                  </c:pt>
                  <c:pt idx="3">
                    <c:v>1.2234567901234565</c:v>
                  </c:pt>
                  <c:pt idx="4">
                    <c:v>1.1555555555555552</c:v>
                  </c:pt>
                  <c:pt idx="5">
                    <c:v>1.1277777777777775</c:v>
                  </c:pt>
                  <c:pt idx="6">
                    <c:v>1.1277777777777773</c:v>
                  </c:pt>
                  <c:pt idx="7">
                    <c:v>1.1617283950617281</c:v>
                  </c:pt>
                </c:numCache>
              </c:numRef>
            </c:plus>
            <c:minus>
              <c:numRef>
                <c:f>תיאוריה!$J$1:$J$8</c:f>
                <c:numCache>
                  <c:formatCode>General</c:formatCode>
                  <c:ptCount val="8"/>
                  <c:pt idx="0">
                    <c:v>1.964197530864197</c:v>
                  </c:pt>
                  <c:pt idx="1">
                    <c:v>1.7018518518518513</c:v>
                  </c:pt>
                  <c:pt idx="2">
                    <c:v>1.3623456790123454</c:v>
                  </c:pt>
                  <c:pt idx="3">
                    <c:v>1.2234567901234565</c:v>
                  </c:pt>
                  <c:pt idx="4">
                    <c:v>1.1555555555555552</c:v>
                  </c:pt>
                  <c:pt idx="5">
                    <c:v>1.1277777777777775</c:v>
                  </c:pt>
                  <c:pt idx="6">
                    <c:v>1.1277777777777773</c:v>
                  </c:pt>
                  <c:pt idx="7">
                    <c:v>1.1617283950617281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תיאוריה!$N$2:$N$9</c:f>
              <c:numCache>
                <c:formatCode>General</c:formatCode>
                <c:ptCount val="8"/>
                <c:pt idx="0">
                  <c:v>24.400000000000002</c:v>
                </c:pt>
                <c:pt idx="1">
                  <c:v>10.400000000000002</c:v>
                </c:pt>
                <c:pt idx="2">
                  <c:v>4.9000000000000021</c:v>
                </c:pt>
                <c:pt idx="3">
                  <c:v>1.9000000000000021</c:v>
                </c:pt>
                <c:pt idx="4">
                  <c:v>0.90000000000000213</c:v>
                </c:pt>
                <c:pt idx="5">
                  <c:v>0.10000000000000142</c:v>
                </c:pt>
                <c:pt idx="6">
                  <c:v>0</c:v>
                </c:pt>
                <c:pt idx="7">
                  <c:v>1</c:v>
                </c:pt>
              </c:numCache>
            </c:numRef>
          </c:xVal>
          <c:yVal>
            <c:numRef>
              <c:f>תיאוריה!$O$2:$O$9</c:f>
              <c:numCache>
                <c:formatCode>General</c:formatCode>
                <c:ptCount val="8"/>
                <c:pt idx="0">
                  <c:v>24.7</c:v>
                </c:pt>
                <c:pt idx="1">
                  <c:v>10.743393168950409</c:v>
                </c:pt>
                <c:pt idx="2">
                  <c:v>4.6726489376489724</c:v>
                </c:pt>
                <c:pt idx="3">
                  <c:v>2.0317212382094882</c:v>
                </c:pt>
                <c:pt idx="4">
                  <c:v>0.88211702228684774</c:v>
                </c:pt>
                <c:pt idx="5">
                  <c:v>0.38000410871711632</c:v>
                </c:pt>
                <c:pt idx="6">
                  <c:v>0.15682171007479256</c:v>
                </c:pt>
                <c:pt idx="7">
                  <c:v>4.8749541399801602E-2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E3-4529-8A0F-EFE2CC401C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074344"/>
        <c:axId val="165074736"/>
      </c:scatterChart>
      <c:valAx>
        <c:axId val="165074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טמפ ניסוי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74736"/>
        <c:crosses val="autoZero"/>
        <c:crossBetween val="midCat"/>
      </c:valAx>
      <c:valAx>
        <c:axId val="16507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טמפ נוסחה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74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 baseline="0"/>
              <a:t>טמפ ביחס למיקום - נוסחה וניסוי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2"/>
          <c:tx>
            <c:v>מודל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'גרף תיאוריה'!ModelX</c:f>
              <c:numCache>
                <c:formatCode>General</c:formatCode>
                <c:ptCount val="99"/>
                <c:pt idx="0">
                  <c:v>2.8649999999999999E-3</c:v>
                </c:pt>
                <c:pt idx="1">
                  <c:v>8.5950000000000019E-3</c:v>
                </c:pt>
                <c:pt idx="2">
                  <c:v>1.4324999999999999E-2</c:v>
                </c:pt>
                <c:pt idx="3">
                  <c:v>2.0055E-2</c:v>
                </c:pt>
                <c:pt idx="4">
                  <c:v>2.5784999999999999E-2</c:v>
                </c:pt>
                <c:pt idx="5">
                  <c:v>3.1515000000000001E-2</c:v>
                </c:pt>
                <c:pt idx="6">
                  <c:v>3.7245000000000007E-2</c:v>
                </c:pt>
                <c:pt idx="7">
                  <c:v>4.2975000000000013E-2</c:v>
                </c:pt>
                <c:pt idx="8">
                  <c:v>4.8705000000000012E-2</c:v>
                </c:pt>
                <c:pt idx="9">
                  <c:v>5.4434999999999997E-2</c:v>
                </c:pt>
                <c:pt idx="10">
                  <c:v>6.016500000000001E-2</c:v>
                </c:pt>
                <c:pt idx="11">
                  <c:v>6.5895000000000009E-2</c:v>
                </c:pt>
                <c:pt idx="12">
                  <c:v>7.1625000000000008E-2</c:v>
                </c:pt>
                <c:pt idx="13">
                  <c:v>7.7355000000000007E-2</c:v>
                </c:pt>
                <c:pt idx="14">
                  <c:v>8.3085000000000006E-2</c:v>
                </c:pt>
                <c:pt idx="15">
                  <c:v>8.8815000000000005E-2</c:v>
                </c:pt>
                <c:pt idx="16">
                  <c:v>9.4545000000000018E-2</c:v>
                </c:pt>
                <c:pt idx="17">
                  <c:v>0.100275</c:v>
                </c:pt>
                <c:pt idx="18">
                  <c:v>0.106005</c:v>
                </c:pt>
                <c:pt idx="19">
                  <c:v>0.111735</c:v>
                </c:pt>
                <c:pt idx="20">
                  <c:v>0.117465</c:v>
                </c:pt>
                <c:pt idx="21">
                  <c:v>0.123195</c:v>
                </c:pt>
                <c:pt idx="22">
                  <c:v>0.12892500000000001</c:v>
                </c:pt>
                <c:pt idx="23">
                  <c:v>0.134655</c:v>
                </c:pt>
                <c:pt idx="24">
                  <c:v>0.14038500000000001</c:v>
                </c:pt>
                <c:pt idx="25">
                  <c:v>0.14611499999999999</c:v>
                </c:pt>
                <c:pt idx="26">
                  <c:v>0.15184500000000001</c:v>
                </c:pt>
                <c:pt idx="27">
                  <c:v>0.15757499999999999</c:v>
                </c:pt>
                <c:pt idx="28">
                  <c:v>0.16330500000000001</c:v>
                </c:pt>
                <c:pt idx="29">
                  <c:v>0.16903499999999999</c:v>
                </c:pt>
                <c:pt idx="30">
                  <c:v>0.174765</c:v>
                </c:pt>
                <c:pt idx="31">
                  <c:v>0.18049499999999999</c:v>
                </c:pt>
                <c:pt idx="32">
                  <c:v>0.186225</c:v>
                </c:pt>
                <c:pt idx="33">
                  <c:v>0.19195499999999999</c:v>
                </c:pt>
                <c:pt idx="34">
                  <c:v>0.197685</c:v>
                </c:pt>
                <c:pt idx="35">
                  <c:v>0.20341500000000001</c:v>
                </c:pt>
                <c:pt idx="36">
                  <c:v>0.209145</c:v>
                </c:pt>
                <c:pt idx="37">
                  <c:v>0.21487500000000001</c:v>
                </c:pt>
                <c:pt idx="38">
                  <c:v>0.220605</c:v>
                </c:pt>
                <c:pt idx="39">
                  <c:v>0.22633500000000001</c:v>
                </c:pt>
                <c:pt idx="40">
                  <c:v>0.23206499999999999</c:v>
                </c:pt>
                <c:pt idx="41">
                  <c:v>0.23779500000000001</c:v>
                </c:pt>
                <c:pt idx="42">
                  <c:v>0.24352499999999999</c:v>
                </c:pt>
                <c:pt idx="43">
                  <c:v>0.249255</c:v>
                </c:pt>
                <c:pt idx="44">
                  <c:v>0.25498500000000002</c:v>
                </c:pt>
                <c:pt idx="45">
                  <c:v>0.26071499999999997</c:v>
                </c:pt>
                <c:pt idx="46">
                  <c:v>0.26644499999999999</c:v>
                </c:pt>
                <c:pt idx="47">
                  <c:v>0.27217500000000011</c:v>
                </c:pt>
                <c:pt idx="48">
                  <c:v>0.27790500000000001</c:v>
                </c:pt>
                <c:pt idx="49">
                  <c:v>0.28363500000000003</c:v>
                </c:pt>
                <c:pt idx="50">
                  <c:v>0.28936499999999998</c:v>
                </c:pt>
                <c:pt idx="51">
                  <c:v>0.29509500000000011</c:v>
                </c:pt>
                <c:pt idx="52">
                  <c:v>0.30082500000000012</c:v>
                </c:pt>
                <c:pt idx="53">
                  <c:v>0.30655500000000002</c:v>
                </c:pt>
                <c:pt idx="54">
                  <c:v>0.31228499999999998</c:v>
                </c:pt>
                <c:pt idx="55">
                  <c:v>0.31801499999999999</c:v>
                </c:pt>
                <c:pt idx="56">
                  <c:v>0.32374500000000012</c:v>
                </c:pt>
                <c:pt idx="57">
                  <c:v>0.32947500000000002</c:v>
                </c:pt>
                <c:pt idx="58">
                  <c:v>0.33520499999999998</c:v>
                </c:pt>
                <c:pt idx="59">
                  <c:v>0.34093499999999999</c:v>
                </c:pt>
                <c:pt idx="60">
                  <c:v>0.34666500000000011</c:v>
                </c:pt>
                <c:pt idx="61">
                  <c:v>0.35239500000000012</c:v>
                </c:pt>
                <c:pt idx="62">
                  <c:v>0.35812500000000003</c:v>
                </c:pt>
                <c:pt idx="63">
                  <c:v>0.36385499999999998</c:v>
                </c:pt>
                <c:pt idx="64">
                  <c:v>0.36958500000000011</c:v>
                </c:pt>
                <c:pt idx="65">
                  <c:v>0.37531500000000012</c:v>
                </c:pt>
                <c:pt idx="66">
                  <c:v>0.38104500000000002</c:v>
                </c:pt>
                <c:pt idx="67">
                  <c:v>0.38677499999999998</c:v>
                </c:pt>
                <c:pt idx="68">
                  <c:v>0.39250499999999999</c:v>
                </c:pt>
                <c:pt idx="69">
                  <c:v>0.39823500000000012</c:v>
                </c:pt>
                <c:pt idx="70">
                  <c:v>0.40396500000000007</c:v>
                </c:pt>
                <c:pt idx="71">
                  <c:v>0.40969499999999998</c:v>
                </c:pt>
                <c:pt idx="72">
                  <c:v>0.41542499999999999</c:v>
                </c:pt>
                <c:pt idx="73">
                  <c:v>0.42115500000000011</c:v>
                </c:pt>
                <c:pt idx="74">
                  <c:v>0.42688500000000013</c:v>
                </c:pt>
                <c:pt idx="75">
                  <c:v>0.43261500000000003</c:v>
                </c:pt>
                <c:pt idx="76">
                  <c:v>0.43834499999999998</c:v>
                </c:pt>
                <c:pt idx="77">
                  <c:v>0.44407500000000011</c:v>
                </c:pt>
                <c:pt idx="78">
                  <c:v>0.44980500000000012</c:v>
                </c:pt>
                <c:pt idx="79">
                  <c:v>0.45553500000000008</c:v>
                </c:pt>
                <c:pt idx="80">
                  <c:v>0.46126499999999998</c:v>
                </c:pt>
                <c:pt idx="81">
                  <c:v>0.46699499999999999</c:v>
                </c:pt>
                <c:pt idx="82">
                  <c:v>0.47272500000000012</c:v>
                </c:pt>
                <c:pt idx="83">
                  <c:v>0.47845500000000007</c:v>
                </c:pt>
                <c:pt idx="84">
                  <c:v>0.48418500000000009</c:v>
                </c:pt>
                <c:pt idx="85">
                  <c:v>0.48991499999999999</c:v>
                </c:pt>
                <c:pt idx="86">
                  <c:v>0.49564500000000011</c:v>
                </c:pt>
                <c:pt idx="87">
                  <c:v>0.50137500000000002</c:v>
                </c:pt>
                <c:pt idx="88">
                  <c:v>0.50710500000000003</c:v>
                </c:pt>
                <c:pt idx="89">
                  <c:v>0.51283500000000004</c:v>
                </c:pt>
                <c:pt idx="90">
                  <c:v>0.51856500000000005</c:v>
                </c:pt>
                <c:pt idx="91">
                  <c:v>0.52429500000000007</c:v>
                </c:pt>
                <c:pt idx="92">
                  <c:v>0.53002500000000008</c:v>
                </c:pt>
                <c:pt idx="93">
                  <c:v>0.53575500000000009</c:v>
                </c:pt>
                <c:pt idx="94">
                  <c:v>0.54148500000000011</c:v>
                </c:pt>
                <c:pt idx="95">
                  <c:v>0.54721500000000012</c:v>
                </c:pt>
                <c:pt idx="96">
                  <c:v>0.55294500000000002</c:v>
                </c:pt>
                <c:pt idx="97">
                  <c:v>0.55867500000000003</c:v>
                </c:pt>
                <c:pt idx="98">
                  <c:v>0.56440500000000005</c:v>
                </c:pt>
              </c:numCache>
            </c:numRef>
          </c:xVal>
          <c:yVal>
            <c:numRef>
              <c:f>'גרף תיאוריה'!ModelY</c:f>
              <c:numCache>
                <c:formatCode>General</c:formatCode>
                <c:ptCount val="99"/>
                <c:pt idx="0">
                  <c:v>23.177052076170881</c:v>
                </c:pt>
                <c:pt idx="1">
                  <c:v>21.747970993128391</c:v>
                </c:pt>
                <c:pt idx="2">
                  <c:v>20.406970571614739</c:v>
                </c:pt>
                <c:pt idx="3">
                  <c:v>19.148621348848351</c:v>
                </c:pt>
                <c:pt idx="4">
                  <c:v>17.967828587770079</c:v>
                </c:pt>
                <c:pt idx="5">
                  <c:v>16.85981164191594</c:v>
                </c:pt>
                <c:pt idx="6">
                  <c:v>15.820084592350319</c:v>
                </c:pt>
                <c:pt idx="7">
                  <c:v>14.844438078244581</c:v>
                </c:pt>
                <c:pt idx="8">
                  <c:v>13.92892224752007</c:v>
                </c:pt>
                <c:pt idx="9">
                  <c:v>13.06983075851106</c:v>
                </c:pt>
                <c:pt idx="10">
                  <c:v>12.263685767859171</c:v>
                </c:pt>
                <c:pt idx="11">
                  <c:v>11.50722384384548</c:v>
                </c:pt>
                <c:pt idx="12">
                  <c:v>10.79738274811352</c:v>
                </c:pt>
                <c:pt idx="13">
                  <c:v>10.131289032254131</c:v>
                </c:pt>
                <c:pt idx="14">
                  <c:v>9.5062463990222561</c:v>
                </c:pt>
                <c:pt idx="15">
                  <c:v>8.9197247810532261</c:v>
                </c:pt>
                <c:pt idx="16">
                  <c:v>8.3693500928507589</c:v>
                </c:pt>
                <c:pt idx="17">
                  <c:v>7.8528946145463188</c:v>
                </c:pt>
                <c:pt idx="18">
                  <c:v>7.368267968487725</c:v>
                </c:pt>
                <c:pt idx="19">
                  <c:v>6.9135086521150484</c:v>
                </c:pt>
                <c:pt idx="20">
                  <c:v>6.4867760928355693</c:v>
                </c:pt>
                <c:pt idx="21">
                  <c:v>6.0863431927227438</c:v>
                </c:pt>
                <c:pt idx="22">
                  <c:v>5.7105893328478352</c:v>
                </c:pt>
                <c:pt idx="23">
                  <c:v>5.3579938089143511</c:v>
                </c:pt>
                <c:pt idx="24">
                  <c:v>5.0271296716118954</c:v>
                </c:pt>
                <c:pt idx="25">
                  <c:v>4.7166579467446468</c:v>
                </c:pt>
                <c:pt idx="26">
                  <c:v>4.4253222117282176</c:v>
                </c:pt>
                <c:pt idx="27">
                  <c:v>4.1519435064907313</c:v>
                </c:pt>
                <c:pt idx="28">
                  <c:v>3.8954155581691232</c:v>
                </c:pt>
                <c:pt idx="29">
                  <c:v>3.654700300261482</c:v>
                </c:pt>
                <c:pt idx="30">
                  <c:v>3.4288236680891022</c:v>
                </c:pt>
                <c:pt idx="31">
                  <c:v>3.216871653540331</c:v>
                </c:pt>
                <c:pt idx="32">
                  <c:v>3.0179866031185938</c:v>
                </c:pt>
                <c:pt idx="33">
                  <c:v>2.831363744301914</c:v>
                </c:pt>
                <c:pt idx="34">
                  <c:v>2.6562479261454151</c:v>
                </c:pt>
                <c:pt idx="35">
                  <c:v>2.491930560926459</c:v>
                </c:pt>
                <c:pt idx="36">
                  <c:v>2.3377467544455039</c:v>
                </c:pt>
                <c:pt idx="37">
                  <c:v>2.193072613359714</c:v>
                </c:pt>
                <c:pt idx="38">
                  <c:v>2.057322718643519</c:v>
                </c:pt>
                <c:pt idx="39">
                  <c:v>1.929947754942305</c:v>
                </c:pt>
                <c:pt idx="40">
                  <c:v>1.810432286217257</c:v>
                </c:pt>
                <c:pt idx="41">
                  <c:v>1.6982926686712221</c:v>
                </c:pt>
                <c:pt idx="42">
                  <c:v>1.5930750925014401</c:v>
                </c:pt>
                <c:pt idx="43">
                  <c:v>1.494353744546679</c:v>
                </c:pt>
                <c:pt idx="44">
                  <c:v>1.401729084385565</c:v>
                </c:pt>
                <c:pt idx="45">
                  <c:v>1.314826226902202</c:v>
                </c:pt>
                <c:pt idx="46">
                  <c:v>1.2332934247667069</c:v>
                </c:pt>
                <c:pt idx="47">
                  <c:v>1.1568006446822641</c:v>
                </c:pt>
                <c:pt idx="48">
                  <c:v>1.085038231629895</c:v>
                </c:pt>
                <c:pt idx="49">
                  <c:v>1.0177156556990601</c:v>
                </c:pt>
                <c:pt idx="50">
                  <c:v>0.95456033642593496</c:v>
                </c:pt>
                <c:pt idx="51">
                  <c:v>0.89531653987529936</c:v>
                </c:pt>
                <c:pt idx="52">
                  <c:v>0.83974434399630127</c:v>
                </c:pt>
                <c:pt idx="53">
                  <c:v>0.78761866805912462</c:v>
                </c:pt>
                <c:pt idx="54">
                  <c:v>0.7387283622388523</c:v>
                </c:pt>
                <c:pt idx="55">
                  <c:v>0.69287535365609898</c:v>
                </c:pt>
                <c:pt idx="56">
                  <c:v>0.64987384541301907</c:v>
                </c:pt>
                <c:pt idx="57">
                  <c:v>0.6095495653777121</c:v>
                </c:pt>
                <c:pt idx="58">
                  <c:v>0.57173906167139421</c:v>
                </c:pt>
                <c:pt idx="59">
                  <c:v>0.53628904200175498</c:v>
                </c:pt>
                <c:pt idx="60">
                  <c:v>0.50305575416404125</c:v>
                </c:pt>
                <c:pt idx="61">
                  <c:v>0.47190440519726451</c:v>
                </c:pt>
                <c:pt idx="62">
                  <c:v>0.44270861684002938</c:v>
                </c:pt>
                <c:pt idx="63">
                  <c:v>0.41534991507753111</c:v>
                </c:pt>
                <c:pt idx="64">
                  <c:v>0.38971725170904392</c:v>
                </c:pt>
                <c:pt idx="65">
                  <c:v>0.36570655599517471</c:v>
                </c:pt>
                <c:pt idx="66">
                  <c:v>0.34322031456575169</c:v>
                </c:pt>
                <c:pt idx="67">
                  <c:v>0.32216717788405091</c:v>
                </c:pt>
                <c:pt idx="68">
                  <c:v>0.30246159167031911</c:v>
                </c:pt>
                <c:pt idx="69">
                  <c:v>0.28402345178881921</c:v>
                </c:pt>
                <c:pt idx="70">
                  <c:v>0.266777781197721</c:v>
                </c:pt>
                <c:pt idx="71">
                  <c:v>0.25065442765069079</c:v>
                </c:pt>
                <c:pt idx="72">
                  <c:v>0.23558778092264629</c:v>
                </c:pt>
                <c:pt idx="73">
                  <c:v>0.22151650841195189</c:v>
                </c:pt>
                <c:pt idx="74">
                  <c:v>0.20838330804527769</c:v>
                </c:pt>
                <c:pt idx="75">
                  <c:v>0.19613467748187219</c:v>
                </c:pt>
                <c:pt idx="76">
                  <c:v>0.18472069867967281</c:v>
                </c:pt>
                <c:pt idx="77">
                  <c:v>0.1740948369484592</c:v>
                </c:pt>
                <c:pt idx="78">
                  <c:v>0.16421375367374941</c:v>
                </c:pt>
                <c:pt idx="79">
                  <c:v>0.15503713195031571</c:v>
                </c:pt>
                <c:pt idx="80">
                  <c:v>0.1465275144173219</c:v>
                </c:pt>
                <c:pt idx="81">
                  <c:v>0.1386501526357371</c:v>
                </c:pt>
                <c:pt idx="82">
                  <c:v>0.13137286739601001</c:v>
                </c:pt>
                <c:pt idx="83">
                  <c:v>0.1246659193884625</c:v>
                </c:pt>
                <c:pt idx="84">
                  <c:v>0.11850188971041931</c:v>
                </c:pt>
                <c:pt idx="85">
                  <c:v>0.11285556972451261</c:v>
                </c:pt>
                <c:pt idx="86">
                  <c:v>0.1077038598204396</c:v>
                </c:pt>
                <c:pt idx="87">
                  <c:v>0.1030256766681994</c:v>
                </c:pt>
                <c:pt idx="88">
                  <c:v>9.8801868586193109E-2</c:v>
                </c:pt>
                <c:pt idx="89">
                  <c:v>9.5015138679645617E-2</c:v>
                </c:pt>
                <c:pt idx="90">
                  <c:v>9.164997543689779E-2</c:v>
                </c:pt>
                <c:pt idx="91">
                  <c:v>8.8692590501501911E-2</c:v>
                </c:pt>
                <c:pt idx="92">
                  <c:v>8.6130863366474131E-2</c:v>
                </c:pt>
                <c:pt idx="93">
                  <c:v>8.3954292766403427E-2</c:v>
                </c:pt>
                <c:pt idx="94">
                  <c:v>8.2153954569278653E-2</c:v>
                </c:pt>
                <c:pt idx="95">
                  <c:v>8.0722465996785786E-2</c:v>
                </c:pt>
                <c:pt idx="96">
                  <c:v>7.9653956027531336E-2</c:v>
                </c:pt>
                <c:pt idx="97">
                  <c:v>7.8944041863099557E-2</c:v>
                </c:pt>
                <c:pt idx="98">
                  <c:v>7.8589811360586737E-2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94C-4895-AEB5-22F86E62B438}"/>
            </c:ext>
          </c:extLst>
        </c:ser>
        <c:ser>
          <c:idx val="2"/>
          <c:order val="3"/>
          <c:tx>
            <c:v>ניסוי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9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תיאוריה!$M$2:$M$9</c:f>
              <c:numCache>
                <c:formatCode>General</c:formatCode>
                <c:ptCount val="8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</c:numCache>
            </c:numRef>
          </c:xVal>
          <c:yVal>
            <c:numRef>
              <c:f>תיאוריה!$N$2:$N$9</c:f>
              <c:numCache>
                <c:formatCode>General</c:formatCode>
                <c:ptCount val="8"/>
                <c:pt idx="0">
                  <c:v>24.400000000000002</c:v>
                </c:pt>
                <c:pt idx="1">
                  <c:v>10.400000000000002</c:v>
                </c:pt>
                <c:pt idx="2">
                  <c:v>4.9000000000000021</c:v>
                </c:pt>
                <c:pt idx="3">
                  <c:v>1.9000000000000021</c:v>
                </c:pt>
                <c:pt idx="4">
                  <c:v>0.90000000000000213</c:v>
                </c:pt>
                <c:pt idx="5">
                  <c:v>0.10000000000000142</c:v>
                </c:pt>
                <c:pt idx="6">
                  <c:v>0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4C-4895-AEB5-22F86E62B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31616"/>
        <c:axId val="16507199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נוסחה SINH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תיאוריה!$E$1:$E$21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</c:v>
                      </c:pt>
                      <c:pt idx="1">
                        <c:v>2.8747500000000002E-2</c:v>
                      </c:pt>
                      <c:pt idx="2">
                        <c:v>5.7495000000000004E-2</c:v>
                      </c:pt>
                      <c:pt idx="3">
                        <c:v>8.62425E-2</c:v>
                      </c:pt>
                      <c:pt idx="4">
                        <c:v>0.11499000000000001</c:v>
                      </c:pt>
                      <c:pt idx="5">
                        <c:v>0.14373750000000002</c:v>
                      </c:pt>
                      <c:pt idx="6">
                        <c:v>0.17248500000000003</c:v>
                      </c:pt>
                      <c:pt idx="7">
                        <c:v>0.20123250000000004</c:v>
                      </c:pt>
                      <c:pt idx="8">
                        <c:v>0.22998000000000005</c:v>
                      </c:pt>
                      <c:pt idx="9">
                        <c:v>0.25872750000000005</c:v>
                      </c:pt>
                      <c:pt idx="10">
                        <c:v>0.28747500000000004</c:v>
                      </c:pt>
                      <c:pt idx="11">
                        <c:v>0.31622250000000002</c:v>
                      </c:pt>
                      <c:pt idx="12">
                        <c:v>0.34497</c:v>
                      </c:pt>
                      <c:pt idx="13">
                        <c:v>0.37371749999999998</c:v>
                      </c:pt>
                      <c:pt idx="14">
                        <c:v>0.40246499999999996</c:v>
                      </c:pt>
                      <c:pt idx="15">
                        <c:v>0.43121249999999994</c:v>
                      </c:pt>
                      <c:pt idx="16">
                        <c:v>0.45995999999999992</c:v>
                      </c:pt>
                      <c:pt idx="17">
                        <c:v>0.48870749999999991</c:v>
                      </c:pt>
                      <c:pt idx="18">
                        <c:v>0.51745499999999989</c:v>
                      </c:pt>
                      <c:pt idx="19">
                        <c:v>0.54620249999999992</c:v>
                      </c:pt>
                      <c:pt idx="20">
                        <c:v>0.57494999999999996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תיאוריה!$G$1:$G$21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24.7</c:v>
                      </c:pt>
                      <c:pt idx="1">
                        <c:v>17.952034254071812</c:v>
                      </c:pt>
                      <c:pt idx="2">
                        <c:v>13.047562678143571</c:v>
                      </c:pt>
                      <c:pt idx="3">
                        <c:v>9.4829451482497191</c:v>
                      </c:pt>
                      <c:pt idx="4">
                        <c:v>6.8921311354287189</c:v>
                      </c:pt>
                      <c:pt idx="5">
                        <c:v>5.0090699815438082</c:v>
                      </c:pt>
                      <c:pt idx="6">
                        <c:v>3.6403901605712461</c:v>
                      </c:pt>
                      <c:pt idx="7">
                        <c:v>2.6455419590440377</c:v>
                      </c:pt>
                      <c:pt idx="8">
                        <c:v>1.9223644277575389</c:v>
                      </c:pt>
                      <c:pt idx="9">
                        <c:v>1.3965944751905652</c:v>
                      </c:pt>
                      <c:pt idx="10">
                        <c:v>1.0142407915784009</c:v>
                      </c:pt>
                      <c:pt idx="11">
                        <c:v>0.73603948199742997</c:v>
                      </c:pt>
                      <c:pt idx="12">
                        <c:v>0.533422057493119</c:v>
                      </c:pt>
                      <c:pt idx="13">
                        <c:v>0.38558173731139389</c:v>
                      </c:pt>
                      <c:pt idx="14">
                        <c:v>0.27733680084674089</c:v>
                      </c:pt>
                      <c:pt idx="15">
                        <c:v>0.19757157694566171</c:v>
                      </c:pt>
                      <c:pt idx="16">
                        <c:v>0.13809497577681734</c:v>
                      </c:pt>
                      <c:pt idx="17">
                        <c:v>9.2799345920073731E-2</c:v>
                      </c:pt>
                      <c:pt idx="18">
                        <c:v>5.7033279719585897E-2</c:v>
                      </c:pt>
                      <c:pt idx="19">
                        <c:v>2.7123960290577936E-2</c:v>
                      </c:pt>
                      <c:pt idx="20">
                        <c:v>1.0299541771311728E-16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E94C-4895-AEB5-22F86E62B438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v>נוסחה COSH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תיאוריה!$E$1:$E$21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</c:v>
                      </c:pt>
                      <c:pt idx="1">
                        <c:v>2.8747500000000002E-2</c:v>
                      </c:pt>
                      <c:pt idx="2">
                        <c:v>5.7495000000000004E-2</c:v>
                      </c:pt>
                      <c:pt idx="3">
                        <c:v>8.62425E-2</c:v>
                      </c:pt>
                      <c:pt idx="4">
                        <c:v>0.11499000000000001</c:v>
                      </c:pt>
                      <c:pt idx="5">
                        <c:v>0.14373750000000002</c:v>
                      </c:pt>
                      <c:pt idx="6">
                        <c:v>0.17248500000000003</c:v>
                      </c:pt>
                      <c:pt idx="7">
                        <c:v>0.20123250000000004</c:v>
                      </c:pt>
                      <c:pt idx="8">
                        <c:v>0.22998000000000005</c:v>
                      </c:pt>
                      <c:pt idx="9">
                        <c:v>0.25872750000000005</c:v>
                      </c:pt>
                      <c:pt idx="10">
                        <c:v>0.28747500000000004</c:v>
                      </c:pt>
                      <c:pt idx="11">
                        <c:v>0.31622250000000002</c:v>
                      </c:pt>
                      <c:pt idx="12">
                        <c:v>0.34497</c:v>
                      </c:pt>
                      <c:pt idx="13">
                        <c:v>0.37371749999999998</c:v>
                      </c:pt>
                      <c:pt idx="14">
                        <c:v>0.40246499999999996</c:v>
                      </c:pt>
                      <c:pt idx="15">
                        <c:v>0.43121249999999994</c:v>
                      </c:pt>
                      <c:pt idx="16">
                        <c:v>0.45995999999999992</c:v>
                      </c:pt>
                      <c:pt idx="17">
                        <c:v>0.48870749999999991</c:v>
                      </c:pt>
                      <c:pt idx="18">
                        <c:v>0.51745499999999989</c:v>
                      </c:pt>
                      <c:pt idx="19">
                        <c:v>0.54620249999999992</c:v>
                      </c:pt>
                      <c:pt idx="20">
                        <c:v>0.57494999999999996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תיאוריה!$I$1:$I$21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24.7</c:v>
                      </c:pt>
                      <c:pt idx="1">
                        <c:v>17.95212603202231</c:v>
                      </c:pt>
                      <c:pt idx="2">
                        <c:v>13.047755658721137</c:v>
                      </c:pt>
                      <c:pt idx="3">
                        <c:v>9.4832591486274147</c:v>
                      </c:pt>
                      <c:pt idx="4">
                        <c:v>6.8925984003013498</c:v>
                      </c:pt>
                      <c:pt idx="5">
                        <c:v>5.0097384943352221</c:v>
                      </c:pt>
                      <c:pt idx="6">
                        <c:v>3.6413285708515208</c:v>
                      </c:pt>
                      <c:pt idx="7">
                        <c:v>2.6468466321529593</c:v>
                      </c:pt>
                      <c:pt idx="8">
                        <c:v>1.9241693405601259</c:v>
                      </c:pt>
                      <c:pt idx="9">
                        <c:v>1.3990849741596365</c:v>
                      </c:pt>
                      <c:pt idx="10">
                        <c:v>1.0176726260215221</c:v>
                      </c:pt>
                      <c:pt idx="11">
                        <c:v>0.74076506695006505</c:v>
                      </c:pt>
                      <c:pt idx="12">
                        <c:v>0.53992666321415517</c:v>
                      </c:pt>
                      <c:pt idx="13">
                        <c:v>0.39453332167987509</c:v>
                      </c:pt>
                      <c:pt idx="14">
                        <c:v>0.28965460194800091</c:v>
                      </c:pt>
                      <c:pt idx="15">
                        <c:v>0.2145205096186549</c:v>
                      </c:pt>
                      <c:pt idx="16">
                        <c:v>0.16141552570289738</c:v>
                      </c:pt>
                      <c:pt idx="17">
                        <c:v>0.12488630007555056</c:v>
                      </c:pt>
                      <c:pt idx="18">
                        <c:v>0.1011816470199678</c:v>
                      </c:pt>
                      <c:pt idx="19">
                        <c:v>8.7867336014339256E-2</c:v>
                      </c:pt>
                      <c:pt idx="20">
                        <c:v>8.3576120630262249E-2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94C-4895-AEB5-22F86E62B438}"/>
                  </c:ext>
                </c:extLst>
              </c15:ser>
            </c15:filteredScatterSeries>
          </c:ext>
        </c:extLst>
      </c:scatterChart>
      <c:valAx>
        <c:axId val="166231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מיקום במטרים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71992"/>
        <c:crosses val="autoZero"/>
        <c:crossBetween val="midCat"/>
      </c:valAx>
      <c:valAx>
        <c:axId val="165071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rtl="1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הפרש טמפ בין </a:t>
                </a:r>
                <a:r>
                  <a:rPr lang="en-US"/>
                  <a:t>T</a:t>
                </a:r>
                <a:r>
                  <a:rPr lang="he-IL"/>
                  <a:t>(</a:t>
                </a:r>
                <a:r>
                  <a:rPr lang="en-US"/>
                  <a:t>X</a:t>
                </a:r>
                <a:r>
                  <a:rPr lang="he-IL"/>
                  <a:t>)</a:t>
                </a:r>
                <a:r>
                  <a:rPr lang="he-IL" baseline="0"/>
                  <a:t> לאוויר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rtl="1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31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9526</xdr:rowOff>
    </xdr:from>
    <xdr:to>
      <xdr:col>14</xdr:col>
      <xdr:colOff>66676</xdr:colOff>
      <xdr:row>29</xdr:row>
      <xdr:rowOff>152401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228600</xdr:colOff>
      <xdr:row>30</xdr:row>
      <xdr:rowOff>4762</xdr:rowOff>
    </xdr:from>
    <xdr:to>
      <xdr:col>15</xdr:col>
      <xdr:colOff>0</xdr:colOff>
      <xdr:row>50</xdr:row>
      <xdr:rowOff>161925</xdr:rowOff>
    </xdr:to>
    <xdr:graphicFrame macro="">
      <xdr:nvGraphicFramePr>
        <xdr:cNvPr id="8" name="Chart 2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609599</xdr:colOff>
      <xdr:row>2</xdr:row>
      <xdr:rowOff>0</xdr:rowOff>
    </xdr:from>
    <xdr:to>
      <xdr:col>29</xdr:col>
      <xdr:colOff>9524</xdr:colOff>
      <xdr:row>21</xdr:row>
      <xdr:rowOff>9525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0</xdr:colOff>
      <xdr:row>2</xdr:row>
      <xdr:rowOff>0</xdr:rowOff>
    </xdr:from>
    <xdr:to>
      <xdr:col>44</xdr:col>
      <xdr:colOff>9525</xdr:colOff>
      <xdr:row>21</xdr:row>
      <xdr:rowOff>9525</xdr:rowOff>
    </xdr:to>
    <xdr:graphicFrame macro="">
      <xdr:nvGraphicFramePr>
        <xdr:cNvPr id="5" name="תרשים 1">
          <a:extLst>
            <a:ext uri="{FF2B5EF4-FFF2-40B4-BE49-F238E27FC236}">
              <a16:creationId xmlns:a16="http://schemas.microsoft.com/office/drawing/2014/main" id="{251493A4-BFA7-4650-B131-2DCE7AA1CA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0</xdr:row>
      <xdr:rowOff>23811</xdr:rowOff>
    </xdr:from>
    <xdr:to>
      <xdr:col>9</xdr:col>
      <xdr:colOff>504825</xdr:colOff>
      <xdr:row>20</xdr:row>
      <xdr:rowOff>142874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14</xdr:row>
      <xdr:rowOff>133350</xdr:rowOff>
    </xdr:from>
    <xdr:to>
      <xdr:col>17</xdr:col>
      <xdr:colOff>304800</xdr:colOff>
      <xdr:row>29</xdr:row>
      <xdr:rowOff>9525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9525</xdr:colOff>
      <xdr:row>0</xdr:row>
      <xdr:rowOff>14287</xdr:rowOff>
    </xdr:from>
    <xdr:to>
      <xdr:col>17</xdr:col>
      <xdr:colOff>314325</xdr:colOff>
      <xdr:row>14</xdr:row>
      <xdr:rowOff>100012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533400</xdr:colOff>
      <xdr:row>0</xdr:row>
      <xdr:rowOff>95250</xdr:rowOff>
    </xdr:from>
    <xdr:to>
      <xdr:col>27</xdr:col>
      <xdr:colOff>228600</xdr:colOff>
      <xdr:row>21</xdr:row>
      <xdr:rowOff>23813</xdr:rowOff>
    </xdr:to>
    <xdr:graphicFrame macro="">
      <xdr:nvGraphicFramePr>
        <xdr:cNvPr id="8" name="Chart 1">
          <a:extLst>
            <a:ext uri="{FF2B5EF4-FFF2-40B4-BE49-F238E27FC236}">
              <a16:creationId xmlns:a16="http://schemas.microsoft.com/office/drawing/2014/main" id="{8DE4A33E-E3DE-4D58-A771-507F67E190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249977111117893"/>
  </sheetPr>
  <dimension ref="A1:R23"/>
  <sheetViews>
    <sheetView workbookViewId="0">
      <selection activeCell="F14" sqref="F14"/>
    </sheetView>
  </sheetViews>
  <sheetFormatPr defaultColWidth="9" defaultRowHeight="14.25" customHeight="1" x14ac:dyDescent="0.25"/>
  <cols>
    <col min="1" max="1" width="17.5703125" customWidth="1"/>
  </cols>
  <sheetData>
    <row r="1" spans="1:18" ht="27.75" customHeight="1" x14ac:dyDescent="0.25">
      <c r="A1" s="22" t="s">
        <v>58</v>
      </c>
      <c r="B1" s="22"/>
      <c r="C1" s="22"/>
      <c r="D1" s="22"/>
      <c r="E1" s="22"/>
      <c r="F1" s="22"/>
      <c r="G1" s="22"/>
      <c r="H1" s="22"/>
    </row>
    <row r="2" spans="1:18" ht="14.25" customHeight="1" thickBot="1" x14ac:dyDescent="0.3">
      <c r="A2" t="s">
        <v>0</v>
      </c>
      <c r="B2" t="s">
        <v>84</v>
      </c>
    </row>
    <row r="3" spans="1:18" ht="14.25" customHeight="1" x14ac:dyDescent="0.25">
      <c r="A3" t="s">
        <v>15</v>
      </c>
      <c r="B3">
        <v>2</v>
      </c>
      <c r="K3" s="25" t="s">
        <v>61</v>
      </c>
      <c r="L3" s="26"/>
      <c r="M3" s="26"/>
      <c r="N3" s="27"/>
      <c r="O3" s="26" t="s">
        <v>62</v>
      </c>
      <c r="P3" s="26"/>
      <c r="Q3" s="26"/>
      <c r="R3" s="27"/>
    </row>
    <row r="4" spans="1:18" ht="14.25" customHeight="1" x14ac:dyDescent="0.25">
      <c r="A4" t="s">
        <v>31</v>
      </c>
      <c r="B4" t="s">
        <v>32</v>
      </c>
      <c r="K4" s="28"/>
      <c r="L4" s="29"/>
      <c r="M4" s="29"/>
      <c r="N4" s="30"/>
      <c r="O4" s="29"/>
      <c r="P4" s="29"/>
      <c r="Q4" s="29"/>
      <c r="R4" s="30"/>
    </row>
    <row r="5" spans="1:18" ht="14.25" customHeight="1" x14ac:dyDescent="0.25">
      <c r="A5" t="s">
        <v>16</v>
      </c>
      <c r="B5">
        <v>574</v>
      </c>
      <c r="C5" t="s">
        <v>17</v>
      </c>
      <c r="F5" s="21" t="s">
        <v>69</v>
      </c>
      <c r="G5" s="21"/>
      <c r="H5" s="21"/>
      <c r="K5" s="31" t="s">
        <v>60</v>
      </c>
      <c r="L5" s="32"/>
      <c r="M5" s="32"/>
      <c r="N5" s="33"/>
      <c r="O5" s="37" t="s">
        <v>63</v>
      </c>
      <c r="P5" s="37"/>
      <c r="Q5" s="37"/>
      <c r="R5" s="38"/>
    </row>
    <row r="6" spans="1:18" ht="14.25" customHeight="1" x14ac:dyDescent="0.25">
      <c r="A6" t="s">
        <v>56</v>
      </c>
      <c r="B6" s="14">
        <v>53</v>
      </c>
      <c r="C6" t="s">
        <v>49</v>
      </c>
      <c r="D6" t="s">
        <v>43</v>
      </c>
      <c r="F6" s="8" t="s">
        <v>40</v>
      </c>
      <c r="G6" s="8">
        <f>תיאוריה!M</f>
        <v>11.1</v>
      </c>
      <c r="H6" s="8" t="s">
        <v>47</v>
      </c>
      <c r="K6" s="31"/>
      <c r="L6" s="32"/>
      <c r="M6" s="32"/>
      <c r="N6" s="33"/>
      <c r="O6" s="37"/>
      <c r="P6" s="37"/>
      <c r="Q6" s="37"/>
      <c r="R6" s="38"/>
    </row>
    <row r="7" spans="1:18" ht="14.25" customHeight="1" x14ac:dyDescent="0.25">
      <c r="A7" t="s">
        <v>35</v>
      </c>
      <c r="B7" s="14">
        <v>0.45</v>
      </c>
      <c r="C7" t="s">
        <v>57</v>
      </c>
      <c r="D7" t="s">
        <v>43</v>
      </c>
      <c r="F7" s="8" t="s">
        <v>41</v>
      </c>
      <c r="G7" s="8">
        <f>('נתוני מוט'!$B$20*'נתוני מוט'!$B$8)/('נתוני מוט'!$B$19*POWER($G$6, 2))</f>
        <v>7.4284087110472838E-2</v>
      </c>
      <c r="H7" s="8" t="s">
        <v>48</v>
      </c>
      <c r="K7" s="34" t="s">
        <v>65</v>
      </c>
      <c r="L7" s="35"/>
      <c r="M7" s="35"/>
      <c r="N7" s="36"/>
      <c r="O7" s="39" t="s">
        <v>64</v>
      </c>
      <c r="P7" s="39"/>
      <c r="Q7" s="39"/>
      <c r="R7" s="40"/>
    </row>
    <row r="8" spans="1:18" ht="14.25" customHeight="1" x14ac:dyDescent="0.25">
      <c r="A8" t="s">
        <v>51</v>
      </c>
      <c r="B8">
        <v>2.7E-2</v>
      </c>
      <c r="C8" t="s">
        <v>49</v>
      </c>
      <c r="F8" s="8"/>
      <c r="G8" s="8"/>
      <c r="H8" s="8"/>
      <c r="K8" s="34"/>
      <c r="L8" s="35"/>
      <c r="M8" s="35"/>
      <c r="N8" s="36"/>
      <c r="O8" s="39"/>
      <c r="P8" s="39"/>
      <c r="Q8" s="39"/>
      <c r="R8" s="40"/>
    </row>
    <row r="9" spans="1:18" ht="14.25" customHeight="1" x14ac:dyDescent="0.25">
      <c r="A9" t="s">
        <v>42</v>
      </c>
      <c r="B9" s="13">
        <f>$G$7 / 'נתוני מוט'!$B$6</f>
        <v>1.4015865492542044E-3</v>
      </c>
      <c r="C9" t="s">
        <v>40</v>
      </c>
      <c r="D9" t="s">
        <v>14</v>
      </c>
      <c r="F9" s="8"/>
      <c r="G9" s="8"/>
      <c r="H9" s="8"/>
      <c r="K9" s="23" t="s">
        <v>67</v>
      </c>
      <c r="L9" s="17"/>
      <c r="M9" s="17"/>
      <c r="N9" s="18"/>
      <c r="O9" s="35" t="s">
        <v>68</v>
      </c>
      <c r="P9" s="35"/>
      <c r="Q9" s="35"/>
      <c r="R9" s="36"/>
    </row>
    <row r="10" spans="1:18" ht="14.25" customHeight="1" thickBot="1" x14ac:dyDescent="0.3">
      <c r="A10" t="s">
        <v>52</v>
      </c>
      <c r="B10">
        <f>$B$8 / $B$9</f>
        <v>19.263883499999995</v>
      </c>
      <c r="C10" s="6" t="s">
        <v>50</v>
      </c>
      <c r="D10" t="s">
        <v>14</v>
      </c>
      <c r="K10" s="24"/>
      <c r="L10" s="19"/>
      <c r="M10" s="19"/>
      <c r="N10" s="20"/>
      <c r="O10" s="35"/>
      <c r="P10" s="35"/>
      <c r="Q10" s="35"/>
      <c r="R10" s="36"/>
    </row>
    <row r="11" spans="1:18" ht="14.25" customHeight="1" x14ac:dyDescent="0.25">
      <c r="K11" s="2"/>
      <c r="L11" s="2"/>
      <c r="M11" s="2"/>
      <c r="N11" s="2"/>
      <c r="O11" s="17" t="s">
        <v>66</v>
      </c>
      <c r="P11" s="17"/>
      <c r="Q11" s="17"/>
      <c r="R11" s="18"/>
    </row>
    <row r="12" spans="1:18" ht="14.25" customHeight="1" thickBot="1" x14ac:dyDescent="0.3">
      <c r="A12" t="s">
        <v>12</v>
      </c>
      <c r="B12" s="5">
        <f>MIN('נתוני טמפ'!C3:J56)</f>
        <v>22.7</v>
      </c>
      <c r="C12" t="s">
        <v>7</v>
      </c>
      <c r="D12" t="s">
        <v>14</v>
      </c>
      <c r="K12" s="2"/>
      <c r="L12" s="2"/>
      <c r="M12" s="2"/>
      <c r="N12" s="2"/>
      <c r="O12" s="19"/>
      <c r="P12" s="19"/>
      <c r="Q12" s="19"/>
      <c r="R12" s="20"/>
    </row>
    <row r="13" spans="1:18" ht="14.25" customHeight="1" x14ac:dyDescent="0.25">
      <c r="A13" t="s">
        <v>13</v>
      </c>
      <c r="B13" s="5">
        <f>MAX('נתוני טמפ'!C3:J53)</f>
        <v>47.4</v>
      </c>
      <c r="C13" t="s">
        <v>7</v>
      </c>
      <c r="D13" t="s">
        <v>14</v>
      </c>
    </row>
    <row r="15" spans="1:18" ht="14.25" customHeight="1" x14ac:dyDescent="0.25">
      <c r="A15" t="s">
        <v>8</v>
      </c>
      <c r="B15">
        <v>0.65300000000000002</v>
      </c>
      <c r="C15" t="s">
        <v>20</v>
      </c>
      <c r="F15" s="21" t="s">
        <v>45</v>
      </c>
      <c r="G15" s="21"/>
      <c r="H15" s="21"/>
    </row>
    <row r="16" spans="1:18" ht="14.25" customHeight="1" x14ac:dyDescent="0.25">
      <c r="A16" t="s">
        <v>4</v>
      </c>
      <c r="B16">
        <v>8.1000000000000003E-2</v>
      </c>
      <c r="C16" t="s">
        <v>20</v>
      </c>
      <c r="F16" t="s">
        <v>10</v>
      </c>
      <c r="G16">
        <v>1.18E-2</v>
      </c>
      <c r="H16" t="s">
        <v>20</v>
      </c>
      <c r="K16" t="s">
        <v>83</v>
      </c>
    </row>
    <row r="17" spans="1:11" ht="14.25" customHeight="1" x14ac:dyDescent="0.25">
      <c r="A17" t="s">
        <v>3</v>
      </c>
      <c r="B17">
        <v>7.4999999999999997E-2</v>
      </c>
      <c r="C17" t="s">
        <v>20</v>
      </c>
      <c r="K17">
        <f>(B19 * B15) / (2 * B19 + B20 * B15)</f>
        <v>2.9235847624829257E-3</v>
      </c>
    </row>
    <row r="18" spans="1:11" ht="14.25" customHeight="1" x14ac:dyDescent="0.25">
      <c r="A18" t="s">
        <v>9</v>
      </c>
      <c r="B18">
        <v>8</v>
      </c>
      <c r="K18">
        <f>B8 / K17</f>
        <v>9.2352376255612967</v>
      </c>
    </row>
    <row r="19" spans="1:11" ht="14.25" customHeight="1" x14ac:dyDescent="0.25">
      <c r="A19" t="s">
        <v>33</v>
      </c>
      <c r="B19" s="5">
        <f>POWER($G$16 / 2, 2) * PI()</f>
        <v>1.0935884027146069E-4</v>
      </c>
      <c r="C19" t="s">
        <v>20</v>
      </c>
      <c r="D19" t="s">
        <v>14</v>
      </c>
    </row>
    <row r="20" spans="1:11" ht="14.25" customHeight="1" x14ac:dyDescent="0.25">
      <c r="A20" t="s">
        <v>34</v>
      </c>
      <c r="B20" s="5">
        <f>$G$16 * PI()</f>
        <v>3.707079331235956E-2</v>
      </c>
      <c r="C20" t="s">
        <v>20</v>
      </c>
      <c r="D20" t="s">
        <v>14</v>
      </c>
    </row>
    <row r="22" spans="1:11" ht="14.25" customHeight="1" x14ac:dyDescent="0.25">
      <c r="A22" t="s">
        <v>1</v>
      </c>
      <c r="B22">
        <v>0.01</v>
      </c>
      <c r="C22" t="s">
        <v>20</v>
      </c>
    </row>
    <row r="23" spans="1:11" ht="14.25" customHeight="1" x14ac:dyDescent="0.25">
      <c r="A23" t="s">
        <v>2</v>
      </c>
      <c r="B23">
        <v>0.1</v>
      </c>
      <c r="C23" t="s">
        <v>7</v>
      </c>
    </row>
  </sheetData>
  <mergeCells count="12">
    <mergeCell ref="O11:R12"/>
    <mergeCell ref="F15:H15"/>
    <mergeCell ref="A1:H1"/>
    <mergeCell ref="K9:N10"/>
    <mergeCell ref="K3:N4"/>
    <mergeCell ref="K5:N6"/>
    <mergeCell ref="K7:N8"/>
    <mergeCell ref="O3:R4"/>
    <mergeCell ref="O9:R10"/>
    <mergeCell ref="O5:R6"/>
    <mergeCell ref="O7:R8"/>
    <mergeCell ref="F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 tint="-0.249977111117893"/>
  </sheetPr>
  <dimension ref="B1:J53"/>
  <sheetViews>
    <sheetView workbookViewId="0">
      <selection activeCell="L9" sqref="L9"/>
    </sheetView>
  </sheetViews>
  <sheetFormatPr defaultRowHeight="15" x14ac:dyDescent="0.25"/>
  <sheetData>
    <row r="1" spans="2:10" ht="21" x14ac:dyDescent="0.35">
      <c r="B1" s="41" t="s">
        <v>36</v>
      </c>
      <c r="C1" s="41"/>
      <c r="D1" s="41"/>
      <c r="E1" s="41"/>
      <c r="F1" s="41"/>
      <c r="G1" s="41"/>
      <c r="H1" s="41"/>
      <c r="I1" s="41"/>
      <c r="J1" s="41"/>
    </row>
    <row r="2" spans="2:10" x14ac:dyDescent="0.25">
      <c r="B2" s="2"/>
      <c r="C2">
        <f>'נתוני מוט'!$B$16</f>
        <v>8.1000000000000003E-2</v>
      </c>
      <c r="D2">
        <f>C2+'נתוני מוט'!$B$17</f>
        <v>0.156</v>
      </c>
      <c r="E2">
        <f>D2+'נתוני מוט'!$B$17</f>
        <v>0.23099999999999998</v>
      </c>
      <c r="F2">
        <f>E2+'נתוני מוט'!$B$17</f>
        <v>0.30599999999999999</v>
      </c>
      <c r="G2">
        <f>F2+'נתוני מוט'!$B$17</f>
        <v>0.38100000000000001</v>
      </c>
      <c r="H2">
        <f>G2+'נתוני מוט'!$B$17</f>
        <v>0.45600000000000002</v>
      </c>
      <c r="I2">
        <f>H2+'נתוני מוט'!$B$17</f>
        <v>0.53100000000000003</v>
      </c>
      <c r="J2">
        <f>I2+'נתוני מוט'!$B$17</f>
        <v>0.60599999999999998</v>
      </c>
    </row>
    <row r="3" spans="2:10" x14ac:dyDescent="0.25">
      <c r="B3">
        <v>0</v>
      </c>
      <c r="C3">
        <v>25.3</v>
      </c>
      <c r="D3">
        <v>23.1</v>
      </c>
      <c r="E3">
        <v>24.3</v>
      </c>
      <c r="F3">
        <v>24.7</v>
      </c>
      <c r="G3">
        <v>24.6</v>
      </c>
      <c r="H3">
        <v>24.9</v>
      </c>
      <c r="I3">
        <v>25.3</v>
      </c>
      <c r="J3">
        <v>24.8</v>
      </c>
    </row>
    <row r="4" spans="2:10" x14ac:dyDescent="0.25">
      <c r="B4">
        <v>1</v>
      </c>
      <c r="C4">
        <v>28.7</v>
      </c>
      <c r="D4">
        <v>25.7</v>
      </c>
      <c r="E4">
        <v>24.6</v>
      </c>
      <c r="F4">
        <v>24.3</v>
      </c>
      <c r="G4">
        <v>24.6</v>
      </c>
      <c r="H4">
        <v>24.6</v>
      </c>
      <c r="I4">
        <v>25.1</v>
      </c>
      <c r="J4">
        <v>24.5</v>
      </c>
    </row>
    <row r="5" spans="2:10" x14ac:dyDescent="0.25">
      <c r="B5">
        <v>2</v>
      </c>
      <c r="C5">
        <v>32.299999999999997</v>
      </c>
      <c r="D5">
        <v>27.6</v>
      </c>
      <c r="E5">
        <v>24.4</v>
      </c>
      <c r="F5">
        <v>24.1</v>
      </c>
      <c r="G5">
        <v>24.4</v>
      </c>
      <c r="H5">
        <v>24.4</v>
      </c>
      <c r="I5">
        <v>24.9</v>
      </c>
      <c r="J5">
        <v>24.4</v>
      </c>
    </row>
    <row r="6" spans="2:10" x14ac:dyDescent="0.25">
      <c r="B6">
        <v>3</v>
      </c>
      <c r="C6">
        <v>34.9</v>
      </c>
      <c r="D6">
        <v>27.7</v>
      </c>
      <c r="E6">
        <v>24.2</v>
      </c>
      <c r="F6">
        <v>24</v>
      </c>
      <c r="G6">
        <v>24.2</v>
      </c>
      <c r="H6">
        <v>24.2</v>
      </c>
      <c r="I6">
        <v>24.8</v>
      </c>
      <c r="J6">
        <v>24.1</v>
      </c>
    </row>
    <row r="7" spans="2:10" x14ac:dyDescent="0.25">
      <c r="B7">
        <v>4</v>
      </c>
      <c r="C7">
        <v>37.1</v>
      </c>
      <c r="D7">
        <v>28.3</v>
      </c>
      <c r="E7">
        <v>24.2</v>
      </c>
      <c r="F7">
        <v>23.9</v>
      </c>
      <c r="G7">
        <v>24.1</v>
      </c>
      <c r="H7">
        <v>24.1</v>
      </c>
      <c r="I7">
        <v>24.7</v>
      </c>
      <c r="J7">
        <v>23.9</v>
      </c>
    </row>
    <row r="8" spans="2:10" x14ac:dyDescent="0.25">
      <c r="B8">
        <v>5</v>
      </c>
      <c r="C8">
        <v>39.1</v>
      </c>
      <c r="D8">
        <v>28.7</v>
      </c>
      <c r="E8">
        <v>24.2</v>
      </c>
      <c r="F8">
        <v>23.7</v>
      </c>
      <c r="G8">
        <v>24</v>
      </c>
      <c r="H8">
        <v>23.9</v>
      </c>
      <c r="I8">
        <v>24.9</v>
      </c>
      <c r="J8">
        <v>23.9</v>
      </c>
    </row>
    <row r="9" spans="2:10" x14ac:dyDescent="0.25">
      <c r="B9">
        <v>6</v>
      </c>
      <c r="C9">
        <v>40.299999999999997</v>
      </c>
      <c r="D9">
        <v>29.4</v>
      </c>
      <c r="E9">
        <v>24.3</v>
      </c>
      <c r="F9">
        <v>23.6</v>
      </c>
      <c r="G9">
        <v>23.8</v>
      </c>
      <c r="H9">
        <v>23.8</v>
      </c>
      <c r="I9">
        <v>24.3</v>
      </c>
      <c r="J9">
        <v>23.7</v>
      </c>
    </row>
    <row r="10" spans="2:10" x14ac:dyDescent="0.25">
      <c r="B10">
        <v>7</v>
      </c>
      <c r="C10">
        <v>41.6</v>
      </c>
      <c r="D10">
        <v>29.5</v>
      </c>
      <c r="E10">
        <v>24.5</v>
      </c>
      <c r="F10">
        <v>23.4</v>
      </c>
      <c r="G10">
        <v>23.7</v>
      </c>
      <c r="H10">
        <v>23.6</v>
      </c>
      <c r="I10">
        <v>24.1</v>
      </c>
      <c r="J10">
        <v>23.6</v>
      </c>
    </row>
    <row r="11" spans="2:10" x14ac:dyDescent="0.25">
      <c r="B11">
        <v>8</v>
      </c>
      <c r="C11">
        <v>42.5</v>
      </c>
      <c r="D11">
        <v>29.9</v>
      </c>
      <c r="E11">
        <v>24.6</v>
      </c>
      <c r="F11">
        <v>23.4</v>
      </c>
      <c r="G11">
        <v>23.6</v>
      </c>
      <c r="H11">
        <v>23.5</v>
      </c>
      <c r="I11">
        <v>24</v>
      </c>
      <c r="J11">
        <v>23.6</v>
      </c>
    </row>
    <row r="12" spans="2:10" x14ac:dyDescent="0.25">
      <c r="B12">
        <v>9</v>
      </c>
      <c r="C12">
        <v>43.2</v>
      </c>
      <c r="D12">
        <v>30.1</v>
      </c>
      <c r="E12">
        <v>25</v>
      </c>
      <c r="F12">
        <v>23.4</v>
      </c>
      <c r="G12">
        <v>23.5</v>
      </c>
      <c r="H12">
        <v>23.5</v>
      </c>
      <c r="I12">
        <v>23.9</v>
      </c>
      <c r="J12">
        <v>23.6</v>
      </c>
    </row>
    <row r="13" spans="2:10" x14ac:dyDescent="0.25">
      <c r="B13">
        <v>10</v>
      </c>
      <c r="C13">
        <v>43.8</v>
      </c>
      <c r="D13">
        <v>30.3</v>
      </c>
      <c r="E13">
        <v>25.4</v>
      </c>
      <c r="F13">
        <v>23.4</v>
      </c>
      <c r="G13">
        <v>23.5</v>
      </c>
      <c r="H13">
        <v>23.5</v>
      </c>
      <c r="I13">
        <v>23.9</v>
      </c>
      <c r="J13">
        <v>23.6</v>
      </c>
    </row>
    <row r="14" spans="2:10" x14ac:dyDescent="0.25">
      <c r="B14">
        <v>11</v>
      </c>
      <c r="C14">
        <v>44.3</v>
      </c>
      <c r="D14">
        <v>30.5</v>
      </c>
      <c r="E14">
        <v>25.8</v>
      </c>
      <c r="F14">
        <v>23.3</v>
      </c>
      <c r="G14">
        <v>23.3</v>
      </c>
      <c r="H14">
        <v>23.2</v>
      </c>
      <c r="I14">
        <v>23.6</v>
      </c>
      <c r="J14">
        <v>23.6</v>
      </c>
    </row>
    <row r="15" spans="2:10" x14ac:dyDescent="0.25">
      <c r="B15">
        <v>12</v>
      </c>
      <c r="C15">
        <v>44.4</v>
      </c>
      <c r="D15">
        <v>30.7</v>
      </c>
      <c r="E15">
        <v>25.9</v>
      </c>
      <c r="F15">
        <v>23.5</v>
      </c>
      <c r="G15">
        <v>23.3</v>
      </c>
      <c r="H15">
        <v>23.1</v>
      </c>
      <c r="I15">
        <v>23.5</v>
      </c>
      <c r="J15">
        <v>23.6</v>
      </c>
    </row>
    <row r="16" spans="2:10" x14ac:dyDescent="0.25">
      <c r="B16">
        <v>13</v>
      </c>
      <c r="C16">
        <v>44.7</v>
      </c>
      <c r="D16">
        <v>31.3</v>
      </c>
      <c r="E16">
        <v>26.1</v>
      </c>
      <c r="F16">
        <v>23.6</v>
      </c>
      <c r="G16">
        <v>23.2</v>
      </c>
      <c r="H16">
        <v>23.1</v>
      </c>
      <c r="I16">
        <v>23.5</v>
      </c>
      <c r="J16">
        <v>23.6</v>
      </c>
    </row>
    <row r="17" spans="2:10" x14ac:dyDescent="0.25">
      <c r="B17">
        <v>14</v>
      </c>
      <c r="C17">
        <v>44.3</v>
      </c>
      <c r="D17">
        <v>31.5</v>
      </c>
      <c r="E17">
        <v>26.3</v>
      </c>
      <c r="F17">
        <v>23.7</v>
      </c>
      <c r="G17">
        <v>23.3</v>
      </c>
      <c r="H17">
        <v>23</v>
      </c>
      <c r="I17">
        <v>23.4</v>
      </c>
      <c r="J17">
        <v>23.7</v>
      </c>
    </row>
    <row r="18" spans="2:10" x14ac:dyDescent="0.25">
      <c r="B18">
        <v>15</v>
      </c>
      <c r="C18">
        <v>45.1</v>
      </c>
      <c r="D18">
        <v>31.5</v>
      </c>
      <c r="E18">
        <v>26.4</v>
      </c>
      <c r="F18">
        <v>23.7</v>
      </c>
      <c r="G18">
        <v>23.2</v>
      </c>
      <c r="H18">
        <v>23</v>
      </c>
      <c r="I18">
        <v>23.4</v>
      </c>
      <c r="J18">
        <v>23.8</v>
      </c>
    </row>
    <row r="19" spans="2:10" x14ac:dyDescent="0.25">
      <c r="B19">
        <v>16</v>
      </c>
      <c r="C19">
        <v>45.2</v>
      </c>
      <c r="D19">
        <v>31.4</v>
      </c>
      <c r="E19">
        <v>26.5</v>
      </c>
      <c r="F19">
        <v>23.7</v>
      </c>
      <c r="G19">
        <v>23.3</v>
      </c>
      <c r="H19">
        <v>22.9</v>
      </c>
      <c r="I19">
        <v>23.3</v>
      </c>
      <c r="J19">
        <v>23.8</v>
      </c>
    </row>
    <row r="20" spans="2:10" x14ac:dyDescent="0.25">
      <c r="B20">
        <v>17</v>
      </c>
      <c r="C20">
        <v>45.1</v>
      </c>
      <c r="D20">
        <v>31.9</v>
      </c>
      <c r="E20">
        <v>26.6</v>
      </c>
      <c r="F20">
        <v>23.7</v>
      </c>
      <c r="G20">
        <v>23.2</v>
      </c>
      <c r="H20">
        <v>22.7</v>
      </c>
      <c r="I20">
        <v>23.2</v>
      </c>
      <c r="J20">
        <v>23.9</v>
      </c>
    </row>
    <row r="21" spans="2:10" x14ac:dyDescent="0.25">
      <c r="B21">
        <v>18</v>
      </c>
      <c r="C21">
        <v>45.3</v>
      </c>
      <c r="D21">
        <v>31.8</v>
      </c>
      <c r="E21">
        <v>26.7</v>
      </c>
      <c r="F21">
        <v>23.8</v>
      </c>
      <c r="G21">
        <v>23.3</v>
      </c>
      <c r="H21">
        <v>22.8</v>
      </c>
      <c r="I21">
        <v>23.2</v>
      </c>
      <c r="J21">
        <v>23.9</v>
      </c>
    </row>
    <row r="22" spans="2:10" x14ac:dyDescent="0.25">
      <c r="B22">
        <v>19</v>
      </c>
      <c r="C22">
        <v>45.7</v>
      </c>
      <c r="D22">
        <v>31.9</v>
      </c>
      <c r="E22">
        <v>26.8</v>
      </c>
      <c r="F22">
        <v>23.9</v>
      </c>
      <c r="G22">
        <v>23.3</v>
      </c>
      <c r="H22">
        <v>22.8</v>
      </c>
      <c r="I22">
        <v>23.1</v>
      </c>
      <c r="J22">
        <v>23.9</v>
      </c>
    </row>
    <row r="23" spans="2:10" x14ac:dyDescent="0.25">
      <c r="B23">
        <v>20</v>
      </c>
      <c r="C23">
        <v>45.8</v>
      </c>
      <c r="D23">
        <v>31.8</v>
      </c>
      <c r="E23">
        <v>26.8</v>
      </c>
      <c r="F23">
        <v>23.9</v>
      </c>
      <c r="G23">
        <v>23.3</v>
      </c>
      <c r="H23">
        <v>22.8</v>
      </c>
      <c r="I23">
        <v>23.1</v>
      </c>
      <c r="J23">
        <v>23.8</v>
      </c>
    </row>
    <row r="24" spans="2:10" x14ac:dyDescent="0.25">
      <c r="B24">
        <v>21</v>
      </c>
      <c r="C24">
        <v>46</v>
      </c>
      <c r="D24">
        <v>31.9</v>
      </c>
      <c r="E24">
        <v>27</v>
      </c>
      <c r="F24">
        <v>24</v>
      </c>
      <c r="G24">
        <v>23.3</v>
      </c>
      <c r="H24">
        <v>22.8</v>
      </c>
      <c r="I24">
        <v>23.1</v>
      </c>
      <c r="J24">
        <v>23.8</v>
      </c>
    </row>
    <row r="25" spans="2:10" x14ac:dyDescent="0.25">
      <c r="B25">
        <v>22</v>
      </c>
      <c r="C25">
        <v>46.1</v>
      </c>
      <c r="D25">
        <v>32.1</v>
      </c>
      <c r="E25">
        <v>27</v>
      </c>
      <c r="F25">
        <v>24</v>
      </c>
      <c r="G25">
        <v>23.3</v>
      </c>
      <c r="H25">
        <v>22.8</v>
      </c>
      <c r="I25">
        <v>23</v>
      </c>
      <c r="J25">
        <v>23.7</v>
      </c>
    </row>
    <row r="26" spans="2:10" x14ac:dyDescent="0.25">
      <c r="B26">
        <v>23</v>
      </c>
      <c r="C26">
        <v>46</v>
      </c>
      <c r="D26">
        <v>32.5</v>
      </c>
      <c r="E26">
        <v>27.1</v>
      </c>
      <c r="F26">
        <v>24</v>
      </c>
      <c r="G26">
        <v>23.4</v>
      </c>
      <c r="H26">
        <v>22.8</v>
      </c>
      <c r="I26">
        <v>23</v>
      </c>
      <c r="J26">
        <v>23.7</v>
      </c>
    </row>
    <row r="27" spans="2:10" x14ac:dyDescent="0.25">
      <c r="B27">
        <v>24</v>
      </c>
      <c r="C27">
        <v>46.2</v>
      </c>
      <c r="D27">
        <v>32.6</v>
      </c>
      <c r="E27">
        <v>27.3</v>
      </c>
      <c r="F27">
        <v>24.1</v>
      </c>
      <c r="G27">
        <v>23.4</v>
      </c>
      <c r="H27">
        <v>22.7</v>
      </c>
      <c r="I27">
        <v>23</v>
      </c>
      <c r="J27">
        <v>23.8</v>
      </c>
    </row>
    <row r="28" spans="2:10" x14ac:dyDescent="0.25">
      <c r="B28">
        <v>25</v>
      </c>
      <c r="C28">
        <v>46.5</v>
      </c>
      <c r="D28">
        <v>32.299999999999997</v>
      </c>
      <c r="E28">
        <v>27.2</v>
      </c>
      <c r="F28">
        <v>24.1</v>
      </c>
      <c r="G28">
        <v>23.4</v>
      </c>
      <c r="H28">
        <v>22.8</v>
      </c>
      <c r="I28">
        <v>22.9</v>
      </c>
      <c r="J28">
        <v>23.7</v>
      </c>
    </row>
    <row r="29" spans="2:10" x14ac:dyDescent="0.25">
      <c r="B29">
        <v>26</v>
      </c>
      <c r="C29">
        <v>46.6</v>
      </c>
      <c r="D29">
        <v>32.5</v>
      </c>
      <c r="E29">
        <v>27.1</v>
      </c>
      <c r="F29">
        <v>24.2</v>
      </c>
      <c r="G29">
        <v>23.4</v>
      </c>
      <c r="H29">
        <v>22.7</v>
      </c>
      <c r="I29">
        <v>22.9</v>
      </c>
      <c r="J29">
        <v>23.7</v>
      </c>
    </row>
    <row r="30" spans="2:10" x14ac:dyDescent="0.25">
      <c r="B30">
        <v>27</v>
      </c>
      <c r="C30">
        <v>46.8</v>
      </c>
      <c r="D30">
        <v>32.799999999999997</v>
      </c>
      <c r="E30">
        <v>27.1</v>
      </c>
      <c r="F30">
        <v>24.2</v>
      </c>
      <c r="G30">
        <v>23.4</v>
      </c>
      <c r="H30">
        <v>22.8</v>
      </c>
      <c r="I30">
        <v>22.9</v>
      </c>
      <c r="J30">
        <v>23.7</v>
      </c>
    </row>
    <row r="31" spans="2:10" x14ac:dyDescent="0.25">
      <c r="B31">
        <v>28</v>
      </c>
      <c r="C31">
        <v>46.8</v>
      </c>
      <c r="D31">
        <v>32.799999999999997</v>
      </c>
      <c r="E31">
        <v>27.2</v>
      </c>
      <c r="F31">
        <v>24.3</v>
      </c>
      <c r="G31">
        <v>23.5</v>
      </c>
      <c r="H31">
        <v>22.8</v>
      </c>
      <c r="I31">
        <v>22.9</v>
      </c>
      <c r="J31">
        <v>23.7</v>
      </c>
    </row>
    <row r="32" spans="2:10" x14ac:dyDescent="0.25">
      <c r="B32">
        <v>29</v>
      </c>
      <c r="C32">
        <v>46.7</v>
      </c>
      <c r="D32">
        <v>33</v>
      </c>
      <c r="E32">
        <v>27.1</v>
      </c>
      <c r="F32">
        <v>24.3</v>
      </c>
      <c r="G32">
        <v>23.5</v>
      </c>
      <c r="H32">
        <v>22.8</v>
      </c>
      <c r="I32">
        <v>22.9</v>
      </c>
      <c r="J32">
        <v>23.7</v>
      </c>
    </row>
    <row r="33" spans="2:10" x14ac:dyDescent="0.25">
      <c r="B33">
        <v>30</v>
      </c>
      <c r="C33">
        <v>46.9</v>
      </c>
      <c r="D33">
        <v>32.700000000000003</v>
      </c>
      <c r="E33">
        <v>27.2</v>
      </c>
      <c r="F33">
        <v>24.4</v>
      </c>
      <c r="G33">
        <v>23.5</v>
      </c>
      <c r="H33">
        <v>22.8</v>
      </c>
      <c r="I33">
        <v>22.9</v>
      </c>
      <c r="J33">
        <v>23.6</v>
      </c>
    </row>
    <row r="34" spans="2:10" x14ac:dyDescent="0.25">
      <c r="B34">
        <v>31</v>
      </c>
      <c r="C34">
        <v>46.9</v>
      </c>
      <c r="D34">
        <v>33.1</v>
      </c>
      <c r="E34">
        <v>27.2</v>
      </c>
      <c r="F34">
        <v>24.4</v>
      </c>
      <c r="G34">
        <v>23.5</v>
      </c>
      <c r="H34">
        <v>22.8</v>
      </c>
      <c r="I34">
        <v>22.9</v>
      </c>
      <c r="J34">
        <v>23.6</v>
      </c>
    </row>
    <row r="35" spans="2:10" x14ac:dyDescent="0.25">
      <c r="B35">
        <v>32</v>
      </c>
      <c r="C35">
        <v>47</v>
      </c>
      <c r="D35">
        <v>32.700000000000003</v>
      </c>
      <c r="E35">
        <v>27.1</v>
      </c>
      <c r="F35">
        <v>24.4</v>
      </c>
      <c r="G35">
        <v>23.5</v>
      </c>
      <c r="H35">
        <v>22.8</v>
      </c>
      <c r="I35">
        <v>22.9</v>
      </c>
      <c r="J35">
        <v>23.6</v>
      </c>
    </row>
    <row r="36" spans="2:10" x14ac:dyDescent="0.25">
      <c r="B36">
        <v>33</v>
      </c>
      <c r="C36">
        <v>46.9</v>
      </c>
      <c r="D36">
        <v>32.700000000000003</v>
      </c>
      <c r="E36">
        <v>27.1</v>
      </c>
      <c r="F36">
        <v>24.4</v>
      </c>
      <c r="G36">
        <v>23.5</v>
      </c>
      <c r="H36">
        <v>22.8</v>
      </c>
      <c r="I36">
        <v>22.9</v>
      </c>
      <c r="J36">
        <v>23.6</v>
      </c>
    </row>
    <row r="37" spans="2:10" x14ac:dyDescent="0.25">
      <c r="B37">
        <v>34</v>
      </c>
      <c r="C37">
        <v>47</v>
      </c>
      <c r="D37">
        <v>32.9</v>
      </c>
      <c r="E37">
        <v>27.1</v>
      </c>
      <c r="F37">
        <v>24.4</v>
      </c>
      <c r="G37">
        <v>23.5</v>
      </c>
      <c r="H37">
        <v>22.8</v>
      </c>
      <c r="I37">
        <v>22.9</v>
      </c>
      <c r="J37">
        <v>23.6</v>
      </c>
    </row>
    <row r="38" spans="2:10" x14ac:dyDescent="0.25">
      <c r="B38">
        <v>35</v>
      </c>
      <c r="C38">
        <v>46.9</v>
      </c>
      <c r="D38">
        <v>33.299999999999997</v>
      </c>
      <c r="E38">
        <v>27.1</v>
      </c>
      <c r="F38">
        <v>24.5</v>
      </c>
      <c r="G38">
        <v>23.6</v>
      </c>
      <c r="H38">
        <v>22.8</v>
      </c>
      <c r="I38">
        <v>22.9</v>
      </c>
      <c r="J38">
        <v>23.6</v>
      </c>
    </row>
    <row r="39" spans="2:10" x14ac:dyDescent="0.25">
      <c r="B39">
        <v>36</v>
      </c>
      <c r="C39">
        <v>47.1</v>
      </c>
      <c r="D39">
        <v>33</v>
      </c>
      <c r="E39">
        <v>27.2</v>
      </c>
      <c r="F39">
        <v>24.5</v>
      </c>
      <c r="G39">
        <v>23.6</v>
      </c>
      <c r="H39">
        <v>22.8</v>
      </c>
      <c r="I39">
        <v>22.9</v>
      </c>
      <c r="J39">
        <v>23.6</v>
      </c>
    </row>
    <row r="40" spans="2:10" x14ac:dyDescent="0.25">
      <c r="B40">
        <v>37</v>
      </c>
      <c r="C40">
        <v>47.1</v>
      </c>
      <c r="D40">
        <v>33.1</v>
      </c>
      <c r="E40">
        <v>27.2</v>
      </c>
      <c r="F40">
        <v>24.6</v>
      </c>
      <c r="G40">
        <v>23.6</v>
      </c>
      <c r="H40">
        <v>22.8</v>
      </c>
      <c r="I40">
        <v>22.8</v>
      </c>
      <c r="J40">
        <v>23.6</v>
      </c>
    </row>
    <row r="41" spans="2:10" x14ac:dyDescent="0.25">
      <c r="B41">
        <v>38</v>
      </c>
      <c r="C41">
        <v>46.6</v>
      </c>
      <c r="D41">
        <v>33.299999999999997</v>
      </c>
      <c r="E41">
        <v>27.3</v>
      </c>
      <c r="F41">
        <v>24.4</v>
      </c>
      <c r="G41">
        <v>23.5</v>
      </c>
      <c r="H41">
        <v>22.8</v>
      </c>
      <c r="I41">
        <v>22.9</v>
      </c>
      <c r="J41">
        <v>23.6</v>
      </c>
    </row>
    <row r="42" spans="2:10" x14ac:dyDescent="0.25">
      <c r="B42">
        <v>39</v>
      </c>
      <c r="C42">
        <v>46.5</v>
      </c>
      <c r="D42">
        <v>33.200000000000003</v>
      </c>
      <c r="E42">
        <v>27.4</v>
      </c>
      <c r="F42">
        <v>24.5</v>
      </c>
      <c r="G42">
        <v>23.6</v>
      </c>
      <c r="H42">
        <v>22.8</v>
      </c>
      <c r="I42">
        <v>22.8</v>
      </c>
      <c r="J42">
        <v>23.6</v>
      </c>
    </row>
    <row r="43" spans="2:10" x14ac:dyDescent="0.25">
      <c r="B43">
        <v>40</v>
      </c>
      <c r="C43">
        <v>47</v>
      </c>
      <c r="D43">
        <v>33.299999999999997</v>
      </c>
      <c r="E43">
        <v>27.5</v>
      </c>
      <c r="F43">
        <v>24.6</v>
      </c>
      <c r="G43">
        <v>23.6</v>
      </c>
      <c r="H43">
        <v>22.8</v>
      </c>
      <c r="I43">
        <v>22.9</v>
      </c>
      <c r="J43">
        <v>23.6</v>
      </c>
    </row>
    <row r="44" spans="2:10" x14ac:dyDescent="0.25">
      <c r="B44">
        <v>41</v>
      </c>
      <c r="C44">
        <v>47.1</v>
      </c>
      <c r="D44">
        <v>33.299999999999997</v>
      </c>
      <c r="E44">
        <v>27.5</v>
      </c>
      <c r="F44">
        <v>24.6</v>
      </c>
      <c r="G44">
        <v>23.6</v>
      </c>
      <c r="H44">
        <v>22.8</v>
      </c>
      <c r="I44">
        <v>22.9</v>
      </c>
      <c r="J44">
        <v>23.6</v>
      </c>
    </row>
    <row r="45" spans="2:10" x14ac:dyDescent="0.25">
      <c r="B45">
        <v>42</v>
      </c>
      <c r="C45">
        <v>47.3</v>
      </c>
      <c r="D45">
        <v>33.1</v>
      </c>
      <c r="E45">
        <v>27.6</v>
      </c>
      <c r="F45">
        <v>24.6</v>
      </c>
      <c r="G45">
        <v>23.6</v>
      </c>
      <c r="H45">
        <v>22.8</v>
      </c>
      <c r="I45">
        <v>22.8</v>
      </c>
      <c r="J45">
        <v>23.6</v>
      </c>
    </row>
    <row r="46" spans="2:10" x14ac:dyDescent="0.25">
      <c r="B46">
        <v>43</v>
      </c>
      <c r="C46">
        <v>47.3</v>
      </c>
      <c r="D46">
        <v>33</v>
      </c>
      <c r="E46">
        <v>27.5</v>
      </c>
      <c r="F46">
        <v>24.6</v>
      </c>
      <c r="G46">
        <v>23.6</v>
      </c>
      <c r="H46">
        <v>22.8</v>
      </c>
      <c r="I46">
        <v>22.8</v>
      </c>
      <c r="J46">
        <v>24.7</v>
      </c>
    </row>
    <row r="47" spans="2:10" x14ac:dyDescent="0.25">
      <c r="B47">
        <v>44</v>
      </c>
      <c r="C47">
        <v>47.3</v>
      </c>
      <c r="D47">
        <v>33.4</v>
      </c>
      <c r="E47">
        <v>27.6</v>
      </c>
      <c r="F47">
        <v>24.6</v>
      </c>
      <c r="G47">
        <v>23.6</v>
      </c>
      <c r="H47">
        <v>22.8</v>
      </c>
      <c r="I47">
        <v>22.8</v>
      </c>
      <c r="J47">
        <v>23.8</v>
      </c>
    </row>
    <row r="48" spans="2:10" x14ac:dyDescent="0.25">
      <c r="B48">
        <v>45</v>
      </c>
      <c r="C48">
        <v>47.1</v>
      </c>
      <c r="D48">
        <v>33.4</v>
      </c>
      <c r="E48">
        <v>27.6</v>
      </c>
      <c r="F48">
        <v>24.7</v>
      </c>
      <c r="G48">
        <v>23.6</v>
      </c>
      <c r="H48">
        <v>22.8</v>
      </c>
      <c r="I48">
        <v>22.8</v>
      </c>
      <c r="J48">
        <v>23.7</v>
      </c>
    </row>
    <row r="49" spans="2:10" x14ac:dyDescent="0.25">
      <c r="B49">
        <v>46</v>
      </c>
      <c r="C49">
        <v>47.4</v>
      </c>
      <c r="D49">
        <v>33.1</v>
      </c>
      <c r="E49">
        <v>27.6</v>
      </c>
      <c r="F49">
        <v>24.6</v>
      </c>
      <c r="G49">
        <v>23.6</v>
      </c>
      <c r="H49">
        <v>22.8</v>
      </c>
      <c r="I49">
        <v>22.7</v>
      </c>
      <c r="J49">
        <v>23.7</v>
      </c>
    </row>
    <row r="50" spans="2:10" x14ac:dyDescent="0.25">
      <c r="B50">
        <v>47</v>
      </c>
      <c r="C50">
        <v>46.8</v>
      </c>
      <c r="D50">
        <v>33.5</v>
      </c>
      <c r="E50">
        <v>27.7</v>
      </c>
      <c r="F50">
        <v>24.6</v>
      </c>
      <c r="G50">
        <v>23.7</v>
      </c>
      <c r="H50">
        <v>22.8</v>
      </c>
      <c r="I50">
        <v>22.7</v>
      </c>
      <c r="J50">
        <v>23.7</v>
      </c>
    </row>
    <row r="51" spans="2:10" x14ac:dyDescent="0.25">
      <c r="B51">
        <v>48</v>
      </c>
      <c r="C51">
        <v>46.7</v>
      </c>
      <c r="D51">
        <v>33.5</v>
      </c>
      <c r="E51">
        <v>27.6</v>
      </c>
      <c r="F51">
        <v>24.7</v>
      </c>
      <c r="G51">
        <v>23.7</v>
      </c>
      <c r="H51">
        <v>22.8</v>
      </c>
      <c r="I51">
        <v>22.8</v>
      </c>
      <c r="J51">
        <v>23.7</v>
      </c>
    </row>
    <row r="52" spans="2:10" x14ac:dyDescent="0.25">
      <c r="B52">
        <v>49</v>
      </c>
      <c r="C52">
        <v>47.3</v>
      </c>
      <c r="D52">
        <v>33.1</v>
      </c>
      <c r="E52">
        <v>27.6</v>
      </c>
      <c r="F52">
        <v>24.6</v>
      </c>
      <c r="G52">
        <v>23.7</v>
      </c>
      <c r="H52">
        <v>22.8</v>
      </c>
      <c r="I52">
        <v>22.7</v>
      </c>
      <c r="J52">
        <v>23.7</v>
      </c>
    </row>
    <row r="53" spans="2:10" x14ac:dyDescent="0.25">
      <c r="B53">
        <v>50</v>
      </c>
      <c r="C53">
        <v>47.1</v>
      </c>
      <c r="D53">
        <v>33.1</v>
      </c>
      <c r="E53">
        <v>27.6</v>
      </c>
      <c r="F53">
        <v>24.6</v>
      </c>
      <c r="G53">
        <v>23.6</v>
      </c>
      <c r="H53">
        <v>22.8</v>
      </c>
      <c r="I53">
        <v>22.7</v>
      </c>
      <c r="J53">
        <v>23.7</v>
      </c>
    </row>
  </sheetData>
  <mergeCells count="1">
    <mergeCell ref="B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2" tint="-0.249977111117893"/>
  </sheetPr>
  <dimension ref="A1:J56"/>
  <sheetViews>
    <sheetView workbookViewId="0">
      <selection activeCell="K44" sqref="K44"/>
    </sheetView>
  </sheetViews>
  <sheetFormatPr defaultRowHeight="15" x14ac:dyDescent="0.25"/>
  <sheetData>
    <row r="1" spans="1:10" x14ac:dyDescent="0.25">
      <c r="B1" t="s">
        <v>6</v>
      </c>
    </row>
    <row r="2" spans="1:10" x14ac:dyDescent="0.25">
      <c r="A2" t="s">
        <v>5</v>
      </c>
      <c r="C2">
        <f>'נתוני טמפ'!C2</f>
        <v>8.1000000000000003E-2</v>
      </c>
      <c r="D2">
        <f>'נתוני טמפ'!D2</f>
        <v>0.156</v>
      </c>
      <c r="E2">
        <f>'נתוני טמפ'!E2</f>
        <v>0.23099999999999998</v>
      </c>
      <c r="F2">
        <f>'נתוני טמפ'!F2</f>
        <v>0.30599999999999999</v>
      </c>
      <c r="G2">
        <f>'נתוני טמפ'!G2</f>
        <v>0.38100000000000001</v>
      </c>
      <c r="H2">
        <f>'נתוני טמפ'!H2</f>
        <v>0.45600000000000002</v>
      </c>
      <c r="I2">
        <f>'נתוני טמפ'!I2</f>
        <v>0.53100000000000003</v>
      </c>
      <c r="J2">
        <f>'נתוני טמפ'!J2</f>
        <v>0.60599999999999998</v>
      </c>
    </row>
    <row r="3" spans="1:10" x14ac:dyDescent="0.25">
      <c r="B3">
        <v>0</v>
      </c>
      <c r="C3">
        <f>('נתוני טמפ'!D3-'נתוני טמפ'!C3)/'נתוני מוט'!$B$16</f>
        <v>-27.160493827160483</v>
      </c>
      <c r="D3">
        <f>('נתוני טמפ'!E3-'נתוני טמפ'!D3)/'נתוני מוט'!$B$16</f>
        <v>14.814814814814806</v>
      </c>
      <c r="E3">
        <f>('נתוני טמפ'!F3-'נתוני טמפ'!E3)/'נתוני מוט'!$B$16</f>
        <v>4.9382716049382536</v>
      </c>
      <c r="F3">
        <f>('נתוני טמפ'!G3-'נתוני טמפ'!F3)/'נתוני מוט'!$B$16</f>
        <v>-1.2345679012345416</v>
      </c>
      <c r="G3">
        <f>('נתוני טמפ'!H3-'נתוני טמפ'!G3)/'נתוני מוט'!$B$16</f>
        <v>3.7037037037036686</v>
      </c>
      <c r="H3">
        <f>('נתוני טמפ'!I3-'נתוני טמפ'!H3)/'נתוני מוט'!$B$16</f>
        <v>4.938271604938298</v>
      </c>
      <c r="I3">
        <f>('נתוני טמפ'!J3-'נתוני טמפ'!I3)/'נתוני מוט'!$B$16</f>
        <v>-6.1728395061728394</v>
      </c>
    </row>
    <row r="4" spans="1:10" x14ac:dyDescent="0.25">
      <c r="B4">
        <v>1</v>
      </c>
      <c r="C4">
        <f>('נתוני טמפ'!D4-'נתוני טמפ'!C4)/'נתוני מוט'!$B$16</f>
        <v>-37.037037037037038</v>
      </c>
      <c r="D4">
        <f>('נתוני טמפ'!E4-'נתוני טמפ'!D4)/'נתוני מוט'!$B$16</f>
        <v>-13.58024691358022</v>
      </c>
      <c r="E4">
        <f>('נתוני טמפ'!F4-'נתוני טמפ'!E4)/'נתוני מוט'!$B$16</f>
        <v>-3.7037037037037122</v>
      </c>
      <c r="F4">
        <f>('נתוני טמפ'!G4-'נתוני טמפ'!F4)/'נתוני מוט'!$B$16</f>
        <v>3.7037037037037122</v>
      </c>
      <c r="G4">
        <f>('נתוני טמפ'!H4-'נתוני טמפ'!G4)/'נתוני מוט'!$B$16</f>
        <v>0</v>
      </c>
      <c r="H4">
        <f>('נתוני טמפ'!I4-'נתוני טמפ'!H4)/'נתוני מוט'!$B$16</f>
        <v>6.1728395061728394</v>
      </c>
      <c r="I4">
        <f>('נתוני טמפ'!J4-'נתוני טמפ'!I4)/'נתוני מוט'!$B$16</f>
        <v>-7.4074074074074243</v>
      </c>
    </row>
    <row r="5" spans="1:10" x14ac:dyDescent="0.25">
      <c r="B5">
        <v>2</v>
      </c>
      <c r="C5">
        <f>('נתוני טמפ'!D5-'נתוני טמפ'!C5)/'נתוני מוט'!$B$16</f>
        <v>-58.02469135802464</v>
      </c>
      <c r="D5">
        <f>('נתוני טמפ'!E5-'נתוני טמפ'!D5)/'נתוני מוט'!$B$16</f>
        <v>-39.506172839506206</v>
      </c>
      <c r="E5">
        <f>('נתוני טמפ'!F5-'נתוני טמפ'!E5)/'נתוני מוט'!$B$16</f>
        <v>-3.7037037037036686</v>
      </c>
      <c r="F5">
        <f>('נתוני טמפ'!G5-'נתוני טמפ'!F5)/'נתוני מוט'!$B$16</f>
        <v>3.7037037037036686</v>
      </c>
      <c r="G5">
        <f>('נתוני טמפ'!H5-'נתוני טמפ'!G5)/'נתוני מוט'!$B$16</f>
        <v>0</v>
      </c>
      <c r="H5">
        <f>('נתוני טמפ'!I5-'נתוני טמפ'!H5)/'נתוני מוט'!$B$16</f>
        <v>6.1728395061728394</v>
      </c>
      <c r="I5">
        <f>('נתוני טמפ'!J5-'נתוני טמפ'!I5)/'נתוני מוט'!$B$16</f>
        <v>-6.1728395061728394</v>
      </c>
    </row>
    <row r="6" spans="1:10" x14ac:dyDescent="0.25">
      <c r="B6">
        <v>3</v>
      </c>
      <c r="C6">
        <f>('נתוני טמפ'!D6-'נתוני טמפ'!C6)/'נתוני מוט'!$B$16</f>
        <v>-88.888888888888872</v>
      </c>
      <c r="D6">
        <f>('נתוני טמפ'!E6-'נתוני טמפ'!D6)/'נתוני מוט'!$B$16</f>
        <v>-43.209876543209873</v>
      </c>
      <c r="E6">
        <f>('נתוני טמפ'!F6-'נתוני טמפ'!E6)/'נתוני מוט'!$B$16</f>
        <v>-2.4691358024691268</v>
      </c>
      <c r="F6">
        <f>('נתוני טמפ'!G6-'נתוני טמפ'!F6)/'נתוני מוט'!$B$16</f>
        <v>2.4691358024691268</v>
      </c>
      <c r="G6">
        <f>('נתוני טמפ'!H6-'נתוני טמפ'!G6)/'נתוני מוט'!$B$16</f>
        <v>0</v>
      </c>
      <c r="H6">
        <f>('נתוני טמפ'!I6-'נתוני טמפ'!H6)/'נתוני מוט'!$B$16</f>
        <v>7.4074074074074243</v>
      </c>
      <c r="I6">
        <f>('נתוני טמפ'!J6-'נתוני טמפ'!I6)/'נתוני מוט'!$B$16</f>
        <v>-8.6419753086419657</v>
      </c>
    </row>
    <row r="7" spans="1:10" x14ac:dyDescent="0.25">
      <c r="B7">
        <v>4</v>
      </c>
      <c r="C7">
        <f>('נתוני טמפ'!D7-'נתוני טמפ'!C7)/'נתוני מוט'!$B$16</f>
        <v>-108.64197530864197</v>
      </c>
      <c r="D7">
        <f>('נתוני טמפ'!E7-'נתוני טמפ'!D7)/'נתוני מוט'!$B$16</f>
        <v>-50.617283950617299</v>
      </c>
      <c r="E7">
        <f>('נתוני טמפ'!F7-'נתוני טמפ'!E7)/'נתוני מוט'!$B$16</f>
        <v>-3.7037037037037122</v>
      </c>
      <c r="F7">
        <f>('נתוני טמפ'!G7-'נתוני טמפ'!F7)/'נתוני מוט'!$B$16</f>
        <v>2.4691358024691707</v>
      </c>
      <c r="G7">
        <f>('נתוני טמפ'!H7-'נתוני טמפ'!G7)/'נתוני מוט'!$B$16</f>
        <v>0</v>
      </c>
      <c r="H7">
        <f>('נתוני טמפ'!I7-'נתוני טמפ'!H7)/'נתוני מוט'!$B$16</f>
        <v>7.4074074074073808</v>
      </c>
      <c r="I7">
        <f>('נתוני טמפ'!J7-'נתוני טמפ'!I7)/'נתוני מוט'!$B$16</f>
        <v>-9.8765432098765515</v>
      </c>
    </row>
    <row r="8" spans="1:10" x14ac:dyDescent="0.25">
      <c r="B8">
        <v>5</v>
      </c>
      <c r="C8">
        <f>('נתוני טמפ'!D8-'נתוני טמפ'!C8)/'נתוני מוט'!$B$16</f>
        <v>-128.39506172839509</v>
      </c>
      <c r="D8">
        <f>('נתוני טמפ'!E8-'נתוני טמפ'!D8)/'נתוני מוט'!$B$16</f>
        <v>-55.555555555555557</v>
      </c>
      <c r="E8">
        <f>('נתוני טמפ'!F8-'נתוני טמפ'!E8)/'נתוני מוט'!$B$16</f>
        <v>-6.1728395061728394</v>
      </c>
      <c r="F8">
        <f>('נתוני טמפ'!G8-'נתוני טמפ'!F8)/'נתוני מוט'!$B$16</f>
        <v>3.7037037037037122</v>
      </c>
      <c r="G8">
        <f>('נתוני טמפ'!H8-'נתוני טמפ'!G8)/'נתוני מוט'!$B$16</f>
        <v>-1.2345679012345854</v>
      </c>
      <c r="H8">
        <f>('נתוני טמפ'!I8-'נתוני טמפ'!H8)/'נתוני מוט'!$B$16</f>
        <v>12.345679012345679</v>
      </c>
      <c r="I8">
        <f>('נתוני טמפ'!J8-'נתוני טמפ'!I8)/'נתוני מוט'!$B$16</f>
        <v>-12.345679012345679</v>
      </c>
    </row>
    <row r="9" spans="1:10" x14ac:dyDescent="0.25">
      <c r="B9">
        <v>6</v>
      </c>
      <c r="C9">
        <f>('נתוני טמפ'!D9-'נתוני טמפ'!C9)/'נתוני מוט'!$B$16</f>
        <v>-134.56790123456787</v>
      </c>
      <c r="D9">
        <f>('נתוני טמפ'!E9-'נתוני טמפ'!D9)/'נתוני מוט'!$B$16</f>
        <v>-62.962962962962933</v>
      </c>
      <c r="E9">
        <f>('נתוני טמפ'!F9-'נתוני טמפ'!E9)/'נתוני מוט'!$B$16</f>
        <v>-8.6419753086419657</v>
      </c>
      <c r="F9">
        <f>('נתוני טמפ'!G9-'נתוני טמפ'!F9)/'נתוני מוט'!$B$16</f>
        <v>2.4691358024691268</v>
      </c>
      <c r="G9">
        <f>('נתוני טמפ'!H9-'נתוני טמפ'!G9)/'נתוני מוט'!$B$16</f>
        <v>0</v>
      </c>
      <c r="H9">
        <f>('נתוני טמפ'!I9-'נתוני טמפ'!H9)/'נתוני מוט'!$B$16</f>
        <v>6.1728395061728394</v>
      </c>
      <c r="I9">
        <f>('נתוני טמפ'!J9-'נתוני טמפ'!I9)/'נתוני מוט'!$B$16</f>
        <v>-7.4074074074074243</v>
      </c>
    </row>
    <row r="10" spans="1:10" x14ac:dyDescent="0.25">
      <c r="B10">
        <v>7</v>
      </c>
      <c r="C10">
        <f>('נתוני טמפ'!D10-'נתוני טמפ'!C10)/'נתוני מוט'!$B$16</f>
        <v>-149.38271604938274</v>
      </c>
      <c r="D10">
        <f>('נתוני טמפ'!E10-'נתוני טמפ'!D10)/'נתוני מוט'!$B$16</f>
        <v>-61.728395061728392</v>
      </c>
      <c r="E10">
        <f>('נתוני טמפ'!F10-'נתוני טמפ'!E10)/'נתוני מוט'!$B$16</f>
        <v>-13.580246913580265</v>
      </c>
      <c r="F10">
        <f>('נתוני טמפ'!G10-'נתוני טמפ'!F10)/'נתוני מוט'!$B$16</f>
        <v>3.7037037037037122</v>
      </c>
      <c r="G10">
        <f>('נתוני טמפ'!H10-'נתוני טמפ'!G10)/'נתוני מוט'!$B$16</f>
        <v>-1.2345679012345416</v>
      </c>
      <c r="H10">
        <f>('נתוני טמפ'!I10-'נתוני טמפ'!H10)/'נתוני מוט'!$B$16</f>
        <v>6.1728395061728394</v>
      </c>
      <c r="I10">
        <f>('נתוני טמפ'!J10-'נתוני טמפ'!I10)/'נתוני מוט'!$B$16</f>
        <v>-6.1728395061728394</v>
      </c>
    </row>
    <row r="11" spans="1:10" x14ac:dyDescent="0.25">
      <c r="B11">
        <v>8</v>
      </c>
      <c r="C11">
        <f>('נתוני טמפ'!D11-'נתוני טמפ'!C11)/'נתוני מוט'!$B$16</f>
        <v>-155.55555555555557</v>
      </c>
      <c r="D11">
        <f>('נתוני טמפ'!E11-'נתוני טמפ'!D11)/'נתוני מוט'!$B$16</f>
        <v>-65.432098765432059</v>
      </c>
      <c r="E11">
        <f>('נתוני טמפ'!F11-'נתוני טמפ'!E11)/'נתוני מוט'!$B$16</f>
        <v>-14.814814814814849</v>
      </c>
      <c r="F11">
        <f>('נתוני טמפ'!G11-'נתוני טמפ'!F11)/'נתוני מוט'!$B$16</f>
        <v>2.4691358024691707</v>
      </c>
      <c r="G11">
        <f>('נתוני טמפ'!H11-'נתוני טמפ'!G11)/'נתוני מוט'!$B$16</f>
        <v>-1.2345679012345854</v>
      </c>
      <c r="H11">
        <f>('נתוני טמפ'!I11-'נתוני טמפ'!H11)/'נתוני מוט'!$B$16</f>
        <v>6.1728395061728394</v>
      </c>
      <c r="I11">
        <f>('נתוני טמפ'!J11-'נתוני טמפ'!I11)/'נתוני מוט'!$B$16</f>
        <v>-4.9382716049382536</v>
      </c>
    </row>
    <row r="12" spans="1:10" x14ac:dyDescent="0.25">
      <c r="B12">
        <v>9</v>
      </c>
      <c r="C12">
        <f>('נתוני טמפ'!D12-'נתוני טמפ'!C12)/'נתוני מוט'!$B$16</f>
        <v>-161.72839506172841</v>
      </c>
      <c r="D12">
        <f>('נתוני טמפ'!E12-'נתוני טמפ'!D12)/'נתוני מוט'!$B$16</f>
        <v>-62.962962962962976</v>
      </c>
      <c r="E12">
        <f>('נתוני טמפ'!F12-'נתוני טמפ'!E12)/'נתוני מוט'!$B$16</f>
        <v>-19.753086419753103</v>
      </c>
      <c r="F12">
        <f>('נתוני טמפ'!G12-'נתוני טמפ'!F12)/'נתוני מוט'!$B$16</f>
        <v>1.2345679012345854</v>
      </c>
      <c r="G12">
        <f>('נתוני טמפ'!H12-'נתוני טמפ'!G12)/'נתוני מוט'!$B$16</f>
        <v>0</v>
      </c>
      <c r="H12">
        <f>('נתוני טמפ'!I12-'נתוני טמפ'!H12)/'נתוני מוט'!$B$16</f>
        <v>4.9382716049382536</v>
      </c>
      <c r="I12">
        <f>('נתוני טמפ'!J12-'נתוני טמפ'!I12)/'נתוני מוט'!$B$16</f>
        <v>-3.7037037037036686</v>
      </c>
    </row>
    <row r="13" spans="1:10" x14ac:dyDescent="0.25">
      <c r="B13">
        <v>10</v>
      </c>
      <c r="C13">
        <f>('נתוני טמפ'!D13-'נתוני טמפ'!C13)/'נתוני מוט'!$B$16</f>
        <v>-166.66666666666663</v>
      </c>
      <c r="D13">
        <f>('נתוני טמפ'!E13-'נתוני טמפ'!D13)/'נתוני מוט'!$B$16</f>
        <v>-60.493827160493851</v>
      </c>
      <c r="E13">
        <f>('נתוני טמפ'!F13-'נתוני טמפ'!E13)/'נתוני מוט'!$B$16</f>
        <v>-24.691358024691358</v>
      </c>
      <c r="F13">
        <f>('נתוני טמפ'!G13-'נתוני טמפ'!F13)/'נתוני מוט'!$B$16</f>
        <v>1.2345679012345854</v>
      </c>
      <c r="G13">
        <f>('נתוני טמפ'!H13-'נתוני טמפ'!G13)/'נתוני מוט'!$B$16</f>
        <v>0</v>
      </c>
      <c r="H13">
        <f>('נתוני טמפ'!I13-'נתוני טמפ'!H13)/'נתוני מוט'!$B$16</f>
        <v>4.9382716049382536</v>
      </c>
      <c r="I13">
        <f>('נתוני טמפ'!J13-'נתוני טמפ'!I13)/'נתוני מוט'!$B$16</f>
        <v>-3.7037037037036686</v>
      </c>
    </row>
    <row r="14" spans="1:10" x14ac:dyDescent="0.25">
      <c r="B14">
        <v>11</v>
      </c>
      <c r="C14">
        <f>('נתוני טמפ'!D14-'נתוני טמפ'!C14)/'נתוני מוט'!$B$16</f>
        <v>-170.37037037037032</v>
      </c>
      <c r="D14">
        <f>('נתוני טמפ'!E14-'נתוני טמפ'!D14)/'נתוני מוט'!$B$16</f>
        <v>-58.024691358024683</v>
      </c>
      <c r="E14">
        <f>('נתוני טמפ'!F14-'נתוני טמפ'!E14)/'נתוני מוט'!$B$16</f>
        <v>-30.864197530864196</v>
      </c>
      <c r="F14">
        <f>('נתוני טמפ'!G14-'נתוני טמפ'!F14)/'נתוני מוט'!$B$16</f>
        <v>0</v>
      </c>
      <c r="G14">
        <f>('נתוני טמפ'!H14-'נתוני טמפ'!G14)/'נתוני מוט'!$B$16</f>
        <v>-1.2345679012345854</v>
      </c>
      <c r="H14">
        <f>('נתוני טמפ'!I14-'נתוני טמפ'!H14)/'נתוני מוט'!$B$16</f>
        <v>4.938271604938298</v>
      </c>
      <c r="I14">
        <f>('נתוני טמפ'!J14-'נתוני טמפ'!I14)/'נתוני מוט'!$B$16</f>
        <v>0</v>
      </c>
    </row>
    <row r="15" spans="1:10" x14ac:dyDescent="0.25">
      <c r="B15">
        <v>12</v>
      </c>
      <c r="C15">
        <f>('נתוני טמפ'!D15-'נתוני טמפ'!C15)/'נתוני מוט'!$B$16</f>
        <v>-169.1358024691358</v>
      </c>
      <c r="D15">
        <f>('נתוני טמפ'!E15-'נתוני טמפ'!D15)/'נתוני מוט'!$B$16</f>
        <v>-59.259259259259267</v>
      </c>
      <c r="E15">
        <f>('נתוני טמפ'!F15-'נתוני טמפ'!E15)/'נתוני מוט'!$B$16</f>
        <v>-29.629629629629612</v>
      </c>
      <c r="F15">
        <f>('נתוני טמפ'!G15-'נתוני טמפ'!F15)/'נתוני מוט'!$B$16</f>
        <v>-2.4691358024691268</v>
      </c>
      <c r="G15">
        <f>('נתוני טמפ'!H15-'נתוני טמפ'!G15)/'נתוני מוט'!$B$16</f>
        <v>-2.4691358024691268</v>
      </c>
      <c r="H15">
        <f>('נתוני טמפ'!I15-'נתוני טמפ'!H15)/'נתוני מוט'!$B$16</f>
        <v>4.9382716049382536</v>
      </c>
      <c r="I15">
        <f>('נתוני טמפ'!J15-'נתוני טמפ'!I15)/'נתוני מוט'!$B$16</f>
        <v>1.2345679012345854</v>
      </c>
    </row>
    <row r="16" spans="1:10" x14ac:dyDescent="0.25">
      <c r="B16">
        <v>13</v>
      </c>
      <c r="C16">
        <f>('נתוני טמפ'!D16-'נתוני טמפ'!C16)/'נתוני מוט'!$B$16</f>
        <v>-165.43209876543213</v>
      </c>
      <c r="D16">
        <f>('נתוני טמפ'!E16-'נתוני טמפ'!D16)/'נתוני מוט'!$B$16</f>
        <v>-64.197530864197518</v>
      </c>
      <c r="E16">
        <f>('נתוני טמפ'!F16-'נתוני טמפ'!E16)/'נתוני מוט'!$B$16</f>
        <v>-30.864197530864196</v>
      </c>
      <c r="F16">
        <f>('נתוני טמפ'!G16-'נתוני טמפ'!F16)/'נתוני מוט'!$B$16</f>
        <v>-4.938271604938298</v>
      </c>
      <c r="G16">
        <f>('נתוני טמפ'!H16-'נתוני טמפ'!G16)/'נתוני מוט'!$B$16</f>
        <v>-1.2345679012345416</v>
      </c>
      <c r="H16">
        <f>('נתוני טמפ'!I16-'נתוני טמפ'!H16)/'נתוני מוט'!$B$16</f>
        <v>4.9382716049382536</v>
      </c>
      <c r="I16">
        <f>('נתוני טמפ'!J16-'נתוני טמפ'!I16)/'נתוני מוט'!$B$16</f>
        <v>1.2345679012345854</v>
      </c>
    </row>
    <row r="17" spans="2:9" x14ac:dyDescent="0.25">
      <c r="B17">
        <v>14</v>
      </c>
      <c r="C17">
        <f>('נתוני טמפ'!D17-'נתוני טמפ'!C17)/'נתוני מוט'!$B$16</f>
        <v>-158.02469135802465</v>
      </c>
      <c r="D17">
        <f>('נתוני טמפ'!E17-'נתוני טמפ'!D17)/'נתוני מוט'!$B$16</f>
        <v>-64.197530864197518</v>
      </c>
      <c r="E17">
        <f>('נתוני טמפ'!F17-'נתוני טמפ'!E17)/'נתוני מוט'!$B$16</f>
        <v>-32.09876543209878</v>
      </c>
      <c r="F17">
        <f>('נתוני טמפ'!G17-'נתוני טמפ'!F17)/'נתוני מוט'!$B$16</f>
        <v>-4.9382716049382536</v>
      </c>
      <c r="G17">
        <f>('נתוני טמפ'!H17-'נתוני טמפ'!G17)/'נתוני מוט'!$B$16</f>
        <v>-3.7037037037037122</v>
      </c>
      <c r="H17">
        <f>('נתוני טמפ'!I17-'נתוני טמפ'!H17)/'נתוני מוט'!$B$16</f>
        <v>4.9382716049382536</v>
      </c>
      <c r="I17">
        <f>('נתוני טמפ'!J17-'נתוני טמפ'!I17)/'נתוני מוט'!$B$16</f>
        <v>3.7037037037037122</v>
      </c>
    </row>
    <row r="18" spans="2:9" x14ac:dyDescent="0.25">
      <c r="B18">
        <v>15</v>
      </c>
      <c r="C18">
        <f>('נתוני טמפ'!D18-'נתוני טמפ'!C18)/'נתוני מוט'!$B$16</f>
        <v>-167.90123456790124</v>
      </c>
      <c r="D18">
        <f>('נתוני טמפ'!E18-'נתוני טמפ'!D18)/'נתוני מוט'!$B$16</f>
        <v>-62.962962962962976</v>
      </c>
      <c r="E18">
        <f>('נתוני טמפ'!F18-'נתוני טמפ'!E18)/'נתוני מוט'!$B$16</f>
        <v>-33.333333333333321</v>
      </c>
      <c r="F18">
        <f>('נתוני טמפ'!G18-'נתוני טמפ'!F18)/'נתוני מוט'!$B$16</f>
        <v>-6.1728395061728394</v>
      </c>
      <c r="G18">
        <f>('נתוני טמפ'!H18-'נתוני טמפ'!G18)/'נתוני מוט'!$B$16</f>
        <v>-2.4691358024691268</v>
      </c>
      <c r="H18">
        <f>('נתוני טמפ'!I18-'נתוני טמפ'!H18)/'נתוני מוט'!$B$16</f>
        <v>4.9382716049382536</v>
      </c>
      <c r="I18">
        <f>('נתוני טמפ'!J18-'נתוני טמפ'!I18)/'נתוני מוט'!$B$16</f>
        <v>4.938271604938298</v>
      </c>
    </row>
    <row r="19" spans="2:9" x14ac:dyDescent="0.25">
      <c r="B19">
        <v>16</v>
      </c>
      <c r="C19">
        <f>('נתוני טמפ'!D19-'נתוני טמפ'!C19)/'נתוני מוט'!$B$16</f>
        <v>-170.37037037037041</v>
      </c>
      <c r="D19">
        <f>('נתוני טמפ'!E19-'נתוני טמפ'!D19)/'נתוני מוט'!$B$16</f>
        <v>-60.493827160493808</v>
      </c>
      <c r="E19">
        <f>('נתוני טמפ'!F19-'נתוני טמפ'!E19)/'נתוני מוט'!$B$16</f>
        <v>-34.567901234567906</v>
      </c>
      <c r="F19">
        <f>('נתוני טמפ'!G19-'נתוני טמפ'!F19)/'נתוני מוט'!$B$16</f>
        <v>-4.9382716049382536</v>
      </c>
      <c r="G19">
        <f>('נתוני טמפ'!H19-'נתוני טמפ'!G19)/'נתוני מוט'!$B$16</f>
        <v>-4.938271604938298</v>
      </c>
      <c r="H19">
        <f>('נתוני טמפ'!I19-'נתוני טמפ'!H19)/'נתוני מוט'!$B$16</f>
        <v>4.938271604938298</v>
      </c>
      <c r="I19">
        <f>('נתוני טמפ'!J19-'נתוני טמפ'!I19)/'נתוני מוט'!$B$16</f>
        <v>6.1728395061728394</v>
      </c>
    </row>
    <row r="20" spans="2:9" x14ac:dyDescent="0.25">
      <c r="B20">
        <v>17</v>
      </c>
      <c r="C20">
        <f>('נתוני טמפ'!D20-'נתוני טמפ'!C20)/'נתוני מוט'!$B$16</f>
        <v>-162.96296296296299</v>
      </c>
      <c r="D20">
        <f>('נתוני טמפ'!E20-'נתוני טמפ'!D20)/'נתוני מוט'!$B$16</f>
        <v>-65.432098765432059</v>
      </c>
      <c r="E20">
        <f>('נתוני טמפ'!F20-'נתוני טמפ'!E20)/'נתוני מוט'!$B$16</f>
        <v>-35.802469135802497</v>
      </c>
      <c r="F20">
        <f>('נתוני טמפ'!G20-'נתוני טמפ'!F20)/'נתוני מוט'!$B$16</f>
        <v>-6.1728395061728394</v>
      </c>
      <c r="G20">
        <f>('נתוני טמפ'!H20-'נתוני טמפ'!G20)/'נתוני מוט'!$B$16</f>
        <v>-6.1728395061728394</v>
      </c>
      <c r="H20">
        <f>('נתוני טמפ'!I20-'נתוני טמפ'!H20)/'נתוני מוט'!$B$16</f>
        <v>6.1728395061728394</v>
      </c>
      <c r="I20">
        <f>('נתוני טמפ'!J20-'נתוני טמפ'!I20)/'נתוני מוט'!$B$16</f>
        <v>8.6419753086419657</v>
      </c>
    </row>
    <row r="21" spans="2:9" x14ac:dyDescent="0.25">
      <c r="B21">
        <v>18</v>
      </c>
      <c r="C21">
        <f>('נתוני טמפ'!D21-'נתוני טמפ'!C21)/'נתוני מוט'!$B$16</f>
        <v>-166.66666666666663</v>
      </c>
      <c r="D21">
        <f>('נתוני טמפ'!E21-'נתוני טמפ'!D21)/'נתוני מוט'!$B$16</f>
        <v>-62.962962962962976</v>
      </c>
      <c r="E21">
        <f>('נתוני טמפ'!F21-'נתוני טמפ'!E21)/'נתוני מוט'!$B$16</f>
        <v>-35.802469135802447</v>
      </c>
      <c r="F21">
        <f>('נתוני טמפ'!G21-'נתוני טמפ'!F21)/'נתוני מוט'!$B$16</f>
        <v>-6.1728395061728394</v>
      </c>
      <c r="G21">
        <f>('נתוני טמפ'!H21-'נתוני טמפ'!G21)/'נתוני מוט'!$B$16</f>
        <v>-6.1728395061728394</v>
      </c>
      <c r="H21">
        <f>('נתוני טמפ'!I21-'נתוני טמפ'!H21)/'נתוני מוט'!$B$16</f>
        <v>4.9382716049382536</v>
      </c>
      <c r="I21">
        <f>('נתוני טמפ'!J21-'נתוני טמפ'!I21)/'נתוני מוט'!$B$16</f>
        <v>8.6419753086419657</v>
      </c>
    </row>
    <row r="22" spans="2:9" x14ac:dyDescent="0.25">
      <c r="B22">
        <v>19</v>
      </c>
      <c r="C22">
        <f>('נתוני טמפ'!D22-'נתוני טמפ'!C22)/'נתוני מוט'!$B$16</f>
        <v>-170.37037037037041</v>
      </c>
      <c r="D22">
        <f>('נתוני טמפ'!E22-'נתוני טמפ'!D22)/'נתוני מוט'!$B$16</f>
        <v>-62.962962962962933</v>
      </c>
      <c r="E22">
        <f>('נתוני טמפ'!F22-'נתוני טמפ'!E22)/'נתוני מוט'!$B$16</f>
        <v>-35.802469135802497</v>
      </c>
      <c r="F22">
        <f>('נתוני טמפ'!G22-'נתוני טמפ'!F22)/'נתוני מוט'!$B$16</f>
        <v>-7.4074074074073808</v>
      </c>
      <c r="G22">
        <f>('נתוני טמפ'!H22-'נתוני טמפ'!G22)/'נתוני מוט'!$B$16</f>
        <v>-6.1728395061728394</v>
      </c>
      <c r="H22">
        <f>('נתוני טמפ'!I22-'נתוני טמפ'!H22)/'נתוני מוט'!$B$16</f>
        <v>3.7037037037037122</v>
      </c>
      <c r="I22">
        <f>('נתוני טמפ'!J22-'נתוני טמפ'!I22)/'נתוני מוט'!$B$16</f>
        <v>9.8765432098765071</v>
      </c>
    </row>
    <row r="23" spans="2:9" x14ac:dyDescent="0.25">
      <c r="B23">
        <v>20</v>
      </c>
      <c r="C23">
        <f>('נתוני טמפ'!D23-'נתוני טמפ'!C23)/'נתוני מוט'!$B$16</f>
        <v>-172.83950617283946</v>
      </c>
      <c r="D23">
        <f>('נתוני טמפ'!E23-'נתוני טמפ'!D23)/'נתוני מוט'!$B$16</f>
        <v>-61.728395061728392</v>
      </c>
      <c r="E23">
        <f>('נתוני טמפ'!F23-'נתוני טמפ'!E23)/'נתוני מוט'!$B$16</f>
        <v>-35.802469135802497</v>
      </c>
      <c r="F23">
        <f>('נתוני טמפ'!G23-'נתוני טמפ'!F23)/'נתוני מוט'!$B$16</f>
        <v>-7.4074074074073808</v>
      </c>
      <c r="G23">
        <f>('נתוני טמפ'!H23-'נתוני טמפ'!G23)/'נתוני מוט'!$B$16</f>
        <v>-6.1728395061728394</v>
      </c>
      <c r="H23">
        <f>('נתוני טמפ'!I23-'נתוני טמפ'!H23)/'נתוני מוט'!$B$16</f>
        <v>3.7037037037037122</v>
      </c>
      <c r="I23">
        <f>('נתוני טמפ'!J23-'נתוני טמפ'!I23)/'נתוני מוט'!$B$16</f>
        <v>8.6419753086419657</v>
      </c>
    </row>
    <row r="24" spans="2:9" x14ac:dyDescent="0.25">
      <c r="B24">
        <v>21</v>
      </c>
      <c r="C24">
        <f>('נתוני טמפ'!D24-'נתוני טמפ'!C24)/'נתוני מוט'!$B$16</f>
        <v>-174.07407407407408</v>
      </c>
      <c r="D24">
        <f>('נתוני טמפ'!E24-'נתוני טמפ'!D24)/'נתוני מוט'!$B$16</f>
        <v>-60.493827160493808</v>
      </c>
      <c r="E24">
        <f>('נתוני טמפ'!F24-'נתוני טמפ'!E24)/'נתוני מוט'!$B$16</f>
        <v>-37.037037037037038</v>
      </c>
      <c r="F24">
        <f>('נתוני טמפ'!G24-'נתוני טמפ'!F24)/'נתוני מוט'!$B$16</f>
        <v>-8.6419753086419657</v>
      </c>
      <c r="G24">
        <f>('נתוני טמפ'!H24-'נתוני טמפ'!G24)/'נתוני מוט'!$B$16</f>
        <v>-6.1728395061728394</v>
      </c>
      <c r="H24">
        <f>('נתוני טמפ'!I24-'נתוני טמפ'!H24)/'נתוני מוט'!$B$16</f>
        <v>3.7037037037037122</v>
      </c>
      <c r="I24">
        <f>('נתוני טמפ'!J24-'נתוני טמפ'!I24)/'נתוני מוט'!$B$16</f>
        <v>8.6419753086419657</v>
      </c>
    </row>
    <row r="25" spans="2:9" x14ac:dyDescent="0.25">
      <c r="B25">
        <v>22</v>
      </c>
      <c r="C25">
        <f>('נתוני טמפ'!D25-'נתוני טמפ'!C25)/'נתוני מוט'!$B$16</f>
        <v>-172.83950617283949</v>
      </c>
      <c r="D25">
        <f>('נתוני טמפ'!E25-'נתוני טמפ'!D25)/'נתוני מוט'!$B$16</f>
        <v>-62.962962962962976</v>
      </c>
      <c r="E25">
        <f>('נתוני טמפ'!F25-'נתוני טמפ'!E25)/'נתוני מוט'!$B$16</f>
        <v>-37.037037037037038</v>
      </c>
      <c r="F25">
        <f>('נתוני טמפ'!G25-'נתוני טמפ'!F25)/'נתוני מוט'!$B$16</f>
        <v>-8.6419753086419657</v>
      </c>
      <c r="G25">
        <f>('נתוני טמפ'!H25-'נתוני טמפ'!G25)/'נתוני מוט'!$B$16</f>
        <v>-6.1728395061728394</v>
      </c>
      <c r="H25">
        <f>('נתוני טמפ'!I25-'נתוני טמפ'!H25)/'נתוני מוט'!$B$16</f>
        <v>2.4691358024691268</v>
      </c>
      <c r="I25">
        <f>('נתוני טמפ'!J25-'נתוני טמפ'!I25)/'נתוני מוט'!$B$16</f>
        <v>8.6419753086419657</v>
      </c>
    </row>
    <row r="26" spans="2:9" x14ac:dyDescent="0.25">
      <c r="B26">
        <v>23</v>
      </c>
      <c r="C26">
        <f>('נתוני טמפ'!D26-'נתוני טמפ'!C26)/'נתוני מוט'!$B$16</f>
        <v>-166.66666666666666</v>
      </c>
      <c r="D26">
        <f>('נתוני טמפ'!E26-'נתוני טמפ'!D26)/'נתוני מוט'!$B$16</f>
        <v>-66.666666666666643</v>
      </c>
      <c r="E26">
        <f>('נתוני טמפ'!F26-'נתוני טמפ'!E26)/'נתוני מוט'!$B$16</f>
        <v>-38.271604938271622</v>
      </c>
      <c r="F26">
        <f>('נתוני טמפ'!G26-'נתוני טמפ'!F26)/'נתוני מוט'!$B$16</f>
        <v>-7.4074074074074243</v>
      </c>
      <c r="G26">
        <f>('נתוני טמפ'!H26-'נתוני טמפ'!G26)/'נתוני מוט'!$B$16</f>
        <v>-7.4074074074073808</v>
      </c>
      <c r="H26">
        <f>('נתוני טמפ'!I26-'נתוני טמפ'!H26)/'נתוני מוט'!$B$16</f>
        <v>2.4691358024691268</v>
      </c>
      <c r="I26">
        <f>('נתוני טמפ'!J26-'נתוני טמפ'!I26)/'נתוני מוט'!$B$16</f>
        <v>8.6419753086419657</v>
      </c>
    </row>
    <row r="27" spans="2:9" x14ac:dyDescent="0.25">
      <c r="B27">
        <v>24</v>
      </c>
      <c r="C27">
        <f>('נתוני טמפ'!D27-'נתוני טמפ'!C27)/'נתוני מוט'!$B$16</f>
        <v>-167.90123456790124</v>
      </c>
      <c r="D27">
        <f>('נתוני טמפ'!E27-'נתוני טמפ'!D27)/'נתוני מוט'!$B$16</f>
        <v>-65.432098765432102</v>
      </c>
      <c r="E27">
        <f>('נתוני טמפ'!F27-'נתוני טמפ'!E27)/'נתוני מוט'!$B$16</f>
        <v>-39.506172839506164</v>
      </c>
      <c r="F27">
        <f>('נתוני טמפ'!G27-'נתוני טמפ'!F27)/'נתוני מוט'!$B$16</f>
        <v>-8.6419753086420101</v>
      </c>
      <c r="G27">
        <f>('נתוני טמפ'!H27-'נתוני טמפ'!G27)/'נתוני מוט'!$B$16</f>
        <v>-8.6419753086419657</v>
      </c>
      <c r="H27">
        <f>('נתוני טמפ'!I27-'נתוני טמפ'!H27)/'נתוני מוט'!$B$16</f>
        <v>3.7037037037037122</v>
      </c>
      <c r="I27">
        <f>('נתוני טמפ'!J27-'נתוני טמפ'!I27)/'נתוני מוט'!$B$16</f>
        <v>9.8765432098765515</v>
      </c>
    </row>
    <row r="28" spans="2:9" x14ac:dyDescent="0.25">
      <c r="B28">
        <v>25</v>
      </c>
      <c r="C28">
        <f>('נתוני טמפ'!D28-'נתוני טמפ'!C28)/'נתוני מוט'!$B$16</f>
        <v>-175.30864197530866</v>
      </c>
      <c r="D28">
        <f>('נתוני טמפ'!E28-'נתוני טמפ'!D28)/'נתוני מוט'!$B$16</f>
        <v>-62.962962962962933</v>
      </c>
      <c r="E28">
        <f>('נתוני טמפ'!F28-'נתוני טמפ'!E28)/'נתוני מוט'!$B$16</f>
        <v>-38.271604938271579</v>
      </c>
      <c r="F28">
        <f>('נתוני טמפ'!G28-'נתוני טמפ'!F28)/'נתוני מוט'!$B$16</f>
        <v>-8.6419753086420101</v>
      </c>
      <c r="G28">
        <f>('נתוני טמפ'!H28-'נתוני טמפ'!G28)/'נתוני מוט'!$B$16</f>
        <v>-7.4074074074073808</v>
      </c>
      <c r="H28">
        <f>('נתוני טמפ'!I28-'נתוני טמפ'!H28)/'נתוני מוט'!$B$16</f>
        <v>1.2345679012345416</v>
      </c>
      <c r="I28">
        <f>('נתוני טמפ'!J28-'נתוני טמפ'!I28)/'נתוני מוט'!$B$16</f>
        <v>9.8765432098765515</v>
      </c>
    </row>
    <row r="29" spans="2:9" x14ac:dyDescent="0.25">
      <c r="B29">
        <v>26</v>
      </c>
      <c r="C29">
        <f>('נתוני טמפ'!D29-'נתוני טמפ'!C29)/'נתוני מוט'!$B$16</f>
        <v>-174.07407407407408</v>
      </c>
      <c r="D29">
        <f>('נתוני טמפ'!E29-'נתוני טמפ'!D29)/'נתוני מוט'!$B$16</f>
        <v>-66.666666666666643</v>
      </c>
      <c r="E29">
        <f>('נתוני טמפ'!F29-'נתוני טמפ'!E29)/'נתוני מוט'!$B$16</f>
        <v>-35.802469135802497</v>
      </c>
      <c r="F29">
        <f>('נתוני טמפ'!G29-'נתוני טמפ'!F29)/'נתוני מוט'!$B$16</f>
        <v>-9.8765432098765515</v>
      </c>
      <c r="G29">
        <f>('נתוני טמפ'!H29-'נתוני טמפ'!G29)/'נתוני מוט'!$B$16</f>
        <v>-8.6419753086419657</v>
      </c>
      <c r="H29">
        <f>('נתוני טמפ'!I29-'נתוני טמפ'!H29)/'נתוני מוט'!$B$16</f>
        <v>2.4691358024691268</v>
      </c>
      <c r="I29">
        <f>('נתוני טמפ'!J29-'נתוני טמפ'!I29)/'נתוני מוט'!$B$16</f>
        <v>9.8765432098765515</v>
      </c>
    </row>
    <row r="30" spans="2:9" x14ac:dyDescent="0.25">
      <c r="B30">
        <v>27</v>
      </c>
      <c r="C30">
        <f>('נתוני טמפ'!D30-'נתוני טמפ'!C30)/'נתוני מוט'!$B$16</f>
        <v>-172.83950617283949</v>
      </c>
      <c r="D30">
        <f>('נתוני טמפ'!E30-'נתוני טמפ'!D30)/'נתוני מוט'!$B$16</f>
        <v>-70.37037037037031</v>
      </c>
      <c r="E30">
        <f>('נתוני טמפ'!F30-'נתוני טמפ'!E30)/'נתוני מוט'!$B$16</f>
        <v>-35.802469135802497</v>
      </c>
      <c r="F30">
        <f>('נתוני טמפ'!G30-'נתוני טמפ'!F30)/'נתוני מוט'!$B$16</f>
        <v>-9.8765432098765515</v>
      </c>
      <c r="G30">
        <f>('נתוני טמפ'!H30-'נתוני טמפ'!G30)/'נתוני מוט'!$B$16</f>
        <v>-7.4074074074073808</v>
      </c>
      <c r="H30">
        <f>('נתוני טמפ'!I30-'נתוני טמפ'!H30)/'נתוני מוט'!$B$16</f>
        <v>1.2345679012345416</v>
      </c>
      <c r="I30">
        <f>('נתוני טמפ'!J30-'נתוני טמפ'!I30)/'נתוני מוט'!$B$16</f>
        <v>9.8765432098765515</v>
      </c>
    </row>
    <row r="31" spans="2:9" x14ac:dyDescent="0.25">
      <c r="B31">
        <v>28</v>
      </c>
      <c r="C31">
        <f>('נתוני טמפ'!D31-'נתוני טמפ'!C31)/'נתוני מוט'!$B$16</f>
        <v>-172.83950617283949</v>
      </c>
      <c r="D31">
        <f>('נתוני טמפ'!E31-'נתוני טמפ'!D31)/'נתוני מוט'!$B$16</f>
        <v>-69.135802469135768</v>
      </c>
      <c r="E31">
        <f>('נתוני טמפ'!F31-'נתוני טמפ'!E31)/'נתוני מוט'!$B$16</f>
        <v>-35.802469135802447</v>
      </c>
      <c r="F31">
        <f>('נתוני טמפ'!G31-'נתוני טמפ'!F31)/'נתוני מוט'!$B$16</f>
        <v>-9.8765432098765515</v>
      </c>
      <c r="G31">
        <f>('נתוני טמפ'!H31-'נתוני טמפ'!G31)/'נתוני מוט'!$B$16</f>
        <v>-8.6419753086419657</v>
      </c>
      <c r="H31">
        <f>('נתוני טמפ'!I31-'נתוני טמפ'!H31)/'נתוני מוט'!$B$16</f>
        <v>1.2345679012345416</v>
      </c>
      <c r="I31">
        <f>('נתוני טמפ'!J31-'נתוני טמפ'!I31)/'נתוני מוט'!$B$16</f>
        <v>9.8765432098765515</v>
      </c>
    </row>
    <row r="32" spans="2:9" x14ac:dyDescent="0.25">
      <c r="B32">
        <v>29</v>
      </c>
      <c r="C32">
        <f>('נתוני טמפ'!D32-'נתוני טמפ'!C32)/'נתוני מוט'!$B$16</f>
        <v>-169.13580246913583</v>
      </c>
      <c r="D32">
        <f>('נתוני טמפ'!E32-'נתוני טמפ'!D32)/'נתוני מוט'!$B$16</f>
        <v>-72.839506172839492</v>
      </c>
      <c r="E32">
        <f>('נתוני טמפ'!F32-'נתוני טמפ'!E32)/'נתוני מוט'!$B$16</f>
        <v>-34.567901234567906</v>
      </c>
      <c r="F32">
        <f>('נתוני טמפ'!G32-'נתוני טמפ'!F32)/'נתוני מוט'!$B$16</f>
        <v>-9.8765432098765515</v>
      </c>
      <c r="G32">
        <f>('נתוני טמפ'!H32-'נתוני טמפ'!G32)/'נתוני מוט'!$B$16</f>
        <v>-8.6419753086419657</v>
      </c>
      <c r="H32">
        <f>('נתוני טמפ'!I32-'נתוני טמפ'!H32)/'נתוני מוט'!$B$16</f>
        <v>1.2345679012345416</v>
      </c>
      <c r="I32">
        <f>('נתוני טמפ'!J32-'נתוני טמפ'!I32)/'נתוני מוט'!$B$16</f>
        <v>9.8765432098765515</v>
      </c>
    </row>
    <row r="33" spans="2:9" x14ac:dyDescent="0.25">
      <c r="B33">
        <v>30</v>
      </c>
      <c r="C33">
        <f>('נתוני טמפ'!D33-'נתוני טמפ'!C33)/'נתוני מוט'!$B$16</f>
        <v>-175.30864197530857</v>
      </c>
      <c r="D33">
        <f>('נתוני טמפ'!E33-'נתוני טמפ'!D33)/'נתוני מוט'!$B$16</f>
        <v>-67.90123456790127</v>
      </c>
      <c r="E33">
        <f>('נתוני טמפ'!F33-'נתוני טמפ'!E33)/'נתוני מוט'!$B$16</f>
        <v>-34.567901234567906</v>
      </c>
      <c r="F33">
        <f>('נתוני טמפ'!G33-'נתוני טמפ'!F33)/'נתוני מוט'!$B$16</f>
        <v>-11.111111111111093</v>
      </c>
      <c r="G33">
        <f>('נתוני טמפ'!H33-'נתוני טמפ'!G33)/'נתוני מוט'!$B$16</f>
        <v>-8.6419753086419657</v>
      </c>
      <c r="H33">
        <f>('נתוני טמפ'!I33-'נתוני טמפ'!H33)/'נתוני מוט'!$B$16</f>
        <v>1.2345679012345416</v>
      </c>
      <c r="I33">
        <f>('נתוני טמפ'!J33-'נתוני טמפ'!I33)/'נתוני מוט'!$B$16</f>
        <v>8.6419753086420101</v>
      </c>
    </row>
    <row r="34" spans="2:9" x14ac:dyDescent="0.25">
      <c r="B34">
        <v>31</v>
      </c>
      <c r="C34">
        <f>('נתוני טמפ'!D34-'נתוני טמפ'!C34)/'נתוני מוט'!$B$16</f>
        <v>-170.37037037037032</v>
      </c>
      <c r="D34">
        <f>('נתוני טמפ'!E34-'נתוני טמפ'!D34)/'נתוני מוט'!$B$16</f>
        <v>-72.839506172839535</v>
      </c>
      <c r="E34">
        <f>('נתוני טמפ'!F34-'נתוני טמפ'!E34)/'נתוני מוט'!$B$16</f>
        <v>-34.567901234567906</v>
      </c>
      <c r="F34">
        <f>('נתוני טמפ'!G34-'נתוני טמפ'!F34)/'נתוני מוט'!$B$16</f>
        <v>-11.111111111111093</v>
      </c>
      <c r="G34">
        <f>('נתוני טמפ'!H34-'נתוני טמפ'!G34)/'נתוני מוט'!$B$16</f>
        <v>-8.6419753086419657</v>
      </c>
      <c r="H34">
        <f>('נתוני טמפ'!I34-'נתוני טמפ'!H34)/'נתוני מוט'!$B$16</f>
        <v>1.2345679012345416</v>
      </c>
      <c r="I34">
        <f>('נתוני טמפ'!J34-'נתוני טמפ'!I34)/'נתוני מוט'!$B$16</f>
        <v>8.6419753086420101</v>
      </c>
    </row>
    <row r="35" spans="2:9" x14ac:dyDescent="0.25">
      <c r="B35">
        <v>32</v>
      </c>
      <c r="C35">
        <f>('נתוני טמפ'!D35-'נתוני טמפ'!C35)/'נתוני מוט'!$B$16</f>
        <v>-176.54320987654316</v>
      </c>
      <c r="D35">
        <f>('נתוני טמפ'!E35-'נתוני טמפ'!D35)/'נתוני מוט'!$B$16</f>
        <v>-69.135802469135811</v>
      </c>
      <c r="E35">
        <f>('נתוני טמפ'!F35-'נתוני טמפ'!E35)/'נתוני מוט'!$B$16</f>
        <v>-33.333333333333364</v>
      </c>
      <c r="F35">
        <f>('נתוני טמפ'!G35-'נתוני טמפ'!F35)/'נתוני מוט'!$B$16</f>
        <v>-11.111111111111093</v>
      </c>
      <c r="G35">
        <f>('נתוני טמפ'!H35-'נתוני טמפ'!G35)/'נתוני מוט'!$B$16</f>
        <v>-8.6419753086419657</v>
      </c>
      <c r="H35">
        <f>('נתוני טמפ'!I35-'נתוני טמפ'!H35)/'נתוני מוט'!$B$16</f>
        <v>1.2345679012345416</v>
      </c>
      <c r="I35">
        <f>('נתוני טמפ'!J35-'נתוני טמפ'!I35)/'נתוני מוט'!$B$16</f>
        <v>8.6419753086420101</v>
      </c>
    </row>
    <row r="36" spans="2:9" x14ac:dyDescent="0.25">
      <c r="B36">
        <v>33</v>
      </c>
      <c r="C36">
        <f>('נתוני טמפ'!D36-'נתוני טמפ'!C36)/'נתוני מוט'!$B$16</f>
        <v>-175.30864197530857</v>
      </c>
      <c r="D36">
        <f>('נתוני טמפ'!E36-'נתוני טמפ'!D36)/'נתוני מוט'!$B$16</f>
        <v>-69.135802469135811</v>
      </c>
      <c r="E36">
        <f>('נתוני טמפ'!F36-'נתוני טמפ'!E36)/'נתוני מוט'!$B$16</f>
        <v>-33.333333333333364</v>
      </c>
      <c r="F36">
        <f>('נתוני טמפ'!G36-'נתוני טמפ'!F36)/'נתוני מוט'!$B$16</f>
        <v>-11.111111111111093</v>
      </c>
      <c r="G36">
        <f>('נתוני טמפ'!H36-'נתוני טמפ'!G36)/'נתוני מוט'!$B$16</f>
        <v>-8.6419753086419657</v>
      </c>
      <c r="H36">
        <f>('נתוני טמפ'!I36-'נתוני טמפ'!H36)/'נתוני מוט'!$B$16</f>
        <v>1.2345679012345416</v>
      </c>
      <c r="I36">
        <f>('נתוני טמפ'!J36-'נתוני טמפ'!I36)/'נתוני מוט'!$B$16</f>
        <v>8.6419753086420101</v>
      </c>
    </row>
    <row r="37" spans="2:9" x14ac:dyDescent="0.25">
      <c r="B37">
        <v>34</v>
      </c>
      <c r="C37">
        <f>('נתוני טמפ'!D37-'נתוני טמפ'!C37)/'נתוני מוט'!$B$16</f>
        <v>-174.07407407407408</v>
      </c>
      <c r="D37">
        <f>('נתוני טמפ'!E37-'נתוני טמפ'!D37)/'נתוני מוט'!$B$16</f>
        <v>-71.604938271604894</v>
      </c>
      <c r="E37">
        <f>('נתוני טמפ'!F37-'נתוני טמפ'!E37)/'נתוני מוט'!$B$16</f>
        <v>-33.333333333333364</v>
      </c>
      <c r="F37">
        <f>('נתוני טמפ'!G37-'נתוני טמפ'!F37)/'נתוני מוט'!$B$16</f>
        <v>-11.111111111111093</v>
      </c>
      <c r="G37">
        <f>('נתוני טמפ'!H37-'נתוני טמפ'!G37)/'נתוני מוט'!$B$16</f>
        <v>-8.6419753086419657</v>
      </c>
      <c r="H37">
        <f>('נתוני טמפ'!I37-'נתוני טמפ'!H37)/'נתוני מוט'!$B$16</f>
        <v>1.2345679012345416</v>
      </c>
      <c r="I37">
        <f>('נתוני טמפ'!J37-'נתוני טמפ'!I37)/'נתוני מוט'!$B$16</f>
        <v>8.6419753086420101</v>
      </c>
    </row>
    <row r="38" spans="2:9" x14ac:dyDescent="0.25">
      <c r="B38">
        <v>35</v>
      </c>
      <c r="C38">
        <f>('נתוני טמפ'!D38-'נתוני טמפ'!C38)/'נתוני מוט'!$B$16</f>
        <v>-167.90123456790124</v>
      </c>
      <c r="D38">
        <f>('נתוני טמפ'!E38-'נתוני טמפ'!D38)/'נתוני מוט'!$B$16</f>
        <v>-76.543209876543159</v>
      </c>
      <c r="E38">
        <f>('נתוני טמפ'!F38-'נתוני טמפ'!E38)/'נתוני מוט'!$B$16</f>
        <v>-32.09876543209878</v>
      </c>
      <c r="F38">
        <f>('נתוני טמפ'!G38-'נתוני טמפ'!F38)/'נתוני מוט'!$B$16</f>
        <v>-11.111111111111093</v>
      </c>
      <c r="G38">
        <f>('נתוני טמפ'!H38-'נתוני טמפ'!G38)/'נתוני מוט'!$B$16</f>
        <v>-9.8765432098765515</v>
      </c>
      <c r="H38">
        <f>('נתוני טמפ'!I38-'נתוני טמפ'!H38)/'נתוני מוט'!$B$16</f>
        <v>1.2345679012345416</v>
      </c>
      <c r="I38">
        <f>('נתוני טמפ'!J38-'נתוני טמפ'!I38)/'נתוני מוט'!$B$16</f>
        <v>8.6419753086420101</v>
      </c>
    </row>
    <row r="39" spans="2:9" x14ac:dyDescent="0.25">
      <c r="B39">
        <v>36</v>
      </c>
      <c r="C39">
        <f>('נתוני טמפ'!D39-'נתוני טמפ'!C39)/'נתוני מוט'!$B$16</f>
        <v>-174.07407407407408</v>
      </c>
      <c r="D39">
        <f>('נתוני טמפ'!E39-'נתוני טמפ'!D39)/'נתוני מוט'!$B$16</f>
        <v>-71.604938271604951</v>
      </c>
      <c r="E39">
        <f>('נתוני טמפ'!F39-'נתוני טמפ'!E39)/'נתוני מוט'!$B$16</f>
        <v>-33.333333333333321</v>
      </c>
      <c r="F39">
        <f>('נתוני טמפ'!G39-'נתוני טמפ'!F39)/'נתוני מוט'!$B$16</f>
        <v>-11.111111111111093</v>
      </c>
      <c r="G39">
        <f>('נתוני טמפ'!H39-'נתוני טמפ'!G39)/'נתוני מוט'!$B$16</f>
        <v>-9.8765432098765515</v>
      </c>
      <c r="H39">
        <f>('נתוני טמפ'!I39-'נתוני טמפ'!H39)/'נתוני מוט'!$B$16</f>
        <v>1.2345679012345416</v>
      </c>
      <c r="I39">
        <f>('נתוני טמפ'!J39-'נתוני טמפ'!I39)/'נתוני מוט'!$B$16</f>
        <v>8.6419753086420101</v>
      </c>
    </row>
    <row r="40" spans="2:9" x14ac:dyDescent="0.25">
      <c r="B40">
        <v>37</v>
      </c>
      <c r="C40">
        <f>('נתוני טמפ'!D40-'נתוני טמפ'!C40)/'נתוני מוט'!$B$16</f>
        <v>-172.83950617283949</v>
      </c>
      <c r="D40">
        <f>('נתוני טמפ'!E40-'נתוני טמפ'!D40)/'נתוני מוט'!$B$16</f>
        <v>-72.839506172839535</v>
      </c>
      <c r="E40">
        <f>('נתוני טמפ'!F40-'נתוני טמפ'!E40)/'נתוני מוט'!$B$16</f>
        <v>-32.098765432098737</v>
      </c>
      <c r="F40">
        <f>('נתוני טמפ'!G40-'נתוני טמפ'!F40)/'נתוני מוט'!$B$16</f>
        <v>-12.345679012345679</v>
      </c>
      <c r="G40">
        <f>('נתוני טמפ'!H40-'נתוני טמפ'!G40)/'נתוני מוט'!$B$16</f>
        <v>-9.8765432098765515</v>
      </c>
      <c r="H40">
        <f>('נתוני טמפ'!I40-'נתוני טמפ'!H40)/'נתוני מוט'!$B$16</f>
        <v>0</v>
      </c>
      <c r="I40">
        <f>('נתוני טמפ'!J40-'נתוני טמפ'!I40)/'נתוני מוט'!$B$16</f>
        <v>9.8765432098765515</v>
      </c>
    </row>
    <row r="41" spans="2:9" x14ac:dyDescent="0.25">
      <c r="B41">
        <v>38</v>
      </c>
      <c r="C41">
        <f>('נתוני טמפ'!D41-'נתוני טמפ'!C41)/'נתוני מוט'!$B$16</f>
        <v>-164.19753086419757</v>
      </c>
      <c r="D41">
        <f>('נתוני טמפ'!E41-'נתוני טמפ'!D41)/'נתוני מוט'!$B$16</f>
        <v>-74.074074074074034</v>
      </c>
      <c r="E41">
        <f>('נתוני טמפ'!F41-'נתוני טמפ'!E41)/'נתוני מוט'!$B$16</f>
        <v>-35.802469135802497</v>
      </c>
      <c r="F41">
        <f>('נתוני טמפ'!G41-'נתוני טמפ'!F41)/'נתוני מוט'!$B$16</f>
        <v>-11.111111111111093</v>
      </c>
      <c r="G41">
        <f>('נתוני טמפ'!H41-'נתוני טמפ'!G41)/'נתוני מוט'!$B$16</f>
        <v>-8.6419753086419657</v>
      </c>
      <c r="H41">
        <f>('נתוני טמפ'!I41-'נתוני טמפ'!H41)/'נתוני מוט'!$B$16</f>
        <v>1.2345679012345416</v>
      </c>
      <c r="I41">
        <f>('נתוני טמפ'!J41-'נתוני טמפ'!I41)/'נתוני מוט'!$B$16</f>
        <v>8.6419753086420101</v>
      </c>
    </row>
    <row r="42" spans="2:9" x14ac:dyDescent="0.25">
      <c r="B42">
        <v>39</v>
      </c>
      <c r="C42">
        <f>('נתוני טמפ'!D42-'נתוני טמפ'!C42)/'נתוני מוט'!$B$16</f>
        <v>-164.19753086419749</v>
      </c>
      <c r="D42">
        <f>('נתוני טמפ'!E42-'נתוני טמפ'!D42)/'נתוני מוט'!$B$16</f>
        <v>-71.604938271604993</v>
      </c>
      <c r="E42">
        <f>('נתוני טמפ'!F42-'נתוני טמפ'!E42)/'נתוני מוט'!$B$16</f>
        <v>-35.802469135802447</v>
      </c>
      <c r="F42">
        <f>('נתוני טמפ'!G42-'נתוני טמפ'!F42)/'נתוני מוט'!$B$16</f>
        <v>-11.111111111111093</v>
      </c>
      <c r="G42">
        <f>('נתוני טמפ'!H42-'נתוני טמפ'!G42)/'נתוני מוט'!$B$16</f>
        <v>-9.8765432098765515</v>
      </c>
      <c r="H42">
        <f>('נתוני טמפ'!I42-'נתוני טמפ'!H42)/'נתוני מוט'!$B$16</f>
        <v>0</v>
      </c>
      <c r="I42">
        <f>('נתוני טמפ'!J42-'נתוני טמפ'!I42)/'נתוני מוט'!$B$16</f>
        <v>9.8765432098765515</v>
      </c>
    </row>
    <row r="43" spans="2:9" x14ac:dyDescent="0.25">
      <c r="B43">
        <v>40</v>
      </c>
      <c r="C43">
        <f>('נתוני טמפ'!D43-'נתוני טמפ'!C43)/'נתוני מוט'!$B$16</f>
        <v>-169.13580246913583</v>
      </c>
      <c r="D43">
        <f>('נתוני טמפ'!E43-'נתוני טמפ'!D43)/'נתוני מוט'!$B$16</f>
        <v>-71.604938271604894</v>
      </c>
      <c r="E43">
        <f>('נתוני טמפ'!F43-'נתוני טמפ'!E43)/'נתוני מוט'!$B$16</f>
        <v>-35.802469135802447</v>
      </c>
      <c r="F43">
        <f>('נתוני טמפ'!G43-'נתוני טמפ'!F43)/'נתוני מוט'!$B$16</f>
        <v>-12.345679012345679</v>
      </c>
      <c r="G43">
        <f>('נתוני טמפ'!H43-'נתוני טמפ'!G43)/'נתוני מוט'!$B$16</f>
        <v>-9.8765432098765515</v>
      </c>
      <c r="H43">
        <f>('נתוני טמפ'!I43-'נתוני טמפ'!H43)/'נתוני מוט'!$B$16</f>
        <v>1.2345679012345416</v>
      </c>
      <c r="I43">
        <f>('נתוני טמפ'!J43-'נתוני טמפ'!I43)/'נתוני מוט'!$B$16</f>
        <v>8.6419753086420101</v>
      </c>
    </row>
    <row r="44" spans="2:9" x14ac:dyDescent="0.25">
      <c r="B44">
        <v>41</v>
      </c>
      <c r="C44">
        <f>('נתוני טמפ'!D44-'נתוני טמפ'!C44)/'נתוני מוט'!$B$16</f>
        <v>-170.37037037037041</v>
      </c>
      <c r="D44">
        <f>('נתוני טמפ'!E44-'נתוני טמפ'!D44)/'נתוני מוט'!$B$16</f>
        <v>-71.604938271604894</v>
      </c>
      <c r="E44">
        <f>('נתוני טמפ'!F44-'נתוני טמפ'!E44)/'נתוני מוט'!$B$16</f>
        <v>-35.802469135802447</v>
      </c>
      <c r="F44">
        <f>('נתוני טמפ'!G44-'נתוני טמפ'!F44)/'נתוני מוט'!$B$16</f>
        <v>-12.345679012345679</v>
      </c>
      <c r="G44">
        <f>('נתוני טמפ'!H44-'נתוני טמפ'!G44)/'נתוני מוט'!$B$16</f>
        <v>-9.8765432098765515</v>
      </c>
      <c r="H44">
        <f>('נתוני טמפ'!I44-'נתוני טמפ'!H44)/'נתוני מוט'!$B$16</f>
        <v>1.2345679012345416</v>
      </c>
      <c r="I44">
        <f>('נתוני טמפ'!J44-'נתוני טמפ'!I44)/'נתוני מוט'!$B$16</f>
        <v>8.6419753086420101</v>
      </c>
    </row>
    <row r="45" spans="2:9" x14ac:dyDescent="0.25">
      <c r="B45">
        <v>42</v>
      </c>
      <c r="C45">
        <f>('נתוני טמפ'!D45-'נתוני טמפ'!C45)/'נתוני מוט'!$B$16</f>
        <v>-175.30864197530857</v>
      </c>
      <c r="D45">
        <f>('נתוני טמפ'!E45-'נתוני טמפ'!D45)/'נתוני מוט'!$B$16</f>
        <v>-67.901234567901227</v>
      </c>
      <c r="E45">
        <f>('נתוני טמפ'!F45-'נתוני טמפ'!E45)/'נתוני מוט'!$B$16</f>
        <v>-37.037037037037038</v>
      </c>
      <c r="F45">
        <f>('נתוני טמפ'!G45-'נתוני טמפ'!F45)/'נתוני מוט'!$B$16</f>
        <v>-12.345679012345679</v>
      </c>
      <c r="G45">
        <f>('נתוני טמפ'!H45-'נתוני טמפ'!G45)/'נתוני מוט'!$B$16</f>
        <v>-9.8765432098765515</v>
      </c>
      <c r="H45">
        <f>('נתוני טמפ'!I45-'נתוני טמפ'!H45)/'נתוני מוט'!$B$16</f>
        <v>0</v>
      </c>
      <c r="I45">
        <f>('נתוני טמפ'!J45-'נתוני טמפ'!I45)/'נתוני מוט'!$B$16</f>
        <v>9.8765432098765515</v>
      </c>
    </row>
    <row r="46" spans="2:9" x14ac:dyDescent="0.25">
      <c r="B46">
        <v>43</v>
      </c>
      <c r="C46">
        <f>('נתוני טמפ'!D46-'נתוני טמפ'!C46)/'נתוני מוט'!$B$16</f>
        <v>-176.54320987654316</v>
      </c>
      <c r="D46">
        <f>('נתוני טמפ'!E46-'נתוני טמפ'!D46)/'נתוני מוט'!$B$16</f>
        <v>-67.901234567901227</v>
      </c>
      <c r="E46">
        <f>('נתוני טמפ'!F46-'נתוני טמפ'!E46)/'נתוני מוט'!$B$16</f>
        <v>-35.802469135802447</v>
      </c>
      <c r="F46">
        <f>('נתוני טמפ'!G46-'נתוני טמפ'!F46)/'נתוני מוט'!$B$16</f>
        <v>-12.345679012345679</v>
      </c>
      <c r="G46">
        <f>('נתוני טמפ'!H46-'נתוני טמפ'!G46)/'נתוני מוט'!$B$16</f>
        <v>-9.8765432098765515</v>
      </c>
      <c r="H46">
        <f>('נתוני טמפ'!I46-'נתוני טמפ'!H46)/'נתוני מוט'!$B$16</f>
        <v>0</v>
      </c>
      <c r="I46">
        <f>('נתוני טמפ'!J46-'נתוני טמפ'!I46)/'נתוני מוט'!$B$16</f>
        <v>23.456790123456774</v>
      </c>
    </row>
    <row r="47" spans="2:9" x14ac:dyDescent="0.25">
      <c r="B47">
        <v>44</v>
      </c>
      <c r="C47">
        <f>('נתוני טמפ'!D47-'נתוני טמפ'!C47)/'נתוני מוט'!$B$16</f>
        <v>-171.60493827160491</v>
      </c>
      <c r="D47">
        <f>('נתוני טמפ'!E47-'נתוני טמפ'!D47)/'נתוני מוט'!$B$16</f>
        <v>-71.604938271604894</v>
      </c>
      <c r="E47">
        <f>('נתוני טמפ'!F47-'נתוני טמפ'!E47)/'נתוני מוט'!$B$16</f>
        <v>-37.037037037037038</v>
      </c>
      <c r="F47">
        <f>('נתוני טמפ'!G47-'נתוני טמפ'!F47)/'נתוני מוט'!$B$16</f>
        <v>-12.345679012345679</v>
      </c>
      <c r="G47">
        <f>('נתוני טמפ'!H47-'נתוני טמפ'!G47)/'נתוני מוט'!$B$16</f>
        <v>-9.8765432098765515</v>
      </c>
      <c r="H47">
        <f>('נתוני טמפ'!I47-'נתוני טמפ'!H47)/'נתוני מוט'!$B$16</f>
        <v>0</v>
      </c>
      <c r="I47">
        <f>('נתוני טמפ'!J47-'נתוני טמפ'!I47)/'נתוני מוט'!$B$16</f>
        <v>12.345679012345679</v>
      </c>
    </row>
    <row r="48" spans="2:9" x14ac:dyDescent="0.25">
      <c r="B48">
        <v>45</v>
      </c>
      <c r="C48">
        <f>('נתוני טמפ'!D48-'נתוני טמפ'!C48)/'נתוני מוט'!$B$16</f>
        <v>-169.13580246913583</v>
      </c>
      <c r="D48">
        <f>('נתוני טמפ'!E48-'נתוני טמפ'!D48)/'נתוני מוט'!$B$16</f>
        <v>-71.604938271604894</v>
      </c>
      <c r="E48">
        <f>('נתוני טמפ'!F48-'נתוני טמפ'!E48)/'נתוני מוט'!$B$16</f>
        <v>-35.802469135802497</v>
      </c>
      <c r="F48">
        <f>('נתוני טמפ'!G48-'נתוני טמפ'!F48)/'נתוני מוט'!$B$16</f>
        <v>-13.58024691358022</v>
      </c>
      <c r="G48">
        <f>('נתוני טמפ'!H48-'נתוני טמפ'!G48)/'נתוני מוט'!$B$16</f>
        <v>-9.8765432098765515</v>
      </c>
      <c r="H48">
        <f>('נתוני טמפ'!I48-'נתוני טמפ'!H48)/'נתוני מוט'!$B$16</f>
        <v>0</v>
      </c>
      <c r="I48">
        <f>('נתוני טמפ'!J48-'נתוני טמפ'!I48)/'נתוני מוט'!$B$16</f>
        <v>11.111111111111093</v>
      </c>
    </row>
    <row r="49" spans="2:9" x14ac:dyDescent="0.25">
      <c r="B49">
        <v>46</v>
      </c>
      <c r="C49">
        <f>('נתוני טמפ'!D49-'נתוני טמפ'!C49)/'נתוני מוט'!$B$16</f>
        <v>-176.54320987654316</v>
      </c>
      <c r="D49">
        <f>('נתוני טמפ'!E49-'נתוני טמפ'!D49)/'נתוני מוט'!$B$16</f>
        <v>-67.901234567901227</v>
      </c>
      <c r="E49">
        <f>('נתוני טמפ'!F49-'נתוני טמפ'!E49)/'נתוני מוט'!$B$16</f>
        <v>-37.037037037037038</v>
      </c>
      <c r="F49">
        <f>('נתוני טמפ'!G49-'נתוני טמפ'!F49)/'נתוני מוט'!$B$16</f>
        <v>-12.345679012345679</v>
      </c>
      <c r="G49">
        <f>('נתוני טמפ'!H49-'נתוני טמפ'!G49)/'נתוני מוט'!$B$16</f>
        <v>-9.8765432098765515</v>
      </c>
      <c r="H49">
        <f>('נתוני טמפ'!I49-'נתוני טמפ'!H49)/'נתוני מוט'!$B$16</f>
        <v>-1.2345679012345854</v>
      </c>
      <c r="I49">
        <f>('נתוני טמפ'!J49-'נתוני טמפ'!I49)/'נתוני מוט'!$B$16</f>
        <v>12.345679012345679</v>
      </c>
    </row>
    <row r="50" spans="2:9" x14ac:dyDescent="0.25">
      <c r="B50">
        <v>47</v>
      </c>
      <c r="C50">
        <f>('נתוני טמפ'!D50-'נתוני טמפ'!C50)/'נתוני מוט'!$B$16</f>
        <v>-164.19753086419749</v>
      </c>
      <c r="D50">
        <f>('נתוני טמפ'!E50-'נתוני טמפ'!D50)/'נתוני מוט'!$B$16</f>
        <v>-71.604938271604951</v>
      </c>
      <c r="E50">
        <f>('נתוני טמפ'!F50-'נתוני טמפ'!E50)/'נתוני מוט'!$B$16</f>
        <v>-38.271604938271579</v>
      </c>
      <c r="F50">
        <f>('נתוני טמפ'!G50-'נתוני טמפ'!F50)/'נתוני מוט'!$B$16</f>
        <v>-11.111111111111137</v>
      </c>
      <c r="G50">
        <f>('נתוני טמפ'!H50-'נתוני טמפ'!G50)/'נתוני מוט'!$B$16</f>
        <v>-11.111111111111093</v>
      </c>
      <c r="H50">
        <f>('נתוני טמפ'!I50-'נתוני טמפ'!H50)/'נתוני מוט'!$B$16</f>
        <v>-1.2345679012345854</v>
      </c>
      <c r="I50">
        <f>('נתוני טמפ'!J50-'נתוני טמפ'!I50)/'נתוני מוט'!$B$16</f>
        <v>12.345679012345679</v>
      </c>
    </row>
    <row r="51" spans="2:9" x14ac:dyDescent="0.25">
      <c r="B51">
        <v>48</v>
      </c>
      <c r="C51">
        <f>('נתוני טמפ'!D51-'נתוני טמפ'!C51)/'נתוני מוט'!$B$16</f>
        <v>-162.96296296296299</v>
      </c>
      <c r="D51">
        <f>('נתוני טמפ'!E51-'נתוני טמפ'!D51)/'נתוני מוט'!$B$16</f>
        <v>-72.839506172839492</v>
      </c>
      <c r="E51">
        <f>('נתוני טמפ'!F51-'נתוני טמפ'!E51)/'נתוני מוט'!$B$16</f>
        <v>-35.802469135802497</v>
      </c>
      <c r="F51">
        <f>('נתוני טמפ'!G51-'נתוני טמפ'!F51)/'נתוני מוט'!$B$16</f>
        <v>-12.345679012345679</v>
      </c>
      <c r="G51">
        <f>('נתוני טמפ'!H51-'נתוני טמפ'!G51)/'נתוני מוט'!$B$16</f>
        <v>-11.111111111111093</v>
      </c>
      <c r="H51">
        <f>('נתוני טמפ'!I51-'נתוני טמפ'!H51)/'נתוני מוט'!$B$16</f>
        <v>0</v>
      </c>
      <c r="I51">
        <f>('נתוני טמפ'!J51-'נתוני טמפ'!I51)/'נתוני מוט'!$B$16</f>
        <v>11.111111111111093</v>
      </c>
    </row>
    <row r="52" spans="2:9" x14ac:dyDescent="0.25">
      <c r="B52">
        <v>49</v>
      </c>
      <c r="C52">
        <f>('נתוני טמפ'!D52-'נתוני טמפ'!C52)/'נתוני מוט'!$B$16</f>
        <v>-175.30864197530857</v>
      </c>
      <c r="D52">
        <f>('נתוני טמפ'!E52-'נתוני טמפ'!D52)/'נתוני מוט'!$B$16</f>
        <v>-67.901234567901227</v>
      </c>
      <c r="E52">
        <f>('נתוני טמפ'!F52-'נתוני טמפ'!E52)/'נתוני מוט'!$B$16</f>
        <v>-37.037037037037038</v>
      </c>
      <c r="F52">
        <f>('נתוני טמפ'!G52-'נתוני טמפ'!F52)/'נתוני מוט'!$B$16</f>
        <v>-11.111111111111137</v>
      </c>
      <c r="G52">
        <f>('נתוני טמפ'!H52-'נתוני טמפ'!G52)/'נתוני מוט'!$B$16</f>
        <v>-11.111111111111093</v>
      </c>
      <c r="H52">
        <f>('נתוני טמפ'!I52-'נתוני טמפ'!H52)/'נתוני מוט'!$B$16</f>
        <v>-1.2345679012345854</v>
      </c>
      <c r="I52">
        <f>('נתוני טמפ'!J52-'נתוני טמפ'!I52)/'נתוני מוט'!$B$16</f>
        <v>12.345679012345679</v>
      </c>
    </row>
    <row r="53" spans="2:9" x14ac:dyDescent="0.25">
      <c r="B53">
        <v>50</v>
      </c>
      <c r="C53">
        <f>('נתוני טמפ'!D53-'נתוני טמפ'!C53)/'נתוני מוט'!$B$16</f>
        <v>-172.83950617283949</v>
      </c>
      <c r="D53">
        <f>('נתוני טמפ'!E53-'נתוני טמפ'!D53)/'נתוני מוט'!$B$16</f>
        <v>-67.901234567901227</v>
      </c>
      <c r="E53">
        <f>('נתוני טמפ'!F53-'נתוני טמפ'!E53)/'נתוני מוט'!$B$16</f>
        <v>-37.037037037037038</v>
      </c>
      <c r="F53">
        <f>('נתוני טמפ'!G53-'נתוני טמפ'!F53)/'נתוני מוט'!$B$16</f>
        <v>-12.345679012345679</v>
      </c>
      <c r="G53">
        <f>('נתוני טמפ'!H53-'נתוני טמפ'!G53)/'נתוני מוט'!$B$16</f>
        <v>-9.8765432098765515</v>
      </c>
      <c r="H53">
        <f>('נתוני טמפ'!I53-'נתוני טמפ'!H53)/'נתוני מוט'!$B$16</f>
        <v>-1.2345679012345854</v>
      </c>
      <c r="I53">
        <f>('נתוני טמפ'!J53-'נתוני טמפ'!I53)/'נתוני מוט'!$B$16</f>
        <v>12.345679012345679</v>
      </c>
    </row>
    <row r="54" spans="2:9" x14ac:dyDescent="0.25">
      <c r="B54">
        <v>51</v>
      </c>
      <c r="C54">
        <f>('נתוני טמפ'!D54-'נתוני טמפ'!C54)/'נתוני מוט'!$B$16</f>
        <v>0</v>
      </c>
      <c r="D54">
        <f>('נתוני טמפ'!E54-'נתוני טמפ'!D54)/'נתוני מוט'!$B$16</f>
        <v>0</v>
      </c>
      <c r="E54">
        <f>('נתוני טמפ'!F54-'נתוני טמפ'!E54)/'נתוני מוט'!$B$16</f>
        <v>0</v>
      </c>
      <c r="F54">
        <f>('נתוני טמפ'!G54-'נתוני טמפ'!F54)/'נתוני מוט'!$B$16</f>
        <v>0</v>
      </c>
      <c r="G54">
        <f>('נתוני טמפ'!H54-'נתוני טמפ'!G54)/'נתוני מוט'!$B$16</f>
        <v>0</v>
      </c>
      <c r="H54">
        <f>('נתוני טמפ'!I54-'נתוני טמפ'!H54)/'נתוני מוט'!$B$16</f>
        <v>0</v>
      </c>
      <c r="I54">
        <f>('נתוני טמפ'!J54-'נתוני טמפ'!I54)/'נתוני מוט'!$B$16</f>
        <v>0</v>
      </c>
    </row>
    <row r="55" spans="2:9" x14ac:dyDescent="0.25">
      <c r="B55">
        <v>52</v>
      </c>
      <c r="C55">
        <f>('נתוני טמפ'!D55-'נתוני טמפ'!C55)/'נתוני מוט'!$B$16</f>
        <v>0</v>
      </c>
      <c r="D55">
        <f>('נתוני טמפ'!E55-'נתוני טמפ'!D55)/'נתוני מוט'!$B$16</f>
        <v>0</v>
      </c>
      <c r="E55">
        <f>('נתוני טמפ'!F55-'נתוני טמפ'!E55)/'נתוני מוט'!$B$16</f>
        <v>0</v>
      </c>
      <c r="F55">
        <f>('נתוני טמפ'!G55-'נתוני טמפ'!F55)/'נתוני מוט'!$B$16</f>
        <v>0</v>
      </c>
      <c r="G55">
        <f>('נתוני טמפ'!H55-'נתוני טמפ'!G55)/'נתוני מוט'!$B$16</f>
        <v>0</v>
      </c>
      <c r="H55">
        <f>('נתוני טמפ'!I55-'נתוני טמפ'!H55)/'נתוני מוט'!$B$16</f>
        <v>0</v>
      </c>
      <c r="I55">
        <f>('נתוני טמפ'!J55-'נתוני טמפ'!I55)/'נתוני מוט'!$B$16</f>
        <v>0</v>
      </c>
    </row>
    <row r="56" spans="2:9" x14ac:dyDescent="0.25">
      <c r="B56">
        <v>53</v>
      </c>
      <c r="C56">
        <f>('נתוני טמפ'!D56-'נתוני טמפ'!C56)/'נתוני מוט'!$B$16</f>
        <v>0</v>
      </c>
      <c r="D56">
        <f>('נתוני טמפ'!E56-'נתוני טמפ'!D56)/'נתוני מוט'!$B$16</f>
        <v>0</v>
      </c>
      <c r="E56">
        <f>('נתוני טמפ'!F56-'נתוני טמפ'!E56)/'נתוני מוט'!$B$16</f>
        <v>0</v>
      </c>
      <c r="F56">
        <f>('נתוני טמפ'!G56-'נתוני טמפ'!F56)/'נתוני מוט'!$B$16</f>
        <v>0</v>
      </c>
      <c r="G56">
        <f>('נתוני טמפ'!H56-'נתוני טמפ'!G56)/'נתוני מוט'!$B$16</f>
        <v>0</v>
      </c>
      <c r="H56">
        <f>('נתוני טמפ'!I56-'נתוני טמפ'!H56)/'נתוני מוט'!$B$16</f>
        <v>0</v>
      </c>
      <c r="I56">
        <f>('נתוני טמפ'!J56-'נתוני טמפ'!I56)/'נתוני מוט'!$B$16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2" tint="-0.249977111117893"/>
  </sheetPr>
  <dimension ref="A1:J56"/>
  <sheetViews>
    <sheetView topLeftCell="A26" workbookViewId="0">
      <selection activeCell="K44" sqref="K44"/>
    </sheetView>
  </sheetViews>
  <sheetFormatPr defaultRowHeight="15" x14ac:dyDescent="0.25"/>
  <sheetData>
    <row r="1" spans="1:10" x14ac:dyDescent="0.25">
      <c r="B1" t="s">
        <v>6</v>
      </c>
    </row>
    <row r="2" spans="1:10" x14ac:dyDescent="0.25">
      <c r="A2" t="s">
        <v>5</v>
      </c>
      <c r="C2">
        <f>'נתוני טמפ'!C2</f>
        <v>8.1000000000000003E-2</v>
      </c>
      <c r="D2">
        <f>'נתוני טמפ'!D2</f>
        <v>0.156</v>
      </c>
      <c r="E2">
        <f>'נתוני טמפ'!E2</f>
        <v>0.23099999999999998</v>
      </c>
      <c r="F2">
        <f>'נתוני טמפ'!F2</f>
        <v>0.30599999999999999</v>
      </c>
      <c r="G2">
        <f>'נתוני טמפ'!G2</f>
        <v>0.38100000000000001</v>
      </c>
      <c r="H2">
        <f>'נתוני טמפ'!H2</f>
        <v>0.45600000000000002</v>
      </c>
      <c r="I2">
        <f>'נתוני טמפ'!I2</f>
        <v>0.53100000000000003</v>
      </c>
      <c r="J2">
        <f>'נתוני טמפ'!J2</f>
        <v>0.60599999999999998</v>
      </c>
    </row>
    <row r="3" spans="1:10" x14ac:dyDescent="0.25">
      <c r="B3">
        <v>0</v>
      </c>
      <c r="C3">
        <f>ABS(שיפועים!C3/2*'נתוני מוט'!$B$22)</f>
        <v>0.13580246913580241</v>
      </c>
      <c r="D3">
        <f>ABS((שיפועים!C3+שיפועים!D3)/4*'נתוני מוט'!$B$22)</f>
        <v>3.0864197530864192E-2</v>
      </c>
      <c r="E3">
        <f>ABS((שיפועים!D3+שיפועים!E3)/4*'נתוני מוט'!$B$22)</f>
        <v>4.9382716049382651E-2</v>
      </c>
      <c r="F3">
        <f>ABS((שיפועים!E3+שיפועים!F3)/4*'נתוני מוט'!$B$22)</f>
        <v>9.2592592592592813E-3</v>
      </c>
      <c r="G3">
        <f>ABS((שיפועים!F3+שיפועים!G3)/4*'נתוני מוט'!$B$22)</f>
        <v>6.1728395061728183E-3</v>
      </c>
      <c r="H3">
        <f>ABS((שיפועים!G3+שיפועים!H3)/4*'נתוני מוט'!$B$22)</f>
        <v>2.160493827160492E-2</v>
      </c>
      <c r="I3">
        <f>ABS((שיפועים!H3+שיפועים!I3)/4*'נתוני מוט'!$B$22)</f>
        <v>3.0864197530863537E-3</v>
      </c>
      <c r="J3">
        <f>ABS(שיפועים!I3/2*'נתוני מוט'!$B$22)</f>
        <v>3.0864197530864199E-2</v>
      </c>
    </row>
    <row r="4" spans="1:10" x14ac:dyDescent="0.25">
      <c r="B4">
        <v>1</v>
      </c>
      <c r="C4">
        <f>ABS(שיפועים!C4/2*'נתוני מוט'!$B$22)</f>
        <v>0.1851851851851852</v>
      </c>
      <c r="D4">
        <f>ABS((שיפועים!C4+שיפועים!D4)/4*'נתוני מוט'!$B$22)</f>
        <v>0.12654320987654313</v>
      </c>
      <c r="E4">
        <f>ABS((שיפועים!D4+שיפועים!E4)/4*'נתוני מוט'!$B$22)</f>
        <v>4.3209876543209833E-2</v>
      </c>
      <c r="F4">
        <f>ABS((שיפועים!E4+שיפועים!F4)/4*'נתוני מוט'!$B$22)</f>
        <v>0</v>
      </c>
      <c r="G4">
        <f>ABS((שיפועים!F4+שיפועים!G4)/4*'נתוני מוט'!$B$22)</f>
        <v>9.2592592592592813E-3</v>
      </c>
      <c r="H4">
        <f>ABS((שיפועים!G4+שיפועים!H4)/4*'נתוני מוט'!$B$22)</f>
        <v>1.54320987654321E-2</v>
      </c>
      <c r="I4">
        <f>ABS((שיפועים!H4+שיפועים!I4)/4*'נתוני מוט'!$B$22)</f>
        <v>3.0864197530864625E-3</v>
      </c>
      <c r="J4">
        <f>ABS(שיפועים!I4/2*'נתוני מוט'!$B$22)</f>
        <v>3.7037037037037125E-2</v>
      </c>
    </row>
    <row r="5" spans="1:10" x14ac:dyDescent="0.25">
      <c r="B5">
        <v>2</v>
      </c>
      <c r="C5">
        <f>ABS(שיפועים!C5/2*'נתוני מוט'!$B$22)</f>
        <v>0.29012345679012319</v>
      </c>
      <c r="D5">
        <f>ABS((שיפועים!C5+שיפועים!D5)/4*'נתוני מוט'!$B$22)</f>
        <v>0.24382716049382713</v>
      </c>
      <c r="E5">
        <f>ABS((שיפועים!D5+שיפועים!E5)/4*'נתוני מוט'!$B$22)</f>
        <v>0.10802469135802469</v>
      </c>
      <c r="F5">
        <f>ABS((שיפועים!E5+שיפועים!F5)/4*'נתוני מוט'!$B$22)</f>
        <v>0</v>
      </c>
      <c r="G5">
        <f>ABS((שיפועים!F5+שיפועים!G5)/4*'נתוני מוט'!$B$22)</f>
        <v>9.259259259259172E-3</v>
      </c>
      <c r="H5">
        <f>ABS((שיפועים!G5+שיפועים!H5)/4*'נתוני מוט'!$B$22)</f>
        <v>1.54320987654321E-2</v>
      </c>
      <c r="I5">
        <f>ABS((שיפועים!H5+שיפועים!I5)/4*'נתוני מוט'!$B$22)</f>
        <v>0</v>
      </c>
      <c r="J5">
        <f>ABS(שיפועים!I5/2*'נתוני מוט'!$B$22)</f>
        <v>3.0864197530864199E-2</v>
      </c>
    </row>
    <row r="6" spans="1:10" x14ac:dyDescent="0.25">
      <c r="B6">
        <v>3</v>
      </c>
      <c r="C6">
        <f>ABS(שיפועים!C6/2*'נתוני מוט'!$B$22)</f>
        <v>0.44444444444444436</v>
      </c>
      <c r="D6">
        <f>ABS((שיפועים!C6+שיפועים!D6)/4*'נתוני מוט'!$B$22)</f>
        <v>0.33024691358024683</v>
      </c>
      <c r="E6">
        <f>ABS((שיפועים!D6+שיפועים!E6)/4*'נתוני מוט'!$B$22)</f>
        <v>0.1141975308641975</v>
      </c>
      <c r="F6">
        <f>ABS((שיפועים!E6+שיפועים!F6)/4*'נתוני מוט'!$B$22)</f>
        <v>0</v>
      </c>
      <c r="G6">
        <f>ABS((שיפועים!F6+שיפועים!G6)/4*'נתוני מוט'!$B$22)</f>
        <v>6.1728395061728175E-3</v>
      </c>
      <c r="H6">
        <f>ABS((שיפועים!G6+שיפועים!H6)/4*'נתוני מוט'!$B$22)</f>
        <v>1.8518518518518563E-2</v>
      </c>
      <c r="I6">
        <f>ABS((שיפועים!H6+שיפועים!I6)/4*'נתוני מוט'!$B$22)</f>
        <v>3.0864197530863537E-3</v>
      </c>
      <c r="J6">
        <f>ABS(שיפועים!I6/2*'נתוני מוט'!$B$22)</f>
        <v>4.3209876543209833E-2</v>
      </c>
    </row>
    <row r="7" spans="1:10" x14ac:dyDescent="0.25">
      <c r="B7">
        <v>4</v>
      </c>
      <c r="C7">
        <f>ABS(שיפועים!C7/2*'נתוני מוט'!$B$22)</f>
        <v>0.54320987654320985</v>
      </c>
      <c r="D7">
        <f>ABS((שיפועים!C7+שיפועים!D7)/4*'נתוני מוט'!$B$22)</f>
        <v>0.3981481481481482</v>
      </c>
      <c r="E7">
        <f>ABS((שיפועים!D7+שיפועים!E7)/4*'נתוני מוט'!$B$22)</f>
        <v>0.13580246913580252</v>
      </c>
      <c r="F7">
        <f>ABS((שיפועים!E7+שיפועים!F7)/4*'נתוני מוט'!$B$22)</f>
        <v>3.0864197530863537E-3</v>
      </c>
      <c r="G7">
        <f>ABS((שיפועים!F7+שיפועים!G7)/4*'נתוני מוט'!$B$22)</f>
        <v>6.1728395061729268E-3</v>
      </c>
      <c r="H7">
        <f>ABS((שיפועים!G7+שיפועים!H7)/4*'נתוני מוט'!$B$22)</f>
        <v>1.8518518518518452E-2</v>
      </c>
      <c r="I7">
        <f>ABS((שיפועים!H7+שיפועים!I7)/4*'נתוני מוט'!$B$22)</f>
        <v>6.1728395061729268E-3</v>
      </c>
      <c r="J7">
        <f>ABS(שיפועים!I7/2*'נתוני מוט'!$B$22)</f>
        <v>4.9382716049382762E-2</v>
      </c>
    </row>
    <row r="8" spans="1:10" x14ac:dyDescent="0.25">
      <c r="B8">
        <v>5</v>
      </c>
      <c r="C8">
        <f>ABS(שיפועים!C8/2*'נתוני מוט'!$B$22)</f>
        <v>0.6419753086419755</v>
      </c>
      <c r="D8">
        <f>ABS((שיפועים!C8+שיפועים!D8)/4*'נתוני מוט'!$B$22)</f>
        <v>0.45987654320987659</v>
      </c>
      <c r="E8">
        <f>ABS((שיפועים!D8+שיפועים!E8)/4*'נתוני מוט'!$B$22)</f>
        <v>0.15432098765432101</v>
      </c>
      <c r="F8">
        <f>ABS((שיפועים!E8+שיפועים!F8)/4*'נתוני מוט'!$B$22)</f>
        <v>6.1728395061728183E-3</v>
      </c>
      <c r="G8">
        <f>ABS((שיפועים!F8+שיפועים!G8)/4*'נתוני מוט'!$B$22)</f>
        <v>6.1728395061728175E-3</v>
      </c>
      <c r="H8">
        <f>ABS((שיפועים!G8+שיפועים!H8)/4*'נתוני מוט'!$B$22)</f>
        <v>2.7777777777777735E-2</v>
      </c>
      <c r="I8">
        <f>ABS((שיפועים!H8+שיפועים!I8)/4*'נתוני מוט'!$B$22)</f>
        <v>0</v>
      </c>
      <c r="J8">
        <f>ABS(שיפועים!I8/2*'נתוני מוט'!$B$22)</f>
        <v>6.1728395061728399E-2</v>
      </c>
    </row>
    <row r="9" spans="1:10" x14ac:dyDescent="0.25">
      <c r="B9">
        <v>6</v>
      </c>
      <c r="C9">
        <f>ABS(שיפועים!C9/2*'נתוני מוט'!$B$22)</f>
        <v>0.67283950617283939</v>
      </c>
      <c r="D9">
        <f>ABS((שיפועים!C9+שיפועים!D9)/4*'נתוני מוט'!$B$22)</f>
        <v>0.49382716049382702</v>
      </c>
      <c r="E9">
        <f>ABS((שיפועים!D9+שיפועים!E9)/4*'נתוני מוט'!$B$22)</f>
        <v>0.17901234567901222</v>
      </c>
      <c r="F9">
        <f>ABS((שיפועים!E9+שיפועים!F9)/4*'נתוני מוט'!$B$22)</f>
        <v>1.5432098765432096E-2</v>
      </c>
      <c r="G9">
        <f>ABS((שיפועים!F9+שיפועים!G9)/4*'נתוני מוט'!$B$22)</f>
        <v>6.1728395061728175E-3</v>
      </c>
      <c r="H9">
        <f>ABS((שיפועים!G9+שיפועים!H9)/4*'נתוני מוט'!$B$22)</f>
        <v>1.54320987654321E-2</v>
      </c>
      <c r="I9">
        <f>ABS((שיפועים!H9+שיפועים!I9)/4*'נתוני מוט'!$B$22)</f>
        <v>3.0864197530864625E-3</v>
      </c>
      <c r="J9">
        <f>ABS(שיפועים!I9/2*'נתוני מוט'!$B$22)</f>
        <v>3.7037037037037125E-2</v>
      </c>
    </row>
    <row r="10" spans="1:10" x14ac:dyDescent="0.25">
      <c r="B10">
        <v>7</v>
      </c>
      <c r="C10">
        <f>ABS(שיפועים!C10/2*'נתוני מוט'!$B$22)</f>
        <v>0.74691358024691368</v>
      </c>
      <c r="D10">
        <f>ABS((שיפועים!C10+שיפועים!D10)/4*'נתוני מוט'!$B$22)</f>
        <v>0.5277777777777779</v>
      </c>
      <c r="E10">
        <f>ABS((שיפועים!D10+שיפועים!E10)/4*'נתוני מוט'!$B$22)</f>
        <v>0.18827160493827166</v>
      </c>
      <c r="F10">
        <f>ABS((שיפועים!E10+שיפועים!F10)/4*'נתוני מוט'!$B$22)</f>
        <v>2.4691358024691381E-2</v>
      </c>
      <c r="G10">
        <f>ABS((שיפועים!F10+שיפועים!G10)/4*'נתוני מוט'!$B$22)</f>
        <v>6.1728395061729268E-3</v>
      </c>
      <c r="H10">
        <f>ABS((שיפועים!G10+שיפועים!H10)/4*'נתוני מוט'!$B$22)</f>
        <v>1.2345679012345746E-2</v>
      </c>
      <c r="I10">
        <f>ABS((שיפועים!H10+שיפועים!I10)/4*'נתוני מוט'!$B$22)</f>
        <v>0</v>
      </c>
      <c r="J10">
        <f>ABS(שיפועים!I10/2*'נתוני מוט'!$B$22)</f>
        <v>3.0864197530864199E-2</v>
      </c>
    </row>
    <row r="11" spans="1:10" x14ac:dyDescent="0.25">
      <c r="B11">
        <v>8</v>
      </c>
      <c r="C11">
        <f>ABS(שיפועים!C11/2*'נתוני מוט'!$B$22)</f>
        <v>0.7777777777777779</v>
      </c>
      <c r="D11">
        <f>ABS((שיפועים!C11+שיפועים!D11)/4*'נתוני מוט'!$B$22)</f>
        <v>0.55246913580246915</v>
      </c>
      <c r="E11">
        <f>ABS((שיפועים!D11+שיפועים!E11)/4*'נתוני מוט'!$B$22)</f>
        <v>0.20061728395061729</v>
      </c>
      <c r="F11">
        <f>ABS((שיפועים!E11+שיפועים!F11)/4*'נתוני מוט'!$B$22)</f>
        <v>3.0864197530864192E-2</v>
      </c>
      <c r="G11">
        <f>ABS((שיפועים!F11+שיפועים!G11)/4*'נתוני מוט'!$B$22)</f>
        <v>3.0864197530864634E-3</v>
      </c>
      <c r="H11">
        <f>ABS((שיפועים!G11+שיפועים!H11)/4*'נתוני מוט'!$B$22)</f>
        <v>1.2345679012345637E-2</v>
      </c>
      <c r="I11">
        <f>ABS((שיפועים!H11+שיפועים!I11)/4*'נתוני מוט'!$B$22)</f>
        <v>3.0864197530864647E-3</v>
      </c>
      <c r="J11">
        <f>ABS(שיפועים!I11/2*'נתוני מוט'!$B$22)</f>
        <v>2.469135802469127E-2</v>
      </c>
    </row>
    <row r="12" spans="1:10" x14ac:dyDescent="0.25">
      <c r="B12">
        <v>9</v>
      </c>
      <c r="C12">
        <f>ABS(שיפועים!C12/2*'נתוני מוט'!$B$22)</f>
        <v>0.80864197530864201</v>
      </c>
      <c r="D12">
        <f>ABS((שיפועים!C12+שיפועים!D12)/4*'נתוני מוט'!$B$22)</f>
        <v>0.56172839506172856</v>
      </c>
      <c r="E12">
        <f>ABS((שיפועים!D12+שיפועים!E12)/4*'נתוני מוט'!$B$22)</f>
        <v>0.20679012345679021</v>
      </c>
      <c r="F12">
        <f>ABS((שיפועים!E12+שיפועים!F12)/4*'נתוני מוט'!$B$22)</f>
        <v>4.6296296296296301E-2</v>
      </c>
      <c r="G12">
        <f>ABS((שיפועים!F12+שיפועים!G12)/4*'נתוני מוט'!$B$22)</f>
        <v>3.0864197530864634E-3</v>
      </c>
      <c r="H12">
        <f>ABS((שיפועים!G12+שיפועים!H12)/4*'נתוני מוט'!$B$22)</f>
        <v>1.2345679012345635E-2</v>
      </c>
      <c r="I12">
        <f>ABS((שיפועים!H12+שיפועים!I12)/4*'נתוני מוט'!$B$22)</f>
        <v>3.0864197530864625E-3</v>
      </c>
      <c r="J12">
        <f>ABS(שיפועים!I12/2*'נתוני מוט'!$B$22)</f>
        <v>1.8518518518518344E-2</v>
      </c>
    </row>
    <row r="13" spans="1:10" x14ac:dyDescent="0.25">
      <c r="B13">
        <v>10</v>
      </c>
      <c r="C13">
        <f>ABS(שיפועים!C13/2*'נתוני מוט'!$B$22)</f>
        <v>0.83333333333333315</v>
      </c>
      <c r="D13">
        <f>ABS((שיפועים!C13+שיפועים!D13)/4*'נתוני מוט'!$B$22)</f>
        <v>0.5679012345679012</v>
      </c>
      <c r="E13">
        <f>ABS((שיפועים!D13+שיפועים!E13)/4*'נתוני מוט'!$B$22)</f>
        <v>0.21296296296296302</v>
      </c>
      <c r="F13">
        <f>ABS((שיפועים!E13+שיפועים!F13)/4*'נתוני מוט'!$B$22)</f>
        <v>5.8641975308641937E-2</v>
      </c>
      <c r="G13">
        <f>ABS((שיפועים!F13+שיפועים!G13)/4*'נתוני מוט'!$B$22)</f>
        <v>3.0864197530864634E-3</v>
      </c>
      <c r="H13">
        <f>ABS((שיפועים!G13+שיפועים!H13)/4*'נתוני מוט'!$B$22)</f>
        <v>1.2345679012345635E-2</v>
      </c>
      <c r="I13">
        <f>ABS((שיפועים!H13+שיפועים!I13)/4*'נתוני מוט'!$B$22)</f>
        <v>3.0864197530864625E-3</v>
      </c>
      <c r="J13">
        <f>ABS(שיפועים!I13/2*'נתוני מוט'!$B$22)</f>
        <v>1.8518518518518344E-2</v>
      </c>
    </row>
    <row r="14" spans="1:10" x14ac:dyDescent="0.25">
      <c r="B14">
        <v>11</v>
      </c>
      <c r="C14">
        <f>ABS(שיפועים!C14/2*'נתוני מוט'!$B$22)</f>
        <v>0.85185185185185164</v>
      </c>
      <c r="D14">
        <f>ABS((שיפועים!C14+שיפועים!D14)/4*'נתוני מוט'!$B$22)</f>
        <v>0.57098765432098753</v>
      </c>
      <c r="E14">
        <f>ABS((שיפועים!D14+שיפועים!E14)/4*'נתוני מוט'!$B$22)</f>
        <v>0.22222222222222221</v>
      </c>
      <c r="F14">
        <f>ABS((שיפועים!E14+שיפועים!F14)/4*'נתוני מוט'!$B$22)</f>
        <v>7.716049382716049E-2</v>
      </c>
      <c r="G14">
        <f>ABS((שיפועים!F14+שיפועים!G14)/4*'נתוני מוט'!$B$22)</f>
        <v>3.0864197530864634E-3</v>
      </c>
      <c r="H14">
        <f>ABS((שיפועים!G14+שיפועים!H14)/4*'נתוני מוט'!$B$22)</f>
        <v>9.2592592592592813E-3</v>
      </c>
      <c r="I14">
        <f>ABS((שיפועים!H14+שיפועים!I14)/4*'נתוני מוט'!$B$22)</f>
        <v>1.2345679012345746E-2</v>
      </c>
      <c r="J14">
        <f>ABS(שיפועים!I14/2*'נתוני מוט'!$B$22)</f>
        <v>0</v>
      </c>
    </row>
    <row r="15" spans="1:10" x14ac:dyDescent="0.25">
      <c r="B15">
        <v>12</v>
      </c>
      <c r="C15">
        <f>ABS(שיפועים!C15/2*'נתוני מוט'!$B$22)</f>
        <v>0.84567901234567899</v>
      </c>
      <c r="D15">
        <f>ABS((שיפועים!C15+שיפועים!D15)/4*'נתוני מוט'!$B$22)</f>
        <v>0.57098765432098764</v>
      </c>
      <c r="E15">
        <f>ABS((שיפועים!D15+שיפועים!E15)/4*'נתוני מוט'!$B$22)</f>
        <v>0.22222222222222221</v>
      </c>
      <c r="F15">
        <f>ABS((שיפועים!E15+שיפועים!F15)/4*'נתוני מוט'!$B$22)</f>
        <v>8.024691358024684E-2</v>
      </c>
      <c r="G15">
        <f>ABS((שיפועים!F15+שיפועים!G15)/4*'נתוני מוט'!$B$22)</f>
        <v>1.2345679012345635E-2</v>
      </c>
      <c r="H15">
        <f>ABS((שיפועים!G15+שיפועים!H15)/4*'נתוני מוט'!$B$22)</f>
        <v>6.1728395061728175E-3</v>
      </c>
      <c r="I15">
        <f>ABS((שיפועים!H15+שיפועים!I15)/4*'נתוני מוט'!$B$22)</f>
        <v>1.5432098765432096E-2</v>
      </c>
      <c r="J15">
        <f>ABS(שיפועים!I15/2*'נתוני מוט'!$B$22)</f>
        <v>6.1728395061729268E-3</v>
      </c>
    </row>
    <row r="16" spans="1:10" x14ac:dyDescent="0.25">
      <c r="B16">
        <v>13</v>
      </c>
      <c r="C16">
        <f>ABS(שיפועים!C16/2*'נתוני מוט'!$B$22)</f>
        <v>0.82716049382716061</v>
      </c>
      <c r="D16">
        <f>ABS((שיפועים!C16+שיפועים!D16)/4*'נתוני מוט'!$B$22)</f>
        <v>0.57407407407407418</v>
      </c>
      <c r="E16">
        <f>ABS((שיפועים!D16+שיפועים!E16)/4*'נתוני מוט'!$B$22)</f>
        <v>0.23765432098765429</v>
      </c>
      <c r="F16">
        <f>ABS((שיפועים!E16+שיפועים!F16)/4*'נתוני מוט'!$B$22)</f>
        <v>8.9506172839506237E-2</v>
      </c>
      <c r="G16">
        <f>ABS((שיפועים!F16+שיפועים!G16)/4*'נתוני מוט'!$B$22)</f>
        <v>1.54320987654321E-2</v>
      </c>
      <c r="H16">
        <f>ABS((שיפועים!G16+שיפועים!H16)/4*'נתוני מוט'!$B$22)</f>
        <v>9.2592592592592813E-3</v>
      </c>
      <c r="I16">
        <f>ABS((שיפועים!H16+שיפועים!I16)/4*'נתוני מוט'!$B$22)</f>
        <v>1.5432098765432096E-2</v>
      </c>
      <c r="J16">
        <f>ABS(שיפועים!I16/2*'נתוני מוט'!$B$22)</f>
        <v>6.1728395061729268E-3</v>
      </c>
    </row>
    <row r="17" spans="2:10" x14ac:dyDescent="0.25">
      <c r="B17">
        <v>14</v>
      </c>
      <c r="C17">
        <f>ABS(שיפועים!C17/2*'נתוני מוט'!$B$22)</f>
        <v>0.7901234567901233</v>
      </c>
      <c r="D17">
        <f>ABS((שיפועים!C17+שיפועים!D17)/4*'נתוני מוט'!$B$22)</f>
        <v>0.55555555555555547</v>
      </c>
      <c r="E17">
        <f>ABS((שיפועים!D17+שיפועים!E17)/4*'נתוני מוט'!$B$22)</f>
        <v>0.24074074074074076</v>
      </c>
      <c r="F17">
        <f>ABS((שיפועים!E17+שיפועים!F17)/4*'נתוני מוט'!$B$22)</f>
        <v>9.2592592592592574E-2</v>
      </c>
      <c r="G17">
        <f>ABS((שיפועים!F17+שיפועים!G17)/4*'נתוני מוט'!$B$22)</f>
        <v>2.1604938271604916E-2</v>
      </c>
      <c r="H17">
        <f>ABS((שיפועים!G17+שיפועים!H17)/4*'נתוני מוט'!$B$22)</f>
        <v>3.0864197530863537E-3</v>
      </c>
      <c r="I17">
        <f>ABS((שיפועים!H17+שיפועים!I17)/4*'נתוני מוט'!$B$22)</f>
        <v>2.1604938271604916E-2</v>
      </c>
      <c r="J17">
        <f>ABS(שיפועים!I17/2*'נתוני מוט'!$B$22)</f>
        <v>1.8518518518518563E-2</v>
      </c>
    </row>
    <row r="18" spans="2:10" x14ac:dyDescent="0.25">
      <c r="B18">
        <v>15</v>
      </c>
      <c r="C18">
        <f>ABS(שיפועים!C18/2*'נתוני מוט'!$B$22)</f>
        <v>0.83950617283950624</v>
      </c>
      <c r="D18">
        <f>ABS((שיפועים!C18+שיפועים!D18)/4*'נתוני מוט'!$B$22)</f>
        <v>0.5771604938271605</v>
      </c>
      <c r="E18">
        <f>ABS((שיפועים!D18+שיפועים!E18)/4*'נתוני מוט'!$B$22)</f>
        <v>0.24074074074074076</v>
      </c>
      <c r="F18">
        <f>ABS((שיפועים!E18+שיפועים!F18)/4*'נתוני מוט'!$B$22)</f>
        <v>9.8765432098765413E-2</v>
      </c>
      <c r="G18">
        <f>ABS((שיפועים!F18+שיפועים!G18)/4*'נתוני מוט'!$B$22)</f>
        <v>2.1604938271604916E-2</v>
      </c>
      <c r="H18">
        <f>ABS((שיפועים!G18+שיפועים!H18)/4*'נתוני מוט'!$B$22)</f>
        <v>6.1728395061728175E-3</v>
      </c>
      <c r="I18">
        <f>ABS((שיפועים!H18+שיפועים!I18)/4*'נתוני מוט'!$B$22)</f>
        <v>2.4691358024691381E-2</v>
      </c>
      <c r="J18">
        <f>ABS(שיפועים!I18/2*'נתוני מוט'!$B$22)</f>
        <v>2.4691358024691492E-2</v>
      </c>
    </row>
    <row r="19" spans="2:10" x14ac:dyDescent="0.25">
      <c r="B19">
        <v>16</v>
      </c>
      <c r="C19">
        <f>ABS(שיפועים!C19/2*'נתוני מוט'!$B$22)</f>
        <v>0.85185185185185208</v>
      </c>
      <c r="D19">
        <f>ABS((שיפועים!C19+שיפועים!D19)/4*'נתוני מוט'!$B$22)</f>
        <v>0.5771604938271605</v>
      </c>
      <c r="E19">
        <f>ABS((שיפועים!D19+שיפועים!E19)/4*'נתוני מוט'!$B$22)</f>
        <v>0.23765432098765429</v>
      </c>
      <c r="F19">
        <f>ABS((שיפועים!E19+שיפועים!F19)/4*'נתוני מוט'!$B$22)</f>
        <v>9.8765432098765399E-2</v>
      </c>
      <c r="G19">
        <f>ABS((שיפועים!F19+שיפועים!G19)/4*'נתוני מוט'!$B$22)</f>
        <v>2.4691358024691381E-2</v>
      </c>
      <c r="H19">
        <f>ABS((שיפועים!G19+שיפועים!H19)/4*'נתוני מוט'!$B$22)</f>
        <v>0</v>
      </c>
      <c r="I19">
        <f>ABS((שיפועים!H19+שיפועים!I19)/4*'נתוני מוט'!$B$22)</f>
        <v>2.7777777777777846E-2</v>
      </c>
      <c r="J19">
        <f>ABS(שיפועים!I19/2*'נתוני מוט'!$B$22)</f>
        <v>3.0864197530864199E-2</v>
      </c>
    </row>
    <row r="20" spans="2:10" x14ac:dyDescent="0.25">
      <c r="B20">
        <v>17</v>
      </c>
      <c r="C20">
        <f>ABS(שיפועים!C20/2*'נתוני מוט'!$B$22)</f>
        <v>0.81481481481481499</v>
      </c>
      <c r="D20">
        <f>ABS((שיפועים!C20+שיפועים!D20)/4*'נתוני מוט'!$B$22)</f>
        <v>0.57098765432098764</v>
      </c>
      <c r="E20">
        <f>ABS((שיפועים!D20+שיפועים!E20)/4*'נתוני מוט'!$B$22)</f>
        <v>0.25308641975308638</v>
      </c>
      <c r="F20">
        <f>ABS((שיפועים!E20+שיפועים!F20)/4*'נתוני מוט'!$B$22)</f>
        <v>0.10493827160493835</v>
      </c>
      <c r="G20">
        <f>ABS((שיפועים!F20+שיפועים!G20)/4*'נתוני מוט'!$B$22)</f>
        <v>3.0864197530864199E-2</v>
      </c>
      <c r="H20">
        <f>ABS((שיפועים!G20+שיפועים!H20)/4*'נתוני מוט'!$B$22)</f>
        <v>0</v>
      </c>
      <c r="I20">
        <f>ABS((שיפועים!H20+שיפועים!I20)/4*'נתוני מוט'!$B$22)</f>
        <v>3.7037037037037014E-2</v>
      </c>
      <c r="J20">
        <f>ABS(שיפועים!I20/2*'נתוני מוט'!$B$22)</f>
        <v>4.3209876543209833E-2</v>
      </c>
    </row>
    <row r="21" spans="2:10" x14ac:dyDescent="0.25">
      <c r="B21">
        <v>18</v>
      </c>
      <c r="C21">
        <f>ABS(שיפועים!C21/2*'נתוני מוט'!$B$22)</f>
        <v>0.83333333333333315</v>
      </c>
      <c r="D21">
        <f>ABS((שיפועים!C21+שיפועים!D21)/4*'נתוני מוט'!$B$22)</f>
        <v>0.57407407407407407</v>
      </c>
      <c r="E21">
        <f>ABS((שיפועים!D21+שיפועים!E21)/4*'נתוני מוט'!$B$22)</f>
        <v>0.24691358024691354</v>
      </c>
      <c r="F21">
        <f>ABS((שיפועים!E21+שיפועים!F21)/4*'נתוני מוט'!$B$22)</f>
        <v>0.10493827160493822</v>
      </c>
      <c r="G21">
        <f>ABS((שיפועים!F21+שיפועים!G21)/4*'נתוני מוט'!$B$22)</f>
        <v>3.0864197530864199E-2</v>
      </c>
      <c r="H21">
        <f>ABS((שיפועים!G21+שיפועים!H21)/4*'נתוני מוט'!$B$22)</f>
        <v>3.0864197530864647E-3</v>
      </c>
      <c r="I21">
        <f>ABS((שיפועים!H21+שיפועים!I21)/4*'נתוני מוט'!$B$22)</f>
        <v>3.3950617283950546E-2</v>
      </c>
      <c r="J21">
        <f>ABS(שיפועים!I21/2*'נתוני מוט'!$B$22)</f>
        <v>4.3209876543209833E-2</v>
      </c>
    </row>
    <row r="22" spans="2:10" x14ac:dyDescent="0.25">
      <c r="B22">
        <v>19</v>
      </c>
      <c r="C22">
        <f>ABS(שיפועים!C22/2*'נתוני מוט'!$B$22)</f>
        <v>0.85185185185185208</v>
      </c>
      <c r="D22">
        <f>ABS((שיפועים!C22+שיפועים!D22)/4*'נתוני מוט'!$B$22)</f>
        <v>0.58333333333333337</v>
      </c>
      <c r="E22">
        <f>ABS((שיפועים!D22+שיפועים!E22)/4*'נתוני מוט'!$B$22)</f>
        <v>0.24691358024691359</v>
      </c>
      <c r="F22">
        <f>ABS((שיפועים!E22+שיפועים!F22)/4*'נתוני מוט'!$B$22)</f>
        <v>0.1080246913580247</v>
      </c>
      <c r="G22">
        <f>ABS((שיפועים!F22+שיפועים!G22)/4*'נתוני מוט'!$B$22)</f>
        <v>3.3950617283950553E-2</v>
      </c>
      <c r="H22">
        <f>ABS((שיפועים!G22+שיפועים!H22)/4*'נתוני מוט'!$B$22)</f>
        <v>6.1728395061728183E-3</v>
      </c>
      <c r="I22">
        <f>ABS((שיפועים!H22+שיפועים!I22)/4*'נתוני מוט'!$B$22)</f>
        <v>3.3950617283950546E-2</v>
      </c>
      <c r="J22">
        <f>ABS(שיפועים!I22/2*'נתוני מוט'!$B$22)</f>
        <v>4.938271604938254E-2</v>
      </c>
    </row>
    <row r="23" spans="2:10" x14ac:dyDescent="0.25">
      <c r="B23">
        <v>20</v>
      </c>
      <c r="C23">
        <f>ABS(שיפועים!C23/2*'נתוני מוט'!$B$22)</f>
        <v>0.86419753086419737</v>
      </c>
      <c r="D23">
        <f>ABS((שיפועים!C23+שיפועים!D23)/4*'נתוני מוט'!$B$22)</f>
        <v>0.58641975308641958</v>
      </c>
      <c r="E23">
        <f>ABS((שיפועים!D23+שיפועים!E23)/4*'נתוני מוט'!$B$22)</f>
        <v>0.24382716049382722</v>
      </c>
      <c r="F23">
        <f>ABS((שיפועים!E23+שיפועים!F23)/4*'נתוני מוט'!$B$22)</f>
        <v>0.1080246913580247</v>
      </c>
      <c r="G23">
        <f>ABS((שיפועים!F23+שיפועים!G23)/4*'נתוני מוט'!$B$22)</f>
        <v>3.3950617283950553E-2</v>
      </c>
      <c r="H23">
        <f>ABS((שיפועים!G23+שיפועים!H23)/4*'נתוני מוט'!$B$22)</f>
        <v>6.1728395061728183E-3</v>
      </c>
      <c r="I23">
        <f>ABS((שיפועים!H23+שיפועים!I23)/4*'נתוני מוט'!$B$22)</f>
        <v>3.0864197530864192E-2</v>
      </c>
      <c r="J23">
        <f>ABS(שיפועים!I23/2*'נתוני מוט'!$B$22)</f>
        <v>4.3209876543209833E-2</v>
      </c>
    </row>
    <row r="24" spans="2:10" x14ac:dyDescent="0.25">
      <c r="B24">
        <v>21</v>
      </c>
      <c r="C24">
        <f>ABS(שיפועים!C24/2*'נתוני מוט'!$B$22)</f>
        <v>0.87037037037037035</v>
      </c>
      <c r="D24">
        <f>ABS((שיפועים!C24+שיפועים!D24)/4*'נתוני מוט'!$B$22)</f>
        <v>0.5864197530864198</v>
      </c>
      <c r="E24">
        <f>ABS((שיפועים!D24+שיפועים!E24)/4*'נתוני מוט'!$B$22)</f>
        <v>0.24382716049382713</v>
      </c>
      <c r="F24">
        <f>ABS((שיפועים!E24+שיפועים!F24)/4*'נתוני מוט'!$B$22)</f>
        <v>0.11419753086419751</v>
      </c>
      <c r="G24">
        <f>ABS((שיפועים!F24+שיפועים!G24)/4*'נתוני מוט'!$B$22)</f>
        <v>3.7037037037037014E-2</v>
      </c>
      <c r="H24">
        <f>ABS((שיפועים!G24+שיפועים!H24)/4*'נתוני מוט'!$B$22)</f>
        <v>6.1728395061728183E-3</v>
      </c>
      <c r="I24">
        <f>ABS((שיפועים!H24+שיפועים!I24)/4*'נתוני מוט'!$B$22)</f>
        <v>3.0864197530864192E-2</v>
      </c>
      <c r="J24">
        <f>ABS(שיפועים!I24/2*'נתוני מוט'!$B$22)</f>
        <v>4.3209876543209833E-2</v>
      </c>
    </row>
    <row r="25" spans="2:10" x14ac:dyDescent="0.25">
      <c r="B25">
        <v>22</v>
      </c>
      <c r="C25">
        <f>ABS(שיפועים!C25/2*'נתוני מוט'!$B$22)</f>
        <v>0.86419753086419748</v>
      </c>
      <c r="D25">
        <f>ABS((שיפועים!C25+שיפועים!D25)/4*'נתוני מוט'!$B$22)</f>
        <v>0.58950617283950624</v>
      </c>
      <c r="E25">
        <f>ABS((שיפועים!D25+שיפועים!E25)/4*'נתוני מוט'!$B$22)</f>
        <v>0.25000000000000006</v>
      </c>
      <c r="F25">
        <f>ABS((שיפועים!E25+שיפועים!F25)/4*'נתוני מוט'!$B$22)</f>
        <v>0.11419753086419751</v>
      </c>
      <c r="G25">
        <f>ABS((שיפועים!F25+שיפועים!G25)/4*'נתוני מוט'!$B$22)</f>
        <v>3.7037037037037014E-2</v>
      </c>
      <c r="H25">
        <f>ABS((שיפועים!G25+שיפועים!H25)/4*'נתוני מוט'!$B$22)</f>
        <v>9.2592592592592813E-3</v>
      </c>
      <c r="I25">
        <f>ABS((שיפועים!H25+שיפועים!I25)/4*'נתוני מוט'!$B$22)</f>
        <v>2.7777777777777735E-2</v>
      </c>
      <c r="J25">
        <f>ABS(שיפועים!I25/2*'נתוני מוט'!$B$22)</f>
        <v>4.3209876543209833E-2</v>
      </c>
    </row>
    <row r="26" spans="2:10" x14ac:dyDescent="0.25">
      <c r="B26">
        <v>23</v>
      </c>
      <c r="C26">
        <f>ABS(שיפועים!C26/2*'נתוני מוט'!$B$22)</f>
        <v>0.83333333333333326</v>
      </c>
      <c r="D26">
        <f>ABS((שיפועים!C26+שיפועים!D26)/4*'נתוני מוט'!$B$22)</f>
        <v>0.58333333333333326</v>
      </c>
      <c r="E26">
        <f>ABS((שיפועים!D26+שיפועים!E26)/4*'נתוני מוט'!$B$22)</f>
        <v>0.26234567901234568</v>
      </c>
      <c r="F26">
        <f>ABS((שיפועים!E26+שיפועים!F26)/4*'נתוני מוט'!$B$22)</f>
        <v>0.11419753086419762</v>
      </c>
      <c r="G26">
        <f>ABS((שיפועים!F26+שיפועים!G26)/4*'נתוני מוט'!$B$22)</f>
        <v>3.7037037037037014E-2</v>
      </c>
      <c r="H26">
        <f>ABS((שיפועים!G26+שיפועים!H26)/4*'נתוני מוט'!$B$22)</f>
        <v>1.2345679012345637E-2</v>
      </c>
      <c r="I26">
        <f>ABS((שיפועים!H26+שיפועים!I26)/4*'נתוני מוט'!$B$22)</f>
        <v>2.7777777777777735E-2</v>
      </c>
      <c r="J26">
        <f>ABS(שיפועים!I26/2*'נתוני מוט'!$B$22)</f>
        <v>4.3209876543209833E-2</v>
      </c>
    </row>
    <row r="27" spans="2:10" x14ac:dyDescent="0.25">
      <c r="B27">
        <v>24</v>
      </c>
      <c r="C27">
        <f>ABS(שיפועים!C27/2*'נתוני מוט'!$B$22)</f>
        <v>0.83950617283950624</v>
      </c>
      <c r="D27">
        <f>ABS((שיפועים!C27+שיפועים!D27)/4*'נתוני מוט'!$B$22)</f>
        <v>0.58333333333333337</v>
      </c>
      <c r="E27">
        <f>ABS((שיפועים!D27+שיפועים!E27)/4*'נתוני מוט'!$B$22)</f>
        <v>0.26234567901234568</v>
      </c>
      <c r="F27">
        <f>ABS((שיפועים!E27+שיפועים!F27)/4*'נתוני מוט'!$B$22)</f>
        <v>0.12037037037037043</v>
      </c>
      <c r="G27">
        <f>ABS((שיפועים!F27+שיפועים!G27)/4*'נתוני מוט'!$B$22)</f>
        <v>4.3209876543209944E-2</v>
      </c>
      <c r="H27">
        <f>ABS((שיפועים!G27+שיפועים!H27)/4*'נתוני מוט'!$B$22)</f>
        <v>1.2345679012345635E-2</v>
      </c>
      <c r="I27">
        <f>ABS((שיפועים!H27+שיפועים!I27)/4*'נתוני מוט'!$B$22)</f>
        <v>3.3950617283950664E-2</v>
      </c>
      <c r="J27">
        <f>ABS(שיפועים!I27/2*'נתוני מוט'!$B$22)</f>
        <v>4.9382716049382762E-2</v>
      </c>
    </row>
    <row r="28" spans="2:10" x14ac:dyDescent="0.25">
      <c r="B28">
        <v>25</v>
      </c>
      <c r="C28">
        <f>ABS(שיפועים!C28/2*'נתוני מוט'!$B$22)</f>
        <v>0.87654320987654333</v>
      </c>
      <c r="D28">
        <f>ABS((שיפועים!C28+שיפועים!D28)/4*'נתוני מוט'!$B$22)</f>
        <v>0.59567901234567899</v>
      </c>
      <c r="E28">
        <f>ABS((שיפועים!D28+שיפועים!E28)/4*'נתוני מוט'!$B$22)</f>
        <v>0.25308641975308627</v>
      </c>
      <c r="F28">
        <f>ABS((שיפועים!E28+שיפועים!F28)/4*'נתוני מוט'!$B$22)</f>
        <v>0.11728395061728397</v>
      </c>
      <c r="G28">
        <f>ABS((שיפועים!F28+שיפועים!G28)/4*'נתוני מוט'!$B$22)</f>
        <v>4.0123456790123475E-2</v>
      </c>
      <c r="H28">
        <f>ABS((שיפועים!G28+שיפועים!H28)/4*'נתוני מוט'!$B$22)</f>
        <v>1.54320987654321E-2</v>
      </c>
      <c r="I28">
        <f>ABS((שיפועים!H28+שיפועים!I28)/4*'נתוני מוט'!$B$22)</f>
        <v>2.7777777777777735E-2</v>
      </c>
      <c r="J28">
        <f>ABS(שיפועים!I28/2*'נתוני מוט'!$B$22)</f>
        <v>4.9382716049382762E-2</v>
      </c>
    </row>
    <row r="29" spans="2:10" x14ac:dyDescent="0.25">
      <c r="B29">
        <v>26</v>
      </c>
      <c r="C29">
        <f>ABS(שיפועים!C29/2*'נתוני מוט'!$B$22)</f>
        <v>0.87037037037037035</v>
      </c>
      <c r="D29">
        <f>ABS((שיפועים!C29+שיפועים!D29)/4*'נתוני מוט'!$B$22)</f>
        <v>0.60185185185185175</v>
      </c>
      <c r="E29">
        <f>ABS((שיפועים!D29+שיפועים!E29)/4*'נתוני מוט'!$B$22)</f>
        <v>0.25617283950617287</v>
      </c>
      <c r="F29">
        <f>ABS((שיפועים!E29+שיפועים!F29)/4*'נתוני מוט'!$B$22)</f>
        <v>0.11419753086419762</v>
      </c>
      <c r="G29">
        <f>ABS((שיפועים!F29+שיפועים!G29)/4*'נתוני מוט'!$B$22)</f>
        <v>4.6296296296296301E-2</v>
      </c>
      <c r="H29">
        <f>ABS((שיפועים!G29+שיפועים!H29)/4*'נתוני מוט'!$B$22)</f>
        <v>1.5432098765432096E-2</v>
      </c>
      <c r="I29">
        <f>ABS((שיפועים!H29+שיפועים!I29)/4*'נתוני מוט'!$B$22)</f>
        <v>3.0864197530864199E-2</v>
      </c>
      <c r="J29">
        <f>ABS(שיפועים!I29/2*'נתוני מוט'!$B$22)</f>
        <v>4.9382716049382762E-2</v>
      </c>
    </row>
    <row r="30" spans="2:10" x14ac:dyDescent="0.25">
      <c r="B30">
        <v>27</v>
      </c>
      <c r="C30">
        <f>ABS(שיפועים!C30/2*'נתוני מוט'!$B$22)</f>
        <v>0.86419753086419748</v>
      </c>
      <c r="D30">
        <f>ABS((שיפועים!C30+שיפועים!D30)/4*'נתוני מוט'!$B$22)</f>
        <v>0.6080246913580245</v>
      </c>
      <c r="E30">
        <f>ABS((שיפועים!D30+שיפועים!E30)/4*'נתוני מוט'!$B$22)</f>
        <v>0.265432098765432</v>
      </c>
      <c r="F30">
        <f>ABS((שיפועים!E30+שיפועים!F30)/4*'נתוני מוט'!$B$22)</f>
        <v>0.11419753086419762</v>
      </c>
      <c r="G30">
        <f>ABS((שיפועים!F30+שיפועים!G30)/4*'נתוני מוט'!$B$22)</f>
        <v>4.3209876543209833E-2</v>
      </c>
      <c r="H30">
        <f>ABS((שיפועים!G30+שיפועים!H30)/4*'נתוני מוט'!$B$22)</f>
        <v>1.54320987654321E-2</v>
      </c>
      <c r="I30">
        <f>ABS((שיפועים!H30+שיפועים!I30)/4*'נתוני מוט'!$B$22)</f>
        <v>2.7777777777777735E-2</v>
      </c>
      <c r="J30">
        <f>ABS(שיפועים!I30/2*'נתוני מוט'!$B$22)</f>
        <v>4.9382716049382762E-2</v>
      </c>
    </row>
    <row r="31" spans="2:10" x14ac:dyDescent="0.25">
      <c r="B31">
        <v>28</v>
      </c>
      <c r="C31">
        <f>ABS(שיפועים!C31/2*'נתוני מוט'!$B$22)</f>
        <v>0.86419753086419748</v>
      </c>
      <c r="D31">
        <f>ABS((שיפועים!C31+שיפועים!D31)/4*'נתוני מוט'!$B$22)</f>
        <v>0.60493827160493818</v>
      </c>
      <c r="E31">
        <f>ABS((שיפועים!D31+שיפועים!E31)/4*'נתוני מוט'!$B$22)</f>
        <v>0.26234567901234557</v>
      </c>
      <c r="F31">
        <f>ABS((שיפועים!E31+שיפועים!F31)/4*'נתוני מוט'!$B$22)</f>
        <v>0.1141975308641975</v>
      </c>
      <c r="G31">
        <f>ABS((שיפועים!F31+שיפועים!G31)/4*'נתוני מוט'!$B$22)</f>
        <v>4.6296296296296301E-2</v>
      </c>
      <c r="H31">
        <f>ABS((שיפועים!G31+שיפועים!H31)/4*'נתוני מוט'!$B$22)</f>
        <v>1.8518518518518563E-2</v>
      </c>
      <c r="I31">
        <f>ABS((שיפועים!H31+שיפועים!I31)/4*'נתוני מוט'!$B$22)</f>
        <v>2.7777777777777735E-2</v>
      </c>
      <c r="J31">
        <f>ABS(שיפועים!I31/2*'נתוני מוט'!$B$22)</f>
        <v>4.9382716049382762E-2</v>
      </c>
    </row>
    <row r="32" spans="2:10" x14ac:dyDescent="0.25">
      <c r="B32">
        <v>29</v>
      </c>
      <c r="C32">
        <f>ABS(שיפועים!C32/2*'נתוני מוט'!$B$22)</f>
        <v>0.8456790123456791</v>
      </c>
      <c r="D32">
        <f>ABS((שיפועים!C32+שיפועים!D32)/4*'נתוני מוט'!$B$22)</f>
        <v>0.60493827160493829</v>
      </c>
      <c r="E32">
        <f>ABS((שיפועים!D32+שיפועים!E32)/4*'נתוני מוט'!$B$22)</f>
        <v>0.26851851851851849</v>
      </c>
      <c r="F32">
        <f>ABS((שיפועים!E32+שיפועים!F32)/4*'נתוני מוט'!$B$22)</f>
        <v>0.11111111111111115</v>
      </c>
      <c r="G32">
        <f>ABS((שיפועים!F32+שיפועים!G32)/4*'נתוני מוט'!$B$22)</f>
        <v>4.6296296296296301E-2</v>
      </c>
      <c r="H32">
        <f>ABS((שיפועים!G32+שיפועים!H32)/4*'נתוני מוט'!$B$22)</f>
        <v>1.8518518518518563E-2</v>
      </c>
      <c r="I32">
        <f>ABS((שיפועים!H32+שיפועים!I32)/4*'נתוני מוט'!$B$22)</f>
        <v>2.7777777777777735E-2</v>
      </c>
      <c r="J32">
        <f>ABS(שיפועים!I32/2*'נתוני מוט'!$B$22)</f>
        <v>4.9382716049382762E-2</v>
      </c>
    </row>
    <row r="33" spans="2:10" x14ac:dyDescent="0.25">
      <c r="B33">
        <v>30</v>
      </c>
      <c r="C33">
        <f>ABS(שיפועים!C33/2*'נתוני מוט'!$B$22)</f>
        <v>0.87654320987654288</v>
      </c>
      <c r="D33">
        <f>ABS((שיפועים!C33+שיפועים!D33)/4*'נתוני מוט'!$B$22)</f>
        <v>0.60802469135802462</v>
      </c>
      <c r="E33">
        <f>ABS((שיפועים!D33+שיפועים!E33)/4*'נתוני מוט'!$B$22)</f>
        <v>0.25617283950617292</v>
      </c>
      <c r="F33">
        <f>ABS((שיפועים!E33+שיפועים!F33)/4*'נתוני מוט'!$B$22)</f>
        <v>0.1141975308641975</v>
      </c>
      <c r="G33">
        <f>ABS((שיפועים!F33+שיפועים!G33)/4*'נתוני מוט'!$B$22)</f>
        <v>4.9382716049382651E-2</v>
      </c>
      <c r="H33">
        <f>ABS((שיפועים!G33+שיפועים!H33)/4*'נתוני מוט'!$B$22)</f>
        <v>1.8518518518518563E-2</v>
      </c>
      <c r="I33">
        <f>ABS((שיפועים!H33+שיפועים!I33)/4*'נתוני מוט'!$B$22)</f>
        <v>2.4691358024691381E-2</v>
      </c>
      <c r="J33">
        <f>ABS(שיפועים!I33/2*'נתוני מוט'!$B$22)</f>
        <v>4.3209876543210055E-2</v>
      </c>
    </row>
    <row r="34" spans="2:10" x14ac:dyDescent="0.25">
      <c r="B34">
        <v>31</v>
      </c>
      <c r="C34">
        <f>ABS(שיפועים!C34/2*'נתוני מוט'!$B$22)</f>
        <v>0.85185185185185164</v>
      </c>
      <c r="D34">
        <f>ABS((שיפועים!C34+שיפועים!D34)/4*'נתוני מוט'!$B$22)</f>
        <v>0.60802469135802473</v>
      </c>
      <c r="E34">
        <f>ABS((שיפועים!D34+שיפועים!E34)/4*'נתוני מוט'!$B$22)</f>
        <v>0.2685185185185186</v>
      </c>
      <c r="F34">
        <f>ABS((שיפועים!E34+שיפועים!F34)/4*'נתוני מוט'!$B$22)</f>
        <v>0.1141975308641975</v>
      </c>
      <c r="G34">
        <f>ABS((שיפועים!F34+שיפועים!G34)/4*'נתוני מוט'!$B$22)</f>
        <v>4.9382716049382651E-2</v>
      </c>
      <c r="H34">
        <f>ABS((שיפועים!G34+שיפועים!H34)/4*'נתוני מוט'!$B$22)</f>
        <v>1.8518518518518563E-2</v>
      </c>
      <c r="I34">
        <f>ABS((שיפועים!H34+שיפועים!I34)/4*'נתוני מוט'!$B$22)</f>
        <v>2.4691358024691381E-2</v>
      </c>
      <c r="J34">
        <f>ABS(שיפועים!I34/2*'נתוני מוט'!$B$22)</f>
        <v>4.3209876543210055E-2</v>
      </c>
    </row>
    <row r="35" spans="2:10" x14ac:dyDescent="0.25">
      <c r="B35">
        <v>32</v>
      </c>
      <c r="C35">
        <f>ABS(שיפועים!C35/2*'נתוני מוט'!$B$22)</f>
        <v>0.88271604938271586</v>
      </c>
      <c r="D35">
        <f>ABS((שיפועים!C35+שיפועים!D35)/4*'נתוני מוט'!$B$22)</f>
        <v>0.61419753086419748</v>
      </c>
      <c r="E35">
        <f>ABS((שיפועים!D35+שיפועים!E35)/4*'נתוני מוט'!$B$22)</f>
        <v>0.25617283950617292</v>
      </c>
      <c r="F35">
        <f>ABS((שיפועים!E35+שיפועים!F35)/4*'נתוני מוט'!$B$22)</f>
        <v>0.11111111111111115</v>
      </c>
      <c r="G35">
        <f>ABS((שיפועים!F35+שיפועים!G35)/4*'נתוני מוט'!$B$22)</f>
        <v>4.9382716049382651E-2</v>
      </c>
      <c r="H35">
        <f>ABS((שיפועים!G35+שיפועים!H35)/4*'נתוני מוט'!$B$22)</f>
        <v>1.8518518518518563E-2</v>
      </c>
      <c r="I35">
        <f>ABS((שיפועים!H35+שיפועים!I35)/4*'נתוני מוט'!$B$22)</f>
        <v>2.4691358024691381E-2</v>
      </c>
      <c r="J35">
        <f>ABS(שיפועים!I35/2*'נתוני מוט'!$B$22)</f>
        <v>4.3209876543210055E-2</v>
      </c>
    </row>
    <row r="36" spans="2:10" x14ac:dyDescent="0.25">
      <c r="B36">
        <v>33</v>
      </c>
      <c r="C36">
        <f>ABS(שיפועים!C36/2*'נתוני מוט'!$B$22)</f>
        <v>0.87654320987654288</v>
      </c>
      <c r="D36">
        <f>ABS((שיפועים!C36+שיפועים!D36)/4*'נתוני מוט'!$B$22)</f>
        <v>0.61111111111111105</v>
      </c>
      <c r="E36">
        <f>ABS((שיפועים!D36+שיפועים!E36)/4*'נתוני מוט'!$B$22)</f>
        <v>0.25617283950617292</v>
      </c>
      <c r="F36">
        <f>ABS((שיפועים!E36+שיפועים!F36)/4*'נתוני מוט'!$B$22)</f>
        <v>0.11111111111111115</v>
      </c>
      <c r="G36">
        <f>ABS((שיפועים!F36+שיפועים!G36)/4*'נתוני מוט'!$B$22)</f>
        <v>4.9382716049382651E-2</v>
      </c>
      <c r="H36">
        <f>ABS((שיפועים!G36+שיפועים!H36)/4*'נתוני מוט'!$B$22)</f>
        <v>1.8518518518518563E-2</v>
      </c>
      <c r="I36">
        <f>ABS((שיפועים!H36+שיפועים!I36)/4*'נתוני מוט'!$B$22)</f>
        <v>2.4691358024691381E-2</v>
      </c>
      <c r="J36">
        <f>ABS(שיפועים!I36/2*'נתוני מוט'!$B$22)</f>
        <v>4.3209876543210055E-2</v>
      </c>
    </row>
    <row r="37" spans="2:10" x14ac:dyDescent="0.25">
      <c r="B37">
        <v>34</v>
      </c>
      <c r="C37">
        <f>ABS(שיפועים!C37/2*'נתוני מוט'!$B$22)</f>
        <v>0.87037037037037035</v>
      </c>
      <c r="D37">
        <f>ABS((שיפועים!C37+שיפועים!D37)/4*'נתוני מוט'!$B$22)</f>
        <v>0.61419753086419748</v>
      </c>
      <c r="E37">
        <f>ABS((שיפועים!D37+שיפועים!E37)/4*'נתוני מוט'!$B$22)</f>
        <v>0.26234567901234562</v>
      </c>
      <c r="F37">
        <f>ABS((שיפועים!E37+שיפועים!F37)/4*'נתוני מוט'!$B$22)</f>
        <v>0.11111111111111115</v>
      </c>
      <c r="G37">
        <f>ABS((שיפועים!F37+שיפועים!G37)/4*'נתוני מוט'!$B$22)</f>
        <v>4.9382716049382651E-2</v>
      </c>
      <c r="H37">
        <f>ABS((שיפועים!G37+שיפועים!H37)/4*'נתוני מוט'!$B$22)</f>
        <v>1.8518518518518563E-2</v>
      </c>
      <c r="I37">
        <f>ABS((שיפועים!H37+שיפועים!I37)/4*'נתוני מוט'!$B$22)</f>
        <v>2.4691358024691381E-2</v>
      </c>
      <c r="J37">
        <f>ABS(שיפועים!I37/2*'נתוני מוט'!$B$22)</f>
        <v>4.3209876543210055E-2</v>
      </c>
    </row>
    <row r="38" spans="2:10" x14ac:dyDescent="0.25">
      <c r="B38">
        <v>35</v>
      </c>
      <c r="C38">
        <f>ABS(שיפועים!C38/2*'נתוני מוט'!$B$22)</f>
        <v>0.83950617283950624</v>
      </c>
      <c r="D38">
        <f>ABS((שיפועים!C38+שיפועים!D38)/4*'נתוני מוט'!$B$22)</f>
        <v>0.61111111111111105</v>
      </c>
      <c r="E38">
        <f>ABS((שיפועים!D38+שיפועים!E38)/4*'נתוני מוט'!$B$22)</f>
        <v>0.27160493827160487</v>
      </c>
      <c r="F38">
        <f>ABS((שיפועים!E38+שיפועים!F38)/4*'נתוני מוט'!$B$22)</f>
        <v>0.10802469135802469</v>
      </c>
      <c r="G38">
        <f>ABS((שיפועים!F38+שיפועים!G38)/4*'נתוני מוט'!$B$22)</f>
        <v>5.2469135802469112E-2</v>
      </c>
      <c r="H38">
        <f>ABS((שיפועים!G38+שיפועים!H38)/4*'נתוני מוט'!$B$22)</f>
        <v>2.1604938271605027E-2</v>
      </c>
      <c r="I38">
        <f>ABS((שיפועים!H38+שיפועים!I38)/4*'נתוני מוט'!$B$22)</f>
        <v>2.4691358024691381E-2</v>
      </c>
      <c r="J38">
        <f>ABS(שיפועים!I38/2*'נתוני מוט'!$B$22)</f>
        <v>4.3209876543210055E-2</v>
      </c>
    </row>
    <row r="39" spans="2:10" x14ac:dyDescent="0.25">
      <c r="B39">
        <v>36</v>
      </c>
      <c r="C39">
        <f>ABS(שיפועים!C39/2*'נתוני מוט'!$B$22)</f>
        <v>0.87037037037037035</v>
      </c>
      <c r="D39">
        <f>ABS((שיפועים!C39+שיפועים!D39)/4*'נתוני מוט'!$B$22)</f>
        <v>0.61419753086419759</v>
      </c>
      <c r="E39">
        <f>ABS((שיפועים!D39+שיפועים!E39)/4*'נתוני מוט'!$B$22)</f>
        <v>0.26234567901234568</v>
      </c>
      <c r="F39">
        <f>ABS((שיפועים!E39+שיפועים!F39)/4*'נתוני מוט'!$B$22)</f>
        <v>0.11111111111111104</v>
      </c>
      <c r="G39">
        <f>ABS((שיפועים!F39+שיפועים!G39)/4*'נתוני מוט'!$B$22)</f>
        <v>5.2469135802469112E-2</v>
      </c>
      <c r="H39">
        <f>ABS((שיפועים!G39+שיפועים!H39)/4*'נתוני מוט'!$B$22)</f>
        <v>2.1604938271605027E-2</v>
      </c>
      <c r="I39">
        <f>ABS((שיפועים!H39+שיפועים!I39)/4*'נתוני מוט'!$B$22)</f>
        <v>2.4691358024691381E-2</v>
      </c>
      <c r="J39">
        <f>ABS(שיפועים!I39/2*'נתוני מוט'!$B$22)</f>
        <v>4.3209876543210055E-2</v>
      </c>
    </row>
    <row r="40" spans="2:10" x14ac:dyDescent="0.25">
      <c r="B40">
        <v>37</v>
      </c>
      <c r="C40">
        <f>ABS(שיפועים!C40/2*'נתוני מוט'!$B$22)</f>
        <v>0.86419753086419748</v>
      </c>
      <c r="D40">
        <f>ABS((שיפועים!C40+שיפועים!D40)/4*'נתוני מוט'!$B$22)</f>
        <v>0.61419753086419759</v>
      </c>
      <c r="E40">
        <f>ABS((שיפועים!D40+שיפועים!E40)/4*'נתוני מוט'!$B$22)</f>
        <v>0.26234567901234568</v>
      </c>
      <c r="F40">
        <f>ABS((שיפועים!E40+שיפועים!F40)/4*'נתוני מוט'!$B$22)</f>
        <v>0.11111111111111104</v>
      </c>
      <c r="G40">
        <f>ABS((שיפועים!F40+שיפועים!G40)/4*'נתוני מוט'!$B$22)</f>
        <v>5.5555555555555573E-2</v>
      </c>
      <c r="H40">
        <f>ABS((שיפועים!G40+שיפועים!H40)/4*'נתוני מוט'!$B$22)</f>
        <v>2.4691358024691381E-2</v>
      </c>
      <c r="I40">
        <f>ABS((שיפועים!H40+שיפועים!I40)/4*'נתוני מוט'!$B$22)</f>
        <v>2.4691358024691381E-2</v>
      </c>
      <c r="J40">
        <f>ABS(שיפועים!I40/2*'נתוני מוט'!$B$22)</f>
        <v>4.9382716049382762E-2</v>
      </c>
    </row>
    <row r="41" spans="2:10" x14ac:dyDescent="0.25">
      <c r="B41">
        <v>38</v>
      </c>
      <c r="C41">
        <f>ABS(שיפועים!C41/2*'נתוני מוט'!$B$22)</f>
        <v>0.82098765432098786</v>
      </c>
      <c r="D41">
        <f>ABS((שיפועים!C41+שיפועים!D41)/4*'נתוני מוט'!$B$22)</f>
        <v>0.59567901234567899</v>
      </c>
      <c r="E41">
        <f>ABS((שיפועים!D41+שיפועים!E41)/4*'נתוני מוט'!$B$22)</f>
        <v>0.27469135802469136</v>
      </c>
      <c r="F41">
        <f>ABS((שיפועים!E41+שיפועים!F41)/4*'נתוני מוט'!$B$22)</f>
        <v>0.11728395061728397</v>
      </c>
      <c r="G41">
        <f>ABS((שיפועים!F41+שיפועים!G41)/4*'נתוני מוט'!$B$22)</f>
        <v>4.9382716049382651E-2</v>
      </c>
      <c r="H41">
        <f>ABS((שיפועים!G41+שיפועים!H41)/4*'נתוני מוט'!$B$22)</f>
        <v>1.8518518518518563E-2</v>
      </c>
      <c r="I41">
        <f>ABS((שיפועים!H41+שיפועים!I41)/4*'נתוני מוט'!$B$22)</f>
        <v>2.4691358024691381E-2</v>
      </c>
      <c r="J41">
        <f>ABS(שיפועים!I41/2*'נתוני מוט'!$B$22)</f>
        <v>4.3209876543210055E-2</v>
      </c>
    </row>
    <row r="42" spans="2:10" x14ac:dyDescent="0.25">
      <c r="B42">
        <v>39</v>
      </c>
      <c r="C42">
        <f>ABS(שיפועים!C42/2*'נתוני מוט'!$B$22)</f>
        <v>0.82098765432098741</v>
      </c>
      <c r="D42">
        <f>ABS((שיפועים!C42+שיפועים!D42)/4*'נתוני מוט'!$B$22)</f>
        <v>0.58950617283950624</v>
      </c>
      <c r="E42">
        <f>ABS((שיפועים!D42+שיפועים!E42)/4*'נתוני מוט'!$B$22)</f>
        <v>0.2685185185185186</v>
      </c>
      <c r="F42">
        <f>ABS((שיפועים!E42+שיפועים!F42)/4*'נתוני מוט'!$B$22)</f>
        <v>0.11728395061728385</v>
      </c>
      <c r="G42">
        <f>ABS((שיפועים!F42+שיפועים!G42)/4*'נתוני מוט'!$B$22)</f>
        <v>5.2469135802469112E-2</v>
      </c>
      <c r="H42">
        <f>ABS((שיפועים!G42+שיפועים!H42)/4*'נתוני מוט'!$B$22)</f>
        <v>2.4691358024691381E-2</v>
      </c>
      <c r="I42">
        <f>ABS((שיפועים!H42+שיפועים!I42)/4*'נתוני מוט'!$B$22)</f>
        <v>2.4691358024691381E-2</v>
      </c>
      <c r="J42">
        <f>ABS(שיפועים!I42/2*'נתוני מוט'!$B$22)</f>
        <v>4.9382716049382762E-2</v>
      </c>
    </row>
    <row r="43" spans="2:10" x14ac:dyDescent="0.25">
      <c r="B43">
        <v>40</v>
      </c>
      <c r="C43">
        <f>ABS(שיפועים!C43/2*'נתוני מוט'!$B$22)</f>
        <v>0.8456790123456791</v>
      </c>
      <c r="D43">
        <f>ABS((שיפועים!C43+שיפועים!D43)/4*'נתוני מוט'!$B$22)</f>
        <v>0.60185185185185175</v>
      </c>
      <c r="E43">
        <f>ABS((שיפועים!D43+שיפועים!E43)/4*'נתוני מוט'!$B$22)</f>
        <v>0.26851851851851832</v>
      </c>
      <c r="F43">
        <f>ABS((שיפועים!E43+שיפועים!F43)/4*'נתוני מוט'!$B$22)</f>
        <v>0.12037037037037031</v>
      </c>
      <c r="G43">
        <f>ABS((שיפועים!F43+שיפועים!G43)/4*'נתוני מוט'!$B$22)</f>
        <v>5.5555555555555573E-2</v>
      </c>
      <c r="H43">
        <f>ABS((שיפועים!G43+שיפועים!H43)/4*'נתוני מוט'!$B$22)</f>
        <v>2.1604938271605027E-2</v>
      </c>
      <c r="I43">
        <f>ABS((שיפועים!H43+שיפועים!I43)/4*'נתוני מוט'!$B$22)</f>
        <v>2.4691358024691381E-2</v>
      </c>
      <c r="J43">
        <f>ABS(שיפועים!I43/2*'נתוני מוט'!$B$22)</f>
        <v>4.3209876543210055E-2</v>
      </c>
    </row>
    <row r="44" spans="2:10" x14ac:dyDescent="0.25">
      <c r="B44">
        <v>41</v>
      </c>
      <c r="C44">
        <f>ABS(שיפועים!C44/2*'נתוני מוט'!$B$22)</f>
        <v>0.85185185185185208</v>
      </c>
      <c r="D44">
        <f>ABS((שיפועים!C44+שיפועים!D44)/4*'נתוני מוט'!$B$22)</f>
        <v>0.60493827160493818</v>
      </c>
      <c r="E44">
        <f>ABS((שיפועים!D44+שיפועים!E44)/4*'נתוני מוט'!$B$22)</f>
        <v>0.26851851851851832</v>
      </c>
      <c r="F44">
        <f>ABS((שיפועים!E44+שיפועים!F44)/4*'נתוני מוט'!$B$22)</f>
        <v>0.12037037037037031</v>
      </c>
      <c r="G44">
        <f>ABS((שיפועים!F44+שיפועים!G44)/4*'נתוני מוט'!$B$22)</f>
        <v>5.5555555555555573E-2</v>
      </c>
      <c r="H44">
        <f>ABS((שיפועים!G44+שיפועים!H44)/4*'נתוני מוט'!$B$22)</f>
        <v>2.1604938271605027E-2</v>
      </c>
      <c r="I44">
        <f>ABS((שיפועים!H44+שיפועים!I44)/4*'נתוני מוט'!$B$22)</f>
        <v>2.4691358024691381E-2</v>
      </c>
      <c r="J44">
        <f>ABS(שיפועים!I44/2*'נתוני מוט'!$B$22)</f>
        <v>4.3209876543210055E-2</v>
      </c>
    </row>
    <row r="45" spans="2:10" x14ac:dyDescent="0.25">
      <c r="B45">
        <v>42</v>
      </c>
      <c r="C45">
        <f>ABS(שיפועים!C45/2*'נתוני מוט'!$B$22)</f>
        <v>0.87654320987654288</v>
      </c>
      <c r="D45">
        <f>ABS((שיפועים!C45+שיפועים!D45)/4*'נתוני מוט'!$B$22)</f>
        <v>0.6080246913580245</v>
      </c>
      <c r="E45">
        <f>ABS((שיפועים!D45+שיפועים!E45)/4*'נתוני מוט'!$B$22)</f>
        <v>0.26234567901234568</v>
      </c>
      <c r="F45">
        <f>ABS((שיפועים!E45+שיפועים!F45)/4*'נתוני מוט'!$B$22)</f>
        <v>0.1234567901234568</v>
      </c>
      <c r="G45">
        <f>ABS((שיפועים!F45+שיפועים!G45)/4*'נתוני מוט'!$B$22)</f>
        <v>5.5555555555555573E-2</v>
      </c>
      <c r="H45">
        <f>ABS((שיפועים!G45+שיפועים!H45)/4*'נתוני מוט'!$B$22)</f>
        <v>2.4691358024691381E-2</v>
      </c>
      <c r="I45">
        <f>ABS((שיפועים!H45+שיפועים!I45)/4*'נתוני מוט'!$B$22)</f>
        <v>2.4691358024691381E-2</v>
      </c>
      <c r="J45">
        <f>ABS(שיפועים!I45/2*'נתוני מוט'!$B$22)</f>
        <v>4.9382716049382762E-2</v>
      </c>
    </row>
    <row r="46" spans="2:10" x14ac:dyDescent="0.25">
      <c r="B46">
        <v>43</v>
      </c>
      <c r="C46">
        <f>ABS(שיפועים!C46/2*'נתוני מוט'!$B$22)</f>
        <v>0.88271604938271586</v>
      </c>
      <c r="D46">
        <f>ABS((שיפועים!C46+שיפועים!D46)/4*'נתוני מוט'!$B$22)</f>
        <v>0.61111111111111105</v>
      </c>
      <c r="E46">
        <f>ABS((שיפועים!D46+שיפועים!E46)/4*'נתוני מוט'!$B$22)</f>
        <v>0.25925925925925919</v>
      </c>
      <c r="F46">
        <f>ABS((שיפועים!E46+שיפועים!F46)/4*'נתוני מוט'!$B$22)</f>
        <v>0.12037037037037031</v>
      </c>
      <c r="G46">
        <f>ABS((שיפועים!F46+שיפועים!G46)/4*'נתוני מוט'!$B$22)</f>
        <v>5.5555555555555573E-2</v>
      </c>
      <c r="H46">
        <f>ABS((שיפועים!G46+שיפועים!H46)/4*'נתוני מוט'!$B$22)</f>
        <v>2.4691358024691381E-2</v>
      </c>
      <c r="I46">
        <f>ABS((שיפועים!H46+שיפועים!I46)/4*'נתוני מוט'!$B$22)</f>
        <v>5.8641975308641937E-2</v>
      </c>
      <c r="J46">
        <f>ABS(שיפועים!I46/2*'נתוני מוט'!$B$22)</f>
        <v>0.11728395061728387</v>
      </c>
    </row>
    <row r="47" spans="2:10" x14ac:dyDescent="0.25">
      <c r="B47">
        <v>44</v>
      </c>
      <c r="C47">
        <f>ABS(שיפועים!C47/2*'נתוני מוט'!$B$22)</f>
        <v>0.8580246913580245</v>
      </c>
      <c r="D47">
        <f>ABS((שיפועים!C47+שיפועים!D47)/4*'נתוני מוט'!$B$22)</f>
        <v>0.6080246913580245</v>
      </c>
      <c r="E47">
        <f>ABS((שיפועים!D47+שיפועים!E47)/4*'נתוני מוט'!$B$22)</f>
        <v>0.27160493827160481</v>
      </c>
      <c r="F47">
        <f>ABS((שיפועים!E47+שיפועים!F47)/4*'נתוני מוט'!$B$22)</f>
        <v>0.1234567901234568</v>
      </c>
      <c r="G47">
        <f>ABS((שיפועים!F47+שיפועים!G47)/4*'נתוני מוט'!$B$22)</f>
        <v>5.5555555555555573E-2</v>
      </c>
      <c r="H47">
        <f>ABS((שיפועים!G47+שיפועים!H47)/4*'נתוני מוט'!$B$22)</f>
        <v>2.4691358024691381E-2</v>
      </c>
      <c r="I47">
        <f>ABS((שיפועים!H47+שיפועים!I47)/4*'נתוני מוט'!$B$22)</f>
        <v>3.0864197530864199E-2</v>
      </c>
      <c r="J47">
        <f>ABS(שיפועים!I47/2*'נתוני מוט'!$B$22)</f>
        <v>6.1728395061728399E-2</v>
      </c>
    </row>
    <row r="48" spans="2:10" x14ac:dyDescent="0.25">
      <c r="B48">
        <v>45</v>
      </c>
      <c r="C48">
        <f>ABS(שיפועים!C48/2*'נתוני מוט'!$B$22)</f>
        <v>0.8456790123456791</v>
      </c>
      <c r="D48">
        <f>ABS((שיפועים!C48+שיפועים!D48)/4*'נתוני מוט'!$B$22)</f>
        <v>0.60185185185185175</v>
      </c>
      <c r="E48">
        <f>ABS((שיפועים!D48+שיפועים!E48)/4*'נתוני מוט'!$B$22)</f>
        <v>0.26851851851851849</v>
      </c>
      <c r="F48">
        <f>ABS((שיפועים!E48+שיפועים!F48)/4*'נתוני מוט'!$B$22)</f>
        <v>0.1234567901234568</v>
      </c>
      <c r="G48">
        <f>ABS((שיפועים!F48+שיפועים!G48)/4*'נתוני מוט'!$B$22)</f>
        <v>5.8641975308641923E-2</v>
      </c>
      <c r="H48">
        <f>ABS((שיפועים!G48+שיפועים!H48)/4*'נתוני מוט'!$B$22)</f>
        <v>2.4691358024691381E-2</v>
      </c>
      <c r="I48">
        <f>ABS((שיפועים!H48+שיפועים!I48)/4*'נתוני מוט'!$B$22)</f>
        <v>2.7777777777777735E-2</v>
      </c>
      <c r="J48">
        <f>ABS(שיפועים!I48/2*'נתוני מוט'!$B$22)</f>
        <v>5.5555555555555469E-2</v>
      </c>
    </row>
    <row r="49" spans="2:10" x14ac:dyDescent="0.25">
      <c r="B49">
        <v>46</v>
      </c>
      <c r="C49">
        <f>ABS(שיפועים!C49/2*'נתוני מוט'!$B$22)</f>
        <v>0.88271604938271586</v>
      </c>
      <c r="D49">
        <f>ABS((שיפועים!C49+שיפועים!D49)/4*'נתוני מוט'!$B$22)</f>
        <v>0.61111111111111105</v>
      </c>
      <c r="E49">
        <f>ABS((שיפועים!D49+שיפועים!E49)/4*'נתוני מוט'!$B$22)</f>
        <v>0.26234567901234568</v>
      </c>
      <c r="F49">
        <f>ABS((שיפועים!E49+שיפועים!F49)/4*'נתוני מוט'!$B$22)</f>
        <v>0.1234567901234568</v>
      </c>
      <c r="G49">
        <f>ABS((שיפועים!F49+שיפועים!G49)/4*'נתוני מוט'!$B$22)</f>
        <v>5.5555555555555573E-2</v>
      </c>
      <c r="H49">
        <f>ABS((שיפועים!G49+שיפועים!H49)/4*'נתוני מוט'!$B$22)</f>
        <v>2.7777777777777846E-2</v>
      </c>
      <c r="I49">
        <f>ABS((שיפועים!H49+שיפועים!I49)/4*'נתוני מוט'!$B$22)</f>
        <v>2.7777777777777735E-2</v>
      </c>
      <c r="J49">
        <f>ABS(שיפועים!I49/2*'נתוני מוט'!$B$22)</f>
        <v>6.1728395061728399E-2</v>
      </c>
    </row>
    <row r="50" spans="2:10" x14ac:dyDescent="0.25">
      <c r="B50">
        <v>47</v>
      </c>
      <c r="C50">
        <f>ABS(שיפועים!C50/2*'נתוני מוט'!$B$22)</f>
        <v>0.82098765432098741</v>
      </c>
      <c r="D50">
        <f>ABS((שיפועים!C50+שיפועים!D50)/4*'נתוני מוט'!$B$22)</f>
        <v>0.58950617283950613</v>
      </c>
      <c r="E50">
        <f>ABS((שיפועים!D50+שיפועים!E50)/4*'נתוני מוט'!$B$22)</f>
        <v>0.27469135802469136</v>
      </c>
      <c r="F50">
        <f>ABS((שיפועים!E50+שיפועים!F50)/4*'נתוני מוט'!$B$22)</f>
        <v>0.1234567901234568</v>
      </c>
      <c r="G50">
        <f>ABS((שיפועים!F50+שיפועים!G50)/4*'נתוני מוט'!$B$22)</f>
        <v>5.5555555555555573E-2</v>
      </c>
      <c r="H50">
        <f>ABS((שיפועים!G50+שיפועים!H50)/4*'נתוני מוט'!$B$22)</f>
        <v>3.0864197530864199E-2</v>
      </c>
      <c r="I50">
        <f>ABS((שיפועים!H50+שיפועים!I50)/4*'נתוני מוט'!$B$22)</f>
        <v>2.7777777777777735E-2</v>
      </c>
      <c r="J50">
        <f>ABS(שיפועים!I50/2*'נתוני מוט'!$B$22)</f>
        <v>6.1728395061728399E-2</v>
      </c>
    </row>
    <row r="51" spans="2:10" x14ac:dyDescent="0.25">
      <c r="B51">
        <v>48</v>
      </c>
      <c r="C51">
        <f>ABS(שיפועים!C51/2*'נתוני מוט'!$B$22)</f>
        <v>0.81481481481481499</v>
      </c>
      <c r="D51">
        <f>ABS((שיפועים!C51+שיפועים!D51)/4*'נתוני מוט'!$B$22)</f>
        <v>0.58950617283950624</v>
      </c>
      <c r="E51">
        <f>ABS((שיפועים!D51+שיפועים!E51)/4*'נתוני מוט'!$B$22)</f>
        <v>0.27160493827160498</v>
      </c>
      <c r="F51">
        <f>ABS((שיפועים!E51+שיפועים!F51)/4*'נתוני מוט'!$B$22)</f>
        <v>0.12037037037037043</v>
      </c>
      <c r="G51">
        <f>ABS((שיפועים!F51+שיפועים!G51)/4*'נתוני מוט'!$B$22)</f>
        <v>5.8641975308641923E-2</v>
      </c>
      <c r="H51">
        <f>ABS((שיפועים!G51+שיפועים!H51)/4*'נתוני מוט'!$B$22)</f>
        <v>2.7777777777777735E-2</v>
      </c>
      <c r="I51">
        <f>ABS((שיפועים!H51+שיפועים!I51)/4*'נתוני מוט'!$B$22)</f>
        <v>2.7777777777777735E-2</v>
      </c>
      <c r="J51">
        <f>ABS(שיפועים!I51/2*'נתוני מוט'!$B$22)</f>
        <v>5.5555555555555469E-2</v>
      </c>
    </row>
    <row r="52" spans="2:10" x14ac:dyDescent="0.25">
      <c r="B52">
        <v>49</v>
      </c>
      <c r="C52">
        <f>ABS(שיפועים!C52/2*'נתוני מוט'!$B$22)</f>
        <v>0.87654320987654288</v>
      </c>
      <c r="D52">
        <f>ABS((שיפועים!C52+שיפועים!D52)/4*'נתוני מוט'!$B$22)</f>
        <v>0.6080246913580245</v>
      </c>
      <c r="E52">
        <f>ABS((שיפועים!D52+שיפועים!E52)/4*'נתוני מוט'!$B$22)</f>
        <v>0.26234567901234568</v>
      </c>
      <c r="F52">
        <f>ABS((שיפועים!E52+שיפועים!F52)/4*'נתוני מוט'!$B$22)</f>
        <v>0.12037037037037043</v>
      </c>
      <c r="G52">
        <f>ABS((שיפועים!F52+שיפועים!G52)/4*'נתוני מוט'!$B$22)</f>
        <v>5.5555555555555573E-2</v>
      </c>
      <c r="H52">
        <f>ABS((שיפועים!G52+שיפועים!H52)/4*'נתוני מוט'!$B$22)</f>
        <v>3.0864197530864199E-2</v>
      </c>
      <c r="I52">
        <f>ABS((שיפועים!H52+שיפועים!I52)/4*'נתוני מוט'!$B$22)</f>
        <v>2.7777777777777735E-2</v>
      </c>
      <c r="J52">
        <f>ABS(שיפועים!I52/2*'נתוני מוט'!$B$22)</f>
        <v>6.1728395061728399E-2</v>
      </c>
    </row>
    <row r="53" spans="2:10" x14ac:dyDescent="0.25">
      <c r="B53">
        <v>50</v>
      </c>
      <c r="C53">
        <f>ABS(שיפועים!C53/2*'נתוני מוט'!$B$22)</f>
        <v>0.86419753086419748</v>
      </c>
      <c r="D53">
        <f>ABS((שיפועים!C53+שיפועים!D53)/4*'נתוני מוט'!$B$22)</f>
        <v>0.60185185185185175</v>
      </c>
      <c r="E53">
        <f>ABS((שיפועים!D53+שיפועים!E53)/4*'נתוני מוט'!$B$22)</f>
        <v>0.26234567901234568</v>
      </c>
      <c r="F53">
        <f>ABS((שיפועים!E53+שיפועים!F53)/4*'נתוני מוט'!$B$22)</f>
        <v>0.1234567901234568</v>
      </c>
      <c r="G53">
        <f>ABS((שיפועים!F53+שיפועים!G53)/4*'נתוני מוט'!$B$22)</f>
        <v>5.5555555555555573E-2</v>
      </c>
      <c r="H53">
        <f>ABS((שיפועים!G53+שיפועים!H53)/4*'נתוני מוט'!$B$22)</f>
        <v>2.7777777777777846E-2</v>
      </c>
      <c r="I53">
        <f>ABS((שיפועים!H53+שיפועים!I53)/4*'נתוני מוט'!$B$22)</f>
        <v>2.7777777777777735E-2</v>
      </c>
      <c r="J53">
        <f>ABS(שיפועים!I53/2*'נתוני מוט'!$B$22)</f>
        <v>6.1728395061728399E-2</v>
      </c>
    </row>
    <row r="54" spans="2:10" x14ac:dyDescent="0.25">
      <c r="B54">
        <v>51</v>
      </c>
      <c r="C54">
        <f>ABS(שיפועים!C54/2*'נתוני מוט'!$B$22)</f>
        <v>0</v>
      </c>
      <c r="D54">
        <f>ABS((שיפועים!C54+שיפועים!D54)/4*'נתוני מוט'!$B$22)</f>
        <v>0</v>
      </c>
      <c r="E54">
        <f>ABS((שיפועים!D54+שיפועים!E54)/4*'נתוני מוט'!$B$22)</f>
        <v>0</v>
      </c>
      <c r="F54">
        <f>ABS((שיפועים!E54+שיפועים!F54)/4*'נתוני מוט'!$B$22)</f>
        <v>0</v>
      </c>
      <c r="G54">
        <f>ABS((שיפועים!F54+שיפועים!G54)/4*'נתוני מוט'!$B$22)</f>
        <v>0</v>
      </c>
      <c r="H54">
        <f>ABS((שיפועים!G54+שיפועים!H54)/4*'נתוני מוט'!$B$22)</f>
        <v>0</v>
      </c>
      <c r="I54">
        <f>ABS((שיפועים!H54+שיפועים!I54)/4*'נתוני מוט'!$B$22)</f>
        <v>0</v>
      </c>
      <c r="J54">
        <f>ABS(שיפועים!I54/2*'נתוני מוט'!$B$22)</f>
        <v>0</v>
      </c>
    </row>
    <row r="55" spans="2:10" x14ac:dyDescent="0.25">
      <c r="B55">
        <v>52</v>
      </c>
      <c r="C55">
        <f>ABS(שיפועים!C55/2*'נתוני מוט'!$B$22)</f>
        <v>0</v>
      </c>
      <c r="D55">
        <f>ABS((שיפועים!C55+שיפועים!D55)/4*'נתוני מוט'!$B$22)</f>
        <v>0</v>
      </c>
      <c r="E55">
        <f>ABS((שיפועים!D55+שיפועים!E55)/4*'נתוני מוט'!$B$22)</f>
        <v>0</v>
      </c>
      <c r="F55">
        <f>ABS((שיפועים!E55+שיפועים!F55)/4*'נתוני מוט'!$B$22)</f>
        <v>0</v>
      </c>
      <c r="G55">
        <f>ABS((שיפועים!F55+שיפועים!G55)/4*'נתוני מוט'!$B$22)</f>
        <v>0</v>
      </c>
      <c r="H55">
        <f>ABS((שיפועים!G55+שיפועים!H55)/4*'נתוני מוט'!$B$22)</f>
        <v>0</v>
      </c>
      <c r="I55">
        <f>ABS((שיפועים!H55+שיפועים!I55)/4*'נתוני מוט'!$B$22)</f>
        <v>0</v>
      </c>
      <c r="J55">
        <f>ABS(שיפועים!I55/2*'נתוני מוט'!$B$22)</f>
        <v>0</v>
      </c>
    </row>
    <row r="56" spans="2:10" x14ac:dyDescent="0.25">
      <c r="B56">
        <v>53</v>
      </c>
      <c r="C56">
        <f>ABS(שיפועים!C56/2*'נתוני מוט'!$B$22)</f>
        <v>0</v>
      </c>
      <c r="D56">
        <f>ABS((שיפועים!C56+שיפועים!D56)/4*'נתוני מוט'!$B$22)</f>
        <v>0</v>
      </c>
      <c r="E56">
        <f>ABS((שיפועים!D56+שיפועים!E56)/4*'נתוני מוט'!$B$22)</f>
        <v>0</v>
      </c>
      <c r="F56">
        <f>ABS((שיפועים!E56+שיפועים!F56)/4*'נתוני מוט'!$B$22)</f>
        <v>0</v>
      </c>
      <c r="G56">
        <f>ABS((שיפועים!F56+שיפועים!G56)/4*'נתוני מוט'!$B$22)</f>
        <v>0</v>
      </c>
      <c r="H56">
        <f>ABS((שיפועים!G56+שיפועים!H56)/4*'נתוני מוט'!$B$22)</f>
        <v>0</v>
      </c>
      <c r="I56">
        <f>ABS((שיפועים!H56+שיפועים!I56)/4*'נתוני מוט'!$B$22)</f>
        <v>0</v>
      </c>
      <c r="J56">
        <f>ABS(שיפועים!I56/2*'נתוני מוט'!$B$22)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2" tint="-0.249977111117893"/>
  </sheetPr>
  <dimension ref="A1:M53"/>
  <sheetViews>
    <sheetView workbookViewId="0">
      <selection activeCell="E42" sqref="E42"/>
    </sheetView>
  </sheetViews>
  <sheetFormatPr defaultRowHeight="15" x14ac:dyDescent="0.25"/>
  <sheetData>
    <row r="1" spans="1:13" x14ac:dyDescent="0.25">
      <c r="B1" t="str">
        <f>'שגיאת שיפוע'!B1</f>
        <v>מיקום</v>
      </c>
    </row>
    <row r="2" spans="1:13" x14ac:dyDescent="0.25">
      <c r="A2" t="str">
        <f>'שגיאת שיפוע'!A2</f>
        <v>זמן</v>
      </c>
      <c r="C2">
        <f>'שגיאת שיפוע'!C2</f>
        <v>8.1000000000000003E-2</v>
      </c>
      <c r="D2">
        <f>'שגיאת שיפוע'!D2</f>
        <v>0.156</v>
      </c>
      <c r="E2">
        <f>'שגיאת שיפוע'!E2</f>
        <v>0.23099999999999998</v>
      </c>
      <c r="F2">
        <f>'שגיאת שיפוע'!F2</f>
        <v>0.30599999999999999</v>
      </c>
      <c r="G2">
        <f>'שגיאת שיפוע'!G2</f>
        <v>0.38100000000000001</v>
      </c>
      <c r="H2">
        <f>'שגיאת שיפוע'!H2</f>
        <v>0.45600000000000002</v>
      </c>
      <c r="I2">
        <f>'שגיאת שיפוע'!I2</f>
        <v>0.53100000000000003</v>
      </c>
      <c r="J2">
        <f>'שגיאת שיפוע'!J2</f>
        <v>0.60599999999999998</v>
      </c>
      <c r="L2" t="s">
        <v>11</v>
      </c>
      <c r="M2">
        <f>(MAX('נתוני טמפ'!C3:J3)-MIN('נתוני טמפ'!C3:J3))/2</f>
        <v>1.0999999999999996</v>
      </c>
    </row>
    <row r="3" spans="1:13" x14ac:dyDescent="0.25">
      <c r="B3">
        <f>'שגיאת שיפוע'!B3</f>
        <v>0</v>
      </c>
      <c r="C3">
        <f>'שגיאת שיפוע'!C3+$M$2</f>
        <v>1.2358024691358021</v>
      </c>
      <c r="D3">
        <f>'שגיאת שיפוע'!D3+$M$2</f>
        <v>1.1308641975308638</v>
      </c>
      <c r="E3">
        <f>'שגיאת שיפוע'!E3+$M$2</f>
        <v>1.1493827160493824</v>
      </c>
      <c r="F3">
        <f>'שגיאת שיפוע'!F3+$M$2</f>
        <v>1.1092592592592589</v>
      </c>
      <c r="G3">
        <f>'שגיאת שיפוע'!G3+$M$2</f>
        <v>1.1061728395061725</v>
      </c>
      <c r="H3">
        <f>'שגיאת שיפוע'!H3+$M$2</f>
        <v>1.1216049382716045</v>
      </c>
      <c r="I3">
        <f>'שגיאת שיפוע'!I3+$M$2</f>
        <v>1.1030864197530861</v>
      </c>
      <c r="J3">
        <f>'שגיאת שיפוע'!J3+$M$2</f>
        <v>1.1308641975308638</v>
      </c>
      <c r="L3" t="s">
        <v>1</v>
      </c>
      <c r="M3">
        <f>('נתוני מוט'!B22)/2</f>
        <v>5.0000000000000001E-3</v>
      </c>
    </row>
    <row r="4" spans="1:13" x14ac:dyDescent="0.25">
      <c r="B4">
        <f>'שגיאת שיפוע'!B4</f>
        <v>1</v>
      </c>
      <c r="C4">
        <f>'שגיאת שיפוע'!C4+$M$2</f>
        <v>1.2851851851851848</v>
      </c>
      <c r="D4">
        <f>'שגיאת שיפוע'!D4+$M$2</f>
        <v>1.2265432098765428</v>
      </c>
      <c r="E4">
        <f>'שגיאת שיפוע'!E4+$M$2</f>
        <v>1.1432098765432095</v>
      </c>
      <c r="F4">
        <f>'שגיאת שיפוע'!F4+$M$2</f>
        <v>1.0999999999999996</v>
      </c>
      <c r="G4">
        <f>'שגיאת שיפוע'!G4+$M$2</f>
        <v>1.1092592592592589</v>
      </c>
      <c r="H4">
        <f>'שגיאת שיפוע'!H4+$M$2</f>
        <v>1.1154320987654318</v>
      </c>
      <c r="I4">
        <f>'שגיאת שיפוע'!I4+$M$2</f>
        <v>1.1030864197530861</v>
      </c>
      <c r="J4">
        <f>'שגיאת שיפוע'!J4+$M$2</f>
        <v>1.1370370370370368</v>
      </c>
    </row>
    <row r="5" spans="1:13" x14ac:dyDescent="0.25">
      <c r="B5">
        <f>'שגיאת שיפוע'!B5</f>
        <v>2</v>
      </c>
      <c r="C5">
        <f>'שגיאת שיפוע'!C5+$M$2</f>
        <v>1.3901234567901228</v>
      </c>
      <c r="D5">
        <f>'שגיאת שיפוע'!D5+$M$2</f>
        <v>1.3438271604938268</v>
      </c>
      <c r="E5">
        <f>'שגיאת שיפוע'!E5+$M$2</f>
        <v>1.2080246913580244</v>
      </c>
      <c r="F5">
        <f>'שגיאת שיפוע'!F5+$M$2</f>
        <v>1.0999999999999996</v>
      </c>
      <c r="G5">
        <f>'שגיאת שיפוע'!G5+$M$2</f>
        <v>1.1092592592592587</v>
      </c>
      <c r="H5">
        <f>'שגיאת שיפוע'!H5+$M$2</f>
        <v>1.1154320987654318</v>
      </c>
      <c r="I5">
        <f>'שגיאת שיפוע'!I5+$M$2</f>
        <v>1.0999999999999996</v>
      </c>
      <c r="J5">
        <f>'שגיאת שיפוע'!J5+$M$2</f>
        <v>1.1308641975308638</v>
      </c>
    </row>
    <row r="6" spans="1:13" x14ac:dyDescent="0.25">
      <c r="B6">
        <f>'שגיאת שיפוע'!B6</f>
        <v>3</v>
      </c>
      <c r="C6">
        <f>'שגיאת שיפוע'!C6+$M$2</f>
        <v>1.5444444444444441</v>
      </c>
      <c r="D6">
        <f>'שגיאת שיפוע'!D6+$M$2</f>
        <v>1.4302469135802465</v>
      </c>
      <c r="E6">
        <f>'שגיאת שיפוע'!E6+$M$2</f>
        <v>1.2141975308641972</v>
      </c>
      <c r="F6">
        <f>'שגיאת שיפוע'!F6+$M$2</f>
        <v>1.0999999999999996</v>
      </c>
      <c r="G6">
        <f>'שגיאת שיפוע'!G6+$M$2</f>
        <v>1.1061728395061725</v>
      </c>
      <c r="H6">
        <f>'שגיאת שיפוע'!H6+$M$2</f>
        <v>1.1185185185185182</v>
      </c>
      <c r="I6">
        <f>'שגיאת שיפוע'!I6+$M$2</f>
        <v>1.1030864197530861</v>
      </c>
      <c r="J6">
        <f>'שגיאת שיפוע'!J6+$M$2</f>
        <v>1.1432098765432095</v>
      </c>
    </row>
    <row r="7" spans="1:13" x14ac:dyDescent="0.25">
      <c r="B7">
        <f>'שגיאת שיפוע'!B7</f>
        <v>4</v>
      </c>
      <c r="C7">
        <f>'שגיאת שיפוע'!C7+$M$2</f>
        <v>1.6432098765432095</v>
      </c>
      <c r="D7">
        <f>'שגיאת שיפוע'!D7+$M$2</f>
        <v>1.4981481481481478</v>
      </c>
      <c r="E7">
        <f>'שגיאת שיפוע'!E7+$M$2</f>
        <v>1.2358024691358023</v>
      </c>
      <c r="F7">
        <f>'שגיאת שיפוע'!F7+$M$2</f>
        <v>1.1030864197530861</v>
      </c>
      <c r="G7">
        <f>'שגיאת שיפוע'!G7+$M$2</f>
        <v>1.1061728395061725</v>
      </c>
      <c r="H7">
        <f>'שגיאת שיפוע'!H7+$M$2</f>
        <v>1.118518518518518</v>
      </c>
      <c r="I7">
        <f>'שגיאת שיפוע'!I7+$M$2</f>
        <v>1.1061728395061725</v>
      </c>
      <c r="J7">
        <f>'שגיאת שיפוע'!J7+$M$2</f>
        <v>1.1493827160493824</v>
      </c>
    </row>
    <row r="8" spans="1:13" x14ac:dyDescent="0.25">
      <c r="B8">
        <f>'שגיאת שיפוע'!B8</f>
        <v>5</v>
      </c>
      <c r="C8">
        <f>'שגיאת שיפוע'!C8+$M$2</f>
        <v>1.7419753086419751</v>
      </c>
      <c r="D8">
        <f>'שגיאת שיפוע'!D8+$M$2</f>
        <v>1.5598765432098762</v>
      </c>
      <c r="E8">
        <f>'שגיאת שיפוע'!E8+$M$2</f>
        <v>1.2543209876543207</v>
      </c>
      <c r="F8">
        <f>'שגיאת שיפוע'!F8+$M$2</f>
        <v>1.1061728395061725</v>
      </c>
      <c r="G8">
        <f>'שגיאת שיפוע'!G8+$M$2</f>
        <v>1.1061728395061725</v>
      </c>
      <c r="H8">
        <f>'שגיאת שיפוע'!H8+$M$2</f>
        <v>1.1277777777777773</v>
      </c>
      <c r="I8">
        <f>'שגיאת שיפוע'!I8+$M$2</f>
        <v>1.0999999999999996</v>
      </c>
      <c r="J8">
        <f>'שגיאת שיפוע'!J8+$M$2</f>
        <v>1.1617283950617281</v>
      </c>
    </row>
    <row r="9" spans="1:13" x14ac:dyDescent="0.25">
      <c r="B9">
        <f>'שגיאת שיפוע'!B9</f>
        <v>6</v>
      </c>
      <c r="C9">
        <f>'שגיאת שיפוע'!C9+$M$2</f>
        <v>1.772839506172839</v>
      </c>
      <c r="D9">
        <f>'שגיאת שיפוע'!D9+$M$2</f>
        <v>1.5938271604938268</v>
      </c>
      <c r="E9">
        <f>'שגיאת שיפוע'!E9+$M$2</f>
        <v>1.2790123456790119</v>
      </c>
      <c r="F9">
        <f>'שגיאת שיפוע'!F9+$M$2</f>
        <v>1.1154320987654318</v>
      </c>
      <c r="G9">
        <f>'שגיאת שיפוע'!G9+$M$2</f>
        <v>1.1061728395061725</v>
      </c>
      <c r="H9">
        <f>'שגיאת שיפוע'!H9+$M$2</f>
        <v>1.1154320987654318</v>
      </c>
      <c r="I9">
        <f>'שגיאת שיפוע'!I9+$M$2</f>
        <v>1.1030864197530861</v>
      </c>
      <c r="J9">
        <f>'שגיאת שיפוע'!J9+$M$2</f>
        <v>1.1370370370370368</v>
      </c>
    </row>
    <row r="10" spans="1:13" x14ac:dyDescent="0.25">
      <c r="B10">
        <f>'שגיאת שיפוע'!B10</f>
        <v>7</v>
      </c>
      <c r="C10">
        <f>'שגיאת שיפוע'!C10+$M$2</f>
        <v>1.8469135802469134</v>
      </c>
      <c r="D10">
        <f>'שגיאת שיפוע'!D10+$M$2</f>
        <v>1.6277777777777775</v>
      </c>
      <c r="E10">
        <f>'שגיאת שיפוע'!E10+$M$2</f>
        <v>1.2882716049382714</v>
      </c>
      <c r="F10">
        <f>'שגיאת שיפוע'!F10+$M$2</f>
        <v>1.1246913580246911</v>
      </c>
      <c r="G10">
        <f>'שגיאת שיפוע'!G10+$M$2</f>
        <v>1.1061728395061725</v>
      </c>
      <c r="H10">
        <f>'שגיאת שיפוע'!H10+$M$2</f>
        <v>1.1123456790123454</v>
      </c>
      <c r="I10">
        <f>'שגיאת שיפוע'!I10+$M$2</f>
        <v>1.0999999999999996</v>
      </c>
      <c r="J10">
        <f>'שגיאת שיפוע'!J10+$M$2</f>
        <v>1.1308641975308638</v>
      </c>
    </row>
    <row r="11" spans="1:13" x14ac:dyDescent="0.25">
      <c r="B11">
        <f>'שגיאת שיפוע'!B11</f>
        <v>8</v>
      </c>
      <c r="C11">
        <f>'שגיאת שיפוע'!C11+$M$2</f>
        <v>1.8777777777777775</v>
      </c>
      <c r="D11">
        <f>'שגיאת שיפוע'!D11+$M$2</f>
        <v>1.6524691358024688</v>
      </c>
      <c r="E11">
        <f>'שגיאת שיפוע'!E11+$M$2</f>
        <v>1.3006172839506169</v>
      </c>
      <c r="F11">
        <f>'שגיאת שיפוע'!F11+$M$2</f>
        <v>1.1308641975308638</v>
      </c>
      <c r="G11">
        <f>'שגיאת שיפוע'!G11+$M$2</f>
        <v>1.1030864197530861</v>
      </c>
      <c r="H11">
        <f>'שגיאת שיפוע'!H11+$M$2</f>
        <v>1.1123456790123454</v>
      </c>
      <c r="I11">
        <f>'שגיאת שיפוע'!I11+$M$2</f>
        <v>1.1030864197530861</v>
      </c>
      <c r="J11">
        <f>'שגיאת שיפוע'!J11+$M$2</f>
        <v>1.1246913580246909</v>
      </c>
    </row>
    <row r="12" spans="1:13" x14ac:dyDescent="0.25">
      <c r="B12">
        <f>'שגיאת שיפוע'!B12</f>
        <v>9</v>
      </c>
      <c r="C12">
        <f>'שגיאת שיפוע'!C12+$M$2</f>
        <v>1.9086419753086417</v>
      </c>
      <c r="D12">
        <f>'שגיאת שיפוע'!D12+$M$2</f>
        <v>1.6617283950617283</v>
      </c>
      <c r="E12">
        <f>'שגיאת שיפוע'!E12+$M$2</f>
        <v>1.3067901234567898</v>
      </c>
      <c r="F12">
        <f>'שגיאת שיפוע'!F12+$M$2</f>
        <v>1.1462962962962959</v>
      </c>
      <c r="G12">
        <f>'שגיאת שיפוע'!G12+$M$2</f>
        <v>1.1030864197530861</v>
      </c>
      <c r="H12">
        <f>'שגיאת שיפוע'!H12+$M$2</f>
        <v>1.1123456790123454</v>
      </c>
      <c r="I12">
        <f>'שגיאת שיפוע'!I12+$M$2</f>
        <v>1.1030864197530861</v>
      </c>
      <c r="J12">
        <f>'שגיאת שיפוע'!J12+$M$2</f>
        <v>1.118518518518518</v>
      </c>
    </row>
    <row r="13" spans="1:13" x14ac:dyDescent="0.25">
      <c r="B13">
        <f>'שגיאת שיפוע'!B13</f>
        <v>10</v>
      </c>
      <c r="C13">
        <f>'שגיאת שיפוע'!C13+$M$2</f>
        <v>1.9333333333333327</v>
      </c>
      <c r="D13">
        <f>'שגיאת שיפוע'!D13+$M$2</f>
        <v>1.6679012345679007</v>
      </c>
      <c r="E13">
        <f>'שגיאת שיפוע'!E13+$M$2</f>
        <v>1.3129629629629627</v>
      </c>
      <c r="F13">
        <f>'שגיאת שיפוע'!F13+$M$2</f>
        <v>1.1586419753086417</v>
      </c>
      <c r="G13">
        <f>'שגיאת שיפוע'!G13+$M$2</f>
        <v>1.1030864197530861</v>
      </c>
      <c r="H13">
        <f>'שגיאת שיפוע'!H13+$M$2</f>
        <v>1.1123456790123454</v>
      </c>
      <c r="I13">
        <f>'שגיאת שיפוע'!I13+$M$2</f>
        <v>1.1030864197530861</v>
      </c>
      <c r="J13">
        <f>'שגיאת שיפוע'!J13+$M$2</f>
        <v>1.118518518518518</v>
      </c>
    </row>
    <row r="14" spans="1:13" x14ac:dyDescent="0.25">
      <c r="B14">
        <f>'שגיאת שיפוע'!B14</f>
        <v>11</v>
      </c>
      <c r="C14">
        <f>'שגיאת שיפוע'!C14+$M$2</f>
        <v>1.9518518518518513</v>
      </c>
      <c r="D14">
        <f>'שגיאת שיפוע'!D14+$M$2</f>
        <v>1.6709876543209872</v>
      </c>
      <c r="E14">
        <f>'שגיאת שיפוע'!E14+$M$2</f>
        <v>1.322222222222222</v>
      </c>
      <c r="F14">
        <f>'שגיאת שיפוע'!F14+$M$2</f>
        <v>1.17716049382716</v>
      </c>
      <c r="G14">
        <f>'שגיאת שיפוע'!G14+$M$2</f>
        <v>1.1030864197530861</v>
      </c>
      <c r="H14">
        <f>'שגיאת שיפוע'!H14+$M$2</f>
        <v>1.1092592592592589</v>
      </c>
      <c r="I14">
        <f>'שגיאת שיפוע'!I14+$M$2</f>
        <v>1.1123456790123454</v>
      </c>
      <c r="J14">
        <f>'שגיאת שיפוע'!J14+$M$2</f>
        <v>1.0999999999999996</v>
      </c>
    </row>
    <row r="15" spans="1:13" x14ac:dyDescent="0.25">
      <c r="B15">
        <f>'שגיאת שיפוע'!B15</f>
        <v>12</v>
      </c>
      <c r="C15">
        <f>'שגיאת שיפוע'!C15+$M$2</f>
        <v>1.9456790123456786</v>
      </c>
      <c r="D15">
        <f>'שגיאת שיפוע'!D15+$M$2</f>
        <v>1.6709876543209874</v>
      </c>
      <c r="E15">
        <f>'שגיאת שיפוע'!E15+$M$2</f>
        <v>1.322222222222222</v>
      </c>
      <c r="F15">
        <f>'שגיאת שיפוע'!F15+$M$2</f>
        <v>1.1802469135802465</v>
      </c>
      <c r="G15">
        <f>'שגיאת שיפוע'!G15+$M$2</f>
        <v>1.1123456790123454</v>
      </c>
      <c r="H15">
        <f>'שגיאת שיפוע'!H15+$M$2</f>
        <v>1.1061728395061725</v>
      </c>
      <c r="I15">
        <f>'שגיאת שיפוע'!I15+$M$2</f>
        <v>1.1154320987654318</v>
      </c>
      <c r="J15">
        <f>'שגיאת שיפוע'!J15+$M$2</f>
        <v>1.1061728395061725</v>
      </c>
    </row>
    <row r="16" spans="1:13" x14ac:dyDescent="0.25">
      <c r="B16">
        <f>'שגיאת שיפוע'!B16</f>
        <v>13</v>
      </c>
      <c r="C16">
        <f>'שגיאת שיפוע'!C16+$M$2</f>
        <v>1.9271604938271603</v>
      </c>
      <c r="D16">
        <f>'שגיאת שיפוע'!D16+$M$2</f>
        <v>1.6740740740740738</v>
      </c>
      <c r="E16">
        <f>'שגיאת שיפוע'!E16+$M$2</f>
        <v>1.3376543209876539</v>
      </c>
      <c r="F16">
        <f>'שגיאת שיפוע'!F16+$M$2</f>
        <v>1.189506172839506</v>
      </c>
      <c r="G16">
        <f>'שגיאת שיפוע'!G16+$M$2</f>
        <v>1.1154320987654318</v>
      </c>
      <c r="H16">
        <f>'שגיאת שיפוע'!H16+$M$2</f>
        <v>1.1092592592592589</v>
      </c>
      <c r="I16">
        <f>'שגיאת שיפוע'!I16+$M$2</f>
        <v>1.1154320987654318</v>
      </c>
      <c r="J16">
        <f>'שגיאת שיפוע'!J16+$M$2</f>
        <v>1.1061728395061725</v>
      </c>
    </row>
    <row r="17" spans="2:10" x14ac:dyDescent="0.25">
      <c r="B17">
        <f>'שגיאת שיפוע'!B17</f>
        <v>14</v>
      </c>
      <c r="C17">
        <f>'שגיאת שיפוע'!C17+$M$2</f>
        <v>1.8901234567901231</v>
      </c>
      <c r="D17">
        <f>'שגיאת שיפוע'!D17+$M$2</f>
        <v>1.655555555555555</v>
      </c>
      <c r="E17">
        <f>'שגיאת שיפוע'!E17+$M$2</f>
        <v>1.3407407407407403</v>
      </c>
      <c r="F17">
        <f>'שגיאת שיפוע'!F17+$M$2</f>
        <v>1.1925925925925922</v>
      </c>
      <c r="G17">
        <f>'שגיאת שיפוע'!G17+$M$2</f>
        <v>1.1216049382716045</v>
      </c>
      <c r="H17">
        <f>'שגיאת שיפוע'!H17+$M$2</f>
        <v>1.1030864197530861</v>
      </c>
      <c r="I17">
        <f>'שגיאת שיפוע'!I17+$M$2</f>
        <v>1.1216049382716045</v>
      </c>
      <c r="J17">
        <f>'שגיאת שיפוע'!J17+$M$2</f>
        <v>1.1185185185185182</v>
      </c>
    </row>
    <row r="18" spans="2:10" x14ac:dyDescent="0.25">
      <c r="B18">
        <f>'שגיאת שיפוע'!B18</f>
        <v>15</v>
      </c>
      <c r="C18">
        <f>'שגיאת שיפוע'!C18+$M$2</f>
        <v>1.939506172839506</v>
      </c>
      <c r="D18">
        <f>'שגיאת שיפוע'!D18+$M$2</f>
        <v>1.6771604938271603</v>
      </c>
      <c r="E18">
        <f>'שגיאת שיפוע'!E18+$M$2</f>
        <v>1.3407407407407403</v>
      </c>
      <c r="F18">
        <f>'שגיאת שיפוע'!F18+$M$2</f>
        <v>1.1987654320987651</v>
      </c>
      <c r="G18">
        <f>'שגיאת שיפוע'!G18+$M$2</f>
        <v>1.1216049382716045</v>
      </c>
      <c r="H18">
        <f>'שגיאת שיפוע'!H18+$M$2</f>
        <v>1.1061728395061725</v>
      </c>
      <c r="I18">
        <f>'שגיאת שיפוע'!I18+$M$2</f>
        <v>1.1246913580246911</v>
      </c>
      <c r="J18">
        <f>'שגיאת שיפוע'!J18+$M$2</f>
        <v>1.1246913580246911</v>
      </c>
    </row>
    <row r="19" spans="2:10" x14ac:dyDescent="0.25">
      <c r="B19">
        <f>'שגיאת שיפוע'!B19</f>
        <v>16</v>
      </c>
      <c r="C19">
        <f>'שגיאת שיפוע'!C19+$M$2</f>
        <v>1.9518518518518517</v>
      </c>
      <c r="D19">
        <f>'שגיאת שיפוע'!D19+$M$2</f>
        <v>1.6771604938271603</v>
      </c>
      <c r="E19">
        <f>'שגיאת שיפוע'!E19+$M$2</f>
        <v>1.3376543209876539</v>
      </c>
      <c r="F19">
        <f>'שגיאת שיפוע'!F19+$M$2</f>
        <v>1.1987654320987651</v>
      </c>
      <c r="G19">
        <f>'שגיאת שיפוע'!G19+$M$2</f>
        <v>1.1246913580246911</v>
      </c>
      <c r="H19">
        <f>'שגיאת שיפוע'!H19+$M$2</f>
        <v>1.0999999999999996</v>
      </c>
      <c r="I19">
        <f>'שגיאת שיפוע'!I19+$M$2</f>
        <v>1.1277777777777775</v>
      </c>
      <c r="J19">
        <f>'שגיאת שיפוע'!J19+$M$2</f>
        <v>1.1308641975308638</v>
      </c>
    </row>
    <row r="20" spans="2:10" x14ac:dyDescent="0.25">
      <c r="B20">
        <f>'שגיאת שיפוע'!B20</f>
        <v>17</v>
      </c>
      <c r="C20">
        <f>'שגיאת שיפוע'!C20+$M$2</f>
        <v>1.9148148148148145</v>
      </c>
      <c r="D20">
        <f>'שגיאת שיפוע'!D20+$M$2</f>
        <v>1.6709876543209874</v>
      </c>
      <c r="E20">
        <f>'שגיאת שיפוע'!E20+$M$2</f>
        <v>1.3530864197530861</v>
      </c>
      <c r="F20">
        <f>'שגיאת שיפוע'!F20+$M$2</f>
        <v>1.2049382716049379</v>
      </c>
      <c r="G20">
        <f>'שגיאת שיפוע'!G20+$M$2</f>
        <v>1.1308641975308638</v>
      </c>
      <c r="H20">
        <f>'שגיאת שיפוע'!H20+$M$2</f>
        <v>1.0999999999999996</v>
      </c>
      <c r="I20">
        <f>'שגיאת שיפוע'!I20+$M$2</f>
        <v>1.1370370370370366</v>
      </c>
      <c r="J20">
        <f>'שגיאת שיפוע'!J20+$M$2</f>
        <v>1.1432098765432095</v>
      </c>
    </row>
    <row r="21" spans="2:10" x14ac:dyDescent="0.25">
      <c r="B21">
        <f>'שגיאת שיפוע'!B21</f>
        <v>18</v>
      </c>
      <c r="C21">
        <f>'שגיאת שיפוע'!C21+$M$2</f>
        <v>1.9333333333333327</v>
      </c>
      <c r="D21">
        <f>'שגיאת שיפוע'!D21+$M$2</f>
        <v>1.6740740740740736</v>
      </c>
      <c r="E21">
        <f>'שגיאת שיפוע'!E21+$M$2</f>
        <v>1.3469135802469132</v>
      </c>
      <c r="F21">
        <f>'שגיאת שיפוע'!F21+$M$2</f>
        <v>1.2049382716049379</v>
      </c>
      <c r="G21">
        <f>'שגיאת שיפוע'!G21+$M$2</f>
        <v>1.1308641975308638</v>
      </c>
      <c r="H21">
        <f>'שגיאת שיפוע'!H21+$M$2</f>
        <v>1.1030864197530861</v>
      </c>
      <c r="I21">
        <f>'שגיאת שיפוע'!I21+$M$2</f>
        <v>1.1339506172839502</v>
      </c>
      <c r="J21">
        <f>'שגיאת שיפוע'!J21+$M$2</f>
        <v>1.1432098765432095</v>
      </c>
    </row>
    <row r="22" spans="2:10" x14ac:dyDescent="0.25">
      <c r="B22">
        <f>'שגיאת שיפוע'!B22</f>
        <v>19</v>
      </c>
      <c r="C22">
        <f>'שגיאת שיפוע'!C22+$M$2</f>
        <v>1.9518518518518517</v>
      </c>
      <c r="D22">
        <f>'שגיאת שיפוע'!D22+$M$2</f>
        <v>1.6833333333333331</v>
      </c>
      <c r="E22">
        <f>'שגיאת שיפוע'!E22+$M$2</f>
        <v>1.3469135802469132</v>
      </c>
      <c r="F22">
        <f>'שגיאת שיפוע'!F22+$M$2</f>
        <v>1.2080246913580244</v>
      </c>
      <c r="G22">
        <f>'שגיאת שיפוע'!G22+$M$2</f>
        <v>1.1339506172839502</v>
      </c>
      <c r="H22">
        <f>'שגיאת שיפוע'!H22+$M$2</f>
        <v>1.1061728395061725</v>
      </c>
      <c r="I22">
        <f>'שגיאת שיפוע'!I22+$M$2</f>
        <v>1.1339506172839502</v>
      </c>
      <c r="J22">
        <f>'שגיאת שיפוע'!J22+$M$2</f>
        <v>1.1493827160493821</v>
      </c>
    </row>
    <row r="23" spans="2:10" x14ac:dyDescent="0.25">
      <c r="B23">
        <f>'שגיאת שיפוע'!B23</f>
        <v>20</v>
      </c>
      <c r="C23">
        <f>'שגיאת שיפוע'!C23+$M$2</f>
        <v>1.964197530864197</v>
      </c>
      <c r="D23">
        <f>'שגיאת שיפוע'!D23+$M$2</f>
        <v>1.6864197530864193</v>
      </c>
      <c r="E23">
        <f>'שגיאת שיפוע'!E23+$M$2</f>
        <v>1.3438271604938268</v>
      </c>
      <c r="F23">
        <f>'שגיאת שיפוע'!F23+$M$2</f>
        <v>1.2080246913580244</v>
      </c>
      <c r="G23">
        <f>'שגיאת שיפוע'!G23+$M$2</f>
        <v>1.1339506172839502</v>
      </c>
      <c r="H23">
        <f>'שגיאת שיפוע'!H23+$M$2</f>
        <v>1.1061728395061725</v>
      </c>
      <c r="I23">
        <f>'שגיאת שיפוע'!I23+$M$2</f>
        <v>1.1308641975308638</v>
      </c>
      <c r="J23">
        <f>'שגיאת שיפוע'!J23+$M$2</f>
        <v>1.1432098765432095</v>
      </c>
    </row>
    <row r="24" spans="2:10" x14ac:dyDescent="0.25">
      <c r="B24">
        <f>'שגיאת שיפוע'!B24</f>
        <v>21</v>
      </c>
      <c r="C24">
        <f>'שגיאת שיפוע'!C24+$M$2</f>
        <v>1.9703703703703699</v>
      </c>
      <c r="D24">
        <f>'שגיאת שיפוע'!D24+$M$2</f>
        <v>1.6864197530864193</v>
      </c>
      <c r="E24">
        <f>'שגיאת שיפוע'!E24+$M$2</f>
        <v>1.3438271604938268</v>
      </c>
      <c r="F24">
        <f>'שגיאת שיפוע'!F24+$M$2</f>
        <v>1.2141975308641972</v>
      </c>
      <c r="G24">
        <f>'שגיאת שיפוע'!G24+$M$2</f>
        <v>1.1370370370370366</v>
      </c>
      <c r="H24">
        <f>'שגיאת שיפוע'!H24+$M$2</f>
        <v>1.1061728395061725</v>
      </c>
      <c r="I24">
        <f>'שגיאת שיפוע'!I24+$M$2</f>
        <v>1.1308641975308638</v>
      </c>
      <c r="J24">
        <f>'שגיאת שיפוע'!J24+$M$2</f>
        <v>1.1432098765432095</v>
      </c>
    </row>
    <row r="25" spans="2:10" x14ac:dyDescent="0.25">
      <c r="B25">
        <f>'שגיאת שיפוע'!B25</f>
        <v>22</v>
      </c>
      <c r="C25">
        <f>'שגיאת שיפוע'!C25+$M$2</f>
        <v>1.964197530864197</v>
      </c>
      <c r="D25">
        <f>'שגיאת שיפוע'!D25+$M$2</f>
        <v>1.689506172839506</v>
      </c>
      <c r="E25">
        <f>'שגיאת שיפוע'!E25+$M$2</f>
        <v>1.3499999999999996</v>
      </c>
      <c r="F25">
        <f>'שגיאת שיפוע'!F25+$M$2</f>
        <v>1.2141975308641972</v>
      </c>
      <c r="G25">
        <f>'שגיאת שיפוע'!G25+$M$2</f>
        <v>1.1370370370370366</v>
      </c>
      <c r="H25">
        <f>'שגיאת שיפוע'!H25+$M$2</f>
        <v>1.1092592592592589</v>
      </c>
      <c r="I25">
        <f>'שגיאת שיפוע'!I25+$M$2</f>
        <v>1.1277777777777773</v>
      </c>
      <c r="J25">
        <f>'שגיאת שיפוע'!J25+$M$2</f>
        <v>1.1432098765432095</v>
      </c>
    </row>
    <row r="26" spans="2:10" x14ac:dyDescent="0.25">
      <c r="B26">
        <f>'שגיאת שיפוע'!B26</f>
        <v>23</v>
      </c>
      <c r="C26">
        <f>'שגיאת שיפוע'!C26+$M$2</f>
        <v>1.9333333333333329</v>
      </c>
      <c r="D26">
        <f>'שגיאת שיפוע'!D26+$M$2</f>
        <v>1.6833333333333329</v>
      </c>
      <c r="E26">
        <f>'שגיאת שיפוע'!E26+$M$2</f>
        <v>1.3623456790123454</v>
      </c>
      <c r="F26">
        <f>'שגיאת שיפוע'!F26+$M$2</f>
        <v>1.2141975308641972</v>
      </c>
      <c r="G26">
        <f>'שגיאת שיפוע'!G26+$M$2</f>
        <v>1.1370370370370366</v>
      </c>
      <c r="H26">
        <f>'שגיאת שיפוע'!H26+$M$2</f>
        <v>1.1123456790123454</v>
      </c>
      <c r="I26">
        <f>'שגיאת שיפוע'!I26+$M$2</f>
        <v>1.1277777777777773</v>
      </c>
      <c r="J26">
        <f>'שגיאת שיפוע'!J26+$M$2</f>
        <v>1.1432098765432095</v>
      </c>
    </row>
    <row r="27" spans="2:10" x14ac:dyDescent="0.25">
      <c r="B27">
        <f>'שגיאת שיפוע'!B27</f>
        <v>24</v>
      </c>
      <c r="C27">
        <f>'שגיאת שיפוע'!C27+$M$2</f>
        <v>1.939506172839506</v>
      </c>
      <c r="D27">
        <f>'שגיאת שיפוע'!D27+$M$2</f>
        <v>1.6833333333333331</v>
      </c>
      <c r="E27">
        <f>'שגיאת שיפוע'!E27+$M$2</f>
        <v>1.3623456790123454</v>
      </c>
      <c r="F27">
        <f>'שגיאת שיפוע'!F27+$M$2</f>
        <v>1.2203703703703701</v>
      </c>
      <c r="G27">
        <f>'שגיאת שיפוע'!G27+$M$2</f>
        <v>1.1432098765432095</v>
      </c>
      <c r="H27">
        <f>'שגיאת שיפוע'!H27+$M$2</f>
        <v>1.1123456790123454</v>
      </c>
      <c r="I27">
        <f>'שגיאת שיפוע'!I27+$M$2</f>
        <v>1.1339506172839504</v>
      </c>
      <c r="J27">
        <f>'שגיאת שיפוע'!J27+$M$2</f>
        <v>1.1493827160493824</v>
      </c>
    </row>
    <row r="28" spans="2:10" x14ac:dyDescent="0.25">
      <c r="B28">
        <f>'שגיאת שיפוע'!B28</f>
        <v>25</v>
      </c>
      <c r="C28">
        <f>'שגיאת שיפוע'!C28+$M$2</f>
        <v>1.976543209876543</v>
      </c>
      <c r="D28">
        <f>'שגיאת שיפוע'!D28+$M$2</f>
        <v>1.6956790123456786</v>
      </c>
      <c r="E28">
        <f>'שגיאת שיפוע'!E28+$M$2</f>
        <v>1.3530864197530859</v>
      </c>
      <c r="F28">
        <f>'שגיאת שיפוע'!F28+$M$2</f>
        <v>1.2172839506172837</v>
      </c>
      <c r="G28">
        <f>'שגיאת שיפוע'!G28+$M$2</f>
        <v>1.1401234567901231</v>
      </c>
      <c r="H28">
        <f>'שגיאת שיפוע'!H28+$M$2</f>
        <v>1.1154320987654318</v>
      </c>
      <c r="I28">
        <f>'שגיאת שיפוע'!I28+$M$2</f>
        <v>1.1277777777777773</v>
      </c>
      <c r="J28">
        <f>'שגיאת שיפוע'!J28+$M$2</f>
        <v>1.1493827160493824</v>
      </c>
    </row>
    <row r="29" spans="2:10" x14ac:dyDescent="0.25">
      <c r="B29">
        <f>'שגיאת שיפוע'!B29</f>
        <v>26</v>
      </c>
      <c r="C29">
        <f>'שגיאת שיפוע'!C29+$M$2</f>
        <v>1.9703703703703699</v>
      </c>
      <c r="D29">
        <f>'שגיאת שיפוע'!D29+$M$2</f>
        <v>1.7018518518518513</v>
      </c>
      <c r="E29">
        <f>'שגיאת שיפוע'!E29+$M$2</f>
        <v>1.3561728395061725</v>
      </c>
      <c r="F29">
        <f>'שגיאת שיפוע'!F29+$M$2</f>
        <v>1.2141975308641972</v>
      </c>
      <c r="G29">
        <f>'שגיאת שיפוע'!G29+$M$2</f>
        <v>1.1462962962962959</v>
      </c>
      <c r="H29">
        <f>'שגיאת שיפוע'!H29+$M$2</f>
        <v>1.1154320987654318</v>
      </c>
      <c r="I29">
        <f>'שגיאת שיפוע'!I29+$M$2</f>
        <v>1.1308641975308638</v>
      </c>
      <c r="J29">
        <f>'שגיאת שיפוע'!J29+$M$2</f>
        <v>1.1493827160493824</v>
      </c>
    </row>
    <row r="30" spans="2:10" x14ac:dyDescent="0.25">
      <c r="B30">
        <f>'שגיאת שיפוע'!B30</f>
        <v>27</v>
      </c>
      <c r="C30">
        <f>'שגיאת שיפוע'!C30+$M$2</f>
        <v>1.964197530864197</v>
      </c>
      <c r="D30">
        <f>'שגיאת שיפוע'!D30+$M$2</f>
        <v>1.7080246913580241</v>
      </c>
      <c r="E30">
        <f>'שגיאת שיפוע'!E30+$M$2</f>
        <v>1.3654320987654316</v>
      </c>
      <c r="F30">
        <f>'שגיאת שיפוע'!F30+$M$2</f>
        <v>1.2141975308641972</v>
      </c>
      <c r="G30">
        <f>'שגיאת שיפוע'!G30+$M$2</f>
        <v>1.1432098765432095</v>
      </c>
      <c r="H30">
        <f>'שגיאת שיפוע'!H30+$M$2</f>
        <v>1.1154320987654318</v>
      </c>
      <c r="I30">
        <f>'שגיאת שיפוע'!I30+$M$2</f>
        <v>1.1277777777777773</v>
      </c>
      <c r="J30">
        <f>'שגיאת שיפוע'!J30+$M$2</f>
        <v>1.1493827160493824</v>
      </c>
    </row>
    <row r="31" spans="2:10" x14ac:dyDescent="0.25">
      <c r="B31">
        <f>'שגיאת שיפוע'!B31</f>
        <v>28</v>
      </c>
      <c r="C31">
        <f>'שגיאת שיפוע'!C31+$M$2</f>
        <v>1.964197530864197</v>
      </c>
      <c r="D31">
        <f>'שגיאת שיפוע'!D31+$M$2</f>
        <v>1.7049382716049379</v>
      </c>
      <c r="E31">
        <f>'שגיאת שיפוע'!E31+$M$2</f>
        <v>1.3623456790123452</v>
      </c>
      <c r="F31">
        <f>'שגיאת שיפוע'!F31+$M$2</f>
        <v>1.2141975308641972</v>
      </c>
      <c r="G31">
        <f>'שגיאת שיפוע'!G31+$M$2</f>
        <v>1.1462962962962959</v>
      </c>
      <c r="H31">
        <f>'שגיאת שיפוע'!H31+$M$2</f>
        <v>1.1185185185185182</v>
      </c>
      <c r="I31">
        <f>'שגיאת שיפוע'!I31+$M$2</f>
        <v>1.1277777777777773</v>
      </c>
      <c r="J31">
        <f>'שגיאת שיפוע'!J31+$M$2</f>
        <v>1.1493827160493824</v>
      </c>
    </row>
    <row r="32" spans="2:10" x14ac:dyDescent="0.25">
      <c r="B32">
        <f>'שגיאת שיפוע'!B32</f>
        <v>29</v>
      </c>
      <c r="C32">
        <f>'שגיאת שיפוע'!C32+$M$2</f>
        <v>1.9456790123456789</v>
      </c>
      <c r="D32">
        <f>'שגיאת שיפוע'!D32+$M$2</f>
        <v>1.7049382716049379</v>
      </c>
      <c r="E32">
        <f>'שגיאת שיפוע'!E32+$M$2</f>
        <v>1.3685185185185182</v>
      </c>
      <c r="F32">
        <f>'שגיאת שיפוע'!F32+$M$2</f>
        <v>1.2111111111111108</v>
      </c>
      <c r="G32">
        <f>'שגיאת שיפוע'!G32+$M$2</f>
        <v>1.1462962962962959</v>
      </c>
      <c r="H32">
        <f>'שגיאת שיפוע'!H32+$M$2</f>
        <v>1.1185185185185182</v>
      </c>
      <c r="I32">
        <f>'שגיאת שיפוע'!I32+$M$2</f>
        <v>1.1277777777777773</v>
      </c>
      <c r="J32">
        <f>'שגיאת שיפוע'!J32+$M$2</f>
        <v>1.1493827160493824</v>
      </c>
    </row>
    <row r="33" spans="2:10" x14ac:dyDescent="0.25">
      <c r="B33">
        <f>'שגיאת שיפוע'!B33</f>
        <v>30</v>
      </c>
      <c r="C33">
        <f>'שגיאת שיפוע'!C33+$M$2</f>
        <v>1.9765432098765425</v>
      </c>
      <c r="D33">
        <f>'שגיאת שיפוע'!D33+$M$2</f>
        <v>1.7080246913580241</v>
      </c>
      <c r="E33">
        <f>'שגיאת שיפוע'!E33+$M$2</f>
        <v>1.3561728395061725</v>
      </c>
      <c r="F33">
        <f>'שגיאת שיפוע'!F33+$M$2</f>
        <v>1.2141975308641972</v>
      </c>
      <c r="G33">
        <f>'שגיאת שיפוע'!G33+$M$2</f>
        <v>1.1493827160493824</v>
      </c>
      <c r="H33">
        <f>'שגיאת שיפוע'!H33+$M$2</f>
        <v>1.1185185185185182</v>
      </c>
      <c r="I33">
        <f>'שגיאת שיפוע'!I33+$M$2</f>
        <v>1.1246913580246911</v>
      </c>
      <c r="J33">
        <f>'שגיאת שיפוע'!J33+$M$2</f>
        <v>1.1432098765432097</v>
      </c>
    </row>
    <row r="34" spans="2:10" x14ac:dyDescent="0.25">
      <c r="B34">
        <f>'שגיאת שיפוע'!B34</f>
        <v>31</v>
      </c>
      <c r="C34">
        <f>'שגיאת שיפוע'!C34+$M$2</f>
        <v>1.9518518518518513</v>
      </c>
      <c r="D34">
        <f>'שגיאת שיפוע'!D34+$M$2</f>
        <v>1.7080246913580244</v>
      </c>
      <c r="E34">
        <f>'שגיאת שיפוע'!E34+$M$2</f>
        <v>1.3685185185185182</v>
      </c>
      <c r="F34">
        <f>'שגיאת שיפוע'!F34+$M$2</f>
        <v>1.2141975308641972</v>
      </c>
      <c r="G34">
        <f>'שגיאת שיפוע'!G34+$M$2</f>
        <v>1.1493827160493824</v>
      </c>
      <c r="H34">
        <f>'שגיאת שיפוע'!H34+$M$2</f>
        <v>1.1185185185185182</v>
      </c>
      <c r="I34">
        <f>'שגיאת שיפוע'!I34+$M$2</f>
        <v>1.1246913580246911</v>
      </c>
      <c r="J34">
        <f>'שגיאת שיפוע'!J34+$M$2</f>
        <v>1.1432098765432097</v>
      </c>
    </row>
    <row r="35" spans="2:10" x14ac:dyDescent="0.25">
      <c r="B35">
        <f>'שגיאת שיפוע'!B35</f>
        <v>32</v>
      </c>
      <c r="C35">
        <f>'שגיאת שיפוע'!C35+$M$2</f>
        <v>1.9827160493827156</v>
      </c>
      <c r="D35">
        <f>'שגיאת שיפוע'!D35+$M$2</f>
        <v>1.714197530864197</v>
      </c>
      <c r="E35">
        <f>'שגיאת שיפוע'!E35+$M$2</f>
        <v>1.3561728395061725</v>
      </c>
      <c r="F35">
        <f>'שגיאת שיפוע'!F35+$M$2</f>
        <v>1.2111111111111108</v>
      </c>
      <c r="G35">
        <f>'שגיאת שיפוע'!G35+$M$2</f>
        <v>1.1493827160493824</v>
      </c>
      <c r="H35">
        <f>'שגיאת שיפוע'!H35+$M$2</f>
        <v>1.1185185185185182</v>
      </c>
      <c r="I35">
        <f>'שגיאת שיפוע'!I35+$M$2</f>
        <v>1.1246913580246911</v>
      </c>
      <c r="J35">
        <f>'שגיאת שיפוע'!J35+$M$2</f>
        <v>1.1432098765432097</v>
      </c>
    </row>
    <row r="36" spans="2:10" x14ac:dyDescent="0.25">
      <c r="B36">
        <f>'שגיאת שיפוע'!B36</f>
        <v>33</v>
      </c>
      <c r="C36">
        <f>'שגיאת שיפוע'!C36+$M$2</f>
        <v>1.9765432098765425</v>
      </c>
      <c r="D36">
        <f>'שגיאת שיפוע'!D36+$M$2</f>
        <v>1.7111111111111108</v>
      </c>
      <c r="E36">
        <f>'שגיאת שיפוע'!E36+$M$2</f>
        <v>1.3561728395061725</v>
      </c>
      <c r="F36">
        <f>'שגיאת שיפוע'!F36+$M$2</f>
        <v>1.2111111111111108</v>
      </c>
      <c r="G36">
        <f>'שגיאת שיפוע'!G36+$M$2</f>
        <v>1.1493827160493824</v>
      </c>
      <c r="H36">
        <f>'שגיאת שיפוע'!H36+$M$2</f>
        <v>1.1185185185185182</v>
      </c>
      <c r="I36">
        <f>'שגיאת שיפוע'!I36+$M$2</f>
        <v>1.1246913580246911</v>
      </c>
      <c r="J36">
        <f>'שגיאת שיפוע'!J36+$M$2</f>
        <v>1.1432098765432097</v>
      </c>
    </row>
    <row r="37" spans="2:10" x14ac:dyDescent="0.25">
      <c r="B37">
        <f>'שגיאת שיפוע'!B37</f>
        <v>34</v>
      </c>
      <c r="C37">
        <f>'שגיאת שיפוע'!C37+$M$2</f>
        <v>1.9703703703703699</v>
      </c>
      <c r="D37">
        <f>'שגיאת שיפוע'!D37+$M$2</f>
        <v>1.714197530864197</v>
      </c>
      <c r="E37">
        <f>'שגיאת שיפוע'!E37+$M$2</f>
        <v>1.3623456790123454</v>
      </c>
      <c r="F37">
        <f>'שגיאת שיפוע'!F37+$M$2</f>
        <v>1.2111111111111108</v>
      </c>
      <c r="G37">
        <f>'שגיאת שיפוע'!G37+$M$2</f>
        <v>1.1493827160493824</v>
      </c>
      <c r="H37">
        <f>'שגיאת שיפוע'!H37+$M$2</f>
        <v>1.1185185185185182</v>
      </c>
      <c r="I37">
        <f>'שגיאת שיפוע'!I37+$M$2</f>
        <v>1.1246913580246911</v>
      </c>
      <c r="J37">
        <f>'שגיאת שיפוע'!J37+$M$2</f>
        <v>1.1432098765432097</v>
      </c>
    </row>
    <row r="38" spans="2:10" x14ac:dyDescent="0.25">
      <c r="B38">
        <f>'שגיאת שיפוע'!B38</f>
        <v>35</v>
      </c>
      <c r="C38">
        <f>'שגיאת שיפוע'!C38+$M$2</f>
        <v>1.939506172839506</v>
      </c>
      <c r="D38">
        <f>'שגיאת שיפוע'!D38+$M$2</f>
        <v>1.7111111111111108</v>
      </c>
      <c r="E38">
        <f>'שגיאת שיפוע'!E38+$M$2</f>
        <v>1.3716049382716045</v>
      </c>
      <c r="F38">
        <f>'שגיאת שיפוע'!F38+$M$2</f>
        <v>1.2080246913580244</v>
      </c>
      <c r="G38">
        <f>'שגיאת שיפוע'!G38+$M$2</f>
        <v>1.1524691358024688</v>
      </c>
      <c r="H38">
        <f>'שגיאת שיפוע'!H38+$M$2</f>
        <v>1.1216049382716047</v>
      </c>
      <c r="I38">
        <f>'שגיאת שיפוע'!I38+$M$2</f>
        <v>1.1246913580246911</v>
      </c>
      <c r="J38">
        <f>'שגיאת שיפוע'!J38+$M$2</f>
        <v>1.1432098765432097</v>
      </c>
    </row>
    <row r="39" spans="2:10" x14ac:dyDescent="0.25">
      <c r="B39">
        <f>'שגיאת שיפוע'!B39</f>
        <v>36</v>
      </c>
      <c r="C39">
        <f>'שגיאת שיפוע'!C39+$M$2</f>
        <v>1.9703703703703699</v>
      </c>
      <c r="D39">
        <f>'שגיאת שיפוע'!D39+$M$2</f>
        <v>1.7141975308641972</v>
      </c>
      <c r="E39">
        <f>'שגיאת שיפוע'!E39+$M$2</f>
        <v>1.3623456790123454</v>
      </c>
      <c r="F39">
        <f>'שגיאת שיפוע'!F39+$M$2</f>
        <v>1.2111111111111106</v>
      </c>
      <c r="G39">
        <f>'שגיאת שיפוע'!G39+$M$2</f>
        <v>1.1524691358024688</v>
      </c>
      <c r="H39">
        <f>'שגיאת שיפוע'!H39+$M$2</f>
        <v>1.1216049382716047</v>
      </c>
      <c r="I39">
        <f>'שגיאת שיפוע'!I39+$M$2</f>
        <v>1.1246913580246911</v>
      </c>
      <c r="J39">
        <f>'שגיאת שיפוע'!J39+$M$2</f>
        <v>1.1432098765432097</v>
      </c>
    </row>
    <row r="40" spans="2:10" x14ac:dyDescent="0.25">
      <c r="B40">
        <f>'שגיאת שיפוע'!B40</f>
        <v>37</v>
      </c>
      <c r="C40">
        <f>'שגיאת שיפוע'!C40+$M$2</f>
        <v>1.964197530864197</v>
      </c>
      <c r="D40">
        <f>'שגיאת שיפוע'!D40+$M$2</f>
        <v>1.7141975308641972</v>
      </c>
      <c r="E40">
        <f>'שגיאת שיפוע'!E40+$M$2</f>
        <v>1.3623456790123454</v>
      </c>
      <c r="F40">
        <f>'שגיאת שיפוע'!F40+$M$2</f>
        <v>1.2111111111111106</v>
      </c>
      <c r="G40">
        <f>'שגיאת שיפוע'!G40+$M$2</f>
        <v>1.1555555555555552</v>
      </c>
      <c r="H40">
        <f>'שגיאת שיפוע'!H40+$M$2</f>
        <v>1.1246913580246911</v>
      </c>
      <c r="I40">
        <f>'שגיאת שיפוע'!I40+$M$2</f>
        <v>1.1246913580246911</v>
      </c>
      <c r="J40">
        <f>'שגיאת שיפוע'!J40+$M$2</f>
        <v>1.1493827160493824</v>
      </c>
    </row>
    <row r="41" spans="2:10" x14ac:dyDescent="0.25">
      <c r="B41">
        <f>'שגיאת שיפוע'!B41</f>
        <v>38</v>
      </c>
      <c r="C41">
        <f>'שגיאת שיפוע'!C41+$M$2</f>
        <v>1.9209876543209874</v>
      </c>
      <c r="D41">
        <f>'שגיאת שיפוע'!D41+$M$2</f>
        <v>1.6956790123456786</v>
      </c>
      <c r="E41">
        <f>'שגיאת שיפוע'!E41+$M$2</f>
        <v>1.3746913580246911</v>
      </c>
      <c r="F41">
        <f>'שגיאת שיפוע'!F41+$M$2</f>
        <v>1.2172839506172837</v>
      </c>
      <c r="G41">
        <f>'שגיאת שיפוע'!G41+$M$2</f>
        <v>1.1493827160493824</v>
      </c>
      <c r="H41">
        <f>'שגיאת שיפוע'!H41+$M$2</f>
        <v>1.1185185185185182</v>
      </c>
      <c r="I41">
        <f>'שגיאת שיפוע'!I41+$M$2</f>
        <v>1.1246913580246911</v>
      </c>
      <c r="J41">
        <f>'שגיאת שיפוע'!J41+$M$2</f>
        <v>1.1432098765432097</v>
      </c>
    </row>
    <row r="42" spans="2:10" x14ac:dyDescent="0.25">
      <c r="B42">
        <f>'שגיאת שיפוע'!B42</f>
        <v>39</v>
      </c>
      <c r="C42">
        <f>'שגיאת שיפוע'!C42+$M$2</f>
        <v>1.9209876543209869</v>
      </c>
      <c r="D42">
        <f>'שגיאת שיפוע'!D42+$M$2</f>
        <v>1.689506172839506</v>
      </c>
      <c r="E42">
        <f>'שגיאת שיפוע'!E42+$M$2</f>
        <v>1.3685185185185182</v>
      </c>
      <c r="F42">
        <f>'שגיאת שיפוע'!F42+$M$2</f>
        <v>1.2172839506172835</v>
      </c>
      <c r="G42">
        <f>'שגיאת שיפוע'!G42+$M$2</f>
        <v>1.1524691358024688</v>
      </c>
      <c r="H42">
        <f>'שגיאת שיפוע'!H42+$M$2</f>
        <v>1.1246913580246911</v>
      </c>
      <c r="I42">
        <f>'שגיאת שיפוע'!I42+$M$2</f>
        <v>1.1246913580246911</v>
      </c>
      <c r="J42">
        <f>'שגיאת שיפוע'!J42+$M$2</f>
        <v>1.1493827160493824</v>
      </c>
    </row>
    <row r="43" spans="2:10" x14ac:dyDescent="0.25">
      <c r="B43">
        <f>'שגיאת שיפוע'!B43</f>
        <v>40</v>
      </c>
      <c r="C43">
        <f>'שגיאת שיפוע'!C43+$M$2</f>
        <v>1.9456790123456789</v>
      </c>
      <c r="D43">
        <f>'שגיאת שיפוע'!D43+$M$2</f>
        <v>1.7018518518518513</v>
      </c>
      <c r="E43">
        <f>'שגיאת שיפוע'!E43+$M$2</f>
        <v>1.368518518518518</v>
      </c>
      <c r="F43">
        <f>'שגיאת שיפוע'!F43+$M$2</f>
        <v>1.2203703703703699</v>
      </c>
      <c r="G43">
        <f>'שגיאת שיפוע'!G43+$M$2</f>
        <v>1.1555555555555552</v>
      </c>
      <c r="H43">
        <f>'שגיאת שיפוע'!H43+$M$2</f>
        <v>1.1216049382716047</v>
      </c>
      <c r="I43">
        <f>'שגיאת שיפוע'!I43+$M$2</f>
        <v>1.1246913580246911</v>
      </c>
      <c r="J43">
        <f>'שגיאת שיפוע'!J43+$M$2</f>
        <v>1.1432098765432097</v>
      </c>
    </row>
    <row r="44" spans="2:10" x14ac:dyDescent="0.25">
      <c r="B44">
        <f>'שגיאת שיפוע'!B44</f>
        <v>41</v>
      </c>
      <c r="C44">
        <f>'שגיאת שיפוע'!C44+$M$2</f>
        <v>1.9518518518518517</v>
      </c>
      <c r="D44">
        <f>'שגיאת שיפוע'!D44+$M$2</f>
        <v>1.7049382716049379</v>
      </c>
      <c r="E44">
        <f>'שגיאת שיפוע'!E44+$M$2</f>
        <v>1.368518518518518</v>
      </c>
      <c r="F44">
        <f>'שגיאת שיפוע'!F44+$M$2</f>
        <v>1.2203703703703699</v>
      </c>
      <c r="G44">
        <f>'שגיאת שיפוע'!G44+$M$2</f>
        <v>1.1555555555555552</v>
      </c>
      <c r="H44">
        <f>'שגיאת שיפוע'!H44+$M$2</f>
        <v>1.1216049382716047</v>
      </c>
      <c r="I44">
        <f>'שגיאת שיפוע'!I44+$M$2</f>
        <v>1.1246913580246911</v>
      </c>
      <c r="J44">
        <f>'שגיאת שיפוע'!J44+$M$2</f>
        <v>1.1432098765432097</v>
      </c>
    </row>
    <row r="45" spans="2:10" x14ac:dyDescent="0.25">
      <c r="B45">
        <f>'שגיאת שיפוע'!B45</f>
        <v>42</v>
      </c>
      <c r="C45">
        <f>'שגיאת שיפוע'!C45+$M$2</f>
        <v>1.9765432098765425</v>
      </c>
      <c r="D45">
        <f>'שגיאת שיפוע'!D45+$M$2</f>
        <v>1.7080246913580241</v>
      </c>
      <c r="E45">
        <f>'שגיאת שיפוע'!E45+$M$2</f>
        <v>1.3623456790123454</v>
      </c>
      <c r="F45">
        <f>'שגיאת שיפוע'!F45+$M$2</f>
        <v>1.2234567901234565</v>
      </c>
      <c r="G45">
        <f>'שגיאת שיפוע'!G45+$M$2</f>
        <v>1.1555555555555552</v>
      </c>
      <c r="H45">
        <f>'שגיאת שיפוע'!H45+$M$2</f>
        <v>1.1246913580246911</v>
      </c>
      <c r="I45">
        <f>'שגיאת שיפוע'!I45+$M$2</f>
        <v>1.1246913580246911</v>
      </c>
      <c r="J45">
        <f>'שגיאת שיפוע'!J45+$M$2</f>
        <v>1.1493827160493824</v>
      </c>
    </row>
    <row r="46" spans="2:10" x14ac:dyDescent="0.25">
      <c r="B46">
        <f>'שגיאת שיפוע'!B46</f>
        <v>43</v>
      </c>
      <c r="C46">
        <f>'שגיאת שיפוע'!C46+$M$2</f>
        <v>1.9827160493827156</v>
      </c>
      <c r="D46">
        <f>'שגיאת שיפוע'!D46+$M$2</f>
        <v>1.7111111111111108</v>
      </c>
      <c r="E46">
        <f>'שגיאת שיפוע'!E46+$M$2</f>
        <v>1.3592592592592587</v>
      </c>
      <c r="F46">
        <f>'שגיאת שיפוע'!F46+$M$2</f>
        <v>1.2203703703703699</v>
      </c>
      <c r="G46">
        <f>'שגיאת שיפוע'!G46+$M$2</f>
        <v>1.1555555555555552</v>
      </c>
      <c r="H46">
        <f>'שגיאת שיפוע'!H46+$M$2</f>
        <v>1.1246913580246911</v>
      </c>
      <c r="I46">
        <f>'שגיאת שיפוע'!I46+$M$2</f>
        <v>1.1586419753086417</v>
      </c>
      <c r="J46">
        <f>'שגיאת שיפוע'!J46+$M$2</f>
        <v>1.2172839506172835</v>
      </c>
    </row>
    <row r="47" spans="2:10" x14ac:dyDescent="0.25">
      <c r="B47">
        <f>'שגיאת שיפוע'!B47</f>
        <v>44</v>
      </c>
      <c r="C47">
        <f>'שגיאת שיפוע'!C47+$M$2</f>
        <v>1.9580246913580241</v>
      </c>
      <c r="D47">
        <f>'שגיאת שיפוע'!D47+$M$2</f>
        <v>1.7080246913580241</v>
      </c>
      <c r="E47">
        <f>'שגיאת שיפוע'!E47+$M$2</f>
        <v>1.3716049382716045</v>
      </c>
      <c r="F47">
        <f>'שגיאת שיפוע'!F47+$M$2</f>
        <v>1.2234567901234565</v>
      </c>
      <c r="G47">
        <f>'שגיאת שיפוע'!G47+$M$2</f>
        <v>1.1555555555555552</v>
      </c>
      <c r="H47">
        <f>'שגיאת שיפוע'!H47+$M$2</f>
        <v>1.1246913580246911</v>
      </c>
      <c r="I47">
        <f>'שגיאת שיפוע'!I47+$M$2</f>
        <v>1.1308641975308638</v>
      </c>
      <c r="J47">
        <f>'שגיאת שיפוע'!J47+$M$2</f>
        <v>1.1617283950617281</v>
      </c>
    </row>
    <row r="48" spans="2:10" x14ac:dyDescent="0.25">
      <c r="B48">
        <f>'שגיאת שיפוע'!B48</f>
        <v>45</v>
      </c>
      <c r="C48">
        <f>'שגיאת שיפוע'!C48+$M$2</f>
        <v>1.9456790123456789</v>
      </c>
      <c r="D48">
        <f>'שגיאת שיפוע'!D48+$M$2</f>
        <v>1.7018518518518513</v>
      </c>
      <c r="E48">
        <f>'שגיאת שיפוע'!E48+$M$2</f>
        <v>1.3685185185185182</v>
      </c>
      <c r="F48">
        <f>'שגיאת שיפוע'!F48+$M$2</f>
        <v>1.2234567901234565</v>
      </c>
      <c r="G48">
        <f>'שגיאת שיפוע'!G48+$M$2</f>
        <v>1.1586419753086417</v>
      </c>
      <c r="H48">
        <f>'שגיאת שיפוע'!H48+$M$2</f>
        <v>1.1246913580246911</v>
      </c>
      <c r="I48">
        <f>'שגיאת שיפוע'!I48+$M$2</f>
        <v>1.1277777777777773</v>
      </c>
      <c r="J48">
        <f>'שגיאת שיפוע'!J48+$M$2</f>
        <v>1.155555555555555</v>
      </c>
    </row>
    <row r="49" spans="2:10" x14ac:dyDescent="0.25">
      <c r="B49">
        <f>'שגיאת שיפוע'!B49</f>
        <v>46</v>
      </c>
      <c r="C49">
        <f>'שגיאת שיפוע'!C49+$M$2</f>
        <v>1.9827160493827156</v>
      </c>
      <c r="D49">
        <f>'שגיאת שיפוע'!D49+$M$2</f>
        <v>1.7111111111111108</v>
      </c>
      <c r="E49">
        <f>'שגיאת שיפוע'!E49+$M$2</f>
        <v>1.3623456790123454</v>
      </c>
      <c r="F49">
        <f>'שגיאת שיפוע'!F49+$M$2</f>
        <v>1.2234567901234565</v>
      </c>
      <c r="G49">
        <f>'שגיאת שיפוע'!G49+$M$2</f>
        <v>1.1555555555555552</v>
      </c>
      <c r="H49">
        <f>'שגיאת שיפוע'!H49+$M$2</f>
        <v>1.1277777777777775</v>
      </c>
      <c r="I49">
        <f>'שגיאת שיפוע'!I49+$M$2</f>
        <v>1.1277777777777773</v>
      </c>
      <c r="J49">
        <f>'שגיאת שיפוע'!J49+$M$2</f>
        <v>1.1617283950617281</v>
      </c>
    </row>
    <row r="50" spans="2:10" x14ac:dyDescent="0.25">
      <c r="B50">
        <f>'שגיאת שיפוע'!B50</f>
        <v>47</v>
      </c>
      <c r="C50">
        <f>'שגיאת שיפוע'!C50+$M$2</f>
        <v>1.9209876543209869</v>
      </c>
      <c r="D50">
        <f>'שגיאת שיפוע'!D50+$M$2</f>
        <v>1.6895061728395058</v>
      </c>
      <c r="E50">
        <f>'שגיאת שיפוע'!E50+$M$2</f>
        <v>1.3746913580246911</v>
      </c>
      <c r="F50">
        <f>'שגיאת שיפוע'!F50+$M$2</f>
        <v>1.2234567901234565</v>
      </c>
      <c r="G50">
        <f>'שגיאת שיפוע'!G50+$M$2</f>
        <v>1.1555555555555552</v>
      </c>
      <c r="H50">
        <f>'שגיאת שיפוע'!H50+$M$2</f>
        <v>1.1308641975308638</v>
      </c>
      <c r="I50">
        <f>'שגיאת שיפוע'!I50+$M$2</f>
        <v>1.1277777777777773</v>
      </c>
      <c r="J50">
        <f>'שגיאת שיפוע'!J50+$M$2</f>
        <v>1.1617283950617281</v>
      </c>
    </row>
    <row r="51" spans="2:10" x14ac:dyDescent="0.25">
      <c r="B51">
        <f>'שגיאת שיפוע'!B51</f>
        <v>48</v>
      </c>
      <c r="C51">
        <f>'שגיאת שיפוע'!C51+$M$2</f>
        <v>1.9148148148148145</v>
      </c>
      <c r="D51">
        <f>'שגיאת שיפוע'!D51+$M$2</f>
        <v>1.689506172839506</v>
      </c>
      <c r="E51">
        <f>'שגיאת שיפוע'!E51+$M$2</f>
        <v>1.3716049382716047</v>
      </c>
      <c r="F51">
        <f>'שגיאת שיפוע'!F51+$M$2</f>
        <v>1.2203703703703701</v>
      </c>
      <c r="G51">
        <f>'שגיאת שיפוע'!G51+$M$2</f>
        <v>1.1586419753086417</v>
      </c>
      <c r="H51">
        <f>'שגיאת שיפוע'!H51+$M$2</f>
        <v>1.1277777777777773</v>
      </c>
      <c r="I51">
        <f>'שגיאת שיפוע'!I51+$M$2</f>
        <v>1.1277777777777773</v>
      </c>
      <c r="J51">
        <f>'שגיאת שיפוע'!J51+$M$2</f>
        <v>1.155555555555555</v>
      </c>
    </row>
    <row r="52" spans="2:10" x14ac:dyDescent="0.25">
      <c r="B52">
        <f>'שגיאת שיפוע'!B52</f>
        <v>49</v>
      </c>
      <c r="C52">
        <f>'שגיאת שיפוע'!C52+$M$2</f>
        <v>1.9765432098765425</v>
      </c>
      <c r="D52">
        <f>'שגיאת שיפוע'!D52+$M$2</f>
        <v>1.7080246913580241</v>
      </c>
      <c r="E52">
        <f>'שגיאת שיפוע'!E52+$M$2</f>
        <v>1.3623456790123454</v>
      </c>
      <c r="F52">
        <f>'שגיאת שיפוע'!F52+$M$2</f>
        <v>1.2203703703703701</v>
      </c>
      <c r="G52">
        <f>'שגיאת שיפוע'!G52+$M$2</f>
        <v>1.1555555555555552</v>
      </c>
      <c r="H52">
        <f>'שגיאת שיפוע'!H52+$M$2</f>
        <v>1.1308641975308638</v>
      </c>
      <c r="I52">
        <f>'שגיאת שיפוע'!I52+$M$2</f>
        <v>1.1277777777777773</v>
      </c>
      <c r="J52">
        <f>'שגיאת שיפוע'!J52+$M$2</f>
        <v>1.1617283950617281</v>
      </c>
    </row>
    <row r="53" spans="2:10" x14ac:dyDescent="0.25">
      <c r="B53">
        <f>'שגיאת שיפוע'!B53</f>
        <v>50</v>
      </c>
      <c r="C53">
        <f>'שגיאת שיפוע'!C53+$M$2</f>
        <v>1.964197530864197</v>
      </c>
      <c r="D53">
        <f>'שגיאת שיפוע'!D53+$M$2</f>
        <v>1.7018518518518513</v>
      </c>
      <c r="E53">
        <f>'שגיאת שיפוע'!E53+$M$2</f>
        <v>1.3623456790123454</v>
      </c>
      <c r="F53">
        <f>'שגיאת שיפוע'!F53+$M$2</f>
        <v>1.2234567901234565</v>
      </c>
      <c r="G53">
        <f>'שגיאת שיפוע'!G53+$M$2</f>
        <v>1.1555555555555552</v>
      </c>
      <c r="H53">
        <f>'שגיאת שיפוע'!H53+$M$2</f>
        <v>1.1277777777777775</v>
      </c>
      <c r="I53">
        <f>'שגיאת שיפוע'!I53+$M$2</f>
        <v>1.1277777777777773</v>
      </c>
      <c r="J53">
        <f>'שגיאת שיפוע'!J53+$M$2</f>
        <v>1.1617283950617281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9" tint="-0.249977111117893"/>
  </sheetPr>
  <dimension ref="P3:AF19"/>
  <sheetViews>
    <sheetView topLeftCell="J1" zoomScaleNormal="100" workbookViewId="0">
      <selection activeCell="AF10" sqref="AF10"/>
    </sheetView>
  </sheetViews>
  <sheetFormatPr defaultRowHeight="15" x14ac:dyDescent="0.25"/>
  <sheetData>
    <row r="3" spans="16:32" ht="14.25" customHeight="1" x14ac:dyDescent="0.25">
      <c r="P3" s="42" t="s">
        <v>5</v>
      </c>
      <c r="Q3" s="43"/>
      <c r="AE3" s="42" t="s">
        <v>6</v>
      </c>
      <c r="AF3" s="43"/>
    </row>
    <row r="4" spans="16:32" x14ac:dyDescent="0.25">
      <c r="P4" s="44">
        <v>1</v>
      </c>
      <c r="Q4" s="45"/>
      <c r="AE4" s="44">
        <v>1</v>
      </c>
      <c r="AF4" s="45"/>
    </row>
    <row r="5" spans="16:32" ht="15" customHeight="1" x14ac:dyDescent="0.25">
      <c r="P5" s="48" t="s">
        <v>46</v>
      </c>
      <c r="Q5" s="49"/>
      <c r="AE5" s="50" t="s">
        <v>59</v>
      </c>
      <c r="AF5" s="51"/>
    </row>
    <row r="6" spans="16:32" x14ac:dyDescent="0.25">
      <c r="P6" s="46">
        <f ca="1">MAX(INDIRECT("'נתוני טמפ'!B3:B"&amp;ROWS('נתוני טמפ'!B:B)))</f>
        <v>50</v>
      </c>
      <c r="Q6" s="47"/>
      <c r="AE6" s="52">
        <f>'נתוני מוט'!$B$18</f>
        <v>8</v>
      </c>
      <c r="AF6" s="53"/>
    </row>
    <row r="10" spans="16:32" x14ac:dyDescent="0.25">
      <c r="Q10" s="4"/>
    </row>
    <row r="11" spans="16:32" x14ac:dyDescent="0.25">
      <c r="Q11" s="15"/>
    </row>
    <row r="18" spans="17:17" x14ac:dyDescent="0.25">
      <c r="Q18" s="1"/>
    </row>
    <row r="19" spans="17:17" x14ac:dyDescent="0.25">
      <c r="Q19" s="1"/>
    </row>
  </sheetData>
  <mergeCells count="8">
    <mergeCell ref="P3:Q3"/>
    <mergeCell ref="P4:Q4"/>
    <mergeCell ref="P6:Q6"/>
    <mergeCell ref="P5:Q5"/>
    <mergeCell ref="AE3:AF3"/>
    <mergeCell ref="AE4:AF4"/>
    <mergeCell ref="AE5:AF5"/>
    <mergeCell ref="AE6:AF6"/>
  </mergeCells>
  <pageMargins left="0.7" right="0.7" top="0.75" bottom="0.75" header="0.3" footer="0.3"/>
  <pageSetup paperSize="9" scale="63" orientation="portrait" r:id="rId1"/>
  <colBreaks count="1" manualBreakCount="1">
    <brk id="15" max="50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Worksheet______1">
    <tabColor theme="0" tint="-0.34998626667073579"/>
  </sheetPr>
  <dimension ref="B1:N53"/>
  <sheetViews>
    <sheetView topLeftCell="A34" workbookViewId="0">
      <selection activeCell="C53" sqref="C53:J53"/>
    </sheetView>
  </sheetViews>
  <sheetFormatPr defaultRowHeight="15" x14ac:dyDescent="0.25"/>
  <sheetData>
    <row r="1" spans="2:14" ht="21" x14ac:dyDescent="0.35">
      <c r="B1" s="41" t="s">
        <v>80</v>
      </c>
      <c r="C1" s="41"/>
      <c r="D1" s="41"/>
      <c r="E1" s="41"/>
      <c r="F1" s="41"/>
      <c r="G1" s="41"/>
      <c r="H1" s="41"/>
      <c r="I1" s="41"/>
      <c r="J1" s="41"/>
    </row>
    <row r="2" spans="2:14" x14ac:dyDescent="0.25">
      <c r="C2">
        <f>'נתוני טמפ'!C2</f>
        <v>8.1000000000000003E-2</v>
      </c>
      <c r="D2">
        <f>'נתוני טמפ'!D2</f>
        <v>0.156</v>
      </c>
      <c r="E2">
        <f>'נתוני טמפ'!E2</f>
        <v>0.23099999999999998</v>
      </c>
      <c r="F2">
        <f>'נתוני טמפ'!F2</f>
        <v>0.30599999999999999</v>
      </c>
      <c r="G2">
        <f>'נתוני טמפ'!G2</f>
        <v>0.38100000000000001</v>
      </c>
      <c r="H2">
        <f>'נתוני טמפ'!H2</f>
        <v>0.45600000000000002</v>
      </c>
      <c r="I2">
        <f>'נתוני טמפ'!I2</f>
        <v>0.53100000000000003</v>
      </c>
      <c r="J2">
        <f>'נתוני טמפ'!J2</f>
        <v>0.60599999999999998</v>
      </c>
      <c r="M2" t="s">
        <v>81</v>
      </c>
      <c r="N2">
        <f>'נתוני מוט'!$B$12</f>
        <v>22.7</v>
      </c>
    </row>
    <row r="3" spans="2:14" x14ac:dyDescent="0.25">
      <c r="B3">
        <f>'נתוני טמפ'!B3</f>
        <v>0</v>
      </c>
      <c r="C3">
        <f>'נתוני טמפ'!C3 - $N$2</f>
        <v>2.6000000000000014</v>
      </c>
      <c r="D3">
        <f>'נתוני טמפ'!D3 - $N$2</f>
        <v>0.40000000000000213</v>
      </c>
      <c r="E3">
        <f>'נתוני טמפ'!E3 - $N$2</f>
        <v>1.6000000000000014</v>
      </c>
      <c r="F3">
        <f>'נתוני טמפ'!F3 - $N$2</f>
        <v>2</v>
      </c>
      <c r="G3">
        <f>'נתוני טמפ'!G3 - $N$2</f>
        <v>1.9000000000000021</v>
      </c>
      <c r="H3">
        <f>'נתוני טמפ'!H3 - $N$2</f>
        <v>2.1999999999999993</v>
      </c>
      <c r="I3">
        <f>'נתוני טמפ'!I3 - $N$2</f>
        <v>2.6000000000000014</v>
      </c>
      <c r="J3">
        <f>'נתוני טמפ'!J3 - $N$2</f>
        <v>2.1000000000000014</v>
      </c>
    </row>
    <row r="4" spans="2:14" x14ac:dyDescent="0.25">
      <c r="B4">
        <f>'נתוני טמפ'!B4</f>
        <v>1</v>
      </c>
      <c r="C4">
        <f>'נתוני טמפ'!C4 - $N$2</f>
        <v>6</v>
      </c>
      <c r="D4">
        <f>'נתוני טמפ'!D4 - $N$2</f>
        <v>3</v>
      </c>
      <c r="E4">
        <f>'נתוני טמפ'!E4 - $N$2</f>
        <v>1.9000000000000021</v>
      </c>
      <c r="F4">
        <f>'נתוני טמפ'!F4 - $N$2</f>
        <v>1.6000000000000014</v>
      </c>
      <c r="G4">
        <f>'נתוני טמפ'!G4 - $N$2</f>
        <v>1.9000000000000021</v>
      </c>
      <c r="H4">
        <f>'נתוני טמפ'!H4 - $N$2</f>
        <v>1.9000000000000021</v>
      </c>
      <c r="I4">
        <f>'נתוני טמפ'!I4 - $N$2</f>
        <v>2.4000000000000021</v>
      </c>
      <c r="J4">
        <f>'נתוני טמפ'!J4 - $N$2</f>
        <v>1.8000000000000007</v>
      </c>
    </row>
    <row r="5" spans="2:14" x14ac:dyDescent="0.25">
      <c r="B5">
        <f>'נתוני טמפ'!B5</f>
        <v>2</v>
      </c>
      <c r="C5">
        <f>'נתוני טמפ'!C5 - $N$2</f>
        <v>9.5999999999999979</v>
      </c>
      <c r="D5">
        <f>'נתוני טמפ'!D5 - $N$2</f>
        <v>4.9000000000000021</v>
      </c>
      <c r="E5">
        <f>'נתוני טמפ'!E5 - $N$2</f>
        <v>1.6999999999999993</v>
      </c>
      <c r="F5">
        <f>'נתוני טמפ'!F5 - $N$2</f>
        <v>1.4000000000000021</v>
      </c>
      <c r="G5">
        <f>'נתוני טמפ'!G5 - $N$2</f>
        <v>1.6999999999999993</v>
      </c>
      <c r="H5">
        <f>'נתוני טמפ'!H5 - $N$2</f>
        <v>1.6999999999999993</v>
      </c>
      <c r="I5">
        <f>'נתוני טמפ'!I5 - $N$2</f>
        <v>2.1999999999999993</v>
      </c>
      <c r="J5">
        <f>'נתוני טמפ'!J5 - $N$2</f>
        <v>1.6999999999999993</v>
      </c>
    </row>
    <row r="6" spans="2:14" x14ac:dyDescent="0.25">
      <c r="B6">
        <f>'נתוני טמפ'!B6</f>
        <v>3</v>
      </c>
      <c r="C6">
        <f>'נתוני טמפ'!C6 - $N$2</f>
        <v>12.2</v>
      </c>
      <c r="D6">
        <f>'נתוני טמפ'!D6 - $N$2</f>
        <v>5</v>
      </c>
      <c r="E6">
        <f>'נתוני טמפ'!E6 - $N$2</f>
        <v>1.5</v>
      </c>
      <c r="F6">
        <f>'נתוני טמפ'!F6 - $N$2</f>
        <v>1.3000000000000007</v>
      </c>
      <c r="G6">
        <f>'נתוני טמפ'!G6 - $N$2</f>
        <v>1.5</v>
      </c>
      <c r="H6">
        <f>'נתוני טמפ'!H6 - $N$2</f>
        <v>1.5</v>
      </c>
      <c r="I6">
        <f>'נתוני טמפ'!I6 - $N$2</f>
        <v>2.1000000000000014</v>
      </c>
      <c r="J6">
        <f>'נתוני טמפ'!J6 - $N$2</f>
        <v>1.4000000000000021</v>
      </c>
    </row>
    <row r="7" spans="2:14" x14ac:dyDescent="0.25">
      <c r="B7">
        <f>'נתוני טמפ'!B7</f>
        <v>4</v>
      </c>
      <c r="C7">
        <f>'נתוני טמפ'!C7 - $N$2</f>
        <v>14.400000000000002</v>
      </c>
      <c r="D7">
        <f>'נתוני טמפ'!D7 - $N$2</f>
        <v>5.6000000000000014</v>
      </c>
      <c r="E7">
        <f>'נתוני טמפ'!E7 - $N$2</f>
        <v>1.5</v>
      </c>
      <c r="F7">
        <f>'נתוני טמפ'!F7 - $N$2</f>
        <v>1.1999999999999993</v>
      </c>
      <c r="G7">
        <f>'נתוני טמפ'!G7 - $N$2</f>
        <v>1.4000000000000021</v>
      </c>
      <c r="H7">
        <f>'נתוני טמפ'!H7 - $N$2</f>
        <v>1.4000000000000021</v>
      </c>
      <c r="I7">
        <f>'נתוני טמפ'!I7 - $N$2</f>
        <v>2</v>
      </c>
      <c r="J7">
        <f>'נתוני טמפ'!J7 - $N$2</f>
        <v>1.1999999999999993</v>
      </c>
    </row>
    <row r="8" spans="2:14" x14ac:dyDescent="0.25">
      <c r="B8">
        <f>'נתוני טמפ'!B8</f>
        <v>5</v>
      </c>
      <c r="C8">
        <f>'נתוני טמפ'!C8 - $N$2</f>
        <v>16.400000000000002</v>
      </c>
      <c r="D8">
        <f>'נתוני טמפ'!D8 - $N$2</f>
        <v>6</v>
      </c>
      <c r="E8">
        <f>'נתוני טמפ'!E8 - $N$2</f>
        <v>1.5</v>
      </c>
      <c r="F8">
        <f>'נתוני טמפ'!F8 - $N$2</f>
        <v>1</v>
      </c>
      <c r="G8">
        <f>'נתוני טמפ'!G8 - $N$2</f>
        <v>1.3000000000000007</v>
      </c>
      <c r="H8">
        <f>'נתוני טמפ'!H8 - $N$2</f>
        <v>1.1999999999999993</v>
      </c>
      <c r="I8">
        <f>'נתוני טמפ'!I8 - $N$2</f>
        <v>2.1999999999999993</v>
      </c>
      <c r="J8">
        <f>'נתוני טמפ'!J8 - $N$2</f>
        <v>1.1999999999999993</v>
      </c>
    </row>
    <row r="9" spans="2:14" x14ac:dyDescent="0.25">
      <c r="B9">
        <f>'נתוני טמפ'!B9</f>
        <v>6</v>
      </c>
      <c r="C9">
        <f>'נתוני טמפ'!C9 - $N$2</f>
        <v>17.599999999999998</v>
      </c>
      <c r="D9">
        <f>'נתוני טמפ'!D9 - $N$2</f>
        <v>6.6999999999999993</v>
      </c>
      <c r="E9">
        <f>'נתוני טמפ'!E9 - $N$2</f>
        <v>1.6000000000000014</v>
      </c>
      <c r="F9">
        <f>'נתוני טמפ'!F9 - $N$2</f>
        <v>0.90000000000000213</v>
      </c>
      <c r="G9">
        <f>'נתוני טמפ'!G9 - $N$2</f>
        <v>1.1000000000000014</v>
      </c>
      <c r="H9">
        <f>'נתוני טמפ'!H9 - $N$2</f>
        <v>1.1000000000000014</v>
      </c>
      <c r="I9">
        <f>'נתוני טמפ'!I9 - $N$2</f>
        <v>1.6000000000000014</v>
      </c>
      <c r="J9">
        <f>'נתוני טמפ'!J9 - $N$2</f>
        <v>1</v>
      </c>
    </row>
    <row r="10" spans="2:14" x14ac:dyDescent="0.25">
      <c r="B10">
        <f>'נתוני טמפ'!B10</f>
        <v>7</v>
      </c>
      <c r="C10">
        <f>'נתוני טמפ'!C10 - $N$2</f>
        <v>18.900000000000002</v>
      </c>
      <c r="D10">
        <f>'נתוני טמפ'!D10 - $N$2</f>
        <v>6.8000000000000007</v>
      </c>
      <c r="E10">
        <f>'נתוני טמפ'!E10 - $N$2</f>
        <v>1.8000000000000007</v>
      </c>
      <c r="F10">
        <f>'נתוני טמפ'!F10 - $N$2</f>
        <v>0.69999999999999929</v>
      </c>
      <c r="G10">
        <f>'נתוני טמפ'!G10 - $N$2</f>
        <v>1</v>
      </c>
      <c r="H10">
        <f>'נתוני טמפ'!H10 - $N$2</f>
        <v>0.90000000000000213</v>
      </c>
      <c r="I10">
        <f>'נתוני טמפ'!I10 - $N$2</f>
        <v>1.4000000000000021</v>
      </c>
      <c r="J10">
        <f>'נתוני טמפ'!J10 - $N$2</f>
        <v>0.90000000000000213</v>
      </c>
    </row>
    <row r="11" spans="2:14" x14ac:dyDescent="0.25">
      <c r="B11">
        <f>'נתוני טמפ'!B11</f>
        <v>8</v>
      </c>
      <c r="C11">
        <f>'נתוני טמפ'!C11 - $N$2</f>
        <v>19.8</v>
      </c>
      <c r="D11">
        <f>'נתוני טמפ'!D11 - $N$2</f>
        <v>7.1999999999999993</v>
      </c>
      <c r="E11">
        <f>'נתוני טמפ'!E11 - $N$2</f>
        <v>1.9000000000000021</v>
      </c>
      <c r="F11">
        <f>'נתוני טמפ'!F11 - $N$2</f>
        <v>0.69999999999999929</v>
      </c>
      <c r="G11">
        <f>'נתוני טמפ'!G11 - $N$2</f>
        <v>0.90000000000000213</v>
      </c>
      <c r="H11">
        <f>'נתוני טמפ'!H11 - $N$2</f>
        <v>0.80000000000000071</v>
      </c>
      <c r="I11">
        <f>'נתוני טמפ'!I11 - $N$2</f>
        <v>1.3000000000000007</v>
      </c>
      <c r="J11">
        <f>'נתוני טמפ'!J11 - $N$2</f>
        <v>0.90000000000000213</v>
      </c>
    </row>
    <row r="12" spans="2:14" x14ac:dyDescent="0.25">
      <c r="B12">
        <f>'נתוני טמפ'!B12</f>
        <v>9</v>
      </c>
      <c r="C12">
        <f>'נתוני טמפ'!C12 - $N$2</f>
        <v>20.500000000000004</v>
      </c>
      <c r="D12">
        <f>'נתוני טמפ'!D12 - $N$2</f>
        <v>7.4000000000000021</v>
      </c>
      <c r="E12">
        <f>'נתוני טמפ'!E12 - $N$2</f>
        <v>2.3000000000000007</v>
      </c>
      <c r="F12">
        <f>'נתוני טמפ'!F12 - $N$2</f>
        <v>0.69999999999999929</v>
      </c>
      <c r="G12">
        <f>'נתוני טמפ'!G12 - $N$2</f>
        <v>0.80000000000000071</v>
      </c>
      <c r="H12">
        <f>'נתוני טמפ'!H12 - $N$2</f>
        <v>0.80000000000000071</v>
      </c>
      <c r="I12">
        <f>'נתוני טמפ'!I12 - $N$2</f>
        <v>1.1999999999999993</v>
      </c>
      <c r="J12">
        <f>'נתוני טמפ'!J12 - $N$2</f>
        <v>0.90000000000000213</v>
      </c>
    </row>
    <row r="13" spans="2:14" x14ac:dyDescent="0.25">
      <c r="B13">
        <f>'נתוני טמפ'!B13</f>
        <v>10</v>
      </c>
      <c r="C13">
        <f>'נתוני טמפ'!C13 - $N$2</f>
        <v>21.099999999999998</v>
      </c>
      <c r="D13">
        <f>'נתוני טמפ'!D13 - $N$2</f>
        <v>7.6000000000000014</v>
      </c>
      <c r="E13">
        <f>'נתוני טמפ'!E13 - $N$2</f>
        <v>2.6999999999999993</v>
      </c>
      <c r="F13">
        <f>'נתוני טמפ'!F13 - $N$2</f>
        <v>0.69999999999999929</v>
      </c>
      <c r="G13">
        <f>'נתוני טמפ'!G13 - $N$2</f>
        <v>0.80000000000000071</v>
      </c>
      <c r="H13">
        <f>'נתוני טמפ'!H13 - $N$2</f>
        <v>0.80000000000000071</v>
      </c>
      <c r="I13">
        <f>'נתוני טמפ'!I13 - $N$2</f>
        <v>1.1999999999999993</v>
      </c>
      <c r="J13">
        <f>'נתוני טמפ'!J13 - $N$2</f>
        <v>0.90000000000000213</v>
      </c>
    </row>
    <row r="14" spans="2:14" x14ac:dyDescent="0.25">
      <c r="B14">
        <f>'נתוני טמפ'!B14</f>
        <v>11</v>
      </c>
      <c r="C14">
        <f>'נתוני טמפ'!C14 - $N$2</f>
        <v>21.599999999999998</v>
      </c>
      <c r="D14">
        <f>'נתוני טמפ'!D14 - $N$2</f>
        <v>7.8000000000000007</v>
      </c>
      <c r="E14">
        <f>'נתוני טמפ'!E14 - $N$2</f>
        <v>3.1000000000000014</v>
      </c>
      <c r="F14">
        <f>'נתוני טמפ'!F14 - $N$2</f>
        <v>0.60000000000000142</v>
      </c>
      <c r="G14">
        <f>'נתוני טמפ'!G14 - $N$2</f>
        <v>0.60000000000000142</v>
      </c>
      <c r="H14">
        <f>'נתוני טמפ'!H14 - $N$2</f>
        <v>0.5</v>
      </c>
      <c r="I14">
        <f>'נתוני טמפ'!I14 - $N$2</f>
        <v>0.90000000000000213</v>
      </c>
      <c r="J14">
        <f>'נתוני טמפ'!J14 - $N$2</f>
        <v>0.90000000000000213</v>
      </c>
    </row>
    <row r="15" spans="2:14" x14ac:dyDescent="0.25">
      <c r="B15">
        <f>'נתוני טמפ'!B15</f>
        <v>12</v>
      </c>
      <c r="C15">
        <f>'נתוני טמפ'!C15 - $N$2</f>
        <v>21.7</v>
      </c>
      <c r="D15">
        <f>'נתוני טמפ'!D15 - $N$2</f>
        <v>8</v>
      </c>
      <c r="E15">
        <f>'נתוני טמפ'!E15 - $N$2</f>
        <v>3.1999999999999993</v>
      </c>
      <c r="F15">
        <f>'נתוני טמפ'!F15 - $N$2</f>
        <v>0.80000000000000071</v>
      </c>
      <c r="G15">
        <f>'נתוני טמפ'!G15 - $N$2</f>
        <v>0.60000000000000142</v>
      </c>
      <c r="H15">
        <f>'נתוני טמפ'!H15 - $N$2</f>
        <v>0.40000000000000213</v>
      </c>
      <c r="I15">
        <f>'נתוני טמפ'!I15 - $N$2</f>
        <v>0.80000000000000071</v>
      </c>
      <c r="J15">
        <f>'נתוני טמפ'!J15 - $N$2</f>
        <v>0.90000000000000213</v>
      </c>
    </row>
    <row r="16" spans="2:14" x14ac:dyDescent="0.25">
      <c r="B16">
        <f>'נתוני טמפ'!B16</f>
        <v>13</v>
      </c>
      <c r="C16">
        <f>'נתוני טמפ'!C16 - $N$2</f>
        <v>22.000000000000004</v>
      </c>
      <c r="D16">
        <f>'נתוני טמפ'!D16 - $N$2</f>
        <v>8.6000000000000014</v>
      </c>
      <c r="E16">
        <f>'נתוני טמפ'!E16 - $N$2</f>
        <v>3.4000000000000021</v>
      </c>
      <c r="F16">
        <f>'נתוני טמפ'!F16 - $N$2</f>
        <v>0.90000000000000213</v>
      </c>
      <c r="G16">
        <f>'נתוני טמפ'!G16 - $N$2</f>
        <v>0.5</v>
      </c>
      <c r="H16">
        <f>'נתוני טמפ'!H16 - $N$2</f>
        <v>0.40000000000000213</v>
      </c>
      <c r="I16">
        <f>'נתוני טמפ'!I16 - $N$2</f>
        <v>0.80000000000000071</v>
      </c>
      <c r="J16">
        <f>'נתוני טמפ'!J16 - $N$2</f>
        <v>0.90000000000000213</v>
      </c>
    </row>
    <row r="17" spans="2:10" x14ac:dyDescent="0.25">
      <c r="B17">
        <f>'נתוני טמפ'!B17</f>
        <v>14</v>
      </c>
      <c r="C17">
        <f>'נתוני טמפ'!C17 - $N$2</f>
        <v>21.599999999999998</v>
      </c>
      <c r="D17">
        <f>'נתוני טמפ'!D17 - $N$2</f>
        <v>8.8000000000000007</v>
      </c>
      <c r="E17">
        <f>'נתוני טמפ'!E17 - $N$2</f>
        <v>3.6000000000000014</v>
      </c>
      <c r="F17">
        <f>'נתוני טמפ'!F17 - $N$2</f>
        <v>1</v>
      </c>
      <c r="G17">
        <f>'נתוני טמפ'!G17 - $N$2</f>
        <v>0.60000000000000142</v>
      </c>
      <c r="H17">
        <f>'נתוני טמפ'!H17 - $N$2</f>
        <v>0.30000000000000071</v>
      </c>
      <c r="I17">
        <f>'נתוני טמפ'!I17 - $N$2</f>
        <v>0.69999999999999929</v>
      </c>
      <c r="J17">
        <f>'נתוני טמפ'!J17 - $N$2</f>
        <v>1</v>
      </c>
    </row>
    <row r="18" spans="2:10" x14ac:dyDescent="0.25">
      <c r="B18">
        <f>'נתוני טמפ'!B18</f>
        <v>15</v>
      </c>
      <c r="C18">
        <f>'נתוני טמפ'!C18 - $N$2</f>
        <v>22.400000000000002</v>
      </c>
      <c r="D18">
        <f>'נתוני טמפ'!D18 - $N$2</f>
        <v>8.8000000000000007</v>
      </c>
      <c r="E18">
        <f>'נתוני טמפ'!E18 - $N$2</f>
        <v>3.6999999999999993</v>
      </c>
      <c r="F18">
        <f>'נתוני טמפ'!F18 - $N$2</f>
        <v>1</v>
      </c>
      <c r="G18">
        <f>'נתוני טמפ'!G18 - $N$2</f>
        <v>0.5</v>
      </c>
      <c r="H18">
        <f>'נתוני טמפ'!H18 - $N$2</f>
        <v>0.30000000000000071</v>
      </c>
      <c r="I18">
        <f>'נתוני טמפ'!I18 - $N$2</f>
        <v>0.69999999999999929</v>
      </c>
      <c r="J18">
        <f>'נתוני טמפ'!J18 - $N$2</f>
        <v>1.1000000000000014</v>
      </c>
    </row>
    <row r="19" spans="2:10" x14ac:dyDescent="0.25">
      <c r="B19">
        <f>'נתוני טמפ'!B19</f>
        <v>16</v>
      </c>
      <c r="C19">
        <f>'נתוני טמפ'!C19 - $N$2</f>
        <v>22.500000000000004</v>
      </c>
      <c r="D19">
        <f>'נתוני טמפ'!D19 - $N$2</f>
        <v>8.6999999999999993</v>
      </c>
      <c r="E19">
        <f>'נתוני טמפ'!E19 - $N$2</f>
        <v>3.8000000000000007</v>
      </c>
      <c r="F19">
        <f>'נתוני טמפ'!F19 - $N$2</f>
        <v>1</v>
      </c>
      <c r="G19">
        <f>'נתוני טמפ'!G19 - $N$2</f>
        <v>0.60000000000000142</v>
      </c>
      <c r="H19">
        <f>'נתוני טמפ'!H19 - $N$2</f>
        <v>0.19999999999999929</v>
      </c>
      <c r="I19">
        <f>'נתוני טמפ'!I19 - $N$2</f>
        <v>0.60000000000000142</v>
      </c>
      <c r="J19">
        <f>'נתוני טמפ'!J19 - $N$2</f>
        <v>1.1000000000000014</v>
      </c>
    </row>
    <row r="20" spans="2:10" x14ac:dyDescent="0.25">
      <c r="B20">
        <f>'נתוני טמפ'!B20</f>
        <v>17</v>
      </c>
      <c r="C20">
        <f>'נתוני טמפ'!C20 - $N$2</f>
        <v>22.400000000000002</v>
      </c>
      <c r="D20">
        <f>'נתוני טמפ'!D20 - $N$2</f>
        <v>9.1999999999999993</v>
      </c>
      <c r="E20">
        <f>'נתוני טמפ'!E20 - $N$2</f>
        <v>3.9000000000000021</v>
      </c>
      <c r="F20">
        <f>'נתוני טמפ'!F20 - $N$2</f>
        <v>1</v>
      </c>
      <c r="G20">
        <f>'נתוני טמפ'!G20 - $N$2</f>
        <v>0.5</v>
      </c>
      <c r="H20">
        <f>'נתוני טמפ'!H20 - $N$2</f>
        <v>0</v>
      </c>
      <c r="I20">
        <f>'נתוני טמפ'!I20 - $N$2</f>
        <v>0.5</v>
      </c>
      <c r="J20">
        <f>'נתוני טמפ'!J20 - $N$2</f>
        <v>1.1999999999999993</v>
      </c>
    </row>
    <row r="21" spans="2:10" x14ac:dyDescent="0.25">
      <c r="B21">
        <f>'נתוני טמפ'!B21</f>
        <v>18</v>
      </c>
      <c r="C21">
        <f>'נתוני טמפ'!C21 - $N$2</f>
        <v>22.599999999999998</v>
      </c>
      <c r="D21">
        <f>'נתוני טמפ'!D21 - $N$2</f>
        <v>9.1000000000000014</v>
      </c>
      <c r="E21">
        <f>'נתוני טמפ'!E21 - $N$2</f>
        <v>4</v>
      </c>
      <c r="F21">
        <f>'נתוני טמפ'!F21 - $N$2</f>
        <v>1.1000000000000014</v>
      </c>
      <c r="G21">
        <f>'נתוני טמפ'!G21 - $N$2</f>
        <v>0.60000000000000142</v>
      </c>
      <c r="H21">
        <f>'נתוני טמפ'!H21 - $N$2</f>
        <v>0.10000000000000142</v>
      </c>
      <c r="I21">
        <f>'נתוני טמפ'!I21 - $N$2</f>
        <v>0.5</v>
      </c>
      <c r="J21">
        <f>'נתוני טמפ'!J21 - $N$2</f>
        <v>1.1999999999999993</v>
      </c>
    </row>
    <row r="22" spans="2:10" x14ac:dyDescent="0.25">
      <c r="B22">
        <f>'נתוני טמפ'!B22</f>
        <v>19</v>
      </c>
      <c r="C22">
        <f>'נתוני טמפ'!C22 - $N$2</f>
        <v>23.000000000000004</v>
      </c>
      <c r="D22">
        <f>'נתוני טמפ'!D22 - $N$2</f>
        <v>9.1999999999999993</v>
      </c>
      <c r="E22">
        <f>'נתוני טמפ'!E22 - $N$2</f>
        <v>4.1000000000000014</v>
      </c>
      <c r="F22">
        <f>'נתוני טמפ'!F22 - $N$2</f>
        <v>1.1999999999999993</v>
      </c>
      <c r="G22">
        <f>'נתוני טמפ'!G22 - $N$2</f>
        <v>0.60000000000000142</v>
      </c>
      <c r="H22">
        <f>'נתוני טמפ'!H22 - $N$2</f>
        <v>0.10000000000000142</v>
      </c>
      <c r="I22">
        <f>'נתוני טמפ'!I22 - $N$2</f>
        <v>0.40000000000000213</v>
      </c>
      <c r="J22">
        <f>'נתוני טמפ'!J22 - $N$2</f>
        <v>1.1999999999999993</v>
      </c>
    </row>
    <row r="23" spans="2:10" x14ac:dyDescent="0.25">
      <c r="B23">
        <f>'נתוני טמפ'!B23</f>
        <v>20</v>
      </c>
      <c r="C23">
        <f>'נתוני טמפ'!C23 - $N$2</f>
        <v>23.099999999999998</v>
      </c>
      <c r="D23">
        <f>'נתוני טמפ'!D23 - $N$2</f>
        <v>9.1000000000000014</v>
      </c>
      <c r="E23">
        <f>'נתוני טמפ'!E23 - $N$2</f>
        <v>4.1000000000000014</v>
      </c>
      <c r="F23">
        <f>'נתוני טמפ'!F23 - $N$2</f>
        <v>1.1999999999999993</v>
      </c>
      <c r="G23">
        <f>'נתוני טמפ'!G23 - $N$2</f>
        <v>0.60000000000000142</v>
      </c>
      <c r="H23">
        <f>'נתוני טמפ'!H23 - $N$2</f>
        <v>0.10000000000000142</v>
      </c>
      <c r="I23">
        <f>'נתוני טמפ'!I23 - $N$2</f>
        <v>0.40000000000000213</v>
      </c>
      <c r="J23">
        <f>'נתוני טמפ'!J23 - $N$2</f>
        <v>1.1000000000000014</v>
      </c>
    </row>
    <row r="24" spans="2:10" x14ac:dyDescent="0.25">
      <c r="B24">
        <f>'נתוני טמפ'!B24</f>
        <v>21</v>
      </c>
      <c r="C24">
        <f>'נתוני טמפ'!C24 - $N$2</f>
        <v>23.3</v>
      </c>
      <c r="D24">
        <f>'נתוני טמפ'!D24 - $N$2</f>
        <v>9.1999999999999993</v>
      </c>
      <c r="E24">
        <f>'נתוני טמפ'!E24 - $N$2</f>
        <v>4.3000000000000007</v>
      </c>
      <c r="F24">
        <f>'נתוני טמפ'!F24 - $N$2</f>
        <v>1.3000000000000007</v>
      </c>
      <c r="G24">
        <f>'נתוני טמפ'!G24 - $N$2</f>
        <v>0.60000000000000142</v>
      </c>
      <c r="H24">
        <f>'נתוני טמפ'!H24 - $N$2</f>
        <v>0.10000000000000142</v>
      </c>
      <c r="I24">
        <f>'נתוני טמפ'!I24 - $N$2</f>
        <v>0.40000000000000213</v>
      </c>
      <c r="J24">
        <f>'נתוני טמפ'!J24 - $N$2</f>
        <v>1.1000000000000014</v>
      </c>
    </row>
    <row r="25" spans="2:10" x14ac:dyDescent="0.25">
      <c r="B25">
        <f>'נתוני טמפ'!B25</f>
        <v>22</v>
      </c>
      <c r="C25">
        <f>'נתוני טמפ'!C25 - $N$2</f>
        <v>23.400000000000002</v>
      </c>
      <c r="D25">
        <f>'נתוני טמפ'!D25 - $N$2</f>
        <v>9.4000000000000021</v>
      </c>
      <c r="E25">
        <f>'נתוני טמפ'!E25 - $N$2</f>
        <v>4.3000000000000007</v>
      </c>
      <c r="F25">
        <f>'נתוני טמפ'!F25 - $N$2</f>
        <v>1.3000000000000007</v>
      </c>
      <c r="G25">
        <f>'נתוני טמפ'!G25 - $N$2</f>
        <v>0.60000000000000142</v>
      </c>
      <c r="H25">
        <f>'נתוני טמפ'!H25 - $N$2</f>
        <v>0.10000000000000142</v>
      </c>
      <c r="I25">
        <f>'נתוני טמפ'!I25 - $N$2</f>
        <v>0.30000000000000071</v>
      </c>
      <c r="J25">
        <f>'נתוני טמפ'!J25 - $N$2</f>
        <v>1</v>
      </c>
    </row>
    <row r="26" spans="2:10" x14ac:dyDescent="0.25">
      <c r="B26">
        <f>'נתוני טמפ'!B26</f>
        <v>23</v>
      </c>
      <c r="C26">
        <f>'נתוני טמפ'!C26 - $N$2</f>
        <v>23.3</v>
      </c>
      <c r="D26">
        <f>'נתוני טמפ'!D26 - $N$2</f>
        <v>9.8000000000000007</v>
      </c>
      <c r="E26">
        <f>'נתוני טמפ'!E26 - $N$2</f>
        <v>4.4000000000000021</v>
      </c>
      <c r="F26">
        <f>'נתוני טמפ'!F26 - $N$2</f>
        <v>1.3000000000000007</v>
      </c>
      <c r="G26">
        <f>'נתוני טמפ'!G26 - $N$2</f>
        <v>0.69999999999999929</v>
      </c>
      <c r="H26">
        <f>'נתוני טמפ'!H26 - $N$2</f>
        <v>0.10000000000000142</v>
      </c>
      <c r="I26">
        <f>'נתוני טמפ'!I26 - $N$2</f>
        <v>0.30000000000000071</v>
      </c>
      <c r="J26">
        <f>'נתוני טמפ'!J26 - $N$2</f>
        <v>1</v>
      </c>
    </row>
    <row r="27" spans="2:10" x14ac:dyDescent="0.25">
      <c r="B27">
        <f>'נתוני טמפ'!B27</f>
        <v>24</v>
      </c>
      <c r="C27">
        <f>'נתוני טמפ'!C27 - $N$2</f>
        <v>23.500000000000004</v>
      </c>
      <c r="D27">
        <f>'נתוני טמפ'!D27 - $N$2</f>
        <v>9.9000000000000021</v>
      </c>
      <c r="E27">
        <f>'נתוני טמפ'!E27 - $N$2</f>
        <v>4.6000000000000014</v>
      </c>
      <c r="F27">
        <f>'נתוני טמפ'!F27 - $N$2</f>
        <v>1.4000000000000021</v>
      </c>
      <c r="G27">
        <f>'נתוני טמפ'!G27 - $N$2</f>
        <v>0.69999999999999929</v>
      </c>
      <c r="H27">
        <f>'נתוני טמפ'!H27 - $N$2</f>
        <v>0</v>
      </c>
      <c r="I27">
        <f>'נתוני טמפ'!I27 - $N$2</f>
        <v>0.30000000000000071</v>
      </c>
      <c r="J27">
        <f>'נתוני טמפ'!J27 - $N$2</f>
        <v>1.1000000000000014</v>
      </c>
    </row>
    <row r="28" spans="2:10" x14ac:dyDescent="0.25">
      <c r="B28">
        <f>'נתוני טמפ'!B28</f>
        <v>25</v>
      </c>
      <c r="C28">
        <f>'נתוני טמפ'!C28 - $N$2</f>
        <v>23.8</v>
      </c>
      <c r="D28">
        <f>'נתוני טמפ'!D28 - $N$2</f>
        <v>9.5999999999999979</v>
      </c>
      <c r="E28">
        <f>'נתוני טמפ'!E28 - $N$2</f>
        <v>4.5</v>
      </c>
      <c r="F28">
        <f>'נתוני טמפ'!F28 - $N$2</f>
        <v>1.4000000000000021</v>
      </c>
      <c r="G28">
        <f>'נתוני טמפ'!G28 - $N$2</f>
        <v>0.69999999999999929</v>
      </c>
      <c r="H28">
        <f>'נתוני טמפ'!H28 - $N$2</f>
        <v>0.10000000000000142</v>
      </c>
      <c r="I28">
        <f>'נתוני טמפ'!I28 - $N$2</f>
        <v>0.19999999999999929</v>
      </c>
      <c r="J28">
        <f>'נתוני טמפ'!J28 - $N$2</f>
        <v>1</v>
      </c>
    </row>
    <row r="29" spans="2:10" x14ac:dyDescent="0.25">
      <c r="B29">
        <f>'נתוני טמפ'!B29</f>
        <v>26</v>
      </c>
      <c r="C29">
        <f>'נתוני טמפ'!C29 - $N$2</f>
        <v>23.900000000000002</v>
      </c>
      <c r="D29">
        <f>'נתוני טמפ'!D29 - $N$2</f>
        <v>9.8000000000000007</v>
      </c>
      <c r="E29">
        <f>'נתוני טמפ'!E29 - $N$2</f>
        <v>4.4000000000000021</v>
      </c>
      <c r="F29">
        <f>'נתוני טמפ'!F29 - $N$2</f>
        <v>1.5</v>
      </c>
      <c r="G29">
        <f>'נתוני טמפ'!G29 - $N$2</f>
        <v>0.69999999999999929</v>
      </c>
      <c r="H29">
        <f>'נתוני טמפ'!H29 - $N$2</f>
        <v>0</v>
      </c>
      <c r="I29">
        <f>'נתוני טמפ'!I29 - $N$2</f>
        <v>0.19999999999999929</v>
      </c>
      <c r="J29">
        <f>'נתוני טמפ'!J29 - $N$2</f>
        <v>1</v>
      </c>
    </row>
    <row r="30" spans="2:10" x14ac:dyDescent="0.25">
      <c r="B30">
        <f>'נתוני טמפ'!B30</f>
        <v>27</v>
      </c>
      <c r="C30">
        <f>'נתוני טמפ'!C30 - $N$2</f>
        <v>24.099999999999998</v>
      </c>
      <c r="D30">
        <f>'נתוני טמפ'!D30 - $N$2</f>
        <v>10.099999999999998</v>
      </c>
      <c r="E30">
        <f>'נתוני טמפ'!E30 - $N$2</f>
        <v>4.4000000000000021</v>
      </c>
      <c r="F30">
        <f>'נתוני טמפ'!F30 - $N$2</f>
        <v>1.5</v>
      </c>
      <c r="G30">
        <f>'נתוני טמפ'!G30 - $N$2</f>
        <v>0.69999999999999929</v>
      </c>
      <c r="H30">
        <f>'נתוני טמפ'!H30 - $N$2</f>
        <v>0.10000000000000142</v>
      </c>
      <c r="I30">
        <f>'נתוני טמפ'!I30 - $N$2</f>
        <v>0.19999999999999929</v>
      </c>
      <c r="J30">
        <f>'נתוני טמפ'!J30 - $N$2</f>
        <v>1</v>
      </c>
    </row>
    <row r="31" spans="2:10" x14ac:dyDescent="0.25">
      <c r="B31">
        <f>'נתוני טמפ'!B31</f>
        <v>28</v>
      </c>
      <c r="C31">
        <f>'נתוני טמפ'!C31 - $N$2</f>
        <v>24.099999999999998</v>
      </c>
      <c r="D31">
        <f>'נתוני טמפ'!D31 - $N$2</f>
        <v>10.099999999999998</v>
      </c>
      <c r="E31">
        <f>'נתוני טמפ'!E31 - $N$2</f>
        <v>4.5</v>
      </c>
      <c r="F31">
        <f>'נתוני טמפ'!F31 - $N$2</f>
        <v>1.6000000000000014</v>
      </c>
      <c r="G31">
        <f>'נתוני טמפ'!G31 - $N$2</f>
        <v>0.80000000000000071</v>
      </c>
      <c r="H31">
        <f>'נתוני טמפ'!H31 - $N$2</f>
        <v>0.10000000000000142</v>
      </c>
      <c r="I31">
        <f>'נתוני טמפ'!I31 - $N$2</f>
        <v>0.19999999999999929</v>
      </c>
      <c r="J31">
        <f>'נתוני טמפ'!J31 - $N$2</f>
        <v>1</v>
      </c>
    </row>
    <row r="32" spans="2:10" x14ac:dyDescent="0.25">
      <c r="B32">
        <f>'נתוני טמפ'!B32</f>
        <v>29</v>
      </c>
      <c r="C32">
        <f>'נתוני טמפ'!C32 - $N$2</f>
        <v>24.000000000000004</v>
      </c>
      <c r="D32">
        <f>'נתוני טמפ'!D32 - $N$2</f>
        <v>10.3</v>
      </c>
      <c r="E32">
        <f>'נתוני טמפ'!E32 - $N$2</f>
        <v>4.4000000000000021</v>
      </c>
      <c r="F32">
        <f>'נתוני טמפ'!F32 - $N$2</f>
        <v>1.6000000000000014</v>
      </c>
      <c r="G32">
        <f>'נתוני טמפ'!G32 - $N$2</f>
        <v>0.80000000000000071</v>
      </c>
      <c r="H32">
        <f>'נתוני טמפ'!H32 - $N$2</f>
        <v>0.10000000000000142</v>
      </c>
      <c r="I32">
        <f>'נתוני טמפ'!I32 - $N$2</f>
        <v>0.19999999999999929</v>
      </c>
      <c r="J32">
        <f>'נתוני טמפ'!J32 - $N$2</f>
        <v>1</v>
      </c>
    </row>
    <row r="33" spans="2:10" x14ac:dyDescent="0.25">
      <c r="B33">
        <f>'נתוני טמפ'!B33</f>
        <v>30</v>
      </c>
      <c r="C33">
        <f>'נתוני טמפ'!C33 - $N$2</f>
        <v>24.2</v>
      </c>
      <c r="D33">
        <f>'נתוני טמפ'!D33 - $N$2</f>
        <v>10.000000000000004</v>
      </c>
      <c r="E33">
        <f>'נתוני טמפ'!E33 - $N$2</f>
        <v>4.5</v>
      </c>
      <c r="F33">
        <f>'נתוני טמפ'!F33 - $N$2</f>
        <v>1.6999999999999993</v>
      </c>
      <c r="G33">
        <f>'נתוני טמפ'!G33 - $N$2</f>
        <v>0.80000000000000071</v>
      </c>
      <c r="H33">
        <f>'נתוני טמפ'!H33 - $N$2</f>
        <v>0.10000000000000142</v>
      </c>
      <c r="I33">
        <f>'נתוני טמפ'!I33 - $N$2</f>
        <v>0.19999999999999929</v>
      </c>
      <c r="J33">
        <f>'נתוני טמפ'!J33 - $N$2</f>
        <v>0.90000000000000213</v>
      </c>
    </row>
    <row r="34" spans="2:10" x14ac:dyDescent="0.25">
      <c r="B34">
        <f>'נתוני טמפ'!B34</f>
        <v>31</v>
      </c>
      <c r="C34">
        <f>'נתוני טמפ'!C34 - $N$2</f>
        <v>24.2</v>
      </c>
      <c r="D34">
        <f>'נתוני טמפ'!D34 - $N$2</f>
        <v>10.400000000000002</v>
      </c>
      <c r="E34">
        <f>'נתוני טמפ'!E34 - $N$2</f>
        <v>4.5</v>
      </c>
      <c r="F34">
        <f>'נתוני טמפ'!F34 - $N$2</f>
        <v>1.6999999999999993</v>
      </c>
      <c r="G34">
        <f>'נתוני טמפ'!G34 - $N$2</f>
        <v>0.80000000000000071</v>
      </c>
      <c r="H34">
        <f>'נתוני טמפ'!H34 - $N$2</f>
        <v>0.10000000000000142</v>
      </c>
      <c r="I34">
        <f>'נתוני טמפ'!I34 - $N$2</f>
        <v>0.19999999999999929</v>
      </c>
      <c r="J34">
        <f>'נתוני טמפ'!J34 - $N$2</f>
        <v>0.90000000000000213</v>
      </c>
    </row>
    <row r="35" spans="2:10" x14ac:dyDescent="0.25">
      <c r="B35">
        <f>'נתוני טמפ'!B35</f>
        <v>32</v>
      </c>
      <c r="C35">
        <f>'נתוני טמפ'!C35 - $N$2</f>
        <v>24.3</v>
      </c>
      <c r="D35">
        <f>'נתוני טמפ'!D35 - $N$2</f>
        <v>10.000000000000004</v>
      </c>
      <c r="E35">
        <f>'נתוני טמפ'!E35 - $N$2</f>
        <v>4.4000000000000021</v>
      </c>
      <c r="F35">
        <f>'נתוני טמפ'!F35 - $N$2</f>
        <v>1.6999999999999993</v>
      </c>
      <c r="G35">
        <f>'נתוני טמפ'!G35 - $N$2</f>
        <v>0.80000000000000071</v>
      </c>
      <c r="H35">
        <f>'נתוני טמפ'!H35 - $N$2</f>
        <v>0.10000000000000142</v>
      </c>
      <c r="I35">
        <f>'נתוני טמפ'!I35 - $N$2</f>
        <v>0.19999999999999929</v>
      </c>
      <c r="J35">
        <f>'נתוני טמפ'!J35 - $N$2</f>
        <v>0.90000000000000213</v>
      </c>
    </row>
    <row r="36" spans="2:10" x14ac:dyDescent="0.25">
      <c r="B36">
        <f>'נתוני טמפ'!B36</f>
        <v>33</v>
      </c>
      <c r="C36">
        <f>'נתוני טמפ'!C36 - $N$2</f>
        <v>24.2</v>
      </c>
      <c r="D36">
        <f>'נתוני טמפ'!D36 - $N$2</f>
        <v>10.000000000000004</v>
      </c>
      <c r="E36">
        <f>'נתוני טמפ'!E36 - $N$2</f>
        <v>4.4000000000000021</v>
      </c>
      <c r="F36">
        <f>'נתוני טמפ'!F36 - $N$2</f>
        <v>1.6999999999999993</v>
      </c>
      <c r="G36">
        <f>'נתוני טמפ'!G36 - $N$2</f>
        <v>0.80000000000000071</v>
      </c>
      <c r="H36">
        <f>'נתוני טמפ'!H36 - $N$2</f>
        <v>0.10000000000000142</v>
      </c>
      <c r="I36">
        <f>'נתוני טמפ'!I36 - $N$2</f>
        <v>0.19999999999999929</v>
      </c>
      <c r="J36">
        <f>'נתוני טמפ'!J36 - $N$2</f>
        <v>0.90000000000000213</v>
      </c>
    </row>
    <row r="37" spans="2:10" x14ac:dyDescent="0.25">
      <c r="B37">
        <f>'נתוני טמפ'!B37</f>
        <v>34</v>
      </c>
      <c r="C37">
        <f>'נתוני טמפ'!C37 - $N$2</f>
        <v>24.3</v>
      </c>
      <c r="D37">
        <f>'נתוני טמפ'!D37 - $N$2</f>
        <v>10.199999999999999</v>
      </c>
      <c r="E37">
        <f>'נתוני טמפ'!E37 - $N$2</f>
        <v>4.4000000000000021</v>
      </c>
      <c r="F37">
        <f>'נתוני טמפ'!F37 - $N$2</f>
        <v>1.6999999999999993</v>
      </c>
      <c r="G37">
        <f>'נתוני טמפ'!G37 - $N$2</f>
        <v>0.80000000000000071</v>
      </c>
      <c r="H37">
        <f>'נתוני טמפ'!H37 - $N$2</f>
        <v>0.10000000000000142</v>
      </c>
      <c r="I37">
        <f>'נתוני טמפ'!I37 - $N$2</f>
        <v>0.19999999999999929</v>
      </c>
      <c r="J37">
        <f>'נתוני טמפ'!J37 - $N$2</f>
        <v>0.90000000000000213</v>
      </c>
    </row>
    <row r="38" spans="2:10" x14ac:dyDescent="0.25">
      <c r="B38">
        <f>'נתוני טמפ'!B38</f>
        <v>35</v>
      </c>
      <c r="C38">
        <f>'נתוני טמפ'!C38 - $N$2</f>
        <v>24.2</v>
      </c>
      <c r="D38">
        <f>'נתוני טמפ'!D38 - $N$2</f>
        <v>10.599999999999998</v>
      </c>
      <c r="E38">
        <f>'נתוני טמפ'!E38 - $N$2</f>
        <v>4.4000000000000021</v>
      </c>
      <c r="F38">
        <f>'נתוני טמפ'!F38 - $N$2</f>
        <v>1.8000000000000007</v>
      </c>
      <c r="G38">
        <f>'נתוני טמפ'!G38 - $N$2</f>
        <v>0.90000000000000213</v>
      </c>
      <c r="H38">
        <f>'נתוני טמפ'!H38 - $N$2</f>
        <v>0.10000000000000142</v>
      </c>
      <c r="I38">
        <f>'נתוני טמפ'!I38 - $N$2</f>
        <v>0.19999999999999929</v>
      </c>
      <c r="J38">
        <f>'נתוני טמפ'!J38 - $N$2</f>
        <v>0.90000000000000213</v>
      </c>
    </row>
    <row r="39" spans="2:10" x14ac:dyDescent="0.25">
      <c r="B39">
        <f>'נתוני טמפ'!B39</f>
        <v>36</v>
      </c>
      <c r="C39">
        <f>'נתוני טמפ'!C39 - $N$2</f>
        <v>24.400000000000002</v>
      </c>
      <c r="D39">
        <f>'נתוני טמפ'!D39 - $N$2</f>
        <v>10.3</v>
      </c>
      <c r="E39">
        <f>'נתוני טמפ'!E39 - $N$2</f>
        <v>4.5</v>
      </c>
      <c r="F39">
        <f>'נתוני טמפ'!F39 - $N$2</f>
        <v>1.8000000000000007</v>
      </c>
      <c r="G39">
        <f>'נתוני טמפ'!G39 - $N$2</f>
        <v>0.90000000000000213</v>
      </c>
      <c r="H39">
        <f>'נתוני טמפ'!H39 - $N$2</f>
        <v>0.10000000000000142</v>
      </c>
      <c r="I39">
        <f>'נתוני טמפ'!I39 - $N$2</f>
        <v>0.19999999999999929</v>
      </c>
      <c r="J39">
        <f>'נתוני טמפ'!J39 - $N$2</f>
        <v>0.90000000000000213</v>
      </c>
    </row>
    <row r="40" spans="2:10" x14ac:dyDescent="0.25">
      <c r="B40">
        <f>'נתוני טמפ'!B40</f>
        <v>37</v>
      </c>
      <c r="C40">
        <f>'נתוני טמפ'!C40 - $N$2</f>
        <v>24.400000000000002</v>
      </c>
      <c r="D40">
        <f>'נתוני טמפ'!D40 - $N$2</f>
        <v>10.400000000000002</v>
      </c>
      <c r="E40">
        <f>'נתוני טמפ'!E40 - $N$2</f>
        <v>4.5</v>
      </c>
      <c r="F40">
        <f>'נתוני טמפ'!F40 - $N$2</f>
        <v>1.9000000000000021</v>
      </c>
      <c r="G40">
        <f>'נתוני טמפ'!G40 - $N$2</f>
        <v>0.90000000000000213</v>
      </c>
      <c r="H40">
        <f>'נתוני טמפ'!H40 - $N$2</f>
        <v>0.10000000000000142</v>
      </c>
      <c r="I40">
        <f>'נתוני טמפ'!I40 - $N$2</f>
        <v>0.10000000000000142</v>
      </c>
      <c r="J40">
        <f>'נתוני טמפ'!J40 - $N$2</f>
        <v>0.90000000000000213</v>
      </c>
    </row>
    <row r="41" spans="2:10" x14ac:dyDescent="0.25">
      <c r="B41">
        <f>'נתוני טמפ'!B41</f>
        <v>38</v>
      </c>
      <c r="C41">
        <f>'נתוני טמפ'!C41 - $N$2</f>
        <v>23.900000000000002</v>
      </c>
      <c r="D41">
        <f>'נתוני טמפ'!D41 - $N$2</f>
        <v>10.599999999999998</v>
      </c>
      <c r="E41">
        <f>'נתוני טמפ'!E41 - $N$2</f>
        <v>4.6000000000000014</v>
      </c>
      <c r="F41">
        <f>'נתוני טמפ'!F41 - $N$2</f>
        <v>1.6999999999999993</v>
      </c>
      <c r="G41">
        <f>'נתוני טמפ'!G41 - $N$2</f>
        <v>0.80000000000000071</v>
      </c>
      <c r="H41">
        <f>'נתוני טמפ'!H41 - $N$2</f>
        <v>0.10000000000000142</v>
      </c>
      <c r="I41">
        <f>'נתוני טמפ'!I41 - $N$2</f>
        <v>0.19999999999999929</v>
      </c>
      <c r="J41">
        <f>'נתוני טמפ'!J41 - $N$2</f>
        <v>0.90000000000000213</v>
      </c>
    </row>
    <row r="42" spans="2:10" x14ac:dyDescent="0.25">
      <c r="B42">
        <f>'נתוני טמפ'!B42</f>
        <v>39</v>
      </c>
      <c r="C42">
        <f>'נתוני טמפ'!C42 - $N$2</f>
        <v>23.8</v>
      </c>
      <c r="D42">
        <f>'נתוני טמפ'!D42 - $N$2</f>
        <v>10.500000000000004</v>
      </c>
      <c r="E42">
        <f>'נתוני טמפ'!E42 - $N$2</f>
        <v>4.6999999999999993</v>
      </c>
      <c r="F42">
        <f>'נתוני טמפ'!F42 - $N$2</f>
        <v>1.8000000000000007</v>
      </c>
      <c r="G42">
        <f>'נתוני טמפ'!G42 - $N$2</f>
        <v>0.90000000000000213</v>
      </c>
      <c r="H42">
        <f>'נתוני טמפ'!H42 - $N$2</f>
        <v>0.10000000000000142</v>
      </c>
      <c r="I42">
        <f>'נתוני טמפ'!I42 - $N$2</f>
        <v>0.10000000000000142</v>
      </c>
      <c r="J42">
        <f>'נתוני טמפ'!J42 - $N$2</f>
        <v>0.90000000000000213</v>
      </c>
    </row>
    <row r="43" spans="2:10" x14ac:dyDescent="0.25">
      <c r="B43">
        <f>'נתוני טמפ'!B43</f>
        <v>40</v>
      </c>
      <c r="C43">
        <f>'נתוני טמפ'!C43 - $N$2</f>
        <v>24.3</v>
      </c>
      <c r="D43">
        <f>'נתוני טמפ'!D43 - $N$2</f>
        <v>10.599999999999998</v>
      </c>
      <c r="E43">
        <f>'נתוני טמפ'!E43 - $N$2</f>
        <v>4.8000000000000007</v>
      </c>
      <c r="F43">
        <f>'נתוני טמפ'!F43 - $N$2</f>
        <v>1.9000000000000021</v>
      </c>
      <c r="G43">
        <f>'נתוני טמפ'!G43 - $N$2</f>
        <v>0.90000000000000213</v>
      </c>
      <c r="H43">
        <f>'נתוני טמפ'!H43 - $N$2</f>
        <v>0.10000000000000142</v>
      </c>
      <c r="I43">
        <f>'נתוני טמפ'!I43 - $N$2</f>
        <v>0.19999999999999929</v>
      </c>
      <c r="J43">
        <f>'נתוני טמפ'!J43 - $N$2</f>
        <v>0.90000000000000213</v>
      </c>
    </row>
    <row r="44" spans="2:10" x14ac:dyDescent="0.25">
      <c r="B44">
        <f>'נתוני טמפ'!B44</f>
        <v>41</v>
      </c>
      <c r="C44">
        <f>'נתוני טמפ'!C44 - $N$2</f>
        <v>24.400000000000002</v>
      </c>
      <c r="D44">
        <f>'נתוני טמפ'!D44 - $N$2</f>
        <v>10.599999999999998</v>
      </c>
      <c r="E44">
        <f>'נתוני טמפ'!E44 - $N$2</f>
        <v>4.8000000000000007</v>
      </c>
      <c r="F44">
        <f>'נתוני טמפ'!F44 - $N$2</f>
        <v>1.9000000000000021</v>
      </c>
      <c r="G44">
        <f>'נתוני טמפ'!G44 - $N$2</f>
        <v>0.90000000000000213</v>
      </c>
      <c r="H44">
        <f>'נתוני טמפ'!H44 - $N$2</f>
        <v>0.10000000000000142</v>
      </c>
      <c r="I44">
        <f>'נתוני טמפ'!I44 - $N$2</f>
        <v>0.19999999999999929</v>
      </c>
      <c r="J44">
        <f>'נתוני טמפ'!J44 - $N$2</f>
        <v>0.90000000000000213</v>
      </c>
    </row>
    <row r="45" spans="2:10" x14ac:dyDescent="0.25">
      <c r="B45">
        <f>'נתוני טמפ'!B45</f>
        <v>42</v>
      </c>
      <c r="C45">
        <f>'נתוני טמפ'!C45 - $N$2</f>
        <v>24.599999999999998</v>
      </c>
      <c r="D45">
        <f>'נתוני טמפ'!D45 - $N$2</f>
        <v>10.400000000000002</v>
      </c>
      <c r="E45">
        <f>'נתוני טמפ'!E45 - $N$2</f>
        <v>4.9000000000000021</v>
      </c>
      <c r="F45">
        <f>'נתוני טמפ'!F45 - $N$2</f>
        <v>1.9000000000000021</v>
      </c>
      <c r="G45">
        <f>'נתוני טמפ'!G45 - $N$2</f>
        <v>0.90000000000000213</v>
      </c>
      <c r="H45">
        <f>'נתוני טמפ'!H45 - $N$2</f>
        <v>0.10000000000000142</v>
      </c>
      <c r="I45">
        <f>'נתוני טמפ'!I45 - $N$2</f>
        <v>0.10000000000000142</v>
      </c>
      <c r="J45">
        <f>'נתוני טמפ'!J45 - $N$2</f>
        <v>0.90000000000000213</v>
      </c>
    </row>
    <row r="46" spans="2:10" x14ac:dyDescent="0.25">
      <c r="B46">
        <f>'נתוני טמפ'!B46</f>
        <v>43</v>
      </c>
      <c r="C46">
        <f>'נתוני טמפ'!C46 - $N$2</f>
        <v>24.599999999999998</v>
      </c>
      <c r="D46">
        <f>'נתוני טמפ'!D46 - $N$2</f>
        <v>10.3</v>
      </c>
      <c r="E46">
        <f>'נתוני טמפ'!E46 - $N$2</f>
        <v>4.8000000000000007</v>
      </c>
      <c r="F46">
        <f>'נתוני טמפ'!F46 - $N$2</f>
        <v>1.9000000000000021</v>
      </c>
      <c r="G46">
        <f>'נתוני טמפ'!G46 - $N$2</f>
        <v>0.90000000000000213</v>
      </c>
      <c r="H46">
        <f>'נתוני טמפ'!H46 - $N$2</f>
        <v>0.10000000000000142</v>
      </c>
      <c r="I46">
        <f>'נתוני טמפ'!I46 - $N$2</f>
        <v>0.10000000000000142</v>
      </c>
      <c r="J46">
        <f>'נתוני טמפ'!J46 - $N$2</f>
        <v>2</v>
      </c>
    </row>
    <row r="47" spans="2:10" x14ac:dyDescent="0.25">
      <c r="B47">
        <f>'נתוני טמפ'!B47</f>
        <v>44</v>
      </c>
      <c r="C47">
        <f>'נתוני טמפ'!C47 - $N$2</f>
        <v>24.599999999999998</v>
      </c>
      <c r="D47">
        <f>'נתוני טמפ'!D47 - $N$2</f>
        <v>10.7</v>
      </c>
      <c r="E47">
        <f>'נתוני טמפ'!E47 - $N$2</f>
        <v>4.9000000000000021</v>
      </c>
      <c r="F47">
        <f>'נתוני טמפ'!F47 - $N$2</f>
        <v>1.9000000000000021</v>
      </c>
      <c r="G47">
        <f>'נתוני טמפ'!G47 - $N$2</f>
        <v>0.90000000000000213</v>
      </c>
      <c r="H47">
        <f>'נתוני טמפ'!H47 - $N$2</f>
        <v>0.10000000000000142</v>
      </c>
      <c r="I47">
        <f>'נתוני טמפ'!I47 - $N$2</f>
        <v>0.10000000000000142</v>
      </c>
      <c r="J47">
        <f>'נתוני טמפ'!J47 - $N$2</f>
        <v>1.1000000000000014</v>
      </c>
    </row>
    <row r="48" spans="2:10" x14ac:dyDescent="0.25">
      <c r="B48">
        <f>'נתוני טמפ'!B48</f>
        <v>45</v>
      </c>
      <c r="C48">
        <f>'נתוני טמפ'!C48 - $N$2</f>
        <v>24.400000000000002</v>
      </c>
      <c r="D48">
        <f>'נתוני טמפ'!D48 - $N$2</f>
        <v>10.7</v>
      </c>
      <c r="E48">
        <f>'נתוני טמפ'!E48 - $N$2</f>
        <v>4.9000000000000021</v>
      </c>
      <c r="F48">
        <f>'נתוני טמפ'!F48 - $N$2</f>
        <v>2</v>
      </c>
      <c r="G48">
        <f>'נתוני טמפ'!G48 - $N$2</f>
        <v>0.90000000000000213</v>
      </c>
      <c r="H48">
        <f>'נתוני טמפ'!H48 - $N$2</f>
        <v>0.10000000000000142</v>
      </c>
      <c r="I48">
        <f>'נתוני טמפ'!I48 - $N$2</f>
        <v>0.10000000000000142</v>
      </c>
      <c r="J48">
        <f>'נתוני טמפ'!J48 - $N$2</f>
        <v>1</v>
      </c>
    </row>
    <row r="49" spans="2:10" x14ac:dyDescent="0.25">
      <c r="B49">
        <f>'נתוני טמפ'!B49</f>
        <v>46</v>
      </c>
      <c r="C49">
        <f>'נתוני טמפ'!C49 - $N$2</f>
        <v>24.7</v>
      </c>
      <c r="D49">
        <f>'נתוני טמפ'!D49 - $N$2</f>
        <v>10.400000000000002</v>
      </c>
      <c r="E49">
        <f>'נתוני טמפ'!E49 - $N$2</f>
        <v>4.9000000000000021</v>
      </c>
      <c r="F49">
        <f>'נתוני טמפ'!F49 - $N$2</f>
        <v>1.9000000000000021</v>
      </c>
      <c r="G49">
        <f>'נתוני טמפ'!G49 - $N$2</f>
        <v>0.90000000000000213</v>
      </c>
      <c r="H49">
        <f>'נתוני טמפ'!H49 - $N$2</f>
        <v>0.10000000000000142</v>
      </c>
      <c r="I49">
        <f>'נתוני טמפ'!I49 - $N$2</f>
        <v>0</v>
      </c>
      <c r="J49">
        <f>'נתוני טמפ'!J49 - $N$2</f>
        <v>1</v>
      </c>
    </row>
    <row r="50" spans="2:10" x14ac:dyDescent="0.25">
      <c r="B50">
        <f>'נתוני טמפ'!B50</f>
        <v>47</v>
      </c>
      <c r="C50">
        <f>'נתוני טמפ'!C50 - $N$2</f>
        <v>24.099999999999998</v>
      </c>
      <c r="D50">
        <f>'נתוני טמפ'!D50 - $N$2</f>
        <v>10.8</v>
      </c>
      <c r="E50">
        <f>'נתוני טמפ'!E50 - $N$2</f>
        <v>5</v>
      </c>
      <c r="F50">
        <f>'נתוני טמפ'!F50 - $N$2</f>
        <v>1.9000000000000021</v>
      </c>
      <c r="G50">
        <f>'נתוני טמפ'!G50 - $N$2</f>
        <v>1</v>
      </c>
      <c r="H50">
        <f>'נתוני טמפ'!H50 - $N$2</f>
        <v>0.10000000000000142</v>
      </c>
      <c r="I50">
        <f>'נתוני טמפ'!I50 - $N$2</f>
        <v>0</v>
      </c>
      <c r="J50">
        <f>'נתוני טמפ'!J50 - $N$2</f>
        <v>1</v>
      </c>
    </row>
    <row r="51" spans="2:10" x14ac:dyDescent="0.25">
      <c r="B51">
        <f>'נתוני טמפ'!B51</f>
        <v>48</v>
      </c>
      <c r="C51">
        <f>'נתוני טמפ'!C51 - $N$2</f>
        <v>24.000000000000004</v>
      </c>
      <c r="D51">
        <f>'נתוני טמפ'!D51 - $N$2</f>
        <v>10.8</v>
      </c>
      <c r="E51">
        <f>'נתוני טמפ'!E51 - $N$2</f>
        <v>4.9000000000000021</v>
      </c>
      <c r="F51">
        <f>'נתוני טמפ'!F51 - $N$2</f>
        <v>2</v>
      </c>
      <c r="G51">
        <f>'נתוני טמפ'!G51 - $N$2</f>
        <v>1</v>
      </c>
      <c r="H51">
        <f>'נתוני טמפ'!H51 - $N$2</f>
        <v>0.10000000000000142</v>
      </c>
      <c r="I51">
        <f>'נתוני טמפ'!I51 - $N$2</f>
        <v>0.10000000000000142</v>
      </c>
      <c r="J51">
        <f>'נתוני טמפ'!J51 - $N$2</f>
        <v>1</v>
      </c>
    </row>
    <row r="52" spans="2:10" x14ac:dyDescent="0.25">
      <c r="B52">
        <f>'נתוני טמפ'!B52</f>
        <v>49</v>
      </c>
      <c r="C52">
        <f>'נתוני טמפ'!C52 - $N$2</f>
        <v>24.599999999999998</v>
      </c>
      <c r="D52">
        <f>'נתוני טמפ'!D52 - $N$2</f>
        <v>10.400000000000002</v>
      </c>
      <c r="E52">
        <f>'נתוני טמפ'!E52 - $N$2</f>
        <v>4.9000000000000021</v>
      </c>
      <c r="F52">
        <f>'נתוני טמפ'!F52 - $N$2</f>
        <v>1.9000000000000021</v>
      </c>
      <c r="G52">
        <f>'נתוני טמפ'!G52 - $N$2</f>
        <v>1</v>
      </c>
      <c r="H52">
        <f>'נתוני טמפ'!H52 - $N$2</f>
        <v>0.10000000000000142</v>
      </c>
      <c r="I52">
        <f>'נתוני טמפ'!I52 - $N$2</f>
        <v>0</v>
      </c>
      <c r="J52">
        <f>'נתוני טמפ'!J52 - $N$2</f>
        <v>1</v>
      </c>
    </row>
    <row r="53" spans="2:10" x14ac:dyDescent="0.25">
      <c r="B53">
        <f>'נתוני טמפ'!B53</f>
        <v>50</v>
      </c>
      <c r="C53">
        <f>'נתוני טמפ'!C53 - $N$2</f>
        <v>24.400000000000002</v>
      </c>
      <c r="D53">
        <f>'נתוני טמפ'!D53 - $N$2</f>
        <v>10.400000000000002</v>
      </c>
      <c r="E53">
        <f>'נתוני טמפ'!E53 - $N$2</f>
        <v>4.9000000000000021</v>
      </c>
      <c r="F53">
        <f>'נתוני טמפ'!F53 - $N$2</f>
        <v>1.9000000000000021</v>
      </c>
      <c r="G53">
        <f>'נתוני טמפ'!G53 - $N$2</f>
        <v>0.90000000000000213</v>
      </c>
      <c r="H53">
        <f>'נתוני טמפ'!H53 - $N$2</f>
        <v>0.10000000000000142</v>
      </c>
      <c r="I53">
        <f>'נתוני טמפ'!I53 - $N$2</f>
        <v>0</v>
      </c>
      <c r="J53">
        <f>'נתוני טמפ'!J53 - $N$2</f>
        <v>1</v>
      </c>
    </row>
  </sheetData>
  <mergeCells count="1">
    <mergeCell ref="B1:J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>
    <tabColor theme="2" tint="-0.249977111117893"/>
  </sheetPr>
  <dimension ref="A1:Q58"/>
  <sheetViews>
    <sheetView tabSelected="1" workbookViewId="0">
      <selection activeCell="J1" sqref="J1"/>
    </sheetView>
  </sheetViews>
  <sheetFormatPr defaultColWidth="9.140625" defaultRowHeight="15" x14ac:dyDescent="0.25"/>
  <cols>
    <col min="3" max="3" width="2.85546875" style="3" customWidth="1"/>
    <col min="11" max="11" width="2.85546875" style="3" customWidth="1"/>
    <col min="17" max="17" width="3.42578125" style="3" customWidth="1"/>
  </cols>
  <sheetData>
    <row r="1" spans="1:16" ht="15" customHeight="1" x14ac:dyDescent="0.25">
      <c r="A1" s="54" t="s">
        <v>53</v>
      </c>
      <c r="B1" s="54"/>
      <c r="D1" s="56" t="s">
        <v>29</v>
      </c>
      <c r="E1">
        <v>0</v>
      </c>
      <c r="F1" s="56" t="s">
        <v>25</v>
      </c>
      <c r="G1">
        <f xml:space="preserve"> ($B$4 * SINH(M * ($B$3 - E1))) / SINH(M * $B$3)</f>
        <v>24.7</v>
      </c>
      <c r="H1" s="56" t="s">
        <v>26</v>
      </c>
      <c r="I1">
        <f xml:space="preserve"> ($B$4 * COSH(M * ($B$3 -E1))) / COSH(M * $B$3)</f>
        <v>24.7</v>
      </c>
      <c r="J1">
        <f t="array" aca="1" ref="J1:J8" ca="1">TRANSPOSE(OFFSET('שגיאה סופית'!$C$3, 'גרף תיאוריה'!$A$12, 0, 1, 'נתוני מוט'!$B$18))</f>
        <v>1.964197530864197</v>
      </c>
      <c r="L1" s="56" t="s">
        <v>30</v>
      </c>
      <c r="M1" t="s">
        <v>27</v>
      </c>
      <c r="N1" t="s">
        <v>28</v>
      </c>
      <c r="O1" t="s">
        <v>23</v>
      </c>
      <c r="P1" t="s">
        <v>24</v>
      </c>
    </row>
    <row r="2" spans="1:16" x14ac:dyDescent="0.25">
      <c r="B2" s="2"/>
      <c r="D2" s="56"/>
      <c r="E2">
        <f>E1 + $B$7</f>
        <v>2.8747500000000002E-2</v>
      </c>
      <c r="F2" s="56"/>
      <c r="G2">
        <f xml:space="preserve"> ($B$4 * SINH(M * ($B$3 - E2))) / SINH(M * $B$3)</f>
        <v>17.952034254071812</v>
      </c>
      <c r="H2" s="56"/>
      <c r="I2">
        <f xml:space="preserve"> ($B$4 * COSH(M * ($B$3 -E2))) / COSH(M * $B$3)</f>
        <v>17.95212603202231</v>
      </c>
      <c r="J2">
        <f ca="1"/>
        <v>1.7018518518518513</v>
      </c>
      <c r="L2" s="56"/>
      <c r="M2">
        <v>0</v>
      </c>
      <c r="N2">
        <f t="array" aca="1" ref="N2:N9" ca="1">TRANSPOSE(OFFSET('הפרש טמפ'!$C$3,'גרף תיאוריה'!$A$12,0,1,'נתוני מוט'!$B$18))</f>
        <v>24.400000000000002</v>
      </c>
      <c r="O2">
        <f xml:space="preserve"> ($B$4 * SINH(M * ($B$3 - M2))) / SINH(M * $B$3)</f>
        <v>24.7</v>
      </c>
      <c r="P2">
        <f xml:space="preserve"> ($B$4 * COSH(M * ($B$3 -M2))) / COSH(M * $B$3)</f>
        <v>24.7</v>
      </c>
    </row>
    <row r="3" spans="1:16" x14ac:dyDescent="0.25">
      <c r="A3" t="s">
        <v>21</v>
      </c>
      <c r="B3">
        <f>'נתוני מוט'!$B$15 - 'נתוני מוט'!$B$16 + 'נתוני מוט'!$G$16 / 4</f>
        <v>0.57495000000000007</v>
      </c>
      <c r="D3" s="56"/>
      <c r="E3">
        <f>E2 + $B$7</f>
        <v>5.7495000000000004E-2</v>
      </c>
      <c r="F3" s="56"/>
      <c r="G3">
        <f xml:space="preserve"> ($B$4 * SINH(M * ($B$3 - E3))) / SINH(M * $B$3)</f>
        <v>13.047562678143571</v>
      </c>
      <c r="H3" s="56"/>
      <c r="I3">
        <f xml:space="preserve"> ($B$4 * COSH(M * ($B$3 -E3))) / COSH(M * $B$3)</f>
        <v>13.047755658721137</v>
      </c>
      <c r="J3">
        <f ca="1"/>
        <v>1.3623456790123454</v>
      </c>
      <c r="L3" s="56"/>
      <c r="M3">
        <f>M2 + 'נתוני מוט'!$B$17</f>
        <v>7.4999999999999997E-2</v>
      </c>
      <c r="N3">
        <f ca="1"/>
        <v>10.400000000000002</v>
      </c>
      <c r="O3">
        <f xml:space="preserve"> ($B$4 * SINH(M * ($B$3 - M3))) / SINH(M * $B$3)</f>
        <v>10.743393168950409</v>
      </c>
      <c r="P3">
        <f xml:space="preserve"> ($B$4 * COSH(M * ($B$3 -M3))) / COSH(M * $B$3)</f>
        <v>10.743656746765989</v>
      </c>
    </row>
    <row r="4" spans="1:16" x14ac:dyDescent="0.25">
      <c r="A4" t="s">
        <v>19</v>
      </c>
      <c r="B4">
        <f>'נתוני מוט'!$B$13 - 'נתוני מוט'!$B$12</f>
        <v>24.7</v>
      </c>
      <c r="D4" s="56"/>
      <c r="E4">
        <f t="shared" ref="E4:E21" si="0">E3 + $B$7</f>
        <v>8.62425E-2</v>
      </c>
      <c r="F4" s="56"/>
      <c r="G4">
        <f xml:space="preserve"> ($B$4 * SINH(M * ($B$3 - E4))) / SINH(M * $B$3)</f>
        <v>9.4829451482497191</v>
      </c>
      <c r="H4" s="56"/>
      <c r="I4">
        <f xml:space="preserve"> ($B$4 * COSH(M * ($B$3 -E4))) / COSH(M * $B$3)</f>
        <v>9.4832591486274147</v>
      </c>
      <c r="J4">
        <f ca="1"/>
        <v>1.2234567901234565</v>
      </c>
      <c r="L4" s="56"/>
      <c r="M4">
        <f>M3 + 'נתוני מוט'!$B$17</f>
        <v>0.15</v>
      </c>
      <c r="N4">
        <f ca="1"/>
        <v>4.9000000000000021</v>
      </c>
      <c r="O4">
        <f xml:space="preserve"> ($B$4 * SINH(M * ($B$3 - M4))) / SINH(M * $B$3)</f>
        <v>4.6726489376489724</v>
      </c>
      <c r="P4">
        <f xml:space="preserve"> ($B$4 * COSH(M * ($B$3 -M4))) / COSH(M * $B$3)</f>
        <v>4.673369564598298</v>
      </c>
    </row>
    <row r="5" spans="1:16" ht="15" customHeight="1" x14ac:dyDescent="0.25">
      <c r="E5">
        <f t="shared" si="0"/>
        <v>0.11499000000000001</v>
      </c>
      <c r="F5" t="s">
        <v>23</v>
      </c>
      <c r="G5">
        <f xml:space="preserve"> ($B$4 * SINH(M * ($B$3 - E5))) / SINH(M * $B$3)</f>
        <v>6.8921311354287189</v>
      </c>
      <c r="H5" t="s">
        <v>24</v>
      </c>
      <c r="I5">
        <f xml:space="preserve"> ($B$4 * COSH(M * ($B$3 -E5))) / COSH(M * $B$3)</f>
        <v>6.8925984003013498</v>
      </c>
      <c r="J5">
        <f ca="1"/>
        <v>1.1555555555555552</v>
      </c>
      <c r="L5" s="55" t="s">
        <v>37</v>
      </c>
      <c r="M5">
        <f>M4 + 'נתוני מוט'!$B$17</f>
        <v>0.22499999999999998</v>
      </c>
      <c r="N5">
        <f ca="1"/>
        <v>1.9000000000000021</v>
      </c>
      <c r="O5">
        <f xml:space="preserve"> ($B$4 * SINH(M * ($B$3 - M5))) / SINH(M * $B$3)</f>
        <v>2.0317212382094882</v>
      </c>
      <c r="P5">
        <f xml:space="preserve"> ($B$4 * COSH(M * ($B$3 -M5))) / COSH(M * $B$3)</f>
        <v>2.0334278686944574</v>
      </c>
    </row>
    <row r="6" spans="1:16" x14ac:dyDescent="0.25">
      <c r="A6" t="s">
        <v>22</v>
      </c>
      <c r="B6">
        <v>20</v>
      </c>
      <c r="E6">
        <f t="shared" si="0"/>
        <v>0.14373750000000002</v>
      </c>
      <c r="G6">
        <f xml:space="preserve"> ($B$4 * SINH(M * ($B$3 - E6))) / SINH(M * $B$3)</f>
        <v>5.0090699815438082</v>
      </c>
      <c r="I6">
        <f xml:space="preserve"> ($B$4 * COSH(M * ($B$3 -E6))) / COSH(M * $B$3)</f>
        <v>5.0097384943352221</v>
      </c>
      <c r="J6">
        <f ca="1"/>
        <v>1.1277777777777775</v>
      </c>
      <c r="L6" s="55"/>
      <c r="M6">
        <f>M5 + 'נתוני מוט'!$B$17</f>
        <v>0.3</v>
      </c>
      <c r="N6">
        <f ca="1"/>
        <v>0.90000000000000213</v>
      </c>
      <c r="O6">
        <f xml:space="preserve"> ($B$4 * SINH(M * ($B$3 - M6))) / SINH(M * $B$3)</f>
        <v>0.88211702228684774</v>
      </c>
      <c r="P6">
        <f xml:space="preserve"> ($B$4 * COSH(M * ($B$3 -M6))) / COSH(M * $B$3)</f>
        <v>0.88606235676264866</v>
      </c>
    </row>
    <row r="7" spans="1:16" x14ac:dyDescent="0.25">
      <c r="A7" t="s">
        <v>82</v>
      </c>
      <c r="B7">
        <f>(תיאוריה!$B$3 - $E$1) / תיאוריה!$B$6</f>
        <v>2.8747500000000002E-2</v>
      </c>
      <c r="E7">
        <f t="shared" si="0"/>
        <v>0.17248500000000003</v>
      </c>
      <c r="G7">
        <f xml:space="preserve"> ($B$4 * SINH(M * ($B$3 - E7))) / SINH(M * $B$3)</f>
        <v>3.6403901605712461</v>
      </c>
      <c r="I7">
        <f xml:space="preserve"> ($B$4 * COSH(M * ($B$3 -E7))) / COSH(M * $B$3)</f>
        <v>3.6413285708515208</v>
      </c>
      <c r="J7">
        <f ca="1"/>
        <v>1.1277777777777773</v>
      </c>
      <c r="L7" s="55"/>
      <c r="M7">
        <f>M6 + 'נתוני מוט'!$B$17</f>
        <v>0.375</v>
      </c>
      <c r="N7">
        <f ca="1"/>
        <v>0.10000000000000142</v>
      </c>
      <c r="O7">
        <f xml:space="preserve"> ($B$4 * SINH(M * ($B$3 - M7))) / SINH(M * $B$3)</f>
        <v>0.38000410871711632</v>
      </c>
      <c r="P7">
        <f xml:space="preserve"> ($B$4 * COSH(M * ($B$3 -M7))) / COSH(M * $B$3)</f>
        <v>0.38908410054754633</v>
      </c>
    </row>
    <row r="8" spans="1:16" ht="15" customHeight="1" x14ac:dyDescent="0.25">
      <c r="E8">
        <f t="shared" si="0"/>
        <v>0.20123250000000004</v>
      </c>
      <c r="G8">
        <f xml:space="preserve"> ($B$4 * SINH(M * ($B$3 - E8))) / SINH(M * $B$3)</f>
        <v>2.6455419590440377</v>
      </c>
      <c r="I8">
        <f xml:space="preserve"> ($B$4 * COSH(M * ($B$3 -E8))) / COSH(M * $B$3)</f>
        <v>2.6468466321529593</v>
      </c>
      <c r="J8">
        <f ca="1"/>
        <v>1.1617283950617281</v>
      </c>
      <c r="M8">
        <f>M7 + 'נתוני מוט'!$B$17</f>
        <v>0.45</v>
      </c>
      <c r="N8">
        <f ca="1"/>
        <v>0</v>
      </c>
      <c r="O8">
        <f xml:space="preserve"> ($B$4 * SINH(M * ($B$3 - M8))) / SINH(M * $B$3)</f>
        <v>0.15682171007479256</v>
      </c>
      <c r="P8">
        <f xml:space="preserve"> ($B$4 * COSH(M * ($B$3 -M8))) / COSH(M * $B$3)</f>
        <v>0.17770125245100374</v>
      </c>
    </row>
    <row r="9" spans="1:16" x14ac:dyDescent="0.25">
      <c r="E9">
        <f t="shared" si="0"/>
        <v>0.22998000000000005</v>
      </c>
      <c r="G9">
        <f xml:space="preserve"> ($B$4 * SINH(M * ($B$3 - E9))) / SINH(M * $B$3)</f>
        <v>1.9223644277575389</v>
      </c>
      <c r="I9">
        <f xml:space="preserve"> ($B$4 * COSH(M * ($B$3 -E9))) / COSH(M * $B$3)</f>
        <v>1.9241693405601259</v>
      </c>
      <c r="M9">
        <f>M8 + 'נתוני מוט'!$B$17</f>
        <v>0.52500000000000002</v>
      </c>
      <c r="N9">
        <f ca="1"/>
        <v>1</v>
      </c>
      <c r="O9">
        <f xml:space="preserve"> ($B$4 * SINH(M * ($B$3 - M9))) / SINH(M * $B$3)</f>
        <v>4.8749541399801602E-2</v>
      </c>
      <c r="P9">
        <f xml:space="preserve"> ($B$4 * COSH(M * ($B$3 -M9))) / COSH(M * $B$3)</f>
        <v>9.6754630469853151E-2</v>
      </c>
    </row>
    <row r="10" spans="1:16" x14ac:dyDescent="0.25">
      <c r="A10" s="7"/>
      <c r="B10" s="7"/>
      <c r="E10">
        <f t="shared" si="0"/>
        <v>0.25872750000000005</v>
      </c>
      <c r="G10">
        <f xml:space="preserve"> ($B$4 * SINH(M * ($B$3 - E10))) / SINH(M * $B$3)</f>
        <v>1.3965944751905652</v>
      </c>
      <c r="I10">
        <f xml:space="preserve"> ($B$4 * COSH(M * ($B$3 -E10))) / COSH(M * $B$3)</f>
        <v>1.3990849741596365</v>
      </c>
    </row>
    <row r="11" spans="1:16" x14ac:dyDescent="0.25">
      <c r="E11">
        <f t="shared" si="0"/>
        <v>0.28747500000000004</v>
      </c>
      <c r="G11">
        <f xml:space="preserve"> ($B$4 * SINH(M * ($B$3 - E11))) / SINH(M * $B$3)</f>
        <v>1.0142407915784009</v>
      </c>
      <c r="I11">
        <f xml:space="preserve"> ($B$4 * COSH(M * ($B$3 -E11))) / COSH(M * $B$3)</f>
        <v>1.0176726260215221</v>
      </c>
    </row>
    <row r="12" spans="1:16" x14ac:dyDescent="0.25">
      <c r="E12">
        <f t="shared" si="0"/>
        <v>0.31622250000000002</v>
      </c>
      <c r="G12">
        <f xml:space="preserve"> ($B$4 * SINH(M * ($B$3 - E12))) / SINH(M * $B$3)</f>
        <v>0.73603948199742997</v>
      </c>
      <c r="I12">
        <f xml:space="preserve"> ($B$4 * COSH(M * ($B$3 -E12))) / COSH(M * $B$3)</f>
        <v>0.74076506695006505</v>
      </c>
    </row>
    <row r="13" spans="1:16" x14ac:dyDescent="0.25">
      <c r="A13" s="2"/>
      <c r="E13">
        <f t="shared" si="0"/>
        <v>0.34497</v>
      </c>
      <c r="G13">
        <f xml:space="preserve"> ($B$4 * SINH(M * ($B$3 - E13))) / SINH(M * $B$3)</f>
        <v>0.533422057493119</v>
      </c>
      <c r="I13">
        <f xml:space="preserve"> ($B$4 * COSH(M * ($B$3 -E13))) / COSH(M * $B$3)</f>
        <v>0.53992666321415517</v>
      </c>
    </row>
    <row r="14" spans="1:16" x14ac:dyDescent="0.25">
      <c r="E14">
        <f t="shared" si="0"/>
        <v>0.37371749999999998</v>
      </c>
      <c r="G14">
        <f xml:space="preserve"> ($B$4 * SINH(M * ($B$3 - E14))) / SINH(M * $B$3)</f>
        <v>0.38558173731139389</v>
      </c>
      <c r="I14">
        <f xml:space="preserve"> ($B$4 * COSH(M * ($B$3 -E14))) / COSH(M * $B$3)</f>
        <v>0.39453332167987509</v>
      </c>
    </row>
    <row r="15" spans="1:16" x14ac:dyDescent="0.25">
      <c r="A15" s="2"/>
      <c r="E15">
        <f t="shared" si="0"/>
        <v>0.40246499999999996</v>
      </c>
      <c r="G15">
        <f xml:space="preserve"> ($B$4 * SINH(M * ($B$3 - E15))) / SINH(M * $B$3)</f>
        <v>0.27733680084674089</v>
      </c>
      <c r="I15">
        <f xml:space="preserve"> ($B$4 * COSH(M * ($B$3 -E15))) / COSH(M * $B$3)</f>
        <v>0.28965460194800091</v>
      </c>
      <c r="M15" s="16"/>
    </row>
    <row r="16" spans="1:16" x14ac:dyDescent="0.25">
      <c r="E16">
        <f t="shared" si="0"/>
        <v>0.43121249999999994</v>
      </c>
      <c r="G16">
        <f xml:space="preserve"> ($B$4 * SINH(M * ($B$3 - E16))) / SINH(M * $B$3)</f>
        <v>0.19757157694566171</v>
      </c>
      <c r="I16">
        <f xml:space="preserve"> ($B$4 * COSH(M * ($B$3 -E16))) / COSH(M * $B$3)</f>
        <v>0.2145205096186549</v>
      </c>
    </row>
    <row r="17" spans="1:9" x14ac:dyDescent="0.25">
      <c r="A17" s="2"/>
      <c r="E17">
        <f t="shared" si="0"/>
        <v>0.45995999999999992</v>
      </c>
      <c r="G17">
        <f xml:space="preserve"> ($B$4 * SINH(M * ($B$3 - E17))) / SINH(M * $B$3)</f>
        <v>0.13809497577681734</v>
      </c>
      <c r="I17">
        <f xml:space="preserve"> ($B$4 * COSH(M * ($B$3 -E17))) / COSH(M * $B$3)</f>
        <v>0.16141552570289738</v>
      </c>
    </row>
    <row r="18" spans="1:9" x14ac:dyDescent="0.25">
      <c r="E18">
        <f t="shared" si="0"/>
        <v>0.48870749999999991</v>
      </c>
      <c r="G18">
        <f xml:space="preserve"> ($B$4 * SINH(M * ($B$3 - E18))) / SINH(M * $B$3)</f>
        <v>9.2799345920073731E-2</v>
      </c>
      <c r="I18">
        <f xml:space="preserve"> ($B$4 * COSH(M * ($B$3 -E18))) / COSH(M * $B$3)</f>
        <v>0.12488630007555056</v>
      </c>
    </row>
    <row r="19" spans="1:9" x14ac:dyDescent="0.25">
      <c r="A19" s="2"/>
      <c r="E19">
        <f t="shared" si="0"/>
        <v>0.51745499999999989</v>
      </c>
      <c r="G19">
        <f xml:space="preserve"> ($B$4 * SINH(M * ($B$3 - E19))) / SINH(M * $B$3)</f>
        <v>5.7033279719585897E-2</v>
      </c>
      <c r="I19">
        <f xml:space="preserve"> ($B$4 * COSH(M * ($B$3 -E19))) / COSH(M * $B$3)</f>
        <v>0.1011816470199678</v>
      </c>
    </row>
    <row r="20" spans="1:9" x14ac:dyDescent="0.25">
      <c r="E20">
        <f t="shared" si="0"/>
        <v>0.54620249999999992</v>
      </c>
      <c r="G20">
        <f xml:space="preserve"> ($B$4 * SINH(M * ($B$3 - E20))) / SINH(M * $B$3)</f>
        <v>2.7123960290577936E-2</v>
      </c>
      <c r="I20">
        <f xml:space="preserve"> ($B$4 * COSH(M * ($B$3 -E20))) / COSH(M * $B$3)</f>
        <v>8.7867336014339256E-2</v>
      </c>
    </row>
    <row r="21" spans="1:9" x14ac:dyDescent="0.25">
      <c r="A21" s="2"/>
      <c r="E21">
        <f t="shared" si="0"/>
        <v>0.57494999999999996</v>
      </c>
      <c r="G21">
        <f xml:space="preserve"> ($B$4 * SINH(M * ($B$3 - E21))) / SINH(M * $B$3)</f>
        <v>1.0299541771311728E-16</v>
      </c>
      <c r="I21">
        <f xml:space="preserve"> ($B$4 * COSH(M * ($B$3 -E21))) / COSH(M * $B$3)</f>
        <v>8.3576120630262249E-2</v>
      </c>
    </row>
    <row r="23" spans="1:9" x14ac:dyDescent="0.25">
      <c r="A23" s="2"/>
    </row>
    <row r="25" spans="1:9" x14ac:dyDescent="0.25">
      <c r="A25" s="2"/>
    </row>
    <row r="27" spans="1:9" x14ac:dyDescent="0.25">
      <c r="A27" s="2"/>
    </row>
    <row r="29" spans="1:9" x14ac:dyDescent="0.25">
      <c r="A29" s="2"/>
    </row>
    <row r="31" spans="1:9" x14ac:dyDescent="0.25">
      <c r="A31" s="2"/>
    </row>
    <row r="33" spans="1:1" x14ac:dyDescent="0.25">
      <c r="A33" s="2"/>
    </row>
    <row r="35" spans="1:1" x14ac:dyDescent="0.25">
      <c r="A35" s="2"/>
    </row>
    <row r="37" spans="1:1" x14ac:dyDescent="0.25">
      <c r="A37" s="2"/>
    </row>
    <row r="39" spans="1:1" x14ac:dyDescent="0.25">
      <c r="A39" s="2"/>
    </row>
    <row r="41" spans="1:1" x14ac:dyDescent="0.25">
      <c r="A41" s="2"/>
    </row>
    <row r="43" spans="1:1" x14ac:dyDescent="0.25">
      <c r="A43" s="2"/>
    </row>
    <row r="45" spans="1:1" x14ac:dyDescent="0.25">
      <c r="A45" s="2"/>
    </row>
    <row r="47" spans="1:1" x14ac:dyDescent="0.25">
      <c r="A47" s="2"/>
    </row>
    <row r="49" spans="1:1" x14ac:dyDescent="0.25">
      <c r="A49" s="2"/>
    </row>
    <row r="51" spans="1:1" x14ac:dyDescent="0.25">
      <c r="A51" s="2"/>
    </row>
    <row r="53" spans="1:1" x14ac:dyDescent="0.25">
      <c r="A53" s="2"/>
    </row>
    <row r="55" spans="1:1" x14ac:dyDescent="0.25">
      <c r="A55" s="2"/>
    </row>
    <row r="56" spans="1:1" x14ac:dyDescent="0.25">
      <c r="A56" s="2"/>
    </row>
    <row r="58" spans="1:1" x14ac:dyDescent="0.25">
      <c r="A58" s="2"/>
    </row>
  </sheetData>
  <mergeCells count="6">
    <mergeCell ref="A1:B1"/>
    <mergeCell ref="L5:L7"/>
    <mergeCell ref="L1:L4"/>
    <mergeCell ref="D1:D4"/>
    <mergeCell ref="H1:H4"/>
    <mergeCell ref="F1:F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Worksheet______2">
    <tabColor theme="4" tint="-0.249977111117893"/>
  </sheetPr>
  <dimension ref="A1:CW53"/>
  <sheetViews>
    <sheetView workbookViewId="0">
      <selection activeCell="D3" sqref="D3"/>
    </sheetView>
  </sheetViews>
  <sheetFormatPr defaultRowHeight="15" x14ac:dyDescent="0.25"/>
  <sheetData>
    <row r="1" spans="1:101" x14ac:dyDescent="0.25">
      <c r="A1" t="s">
        <v>79</v>
      </c>
      <c r="B1" t="s">
        <v>78</v>
      </c>
      <c r="C1" t="s">
        <v>77</v>
      </c>
      <c r="D1" t="s">
        <v>76</v>
      </c>
      <c r="E1" t="s">
        <v>75</v>
      </c>
      <c r="F1" t="s">
        <v>74</v>
      </c>
      <c r="G1" t="s">
        <v>73</v>
      </c>
      <c r="H1" t="s">
        <v>72</v>
      </c>
      <c r="I1" t="s">
        <v>71</v>
      </c>
      <c r="J1" t="s">
        <v>70</v>
      </c>
    </row>
    <row r="2" spans="1:101" x14ac:dyDescent="0.25">
      <c r="C2">
        <v>2.8649999999999999E-3</v>
      </c>
      <c r="D2">
        <v>8.5950000000000019E-3</v>
      </c>
      <c r="E2">
        <v>1.4324999999999999E-2</v>
      </c>
      <c r="F2">
        <v>2.0055E-2</v>
      </c>
      <c r="G2">
        <v>2.5784999999999999E-2</v>
      </c>
      <c r="H2">
        <v>3.1515000000000001E-2</v>
      </c>
      <c r="I2">
        <v>3.7245000000000007E-2</v>
      </c>
      <c r="J2">
        <v>4.2975000000000013E-2</v>
      </c>
      <c r="K2">
        <v>4.8705000000000012E-2</v>
      </c>
      <c r="L2">
        <v>5.4434999999999997E-2</v>
      </c>
      <c r="M2">
        <v>6.016500000000001E-2</v>
      </c>
      <c r="N2">
        <v>6.5895000000000009E-2</v>
      </c>
      <c r="O2">
        <v>7.1625000000000008E-2</v>
      </c>
      <c r="P2">
        <v>7.7355000000000007E-2</v>
      </c>
      <c r="Q2">
        <v>8.3085000000000006E-2</v>
      </c>
      <c r="R2">
        <v>8.8815000000000005E-2</v>
      </c>
      <c r="S2">
        <v>9.4545000000000018E-2</v>
      </c>
      <c r="T2">
        <v>0.100275</v>
      </c>
      <c r="U2">
        <v>0.106005</v>
      </c>
      <c r="V2">
        <v>0.111735</v>
      </c>
      <c r="W2">
        <v>0.117465</v>
      </c>
      <c r="X2">
        <v>0.123195</v>
      </c>
      <c r="Y2">
        <v>0.12892500000000001</v>
      </c>
      <c r="Z2">
        <v>0.134655</v>
      </c>
      <c r="AA2">
        <v>0.14038500000000001</v>
      </c>
      <c r="AB2">
        <v>0.14611499999999999</v>
      </c>
      <c r="AC2">
        <v>0.15184500000000001</v>
      </c>
      <c r="AD2">
        <v>0.15757499999999999</v>
      </c>
      <c r="AE2">
        <v>0.16330500000000001</v>
      </c>
      <c r="AF2">
        <v>0.16903499999999999</v>
      </c>
      <c r="AG2">
        <v>0.174765</v>
      </c>
      <c r="AH2">
        <v>0.18049499999999999</v>
      </c>
      <c r="AI2">
        <v>0.186225</v>
      </c>
      <c r="AJ2">
        <v>0.19195499999999999</v>
      </c>
      <c r="AK2">
        <v>0.197685</v>
      </c>
      <c r="AL2">
        <v>0.20341500000000001</v>
      </c>
      <c r="AM2">
        <v>0.209145</v>
      </c>
      <c r="AN2">
        <v>0.21487500000000001</v>
      </c>
      <c r="AO2">
        <v>0.220605</v>
      </c>
      <c r="AP2">
        <v>0.22633500000000001</v>
      </c>
      <c r="AQ2">
        <v>0.23206499999999999</v>
      </c>
      <c r="AR2">
        <v>0.23779500000000001</v>
      </c>
      <c r="AS2">
        <v>0.24352499999999999</v>
      </c>
      <c r="AT2">
        <v>0.249255</v>
      </c>
      <c r="AU2">
        <v>0.25498500000000002</v>
      </c>
      <c r="AV2">
        <v>0.26071499999999997</v>
      </c>
      <c r="AW2">
        <v>0.26644499999999999</v>
      </c>
      <c r="AX2">
        <v>0.27217500000000011</v>
      </c>
      <c r="AY2">
        <v>0.27790500000000001</v>
      </c>
      <c r="AZ2">
        <v>0.28363500000000003</v>
      </c>
      <c r="BA2">
        <v>0.28936499999999998</v>
      </c>
      <c r="BB2">
        <v>0.29509500000000011</v>
      </c>
      <c r="BC2">
        <v>0.30082500000000012</v>
      </c>
      <c r="BD2">
        <v>0.30655500000000002</v>
      </c>
      <c r="BE2">
        <v>0.31228499999999998</v>
      </c>
      <c r="BF2">
        <v>0.31801499999999999</v>
      </c>
      <c r="BG2">
        <v>0.32374500000000012</v>
      </c>
      <c r="BH2">
        <v>0.32947500000000002</v>
      </c>
      <c r="BI2">
        <v>0.33520499999999998</v>
      </c>
      <c r="BJ2">
        <v>0.34093499999999999</v>
      </c>
      <c r="BK2">
        <v>0.34666500000000011</v>
      </c>
      <c r="BL2">
        <v>0.35239500000000012</v>
      </c>
      <c r="BM2">
        <v>0.35812500000000003</v>
      </c>
      <c r="BN2">
        <v>0.36385499999999998</v>
      </c>
      <c r="BO2">
        <v>0.36958500000000011</v>
      </c>
      <c r="BP2">
        <v>0.37531500000000012</v>
      </c>
      <c r="BQ2">
        <v>0.38104500000000002</v>
      </c>
      <c r="BR2">
        <v>0.38677499999999998</v>
      </c>
      <c r="BS2">
        <v>0.39250499999999999</v>
      </c>
      <c r="BT2">
        <v>0.39823500000000012</v>
      </c>
      <c r="BU2">
        <v>0.40396500000000007</v>
      </c>
      <c r="BV2">
        <v>0.40969499999999998</v>
      </c>
      <c r="BW2">
        <v>0.41542499999999999</v>
      </c>
      <c r="BX2">
        <v>0.42115500000000011</v>
      </c>
      <c r="BY2">
        <v>0.42688500000000013</v>
      </c>
      <c r="BZ2">
        <v>0.43261500000000003</v>
      </c>
      <c r="CA2">
        <v>0.43834499999999998</v>
      </c>
      <c r="CB2">
        <v>0.44407500000000011</v>
      </c>
      <c r="CC2">
        <v>0.44980500000000012</v>
      </c>
      <c r="CD2">
        <v>0.45553500000000008</v>
      </c>
      <c r="CE2">
        <v>0.46126499999999998</v>
      </c>
      <c r="CF2">
        <v>0.46699499999999999</v>
      </c>
      <c r="CG2">
        <v>0.47272500000000012</v>
      </c>
      <c r="CH2">
        <v>0.47845500000000007</v>
      </c>
      <c r="CI2">
        <v>0.48418500000000009</v>
      </c>
      <c r="CJ2">
        <v>0.48991499999999999</v>
      </c>
      <c r="CK2">
        <v>0.49564500000000011</v>
      </c>
      <c r="CL2">
        <v>0.50137500000000002</v>
      </c>
      <c r="CM2">
        <v>0.50710500000000003</v>
      </c>
      <c r="CN2">
        <v>0.51283500000000004</v>
      </c>
      <c r="CO2">
        <v>0.51856500000000005</v>
      </c>
      <c r="CP2">
        <v>0.52429500000000007</v>
      </c>
      <c r="CQ2">
        <v>0.53002500000000008</v>
      </c>
      <c r="CR2">
        <v>0.53575500000000009</v>
      </c>
      <c r="CS2">
        <v>0.54148500000000011</v>
      </c>
      <c r="CT2">
        <v>0.54721500000000012</v>
      </c>
      <c r="CU2">
        <v>0.55294500000000002</v>
      </c>
      <c r="CV2">
        <v>0.55867500000000003</v>
      </c>
      <c r="CW2">
        <v>0.56440500000000005</v>
      </c>
    </row>
    <row r="3" spans="1:101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B4">
        <v>1</v>
      </c>
      <c r="C4">
        <v>21.61159000941775</v>
      </c>
      <c r="D4">
        <v>18.66584947739927</v>
      </c>
      <c r="E4">
        <v>15.902493335259241</v>
      </c>
      <c r="F4">
        <v>13.35534682568562</v>
      </c>
      <c r="G4">
        <v>11.05003852199469</v>
      </c>
      <c r="H4">
        <v>9.0025614885212342</v>
      </c>
      <c r="I4">
        <v>7.2187878656594719</v>
      </c>
      <c r="J4">
        <v>5.6948973047052114</v>
      </c>
      <c r="K4">
        <v>4.4185721916715472</v>
      </c>
      <c r="L4">
        <v>3.3707380609473918</v>
      </c>
      <c r="M4">
        <v>2.5275938409531729</v>
      </c>
      <c r="N4">
        <v>1.8626830968688071</v>
      </c>
      <c r="O4">
        <v>1.3487967168952151</v>
      </c>
      <c r="P4">
        <v>0.95955759136617758</v>
      </c>
      <c r="Q4">
        <v>0.67060550196336521</v>
      </c>
      <c r="R4">
        <v>0.46036387308538812</v>
      </c>
      <c r="S4">
        <v>0.31042079318167382</v>
      </c>
      <c r="T4">
        <v>0.20559047671963879</v>
      </c>
      <c r="U4">
        <v>0.13373768127390309</v>
      </c>
      <c r="V4">
        <v>8.5449024304566024E-2</v>
      </c>
      <c r="W4">
        <v>5.3625826554135607E-2</v>
      </c>
      <c r="X4">
        <v>3.3057645535951252E-2</v>
      </c>
      <c r="Y4">
        <v>2.0018156155227729E-2</v>
      </c>
      <c r="Z4">
        <v>1.190854827600063E-2</v>
      </c>
      <c r="AA4">
        <v>6.9599983549508693E-3</v>
      </c>
      <c r="AB4">
        <v>3.9967971749987896E-3</v>
      </c>
      <c r="AC4">
        <v>2.2553217161593859E-3</v>
      </c>
      <c r="AD4">
        <v>1.250668862475379E-3</v>
      </c>
      <c r="AE4">
        <v>6.8164857760066866E-4</v>
      </c>
      <c r="AF4">
        <v>3.6518468462176662E-4</v>
      </c>
      <c r="AG4">
        <v>1.9233136615426361E-4</v>
      </c>
      <c r="AH4">
        <v>9.9592558115091379E-5</v>
      </c>
      <c r="AI4">
        <v>5.0710541135146059E-5</v>
      </c>
      <c r="AJ4">
        <v>2.5393410489016329E-5</v>
      </c>
      <c r="AK4">
        <v>1.250700583455E-5</v>
      </c>
      <c r="AL4">
        <v>6.0597451856381213E-6</v>
      </c>
      <c r="AM4">
        <v>2.8885780380960568E-6</v>
      </c>
      <c r="AN4">
        <v>1.3548878321500981E-6</v>
      </c>
      <c r="AO4">
        <v>6.2542235923501721E-7</v>
      </c>
      <c r="AP4">
        <v>2.8415550801241812E-7</v>
      </c>
      <c r="AQ4">
        <v>1.2709060825955021E-7</v>
      </c>
      <c r="AR4">
        <v>5.5963894851629448E-8</v>
      </c>
      <c r="AS4">
        <v>2.4266221032576141E-8</v>
      </c>
      <c r="AT4">
        <v>1.036238472806872E-8</v>
      </c>
      <c r="AU4">
        <v>4.3585721698491398E-9</v>
      </c>
      <c r="AV4">
        <v>1.8060219986182351E-9</v>
      </c>
      <c r="AW4">
        <v>7.3734796046664997E-10</v>
      </c>
      <c r="AX4">
        <v>2.9668356660295098E-10</v>
      </c>
      <c r="AY4">
        <v>1.1769074603762419E-10</v>
      </c>
      <c r="AZ4">
        <v>4.6050274704612093E-11</v>
      </c>
      <c r="BA4">
        <v>1.7809753671826911E-11</v>
      </c>
      <c r="BB4">
        <v>6.8176575496181613E-12</v>
      </c>
      <c r="BC4">
        <v>2.6290081223123711E-12</v>
      </c>
      <c r="BD4">
        <v>1.005417971100542E-12</v>
      </c>
      <c r="BE4">
        <v>2.7711166694643912E-13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B5">
        <v>2</v>
      </c>
      <c r="C5">
        <v>22.343174891223029</v>
      </c>
      <c r="D5">
        <v>20.094644118177619</v>
      </c>
      <c r="E5">
        <v>17.96254071624714</v>
      </c>
      <c r="F5">
        <v>15.954365876337921</v>
      </c>
      <c r="G5">
        <v>14.07654055442184</v>
      </c>
      <c r="H5">
        <v>12.334034166661571</v>
      </c>
      <c r="I5">
        <v>10.73008657424025</v>
      </c>
      <c r="J5">
        <v>9.2660329973875122</v>
      </c>
      <c r="K5">
        <v>7.9412345216932323</v>
      </c>
      <c r="L5">
        <v>6.7531100791877563</v>
      </c>
      <c r="M5">
        <v>5.6972597559638594</v>
      </c>
      <c r="N5">
        <v>4.7676644438928086</v>
      </c>
      <c r="O5">
        <v>3.956943517041001</v>
      </c>
      <c r="P5">
        <v>3.256650510014047</v>
      </c>
      <c r="Q5">
        <v>2.6575866787993121</v>
      </c>
      <c r="R5">
        <v>2.1501136642519749</v>
      </c>
      <c r="S5">
        <v>1.7244489733339099</v>
      </c>
      <c r="T5">
        <v>1.370931293971754</v>
      </c>
      <c r="U5">
        <v>1.080246391429512</v>
      </c>
      <c r="V5">
        <v>0.84360813853941252</v>
      </c>
      <c r="W5">
        <v>0.65289279878508566</v>
      </c>
      <c r="X5">
        <v>0.50072777113725309</v>
      </c>
      <c r="Y5">
        <v>0.38053846231962402</v>
      </c>
      <c r="Z5">
        <v>0.28655870255374077</v>
      </c>
      <c r="AA5">
        <v>0.21381116629048341</v>
      </c>
      <c r="AB5">
        <v>0.15806466161799901</v>
      </c>
      <c r="AC5">
        <v>0.1157750147220646</v>
      </c>
      <c r="AD5">
        <v>8.4015726230106225E-2</v>
      </c>
      <c r="AE5">
        <v>6.0403748200585028E-2</v>
      </c>
      <c r="AF5">
        <v>4.3024750149267987E-2</v>
      </c>
      <c r="AG5">
        <v>3.0361218681502319E-2</v>
      </c>
      <c r="AH5">
        <v>2.122575369756774E-2</v>
      </c>
      <c r="AI5">
        <v>1.470104526082139E-2</v>
      </c>
      <c r="AJ5">
        <v>1.008727540205712E-2</v>
      </c>
      <c r="AK5">
        <v>6.8571037153617453E-3</v>
      </c>
      <c r="AL5">
        <v>4.6179632805838366E-3</v>
      </c>
      <c r="AM5">
        <v>3.08110108393933E-3</v>
      </c>
      <c r="AN5">
        <v>2.036624290170153E-3</v>
      </c>
      <c r="AO5">
        <v>1.333736706623512E-3</v>
      </c>
      <c r="AP5">
        <v>8.6534457916442875E-4</v>
      </c>
      <c r="AQ5">
        <v>5.5625538275805297E-4</v>
      </c>
      <c r="AR5">
        <v>3.5426862859821989E-4</v>
      </c>
      <c r="AS5">
        <v>2.2354879908803579E-4</v>
      </c>
      <c r="AT5">
        <v>1.397660469208972E-4</v>
      </c>
      <c r="AU5">
        <v>8.6582448183492033E-5</v>
      </c>
      <c r="AV5">
        <v>5.3145513476238193E-5</v>
      </c>
      <c r="AW5">
        <v>3.2323783756282858E-5</v>
      </c>
      <c r="AX5">
        <v>1.948082763902903E-5</v>
      </c>
      <c r="AY5">
        <v>1.163411910809486E-5</v>
      </c>
      <c r="AZ5">
        <v>6.8851310821571587E-6</v>
      </c>
      <c r="BA5">
        <v>4.0379009291768853E-6</v>
      </c>
      <c r="BB5">
        <v>2.3468016046024331E-6</v>
      </c>
      <c r="BC5">
        <v>1.3517216181924141E-6</v>
      </c>
      <c r="BD5">
        <v>7.7161658040836301E-7</v>
      </c>
      <c r="BE5">
        <v>4.3654881309862498E-7</v>
      </c>
      <c r="BF5">
        <v>2.447907228031454E-7</v>
      </c>
      <c r="BG5">
        <v>1.3605112059167371E-7</v>
      </c>
      <c r="BH5">
        <v>7.4949507933297355E-8</v>
      </c>
      <c r="BI5">
        <v>4.092696670454643E-8</v>
      </c>
      <c r="BJ5">
        <v>2.215339023337037E-8</v>
      </c>
      <c r="BK5">
        <v>1.1887109963026891E-8</v>
      </c>
      <c r="BL5">
        <v>6.3231695435206348E-9</v>
      </c>
      <c r="BM5">
        <v>3.334527320930647E-9</v>
      </c>
      <c r="BN5">
        <v>1.74342318359777E-9</v>
      </c>
      <c r="BO5">
        <v>9.0379970174581103E-10</v>
      </c>
      <c r="BP5">
        <v>4.6460613134513551E-10</v>
      </c>
      <c r="BQ5">
        <v>2.368913953887386E-10</v>
      </c>
      <c r="BR5">
        <v>1.198472432406561E-10</v>
      </c>
      <c r="BS5">
        <v>6.0218496855668491E-11</v>
      </c>
      <c r="BT5">
        <v>3.0095037573119037E-11</v>
      </c>
      <c r="BU5">
        <v>1.501021529293212E-11</v>
      </c>
      <c r="BV5">
        <v>7.510436716984259E-12</v>
      </c>
      <c r="BW5">
        <v>3.7836400679225327E-12</v>
      </c>
      <c r="BX5">
        <v>1.8047785488306541E-12</v>
      </c>
      <c r="BY5">
        <v>7.460698725481052E-13</v>
      </c>
      <c r="BZ5">
        <v>1.4921397450962099E-13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B6">
        <v>3</v>
      </c>
      <c r="C6">
        <v>22.637784227497431</v>
      </c>
      <c r="D6">
        <v>20.676073847949979</v>
      </c>
      <c r="E6">
        <v>18.81556072235896</v>
      </c>
      <c r="F6">
        <v>17.05697838702384</v>
      </c>
      <c r="G6">
        <v>15.400937194393331</v>
      </c>
      <c r="H6">
        <v>13.847777559540541</v>
      </c>
      <c r="I6">
        <v>12.39744548185514</v>
      </c>
      <c r="J6">
        <v>11.049393486929819</v>
      </c>
      <c r="K6">
        <v>9.8025089790326625</v>
      </c>
      <c r="L6">
        <v>8.6550707804263176</v>
      </c>
      <c r="M6">
        <v>7.6047334316060038</v>
      </c>
      <c r="N6">
        <v>6.6485377037713036</v>
      </c>
      <c r="O6">
        <v>5.7829447904838531</v>
      </c>
      <c r="P6">
        <v>5.0038908462882929</v>
      </c>
      <c r="Q6">
        <v>4.3068579582268249</v>
      </c>
      <c r="R6">
        <v>3.6869572879243719</v>
      </c>
      <c r="S6">
        <v>3.139020007732551</v>
      </c>
      <c r="T6">
        <v>2.6576917602368759</v>
      </c>
      <c r="U6">
        <v>2.2375266699106291</v>
      </c>
      <c r="V6">
        <v>1.87307739317669</v>
      </c>
      <c r="W6">
        <v>1.5589782669983521</v>
      </c>
      <c r="X6">
        <v>1.2900192622398521</v>
      </c>
      <c r="Y6">
        <v>1.061209123057772</v>
      </c>
      <c r="Z6">
        <v>0.86782673771042695</v>
      </c>
      <c r="AA6">
        <v>0.70546040539502997</v>
      </c>
      <c r="AB6">
        <v>0.57003521130187806</v>
      </c>
      <c r="AC6">
        <v>0.45782917931171951</v>
      </c>
      <c r="AD6">
        <v>0.36547922806366628</v>
      </c>
      <c r="AE6">
        <v>0.28997820847640549</v>
      </c>
      <c r="AF6">
        <v>0.22866445279364811</v>
      </c>
      <c r="AG6">
        <v>0.17920532571586631</v>
      </c>
      <c r="AH6">
        <v>0.13957624986093359</v>
      </c>
      <c r="AI6">
        <v>0.1080365956950473</v>
      </c>
      <c r="AJ6">
        <v>8.310369616588531E-2</v>
      </c>
      <c r="AK6">
        <v>6.3526084284113438E-2</v>
      </c>
      <c r="AL6">
        <v>4.8256872358521719E-2</v>
      </c>
      <c r="AM6">
        <v>3.64280071328551E-2</v>
      </c>
      <c r="AN6">
        <v>2.732595603194099E-2</v>
      </c>
      <c r="AO6">
        <v>2.0369213957017959E-2</v>
      </c>
      <c r="AP6">
        <v>1.5087872997959551E-2</v>
      </c>
      <c r="AQ6">
        <v>1.11053722268899E-2</v>
      </c>
      <c r="AR6">
        <v>8.1224426453623266E-3</v>
      </c>
      <c r="AS6">
        <v>5.9031830469606916E-3</v>
      </c>
      <c r="AT6">
        <v>4.2631445157752523E-3</v>
      </c>
      <c r="AU6">
        <v>3.0592621994536269E-3</v>
      </c>
      <c r="AV6">
        <v>2.181450087114456E-3</v>
      </c>
      <c r="AW6">
        <v>1.5456648300364859E-3</v>
      </c>
      <c r="AX6">
        <v>1.0882452446985269E-3</v>
      </c>
      <c r="AY6">
        <v>7.6134232677915747E-4</v>
      </c>
      <c r="AZ6">
        <v>5.2926798321095703E-4</v>
      </c>
      <c r="BA6">
        <v>3.6560723590639549E-4</v>
      </c>
      <c r="BB6">
        <v>2.5095673048625139E-4</v>
      </c>
      <c r="BC6">
        <v>1.711707413178942E-4</v>
      </c>
      <c r="BD6">
        <v>1.160135855329258E-4</v>
      </c>
      <c r="BE6">
        <v>7.8133828314008724E-5</v>
      </c>
      <c r="BF6">
        <v>5.2290509238162031E-5</v>
      </c>
      <c r="BG6">
        <v>3.4774667657444518E-5</v>
      </c>
      <c r="BH6">
        <v>2.298066223360706E-5</v>
      </c>
      <c r="BI6">
        <v>1.50912372234302E-5</v>
      </c>
      <c r="BJ6">
        <v>9.8481227617241984E-6</v>
      </c>
      <c r="BK6">
        <v>6.3863412869125114E-6</v>
      </c>
      <c r="BL6">
        <v>4.1155209800081138E-6</v>
      </c>
      <c r="BM6">
        <v>2.635576983323062E-6</v>
      </c>
      <c r="BN6">
        <v>1.677293770541155E-6</v>
      </c>
      <c r="BO6">
        <v>1.060790506102194E-6</v>
      </c>
      <c r="BP6">
        <v>6.6671756471237131E-7</v>
      </c>
      <c r="BQ6">
        <v>4.1643843573524459E-7</v>
      </c>
      <c r="BR6">
        <v>2.5850049212294829E-7</v>
      </c>
      <c r="BS6">
        <v>1.59469951910296E-7</v>
      </c>
      <c r="BT6">
        <v>9.7770694651444501E-8</v>
      </c>
      <c r="BU6">
        <v>5.9573942223778431E-8</v>
      </c>
      <c r="BV6">
        <v>3.6076780673965907E-8</v>
      </c>
      <c r="BW6">
        <v>2.1713471909379219E-8</v>
      </c>
      <c r="BX6">
        <v>1.298876384225878E-8</v>
      </c>
      <c r="BY6">
        <v>7.7223809569204604E-9</v>
      </c>
      <c r="BZ6">
        <v>4.5633825607183098E-9</v>
      </c>
      <c r="CA6">
        <v>2.6803235186889651E-9</v>
      </c>
      <c r="CB6">
        <v>1.5648637941012571E-9</v>
      </c>
      <c r="CC6">
        <v>9.0815888142969925E-10</v>
      </c>
      <c r="CD6">
        <v>5.2396131877685548E-10</v>
      </c>
      <c r="CE6">
        <v>3.0057023536755878E-10</v>
      </c>
      <c r="CF6">
        <v>1.7149304198937901E-10</v>
      </c>
      <c r="CG6">
        <v>9.7362118367527728E-11</v>
      </c>
      <c r="CH6">
        <v>5.5063509307728957E-11</v>
      </c>
      <c r="CI6">
        <v>3.1036506698001183E-11</v>
      </c>
      <c r="CJ6">
        <v>1.747224587234086E-11</v>
      </c>
      <c r="CK6">
        <v>9.9085184501745971E-12</v>
      </c>
      <c r="CL6">
        <v>5.595524044110789E-12</v>
      </c>
      <c r="CM6">
        <v>2.9451996397256149E-12</v>
      </c>
      <c r="CN6">
        <v>1.520561454526614E-12</v>
      </c>
      <c r="CO6">
        <v>5.6132876125047915E-13</v>
      </c>
      <c r="CP6">
        <v>5.3290705182007508E-14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B7">
        <v>4</v>
      </c>
      <c r="C7">
        <v>22.797372870876899</v>
      </c>
      <c r="D7">
        <v>20.992288279476931</v>
      </c>
      <c r="E7">
        <v>19.282567527765909</v>
      </c>
      <c r="F7">
        <v>17.666254133620601</v>
      </c>
      <c r="G7">
        <v>16.141529342699119</v>
      </c>
      <c r="H7">
        <v>14.706634495170411</v>
      </c>
      <c r="I7">
        <v>13.359801667036081</v>
      </c>
      <c r="J7">
        <v>12.09919374890827</v>
      </c>
      <c r="K7">
        <v>10.922854826782149</v>
      </c>
      <c r="L7">
        <v>9.8286714037093965</v>
      </c>
      <c r="M7">
        <v>8.8143446633709459</v>
      </c>
      <c r="N7">
        <v>7.8773736414781617</v>
      </c>
      <c r="O7">
        <v>7.0150488530621189</v>
      </c>
      <c r="P7">
        <v>6.2244556359512764</v>
      </c>
      <c r="Q7">
        <v>5.5024862239190986</v>
      </c>
      <c r="R7">
        <v>4.8458593653922932</v>
      </c>
      <c r="S7">
        <v>4.2511461607181822</v>
      </c>
      <c r="T7">
        <v>3.7148007053182082</v>
      </c>
      <c r="U7">
        <v>3.2331940972604341</v>
      </c>
      <c r="V7">
        <v>2.8026503928684612</v>
      </c>
      <c r="W7">
        <v>2.4194831676631199</v>
      </c>
      <c r="X7">
        <v>2.0800314550883461</v>
      </c>
      <c r="Y7">
        <v>1.7806939836812781</v>
      </c>
      <c r="Z7">
        <v>1.517960805433056</v>
      </c>
      <c r="AA7">
        <v>1.288441594662981</v>
      </c>
      <c r="AB7">
        <v>1.088890088697976</v>
      </c>
      <c r="AC7">
        <v>0.9162243306353588</v>
      </c>
      <c r="AD7">
        <v>0.76754255316431852</v>
      </c>
      <c r="AE7">
        <v>0.64013470484075086</v>
      </c>
      <c r="AF7">
        <v>0.53148976181844532</v>
      </c>
      <c r="AG7">
        <v>0.43929908581954541</v>
      </c>
      <c r="AH7">
        <v>0.36145618152064068</v>
      </c>
      <c r="AI7">
        <v>0.29605327333185022</v>
      </c>
      <c r="AJ7">
        <v>0.24137516372152851</v>
      </c>
      <c r="AK7">
        <v>0.1958908547143601</v>
      </c>
      <c r="AL7">
        <v>0.15824341361524569</v>
      </c>
      <c r="AM7">
        <v>0.1272385465169599</v>
      </c>
      <c r="AN7">
        <v>0.1018323121261986</v>
      </c>
      <c r="AO7">
        <v>8.1118367323433915E-2</v>
      </c>
      <c r="AP7">
        <v>6.431508796754315E-2</v>
      </c>
      <c r="AQ7">
        <v>5.0752856807960711E-2</v>
      </c>
      <c r="AR7">
        <v>3.9861757649354963E-2</v>
      </c>
      <c r="AS7">
        <v>3.115986336894494E-2</v>
      </c>
      <c r="AT7">
        <v>2.4242256796927819E-2</v>
      </c>
      <c r="AU7">
        <v>1.8770879153844788E-2</v>
      </c>
      <c r="AV7">
        <v>1.446526158202488E-2</v>
      </c>
      <c r="AW7">
        <v>1.1094161797434049E-2</v>
      </c>
      <c r="AX7">
        <v>8.4681001774740139E-3</v>
      </c>
      <c r="AY7">
        <v>6.432767559722663E-3</v>
      </c>
      <c r="AZ7">
        <v>4.8632603167142463E-3</v>
      </c>
      <c r="BA7">
        <v>3.659086397281186E-3</v>
      </c>
      <c r="BB7">
        <v>2.739878394571349E-3</v>
      </c>
      <c r="BC7">
        <v>2.0417456747239271E-3</v>
      </c>
      <c r="BD7">
        <v>1.5141965298219871E-3</v>
      </c>
      <c r="BE7">
        <v>1.1175625809585199E-3</v>
      </c>
      <c r="BF7">
        <v>8.2086067571296439E-4</v>
      </c>
      <c r="BG7">
        <v>6.0003178325729323E-4</v>
      </c>
      <c r="BH7">
        <v>4.365014489273733E-4</v>
      </c>
      <c r="BI7">
        <v>3.1601185877150328E-4</v>
      </c>
      <c r="BJ7">
        <v>2.2768118717664271E-4</v>
      </c>
      <c r="BK7">
        <v>1.632514301626031E-4</v>
      </c>
      <c r="BL7">
        <v>1.164911957900472E-4</v>
      </c>
      <c r="BM7">
        <v>8.2724818589952065E-5</v>
      </c>
      <c r="BN7">
        <v>5.8463615093984338E-5</v>
      </c>
      <c r="BO7">
        <v>4.1119071440220978E-5</v>
      </c>
      <c r="BP7">
        <v>2.8781242296105351E-5</v>
      </c>
      <c r="BQ7">
        <v>2.0048659248317339E-5</v>
      </c>
      <c r="BR7">
        <v>1.38986234290428E-5</v>
      </c>
      <c r="BS7">
        <v>9.5889294193796104E-6</v>
      </c>
      <c r="BT7">
        <v>6.5838766616366229E-6</v>
      </c>
      <c r="BU7">
        <v>4.4989167378162156E-6</v>
      </c>
      <c r="BV7">
        <v>3.059500393476355E-6</v>
      </c>
      <c r="BW7">
        <v>2.0706708205864288E-6</v>
      </c>
      <c r="BX7">
        <v>1.3947340917752631E-6</v>
      </c>
      <c r="BY7">
        <v>9.3496098330092536E-7</v>
      </c>
      <c r="BZ7">
        <v>6.2376254206242265E-7</v>
      </c>
      <c r="CA7">
        <v>4.1416266327587442E-7</v>
      </c>
      <c r="CB7">
        <v>2.7368482236056479E-7</v>
      </c>
      <c r="CC7">
        <v>1.79995190308091E-7</v>
      </c>
      <c r="CD7">
        <v>1.178159259040967E-7</v>
      </c>
      <c r="CE7">
        <v>7.6750747979303924E-8</v>
      </c>
      <c r="CF7">
        <v>4.9762203246928038E-8</v>
      </c>
      <c r="CG7">
        <v>3.211131271996237E-8</v>
      </c>
      <c r="CH7">
        <v>2.0623449614731729E-8</v>
      </c>
      <c r="CI7">
        <v>1.3182983593651439E-8</v>
      </c>
      <c r="CJ7">
        <v>8.387257111053259E-9</v>
      </c>
      <c r="CK7">
        <v>5.3111399722638453E-9</v>
      </c>
      <c r="CL7">
        <v>3.3475586747044872E-9</v>
      </c>
      <c r="CM7">
        <v>2.1001902439365949E-9</v>
      </c>
      <c r="CN7">
        <v>1.3116370212173929E-9</v>
      </c>
      <c r="CO7">
        <v>8.1555384667808539E-10</v>
      </c>
      <c r="CP7">
        <v>5.0502180215517001E-10</v>
      </c>
      <c r="CQ7">
        <v>3.1164759661805869E-10</v>
      </c>
      <c r="CR7">
        <v>1.9194246192455469E-10</v>
      </c>
      <c r="CS7">
        <v>1.1839063063234789E-10</v>
      </c>
      <c r="CT7">
        <v>7.3764994112934801E-11</v>
      </c>
      <c r="CU7">
        <v>4.7361226052089478E-11</v>
      </c>
      <c r="CV7">
        <v>3.2734703836467822E-11</v>
      </c>
      <c r="CW7">
        <v>2.62154742358689E-11</v>
      </c>
    </row>
    <row r="8" spans="1:101" x14ac:dyDescent="0.25">
      <c r="B8">
        <v>5</v>
      </c>
      <c r="C8">
        <v>22.89637561600815</v>
      </c>
      <c r="D8">
        <v>21.188874055642081</v>
      </c>
      <c r="E8">
        <v>19.573930976177799</v>
      </c>
      <c r="F8">
        <v>18.048271240415598</v>
      </c>
      <c r="G8">
        <v>16.60885510038867</v>
      </c>
      <c r="H8">
        <v>15.252827985796969</v>
      </c>
      <c r="I8">
        <v>13.97747445471817</v>
      </c>
      <c r="J8">
        <v>12.780176781697691</v>
      </c>
      <c r="K8">
        <v>11.65837856017353</v>
      </c>
      <c r="L8">
        <v>10.60955358626957</v>
      </c>
      <c r="M8">
        <v>9.6311801735593612</v>
      </c>
      <c r="N8">
        <v>8.720720927892561</v>
      </c>
      <c r="O8">
        <v>7.8756078921986443</v>
      </c>
      <c r="P8">
        <v>7.0932328575173251</v>
      </c>
      <c r="Q8">
        <v>6.3709425321614042</v>
      </c>
      <c r="R8">
        <v>5.7060381691654314</v>
      </c>
      <c r="S8">
        <v>5.0957791756418978</v>
      </c>
      <c r="T8">
        <v>4.5373901682629771</v>
      </c>
      <c r="U8">
        <v>4.0280708979483819</v>
      </c>
      <c r="V8">
        <v>3.5650084443474732</v>
      </c>
      <c r="W8">
        <v>3.14539107648941</v>
      </c>
      <c r="X8">
        <v>2.766423189007988</v>
      </c>
      <c r="Y8">
        <v>2.4253407520098018</v>
      </c>
      <c r="Z8">
        <v>2.1194267548565189</v>
      </c>
      <c r="AA8">
        <v>1.846026177438794</v>
      </c>
      <c r="AB8">
        <v>1.602560084273662</v>
      </c>
      <c r="AC8">
        <v>1.386538504214567</v>
      </c>
      <c r="AD8">
        <v>1.195571829007019</v>
      </c>
      <c r="AE8">
        <v>1.027380534781589</v>
      </c>
      <c r="AF8">
        <v>0.87980309950663127</v>
      </c>
      <c r="AG8">
        <v>0.75080205439084935</v>
      </c>
      <c r="AH8">
        <v>0.63846816655286176</v>
      </c>
      <c r="AI8">
        <v>0.54102280266986114</v>
      </c>
      <c r="AJ8">
        <v>0.45681856788683822</v>
      </c>
      <c r="AK8">
        <v>0.38433835050605941</v>
      </c>
      <c r="AL8">
        <v>0.32219293073847061</v>
      </c>
      <c r="AM8">
        <v>0.2691173312672106</v>
      </c>
      <c r="AN8">
        <v>0.22396609900089001</v>
      </c>
      <c r="AO8">
        <v>0.18570771186419319</v>
      </c>
      <c r="AP8">
        <v>0.15341830262319431</v>
      </c>
      <c r="AQ8">
        <v>0.126274884532215</v>
      </c>
      <c r="AR8">
        <v>0.1035482520220725</v>
      </c>
      <c r="AS8">
        <v>8.4595714745599793E-2</v>
      </c>
      <c r="AT8">
        <v>6.8853806040724663E-2</v>
      </c>
      <c r="AU8">
        <v>5.5831088177832562E-2</v>
      </c>
      <c r="AV8">
        <v>4.5101157454606522E-2</v>
      </c>
      <c r="AW8">
        <v>3.6295932999724563E-2</v>
      </c>
      <c r="AX8">
        <v>2.9099294642566779E-2</v>
      </c>
      <c r="AY8">
        <v>2.3241117867524249E-2</v>
      </c>
      <c r="AZ8">
        <v>1.8491738050055769E-2</v>
      </c>
      <c r="BA8">
        <v>1.4656862102523149E-2</v>
      </c>
      <c r="BB8">
        <v>1.157293347158017E-2</v>
      </c>
      <c r="BC8">
        <v>9.1029461728489025E-3</v>
      </c>
      <c r="BD8">
        <v>7.1326951864172372E-3</v>
      </c>
      <c r="BE8">
        <v>5.5674439810324827E-3</v>
      </c>
      <c r="BF8">
        <v>4.3289850464383051E-3</v>
      </c>
      <c r="BG8">
        <v>3.353065925288945E-3</v>
      </c>
      <c r="BH8">
        <v>2.587151163890411E-3</v>
      </c>
      <c r="BI8">
        <v>1.988489646894465E-3</v>
      </c>
      <c r="BJ8">
        <v>1.522456756141821E-3</v>
      </c>
      <c r="BK8">
        <v>1.161141510142016E-3</v>
      </c>
      <c r="BL8">
        <v>8.8215012654302427E-4</v>
      </c>
      <c r="BM8">
        <v>6.6759915365111056E-4</v>
      </c>
      <c r="BN8">
        <v>5.0327329881838523E-4</v>
      </c>
      <c r="BO8">
        <v>3.7792522892132752E-4</v>
      </c>
      <c r="BP8">
        <v>2.8269683402726292E-4</v>
      </c>
      <c r="BQ8">
        <v>2.1064365356693321E-4</v>
      </c>
      <c r="BR8">
        <v>1.5634630415561901E-4</v>
      </c>
      <c r="BS8">
        <v>1.155947783644251E-4</v>
      </c>
      <c r="BT8">
        <v>8.513337163051915E-5</v>
      </c>
      <c r="BU8">
        <v>6.245572330954019E-5</v>
      </c>
      <c r="BV8">
        <v>4.5641017621278479E-5</v>
      </c>
      <c r="BW8">
        <v>3.3223779830393603E-5</v>
      </c>
      <c r="BX8">
        <v>2.4090925172970401E-5</v>
      </c>
      <c r="BY8">
        <v>1.7400783391963159E-5</v>
      </c>
      <c r="BZ8">
        <v>1.251973862892442E-5</v>
      </c>
      <c r="CA8">
        <v>8.9729078176503663E-6</v>
      </c>
      <c r="CB8">
        <v>6.4059428304119592E-6</v>
      </c>
      <c r="CC8">
        <v>4.5555972931765609E-6</v>
      </c>
      <c r="CD8">
        <v>3.2271607466327619E-6</v>
      </c>
      <c r="CE8">
        <v>2.2772439116636178E-6</v>
      </c>
      <c r="CF8">
        <v>1.6007110517080041E-6</v>
      </c>
      <c r="CG8">
        <v>1.1208091059700109E-6</v>
      </c>
      <c r="CH8">
        <v>7.8174790729690358E-7</v>
      </c>
      <c r="CI8">
        <v>5.431496568064631E-7</v>
      </c>
      <c r="CJ8">
        <v>3.7591697932271018E-7</v>
      </c>
      <c r="CK8">
        <v>2.5917150381360438E-7</v>
      </c>
      <c r="CL8">
        <v>1.7799653306838079E-7</v>
      </c>
      <c r="CM8">
        <v>1.2178042396726599E-7</v>
      </c>
      <c r="CN8">
        <v>8.3006682416453259E-8</v>
      </c>
      <c r="CO8">
        <v>5.6374364731937021E-8</v>
      </c>
      <c r="CP8">
        <v>3.8161726223506782E-8</v>
      </c>
      <c r="CQ8">
        <v>2.5768311928686671E-8</v>
      </c>
      <c r="CR8">
        <v>1.7386931006058152E-8</v>
      </c>
      <c r="CS8">
        <v>1.177030739540896E-8</v>
      </c>
      <c r="CT8">
        <v>8.0662623247462761E-9</v>
      </c>
      <c r="CU8">
        <v>5.7027413902233093E-9</v>
      </c>
      <c r="CV8">
        <v>4.3090047086025152E-9</v>
      </c>
      <c r="CW8">
        <v>3.663771508399805E-9</v>
      </c>
    </row>
    <row r="9" spans="1:101" x14ac:dyDescent="0.25">
      <c r="B9">
        <v>6</v>
      </c>
      <c r="C9">
        <v>22.96281390522379</v>
      </c>
      <c r="D9">
        <v>21.320973852708441</v>
      </c>
      <c r="E9">
        <v>19.77015389603503</v>
      </c>
      <c r="F9">
        <v>18.306347233348241</v>
      </c>
      <c r="G9">
        <v>16.925826334554561</v>
      </c>
      <c r="H9">
        <v>15.625105482585999</v>
      </c>
      <c r="I9">
        <v>14.40090595514606</v>
      </c>
      <c r="J9">
        <v>13.2501240435979</v>
      </c>
      <c r="K9">
        <v>12.169802069026179</v>
      </c>
      <c r="L9">
        <v>11.15710251334264</v>
      </c>
      <c r="M9">
        <v>10.20928533709516</v>
      </c>
      <c r="N9">
        <v>9.3236885069525179</v>
      </c>
      <c r="O9">
        <v>8.497711706279393</v>
      </c>
      <c r="P9">
        <v>7.7288031533586086</v>
      </c>
      <c r="Q9">
        <v>7.0144494051582376</v>
      </c>
      <c r="R9">
        <v>6.3521679814419691</v>
      </c>
      <c r="S9">
        <v>5.7395026056665728</v>
      </c>
      <c r="T9">
        <v>5.1740208264827068</v>
      </c>
      <c r="U9">
        <v>4.6533137574947334</v>
      </c>
      <c r="V9">
        <v>4.1749976537395774</v>
      </c>
      <c r="W9">
        <v>3.736717031354114</v>
      </c>
      <c r="X9">
        <v>3.3361490321101042</v>
      </c>
      <c r="Y9">
        <v>2.9710087366655209</v>
      </c>
      <c r="Z9">
        <v>2.6390551390655941</v>
      </c>
      <c r="AA9">
        <v>2.3380975095925649</v>
      </c>
      <c r="AB9">
        <v>2.06600189274047</v>
      </c>
      <c r="AC9">
        <v>1.820697510992378</v>
      </c>
      <c r="AD9">
        <v>1.6001828722532849</v>
      </c>
      <c r="AE9">
        <v>1.4025314082570151</v>
      </c>
      <c r="AF9">
        <v>1.2258965020441259</v>
      </c>
      <c r="AG9">
        <v>1.0685157937604579</v>
      </c>
      <c r="AH9">
        <v>0.9287146846864438</v>
      </c>
      <c r="AI9">
        <v>0.80490898879511619</v>
      </c>
      <c r="AJ9">
        <v>0.695606708589807</v>
      </c>
      <c r="AK9">
        <v>0.59940893694462005</v>
      </c>
      <c r="AL9">
        <v>0.51500990875041452</v>
      </c>
      <c r="AM9">
        <v>0.44119624507280969</v>
      </c>
      <c r="AN9">
        <v>0.37684544809818732</v>
      </c>
      <c r="AO9">
        <v>0.32092371734261599</v>
      </c>
      <c r="AP9">
        <v>0.27248316649183829</v>
      </c>
      <c r="AQ9">
        <v>0.2306585259896394</v>
      </c>
      <c r="AR9">
        <v>0.19466341932922759</v>
      </c>
      <c r="AS9">
        <v>0.16378630122438759</v>
      </c>
      <c r="AT9">
        <v>0.13738614377576749</v>
      </c>
      <c r="AU9">
        <v>0.1148879527665265</v>
      </c>
      <c r="AV9">
        <v>9.5778190688115217E-2</v>
      </c>
      <c r="AW9">
        <v>7.9600176379091891E-2</v>
      </c>
      <c r="AX9">
        <v>6.594952360867623E-2</v>
      </c>
      <c r="AY9">
        <v>5.4469672877864639E-2</v>
      </c>
      <c r="AZ9">
        <v>4.4847562439134243E-2</v>
      </c>
      <c r="BA9">
        <v>3.6809476308395261E-2</v>
      </c>
      <c r="BB9">
        <v>3.0117099076431231E-2</v>
      </c>
      <c r="BC9">
        <v>2.45637997985142E-2</v>
      </c>
      <c r="BD9">
        <v>1.9971160284892871E-2</v>
      </c>
      <c r="BE9">
        <v>1.618575682959289E-2</v>
      </c>
      <c r="BF9">
        <v>1.307619886037514E-2</v>
      </c>
      <c r="BG9">
        <v>1.0530423200293629E-2</v>
      </c>
      <c r="BH9">
        <v>8.4532386019056105E-3</v>
      </c>
      <c r="BI9">
        <v>6.7641119288168738E-3</v>
      </c>
      <c r="BJ9">
        <v>5.3951847773880957E-3</v>
      </c>
      <c r="BK9">
        <v>4.2895074006352729E-3</v>
      </c>
      <c r="BL9">
        <v>3.399475454376244E-3</v>
      </c>
      <c r="BM9">
        <v>2.685454265261455E-3</v>
      </c>
      <c r="BN9">
        <v>2.114574948492987E-3</v>
      </c>
      <c r="BO9">
        <v>1.659686710183905E-3</v>
      </c>
      <c r="BP9">
        <v>1.298449987704231E-3</v>
      </c>
      <c r="BQ9">
        <v>1.0125556435482961E-3</v>
      </c>
      <c r="BR9">
        <v>7.8705617891827728E-4</v>
      </c>
      <c r="BS9">
        <v>6.0979581573050723E-4</v>
      </c>
      <c r="BT9">
        <v>4.7092726709152538E-4</v>
      </c>
      <c r="BU9">
        <v>3.6250403318760499E-4</v>
      </c>
      <c r="BV9">
        <v>2.7813809344223728E-4</v>
      </c>
      <c r="BW9">
        <v>2.1271388473564909E-4</v>
      </c>
      <c r="BX9">
        <v>1.6215044352207999E-4</v>
      </c>
      <c r="BY9">
        <v>1.2320452744063459E-4</v>
      </c>
      <c r="BZ9">
        <v>9.3308410583858858E-5</v>
      </c>
      <c r="CA9">
        <v>7.0436857338762593E-5</v>
      </c>
      <c r="CB9">
        <v>5.2998520455815878E-5</v>
      </c>
      <c r="CC9">
        <v>3.974767633607712E-5</v>
      </c>
      <c r="CD9">
        <v>2.971280792252173E-5</v>
      </c>
      <c r="CE9">
        <v>2.2139073930560471E-5</v>
      </c>
      <c r="CF9">
        <v>1.644216648699626E-5</v>
      </c>
      <c r="CG9">
        <v>1.217146336074393E-5</v>
      </c>
      <c r="CH9">
        <v>8.9807286158816169E-6</v>
      </c>
      <c r="CI9">
        <v>6.6049152245284404E-6</v>
      </c>
      <c r="CJ9">
        <v>4.8418764961866154E-6</v>
      </c>
      <c r="CK9">
        <v>3.53800848884589E-6</v>
      </c>
      <c r="CL9">
        <v>2.577026091188372E-6</v>
      </c>
      <c r="CM9">
        <v>1.87122573436227E-6</v>
      </c>
      <c r="CN9">
        <v>1.3547128645541311E-6</v>
      </c>
      <c r="CO9">
        <v>9.7817525812615713E-7</v>
      </c>
      <c r="CP9">
        <v>7.0486751369003287E-7</v>
      </c>
      <c r="CQ9">
        <v>5.0754147196130361E-7</v>
      </c>
      <c r="CR9">
        <v>3.661126442011664E-7</v>
      </c>
      <c r="CS9">
        <v>2.6589879453808862E-7</v>
      </c>
      <c r="CT9">
        <v>1.9630295966521769E-7</v>
      </c>
      <c r="CU9">
        <v>1.498428758850423E-7</v>
      </c>
      <c r="CV9">
        <v>1.214529561366362E-7</v>
      </c>
      <c r="CW9">
        <v>1.0800417982181901E-7</v>
      </c>
    </row>
    <row r="10" spans="1:101" x14ac:dyDescent="0.25">
      <c r="B10">
        <v>7</v>
      </c>
      <c r="C10">
        <v>23.009758245797151</v>
      </c>
      <c r="D10">
        <v>21.4143990496223</v>
      </c>
      <c r="E10">
        <v>19.90914062229383</v>
      </c>
      <c r="F10">
        <v>18.489535425414971</v>
      </c>
      <c r="G10">
        <v>17.15143741514985</v>
      </c>
      <c r="H10">
        <v>15.89097119077465</v>
      </c>
      <c r="I10">
        <v>14.704503128336739</v>
      </c>
      <c r="J10">
        <v>13.5886145691858</v>
      </c>
      <c r="K10">
        <v>12.540077119164311</v>
      </c>
      <c r="L10">
        <v>11.555830097400481</v>
      </c>
      <c r="M10">
        <v>10.63296015452746</v>
      </c>
      <c r="N10">
        <v>9.7686830594120515</v>
      </c>
      <c r="O10">
        <v>8.9603276317711149</v>
      </c>
      <c r="P10">
        <v>8.2053217760593142</v>
      </c>
      <c r="Q10">
        <v>7.5011805503778426</v>
      </c>
      <c r="R10">
        <v>6.8454961834946104</v>
      </c>
      <c r="S10">
        <v>6.2359299339451049</v>
      </c>
      <c r="T10">
        <v>5.6702056680905919</v>
      </c>
      <c r="U10">
        <v>5.1461050193600748</v>
      </c>
      <c r="V10">
        <v>4.6614639790152523</v>
      </c>
      <c r="W10">
        <v>4.2141707598822764</v>
      </c>
      <c r="X10">
        <v>3.8021647687183102</v>
      </c>
      <c r="Y10">
        <v>3.4234365202600689</v>
      </c>
      <c r="Z10">
        <v>3.0760283264760448</v>
      </c>
      <c r="AA10">
        <v>2.758035597970991</v>
      </c>
      <c r="AB10">
        <v>2.4676086006529232</v>
      </c>
      <c r="AC10">
        <v>2.2029545193858802</v>
      </c>
      <c r="AD10">
        <v>1.9623396910827</v>
      </c>
      <c r="AE10">
        <v>1.7440918821702169</v>
      </c>
      <c r="AF10">
        <v>1.546602499190179</v>
      </c>
      <c r="AG10">
        <v>1.3683286360761391</v>
      </c>
      <c r="AH10">
        <v>1.2077948769710429</v>
      </c>
      <c r="AI10">
        <v>1.063594788932207</v>
      </c>
      <c r="AJ10">
        <v>0.93439205415049287</v>
      </c>
      <c r="AK10">
        <v>0.81892120606044472</v>
      </c>
      <c r="AL10">
        <v>0.71598794765213825</v>
      </c>
      <c r="AM10">
        <v>0.62446904317248908</v>
      </c>
      <c r="AN10">
        <v>0.54331178603320041</v>
      </c>
      <c r="AO10">
        <v>0.47153305598238399</v>
      </c>
      <c r="AP10">
        <v>0.40821798735637321</v>
      </c>
      <c r="AQ10">
        <v>0.35251827746120062</v>
      </c>
      <c r="AR10">
        <v>0.30365016984196558</v>
      </c>
      <c r="AS10">
        <v>0.26089215141926297</v>
      </c>
      <c r="AT10">
        <v>0.22358240527939799</v>
      </c>
      <c r="AU10">
        <v>0.19111606240058879</v>
      </c>
      <c r="AV10">
        <v>0.16294229590453571</v>
      </c>
      <c r="AW10">
        <v>0.13856130068061029</v>
      </c>
      <c r="AX10">
        <v>0.117521199589568</v>
      </c>
      <c r="AY10">
        <v>9.9414915069104381E-2</v>
      </c>
      <c r="AZ10">
        <v>8.3877041989818935E-2</v>
      </c>
      <c r="BA10">
        <v>7.058075419642762E-2</v>
      </c>
      <c r="BB10">
        <v>5.9234773456733343E-2</v>
      </c>
      <c r="BC10">
        <v>4.9580425661417848E-2</v>
      </c>
      <c r="BD10">
        <v>4.1388805186297617E-2</v>
      </c>
      <c r="BE10">
        <v>3.445806444798194E-2</v>
      </c>
      <c r="BF10">
        <v>2.861084193974861E-2</v>
      </c>
      <c r="BG10">
        <v>2.3691838497075679E-2</v>
      </c>
      <c r="BH10">
        <v>1.956554826645629E-2</v>
      </c>
      <c r="BI10">
        <v>1.6114147875644139E-2</v>
      </c>
      <c r="BJ10">
        <v>1.323554465494681E-2</v>
      </c>
      <c r="BK10">
        <v>1.084158245086542E-2</v>
      </c>
      <c r="BL10">
        <v>8.8564016084475838E-3</v>
      </c>
      <c r="BM10">
        <v>7.2149480678405098E-3</v>
      </c>
      <c r="BN10">
        <v>5.8616252145746728E-3</v>
      </c>
      <c r="BO10">
        <v>4.7490811158610313E-3</v>
      </c>
      <c r="BP10">
        <v>3.837123047322422E-3</v>
      </c>
      <c r="BQ10">
        <v>3.0917507347218991E-3</v>
      </c>
      <c r="BR10">
        <v>2.4842994766096642E-3</v>
      </c>
      <c r="BS10">
        <v>1.9906842448484952E-3</v>
      </c>
      <c r="BT10">
        <v>1.5907359521953881E-3</v>
      </c>
      <c r="BU10">
        <v>1.267621300716115E-3</v>
      </c>
      <c r="BV10">
        <v>1.0073379541779559E-3</v>
      </c>
      <c r="BW10">
        <v>7.9827718883862531E-4</v>
      </c>
      <c r="BX10">
        <v>6.3084664636292587E-4</v>
      </c>
      <c r="BY10">
        <v>4.9714632042707763E-4</v>
      </c>
      <c r="BZ10">
        <v>3.9069143950953839E-4</v>
      </c>
      <c r="CA10">
        <v>3.0617644523545101E-4</v>
      </c>
      <c r="CB10">
        <v>2.3927479922392081E-4</v>
      </c>
      <c r="CC10">
        <v>1.864698709042045E-4</v>
      </c>
      <c r="CD10">
        <v>1.4491265521598959E-4</v>
      </c>
      <c r="CE10">
        <v>1.12302541243281E-4</v>
      </c>
      <c r="CF10">
        <v>8.6787791399700609E-5</v>
      </c>
      <c r="CG10">
        <v>6.6882798151368661E-5</v>
      </c>
      <c r="CH10">
        <v>5.1399557044362609E-5</v>
      </c>
      <c r="CI10">
        <v>3.9391132830246527E-5</v>
      </c>
      <c r="CJ10">
        <v>3.0105199190444409E-5</v>
      </c>
      <c r="CK10">
        <v>2.2946004214929872E-5</v>
      </c>
      <c r="CL10">
        <v>1.744335388664808E-5</v>
      </c>
      <c r="CM10">
        <v>1.322741810128036E-5</v>
      </c>
      <c r="CN10">
        <v>1.000834887321389E-5</v>
      </c>
      <c r="CO10">
        <v>7.5598614586169788E-6</v>
      </c>
      <c r="CP10">
        <v>5.7060690785704082E-6</v>
      </c>
      <c r="CQ10">
        <v>4.3109817191577804E-6</v>
      </c>
      <c r="CR10">
        <v>3.2701830043890818E-6</v>
      </c>
      <c r="CS10">
        <v>2.5042872948688451E-6</v>
      </c>
      <c r="CT10">
        <v>1.9538551789821672E-6</v>
      </c>
      <c r="CU10">
        <v>1.575509909201855E-6</v>
      </c>
      <c r="CV10">
        <v>1.3390537567659071E-6</v>
      </c>
      <c r="CW10">
        <v>1.2254314647464071E-6</v>
      </c>
    </row>
    <row r="11" spans="1:101" x14ac:dyDescent="0.25">
      <c r="B11">
        <v>8</v>
      </c>
      <c r="C11">
        <v>23.044161729647271</v>
      </c>
      <c r="D11">
        <v>21.482912013126661</v>
      </c>
      <c r="E11">
        <v>20.01117925063517</v>
      </c>
      <c r="F11">
        <v>18.624234396440659</v>
      </c>
      <c r="G11">
        <v>17.317662146802121</v>
      </c>
      <c r="H11">
        <v>16.087333789645559</v>
      </c>
      <c r="I11">
        <v>14.929381725082781</v>
      </c>
      <c r="J11">
        <v>13.840175663264899</v>
      </c>
      <c r="K11">
        <v>12.81630050157395</v>
      </c>
      <c r="L11">
        <v>11.85453587702245</v>
      </c>
      <c r="M11">
        <v>10.95183738222592</v>
      </c>
      <c r="N11">
        <v>10.10531942473383</v>
      </c>
      <c r="O11">
        <v>9.3122397001570754</v>
      </c>
      <c r="P11">
        <v>8.5699852397348444</v>
      </c>
      <c r="Q11">
        <v>7.8760599830460656</v>
      </c>
      <c r="R11">
        <v>7.2280738167971919</v>
      </c>
      <c r="S11">
        <v>6.6237330112886603</v>
      </c>
      <c r="T11">
        <v>6.0608319775361643</v>
      </c>
      <c r="U11">
        <v>5.53724626032675</v>
      </c>
      <c r="V11">
        <v>5.0509266759159033</v>
      </c>
      <c r="W11">
        <v>4.5998944977738638</v>
      </c>
      <c r="X11">
        <v>4.1822375898777686</v>
      </c>
      <c r="Y11">
        <v>3.79610738459272</v>
      </c>
      <c r="Z11">
        <v>3.439716601216475</v>
      </c>
      <c r="AA11">
        <v>3.111337601767175</v>
      </c>
      <c r="AB11">
        <v>2.8093012825221599</v>
      </c>
      <c r="AC11">
        <v>2.5319964030836388</v>
      </c>
      <c r="AD11">
        <v>2.277869259240958</v>
      </c>
      <c r="AE11">
        <v>2.0454236114796309</v>
      </c>
      <c r="AF11">
        <v>1.833220787496558</v>
      </c>
      <c r="AG11">
        <v>1.639879884346424</v>
      </c>
      <c r="AH11">
        <v>1.464078003685227</v>
      </c>
      <c r="AI11">
        <v>1.3045504618092141</v>
      </c>
      <c r="AJ11">
        <v>1.160090924630236</v>
      </c>
      <c r="AK11">
        <v>1.029551426206293</v>
      </c>
      <c r="AL11">
        <v>0.9118422377958133</v>
      </c>
      <c r="AM11">
        <v>0.80593156247601527</v>
      </c>
      <c r="AN11">
        <v>0.71084503802903143</v>
      </c>
      <c r="AO11">
        <v>0.6256650379410722</v>
      </c>
      <c r="AP11">
        <v>0.54952976688936417</v>
      </c>
      <c r="AQ11">
        <v>0.48163215293708461</v>
      </c>
      <c r="AR11">
        <v>0.42121854377285928</v>
      </c>
      <c r="AS11">
        <v>0.36758721868658378</v>
      </c>
      <c r="AT11">
        <v>0.32008673156249051</v>
      </c>
      <c r="AU11">
        <v>0.27811410300230582</v>
      </c>
      <c r="AV11">
        <v>0.24111288179003049</v>
      </c>
      <c r="AW11">
        <v>0.20857109731831261</v>
      </c>
      <c r="AX11">
        <v>0.1800191253610173</v>
      </c>
      <c r="AY11">
        <v>0.15502748976170719</v>
      </c>
      <c r="AZ11">
        <v>0.1332046222754073</v>
      </c>
      <c r="BA11">
        <v>0.1141946020242912</v>
      </c>
      <c r="BB11">
        <v>9.7674894877442853E-2</v>
      </c>
      <c r="BC11">
        <v>8.3354111613246573E-2</v>
      </c>
      <c r="BD11">
        <v>7.0969802039630991E-2</v>
      </c>
      <c r="BE11">
        <v>6.0286300399340582E-2</v>
      </c>
      <c r="BF11">
        <v>5.1092635436898348E-2</v>
      </c>
      <c r="BG11">
        <v>4.3200516505510933E-2</v>
      </c>
      <c r="BH11">
        <v>3.6442405098213733E-2</v>
      </c>
      <c r="BI11">
        <v>3.066967923904684E-2</v>
      </c>
      <c r="BJ11">
        <v>2.5750896304131739E-2</v>
      </c>
      <c r="BK11">
        <v>2.1570158089041062E-2</v>
      </c>
      <c r="BL11">
        <v>1.8025580319402931E-2</v>
      </c>
      <c r="BM11">
        <v>1.502786733238182E-2</v>
      </c>
      <c r="BN11">
        <v>1.249899135065036E-2</v>
      </c>
      <c r="BO11">
        <v>1.037097462892689E-2</v>
      </c>
      <c r="BP11">
        <v>8.5847717796632139E-3</v>
      </c>
      <c r="BQ11">
        <v>7.0892487755465083E-3</v>
      </c>
      <c r="BR11">
        <v>5.8402544733588968E-3</v>
      </c>
      <c r="BS11">
        <v>4.7997800003400934E-3</v>
      </c>
      <c r="BT11">
        <v>3.9352009764819229E-3</v>
      </c>
      <c r="BU11">
        <v>3.2185973036185089E-3</v>
      </c>
      <c r="BV11">
        <v>2.62614512041992E-3</v>
      </c>
      <c r="BW11">
        <v>2.137575487950016E-3</v>
      </c>
      <c r="BX11">
        <v>1.735694418496081E-3</v>
      </c>
      <c r="BY11">
        <v>1.405958980473798E-3</v>
      </c>
      <c r="BZ11">
        <v>1.136104386894488E-3</v>
      </c>
      <c r="CA11">
        <v>9.1581719667388484E-4</v>
      </c>
      <c r="CB11">
        <v>7.3645001348410233E-4</v>
      </c>
      <c r="CC11">
        <v>5.9077334595869502E-4</v>
      </c>
      <c r="CD11">
        <v>4.7276058898759738E-4</v>
      </c>
      <c r="CE11">
        <v>3.7740238839134582E-4</v>
      </c>
      <c r="CF11">
        <v>3.005469561223606E-4</v>
      </c>
      <c r="CG11">
        <v>2.387632038995946E-4</v>
      </c>
      <c r="CH11">
        <v>1.8922385580921741E-4</v>
      </c>
      <c r="CI11">
        <v>1.496059806278538E-4</v>
      </c>
      <c r="CJ11">
        <v>1.180066519452794E-4</v>
      </c>
      <c r="CK11">
        <v>9.2871694363338975E-5</v>
      </c>
      <c r="CL11">
        <v>7.2935707397192573E-5</v>
      </c>
      <c r="CM11">
        <v>5.7171774898279182E-5</v>
      </c>
      <c r="CN11">
        <v>4.4749465622828673E-5</v>
      </c>
      <c r="CO11">
        <v>3.4999910937472123E-5</v>
      </c>
      <c r="CP11">
        <v>2.738691028980611E-5</v>
      </c>
      <c r="CQ11">
        <v>2.148316230687897E-5</v>
      </c>
      <c r="CR11">
        <v>1.695085329700419E-5</v>
      </c>
      <c r="CS11">
        <v>1.352595445069937E-5</v>
      </c>
      <c r="CT11">
        <v>1.100568712075756E-5</v>
      </c>
      <c r="CU11">
        <v>9.23871236224727E-6</v>
      </c>
      <c r="CV11">
        <v>8.1176893012013807E-6</v>
      </c>
      <c r="CW11">
        <v>7.5739266698349184E-6</v>
      </c>
    </row>
    <row r="12" spans="1:101" x14ac:dyDescent="0.25">
      <c r="B12">
        <v>9</v>
      </c>
      <c r="C12">
        <v>23.070070537636202</v>
      </c>
      <c r="D12">
        <v>21.534534433503019</v>
      </c>
      <c r="E12">
        <v>20.088127345953939</v>
      </c>
      <c r="F12">
        <v>18.725932351697448</v>
      </c>
      <c r="G12">
        <v>17.44335345875831</v>
      </c>
      <c r="H12">
        <v>16.236090655391742</v>
      </c>
      <c r="I12">
        <v>15.10011646655302</v>
      </c>
      <c r="J12">
        <v>14.03165399058358</v>
      </c>
      <c r="K12">
        <v>13.027156388664009</v>
      </c>
      <c r="L12">
        <v>12.083287798429451</v>
      </c>
      <c r="M12">
        <v>11.196905641086889</v>
      </c>
      <c r="N12">
        <v>10.36504428856432</v>
      </c>
      <c r="O12">
        <v>9.5849000538246365</v>
      </c>
      <c r="P12">
        <v>8.8538174636447167</v>
      </c>
      <c r="Q12">
        <v>8.1692767690657782</v>
      </c>
      <c r="R12">
        <v>7.5288826445164636</v>
      </c>
      <c r="S12">
        <v>6.9303540224513824</v>
      </c>
      <c r="T12">
        <v>6.3715150063781181</v>
      </c>
      <c r="U12">
        <v>5.8502868014932874</v>
      </c>
      <c r="V12">
        <v>5.3646805989291124</v>
      </c>
      <c r="W12">
        <v>4.91279134692439</v>
      </c>
      <c r="X12">
        <v>4.4927923401556988</v>
      </c>
      <c r="Y12">
        <v>4.1029305570566983</v>
      </c>
      <c r="Z12">
        <v>3.7415226742555738</v>
      </c>
      <c r="AA12">
        <v>3.406951687291095</v>
      </c>
      <c r="AB12">
        <v>3.097664067529724</v>
      </c>
      <c r="AC12">
        <v>2.812167386679675</v>
      </c>
      <c r="AD12">
        <v>2.5490283424504381</v>
      </c>
      <c r="AE12">
        <v>2.306871121687966</v>
      </c>
      <c r="AF12">
        <v>2.08437604066533</v>
      </c>
      <c r="AG12">
        <v>1.8802784060534989</v>
      </c>
      <c r="AH12">
        <v>1.693367544356793</v>
      </c>
      <c r="AI12">
        <v>1.52248595218758</v>
      </c>
      <c r="AJ12">
        <v>1.3665285245850141</v>
      </c>
      <c r="AK12">
        <v>1.224441823564181</v>
      </c>
      <c r="AL12">
        <v>1.0952233541270679</v>
      </c>
      <c r="AM12">
        <v>0.97792081999144642</v>
      </c>
      <c r="AN12">
        <v>0.87163133621801236</v>
      </c>
      <c r="AO12">
        <v>0.77550058066937666</v>
      </c>
      <c r="AP12">
        <v>0.68872187075229618</v>
      </c>
      <c r="AQ12">
        <v>0.61053515612229248</v>
      </c>
      <c r="AR12">
        <v>0.54022592192226071</v>
      </c>
      <c r="AS12">
        <v>0.47712400064947152</v>
      </c>
      <c r="AT12">
        <v>0.42060229387233511</v>
      </c>
      <c r="AU12">
        <v>0.37007540773624109</v>
      </c>
      <c r="AV12">
        <v>0.3249982084967975</v>
      </c>
      <c r="AW12">
        <v>0.28486430620745301</v>
      </c>
      <c r="AX12">
        <v>0.24920447617105171</v>
      </c>
      <c r="AY12">
        <v>0.2175850288635921</v>
      </c>
      <c r="AZ12">
        <v>0.1896061397738116</v>
      </c>
      <c r="BA12">
        <v>0.16490015100381331</v>
      </c>
      <c r="BB12">
        <v>0.14312985657354821</v>
      </c>
      <c r="BC12">
        <v>0.1239867832038115</v>
      </c>
      <c r="BD12">
        <v>0.1071894779479869</v>
      </c>
      <c r="BE12">
        <v>9.248181344641182E-2</v>
      </c>
      <c r="BF12">
        <v>7.9631320818293716E-2</v>
      </c>
      <c r="BG12">
        <v>6.8427559324181431E-2</v>
      </c>
      <c r="BH12">
        <v>5.8680530958248767E-2</v>
      </c>
      <c r="BI12">
        <v>5.0219147097791961E-2</v>
      </c>
      <c r="BJ12">
        <v>4.2889753272255859E-2</v>
      </c>
      <c r="BK12">
        <v>3.6554717045763852E-2</v>
      </c>
      <c r="BL12">
        <v>3.109108295483054E-2</v>
      </c>
      <c r="BM12">
        <v>2.6389297426742789E-2</v>
      </c>
      <c r="BN12">
        <v>2.235200564109974E-2</v>
      </c>
      <c r="BO12">
        <v>1.8892921397657862E-2</v>
      </c>
      <c r="BP12">
        <v>1.5935770229365431E-2</v>
      </c>
      <c r="BQ12">
        <v>1.341330525698581E-2</v>
      </c>
      <c r="BR12">
        <v>1.1266394622278851E-2</v>
      </c>
      <c r="BS12">
        <v>9.4431787674658096E-3</v>
      </c>
      <c r="BT12">
        <v>7.8982953428621272E-3</v>
      </c>
      <c r="BU12">
        <v>6.5921691256818349E-3</v>
      </c>
      <c r="BV12">
        <v>5.4903640135890441E-3</v>
      </c>
      <c r="BW12">
        <v>4.5629939136482278E-3</v>
      </c>
      <c r="BX12">
        <v>3.7841891757217638E-3</v>
      </c>
      <c r="BY12">
        <v>3.1316151104263672E-3</v>
      </c>
      <c r="BZ12">
        <v>2.5860390818799321E-3</v>
      </c>
      <c r="CA12">
        <v>2.1309426654880781E-3</v>
      </c>
      <c r="CB12">
        <v>1.752175404970302E-3</v>
      </c>
      <c r="CC12">
        <v>1.4376467840833129E-3</v>
      </c>
      <c r="CD12">
        <v>1.1770531403740849E-3</v>
      </c>
      <c r="CE12">
        <v>9.6163638461987944E-4</v>
      </c>
      <c r="CF12">
        <v>7.839715454345253E-4</v>
      </c>
      <c r="CG12">
        <v>6.3778032757610958E-4</v>
      </c>
      <c r="CH12">
        <v>5.1776805198144871E-4</v>
      </c>
      <c r="CI12">
        <v>4.194815292564158E-4</v>
      </c>
      <c r="CJ12">
        <v>3.3918560528078961E-4</v>
      </c>
      <c r="CK12">
        <v>2.7375630258674732E-4</v>
      </c>
      <c r="CL12">
        <v>2.205886633070975E-4</v>
      </c>
      <c r="CM12">
        <v>1.7751757693318379E-4</v>
      </c>
      <c r="CN12">
        <v>1.4275004575381439E-4</v>
      </c>
      <c r="CO12">
        <v>1.1480750455206131E-4</v>
      </c>
      <c r="CP12">
        <v>9.2476964770327186E-5</v>
      </c>
      <c r="CQ12">
        <v>7.4769899857329847E-5</v>
      </c>
      <c r="CR12">
        <v>6.0887925805275238E-5</v>
      </c>
      <c r="CS12">
        <v>5.0194459920049887E-5</v>
      </c>
      <c r="CT12">
        <v>4.2191661894008803E-5</v>
      </c>
      <c r="CU12">
        <v>3.6502075261068967E-5</v>
      </c>
      <c r="CV12">
        <v>3.2854494634193543E-5</v>
      </c>
      <c r="CW12">
        <v>3.1073686308502602E-5</v>
      </c>
    </row>
    <row r="13" spans="1:101" x14ac:dyDescent="0.25">
      <c r="B13">
        <v>10</v>
      </c>
      <c r="C13">
        <v>23.08999822817761</v>
      </c>
      <c r="D13">
        <v>21.574255564755742</v>
      </c>
      <c r="E13">
        <v>20.147374926986529</v>
      </c>
      <c r="F13">
        <v>18.804309644175461</v>
      </c>
      <c r="G13">
        <v>17.540338408576091</v>
      </c>
      <c r="H13">
        <v>16.351041692874741</v>
      </c>
      <c r="I13">
        <v>15.23227958493829</v>
      </c>
      <c r="J13">
        <v>14.180170993365209</v>
      </c>
      <c r="K13">
        <v>13.191074179446099</v>
      </c>
      <c r="L13">
        <v>12.26156857247398</v>
      </c>
      <c r="M13">
        <v>11.388437826033661</v>
      </c>
      <c r="N13">
        <v>10.56865407302501</v>
      </c>
      <c r="O13">
        <v>9.7993633368289288</v>
      </c>
      <c r="P13">
        <v>9.0778720552976253</v>
      </c>
      <c r="Q13">
        <v>8.4016346732375524</v>
      </c>
      <c r="R13">
        <v>7.7682422578425836</v>
      </c>
      <c r="S13">
        <v>7.1754120902168994</v>
      </c>
      <c r="T13">
        <v>6.6209781847854927</v>
      </c>
      <c r="U13">
        <v>6.1028826871041097</v>
      </c>
      <c r="V13">
        <v>5.6191680994195643</v>
      </c>
      <c r="W13">
        <v>5.1679702823615914</v>
      </c>
      <c r="X13">
        <v>4.747512180419676</v>
      </c>
      <c r="Y13">
        <v>4.3560982184211134</v>
      </c>
      <c r="Z13">
        <v>3.992109316109989</v>
      </c>
      <c r="AA13">
        <v>3.6539984681596138</v>
      </c>
      <c r="AB13">
        <v>3.3402868375431471</v>
      </c>
      <c r="AC13">
        <v>3.049560311146184</v>
      </c>
      <c r="AD13">
        <v>2.7804664678235551</v>
      </c>
      <c r="AE13">
        <v>2.531711910768756</v>
      </c>
      <c r="AF13">
        <v>2.3020599180535548</v>
      </c>
      <c r="AG13">
        <v>2.090328367482527</v>
      </c>
      <c r="AH13">
        <v>1.895387894455453</v>
      </c>
      <c r="AI13">
        <v>1.7161602443018289</v>
      </c>
      <c r="AJ13">
        <v>1.551616783503782</v>
      </c>
      <c r="AK13">
        <v>1.400777137311803</v>
      </c>
      <c r="AL13">
        <v>1.2627079244359971</v>
      </c>
      <c r="AM13">
        <v>1.1365215627186911</v>
      </c>
      <c r="AN13">
        <v>1.021375122917398</v>
      </c>
      <c r="AO13">
        <v>0.91646921090810807</v>
      </c>
      <c r="AP13">
        <v>0.82104686171776464</v>
      </c>
      <c r="AQ13">
        <v>0.73439243177564606</v>
      </c>
      <c r="AR13">
        <v>0.65583047860337729</v>
      </c>
      <c r="AS13">
        <v>0.58472461981679302</v>
      </c>
      <c r="AT13">
        <v>0.52047636576561018</v>
      </c>
      <c r="AU13">
        <v>0.46252392237094142</v>
      </c>
      <c r="AV13">
        <v>0.41034096272515441</v>
      </c>
      <c r="AW13">
        <v>0.36343536778371188</v>
      </c>
      <c r="AX13">
        <v>0.32134793800242528</v>
      </c>
      <c r="AY13">
        <v>0.28365107905695908</v>
      </c>
      <c r="AZ13">
        <v>0.24994746582882499</v>
      </c>
      <c r="BA13">
        <v>0.21986868966410361</v>
      </c>
      <c r="BB13">
        <v>0.19307389451738641</v>
      </c>
      <c r="BC13">
        <v>0.16924840800022881</v>
      </c>
      <c r="BD13">
        <v>0.148102373576215</v>
      </c>
      <c r="BE13">
        <v>0.12936939020152491</v>
      </c>
      <c r="BF13">
        <v>0.1128051656208555</v>
      </c>
      <c r="BG13">
        <v>9.8186189311896044E-2</v>
      </c>
      <c r="BH13">
        <v>8.5308430747474517E-2</v>
      </c>
      <c r="BI13">
        <v>7.3986068234081159E-2</v>
      </c>
      <c r="BJ13">
        <v>6.4050253103857813E-2</v>
      </c>
      <c r="BK13">
        <v>5.5347913506611952E-2</v>
      </c>
      <c r="BL13">
        <v>4.7740601482686877E-2</v>
      </c>
      <c r="BM13">
        <v>4.110338641181599E-2</v>
      </c>
      <c r="BN13">
        <v>3.5323797344485541E-2</v>
      </c>
      <c r="BO13">
        <v>3.0300816137682322E-2</v>
      </c>
      <c r="BP13">
        <v>2.5943922752116318E-2</v>
      </c>
      <c r="BQ13">
        <v>2.217219352800015E-2</v>
      </c>
      <c r="BR13">
        <v>1.891345274995615E-2</v>
      </c>
      <c r="BS13">
        <v>1.6103477344447729E-2</v>
      </c>
      <c r="BT13">
        <v>1.3685254128361629E-2</v>
      </c>
      <c r="BU13">
        <v>1.160828864885133E-2</v>
      </c>
      <c r="BV13">
        <v>9.8279643222305424E-3</v>
      </c>
      <c r="BW13">
        <v>8.3049502962673216E-3</v>
      </c>
      <c r="BX13">
        <v>7.004656221781147E-3</v>
      </c>
      <c r="BY13">
        <v>5.8967319282849928E-3</v>
      </c>
      <c r="BZ13">
        <v>4.9546098488875154E-3</v>
      </c>
      <c r="CA13">
        <v>4.1550879319984801E-3</v>
      </c>
      <c r="CB13">
        <v>3.47795070619128E-3</v>
      </c>
      <c r="CC13">
        <v>2.9056261284488021E-3</v>
      </c>
      <c r="CD13">
        <v>2.4228758401498851E-3</v>
      </c>
      <c r="CE13">
        <v>2.0165164760790328E-3</v>
      </c>
      <c r="CF13">
        <v>1.6751697173553739E-3</v>
      </c>
      <c r="CG13">
        <v>1.389038843097268E-3</v>
      </c>
      <c r="CH13">
        <v>1.149709618115224E-3</v>
      </c>
      <c r="CI13">
        <v>9.4997344865177524E-4</v>
      </c>
      <c r="CJ13">
        <v>7.8367084437758194E-4</v>
      </c>
      <c r="CK13">
        <v>6.4555333921489932E-4</v>
      </c>
      <c r="CL13">
        <v>5.311621426322688E-4</v>
      </c>
      <c r="CM13">
        <v>4.3672191803167948E-4</v>
      </c>
      <c r="CN13">
        <v>3.5904820895282802E-4</v>
      </c>
      <c r="CO13">
        <v>2.9546716142903051E-4</v>
      </c>
      <c r="CP13">
        <v>2.4374631509616049E-4</v>
      </c>
      <c r="CQ13">
        <v>2.0203536065110941E-4</v>
      </c>
      <c r="CR13">
        <v>1.6881588217643179E-4</v>
      </c>
      <c r="CS13">
        <v>1.428592223966518E-4</v>
      </c>
      <c r="CT13">
        <v>1.231917249882031E-4</v>
      </c>
      <c r="CU13">
        <v>1.0906672099153519E-4</v>
      </c>
      <c r="CV13">
        <v>9.9942737399771886E-5</v>
      </c>
      <c r="CW13">
        <v>9.5467513006042282E-5</v>
      </c>
    </row>
    <row r="14" spans="1:101" x14ac:dyDescent="0.25">
      <c r="B14">
        <v>11</v>
      </c>
      <c r="C14">
        <v>23.10558583973139</v>
      </c>
      <c r="D14">
        <v>21.605335819345129</v>
      </c>
      <c r="E14">
        <v>20.1937588526227</v>
      </c>
      <c r="F14">
        <v>18.865716181754621</v>
      </c>
      <c r="G14">
        <v>17.61639725231656</v>
      </c>
      <c r="H14">
        <v>16.44129701461835</v>
      </c>
      <c r="I14">
        <v>15.33619458984179</v>
      </c>
      <c r="J14">
        <v>14.297133243202079</v>
      </c>
      <c r="K14">
        <v>13.32040160958028</v>
      </c>
      <c r="L14">
        <v>12.40251611973205</v>
      </c>
      <c r="M14">
        <v>11.54020457732884</v>
      </c>
      <c r="N14">
        <v>10.73039083879079</v>
      </c>
      <c r="O14">
        <v>9.9701805491768063</v>
      </c>
      <c r="P14">
        <v>9.2568478883695846</v>
      </c>
      <c r="Q14">
        <v>8.5878232824828373</v>
      </c>
      <c r="R14">
        <v>7.9606820358881478</v>
      </c>
      <c r="S14">
        <v>7.3731338395588359</v>
      </c>
      <c r="T14">
        <v>6.8230131116161239</v>
      </c>
      <c r="U14">
        <v>6.3082701260865619</v>
      </c>
      <c r="V14">
        <v>5.8269628859861804</v>
      </c>
      <c r="W14">
        <v>5.3772496969790673</v>
      </c>
      <c r="X14">
        <v>4.9573823980539409</v>
      </c>
      <c r="Y14">
        <v>4.5657002059536502</v>
      </c>
      <c r="Z14">
        <v>4.2006241305073679</v>
      </c>
      <c r="AA14">
        <v>3.8606519185761461</v>
      </c>
      <c r="AB14">
        <v>3.544353485042357</v>
      </c>
      <c r="AC14">
        <v>3.2503667901678099</v>
      </c>
      <c r="AD14">
        <v>2.9773941237140669</v>
      </c>
      <c r="AE14">
        <v>2.724198757465182</v>
      </c>
      <c r="AF14">
        <v>2.4896019292115028</v>
      </c>
      <c r="AG14">
        <v>2.272480122833425</v>
      </c>
      <c r="AH14">
        <v>2.0717626108550138</v>
      </c>
      <c r="AI14">
        <v>1.886429227699868</v>
      </c>
      <c r="AJ14">
        <v>1.7155083438590419</v>
      </c>
      <c r="AK14">
        <v>1.5580750132500429</v>
      </c>
      <c r="AL14">
        <v>1.413249268184924</v>
      </c>
      <c r="AM14">
        <v>1.28019453854937</v>
      </c>
      <c r="AN14">
        <v>1.1581161740014809</v>
      </c>
      <c r="AO14">
        <v>1.04626005020129</v>
      </c>
      <c r="AP14">
        <v>0.94391124226048362</v>
      </c>
      <c r="AQ14">
        <v>0.85039275073119214</v>
      </c>
      <c r="AR14">
        <v>0.76506426751403467</v>
      </c>
      <c r="AS14">
        <v>0.68732097104020085</v>
      </c>
      <c r="AT14">
        <v>0.61659234195375134</v>
      </c>
      <c r="AU14">
        <v>0.55234099227401501</v>
      </c>
      <c r="AV14">
        <v>0.49406150264316651</v>
      </c>
      <c r="AW14">
        <v>0.44127926375165322</v>
      </c>
      <c r="AX14">
        <v>0.39354931937769422</v>
      </c>
      <c r="AY14">
        <v>0.35045520967298671</v>
      </c>
      <c r="AZ14">
        <v>0.31160781437402463</v>
      </c>
      <c r="BA14">
        <v>0.27664419651697258</v>
      </c>
      <c r="BB14">
        <v>0.24522644798898699</v>
      </c>
      <c r="BC14">
        <v>0.21704053886323391</v>
      </c>
      <c r="BD14">
        <v>0.19179517294577761</v>
      </c>
      <c r="BE14">
        <v>0.1692206523204369</v>
      </c>
      <c r="BF14">
        <v>0.14906775391715499</v>
      </c>
      <c r="BG14">
        <v>0.13110662126591779</v>
      </c>
      <c r="BH14">
        <v>0.1151256746383922</v>
      </c>
      <c r="BI14">
        <v>0.10093054273662359</v>
      </c>
      <c r="BJ14">
        <v>8.8343018973294107E-2</v>
      </c>
      <c r="BK14">
        <v>7.7200045211384349E-2</v>
      </c>
      <c r="BL14">
        <v>6.735272560532124E-2</v>
      </c>
      <c r="BM14">
        <v>5.8665372919858072E-2</v>
      </c>
      <c r="BN14">
        <v>5.1014589408001847E-2</v>
      </c>
      <c r="BO14">
        <v>4.4288384014098632E-2</v>
      </c>
      <c r="BP14">
        <v>3.8385327341508457E-2</v>
      </c>
      <c r="BQ14">
        <v>3.3213745493675617E-2</v>
      </c>
      <c r="BR14">
        <v>2.869095356975038E-2</v>
      </c>
      <c r="BS14">
        <v>2.474252927736131E-2</v>
      </c>
      <c r="BT14">
        <v>2.1301626819823841E-2</v>
      </c>
      <c r="BU14">
        <v>1.8308330928604729E-2</v>
      </c>
      <c r="BV14">
        <v>1.5709050646286471E-2</v>
      </c>
      <c r="BW14">
        <v>1.345595222279883E-2</v>
      </c>
      <c r="BX14">
        <v>1.1506430271875701E-2</v>
      </c>
      <c r="BY14">
        <v>9.8226161446177684E-3</v>
      </c>
      <c r="BZ14">
        <v>8.3709223138050959E-3</v>
      </c>
      <c r="CA14">
        <v>7.121621426446012E-3</v>
      </c>
      <c r="CB14">
        <v>6.0484585721667372E-3</v>
      </c>
      <c r="CC14">
        <v>5.1282952297739834E-3</v>
      </c>
      <c r="CD14">
        <v>4.3407832942996549E-3</v>
      </c>
      <c r="CE14">
        <v>3.6680675472204878E-3</v>
      </c>
      <c r="CF14">
        <v>3.094514915819246E-3</v>
      </c>
      <c r="CG14">
        <v>2.6064688685600861E-3</v>
      </c>
      <c r="CH14">
        <v>2.1920273110787041E-3</v>
      </c>
      <c r="CI14">
        <v>1.840842381252372E-3</v>
      </c>
      <c r="CJ14">
        <v>1.543940588152992E-3</v>
      </c>
      <c r="CK14">
        <v>1.2935617971230331E-3</v>
      </c>
      <c r="CL14">
        <v>1.083015631763828E-3</v>
      </c>
      <c r="CM14">
        <v>9.065539384742749E-4</v>
      </c>
      <c r="CN14">
        <v>7.5925804214449499E-4</v>
      </c>
      <c r="CO14">
        <v>6.3693960839827923E-4</v>
      </c>
      <c r="CP14">
        <v>5.3605402098355626E-4</v>
      </c>
      <c r="CQ14">
        <v>4.536252759343995E-4</v>
      </c>
      <c r="CR14">
        <v>3.8718149315641881E-4</v>
      </c>
      <c r="CS14">
        <v>3.3470024325055192E-4</v>
      </c>
      <c r="CT14">
        <v>2.9456298773666839E-4</v>
      </c>
      <c r="CU14">
        <v>2.655180313908545E-4</v>
      </c>
      <c r="CV14">
        <v>2.466514848862289E-4</v>
      </c>
      <c r="CW14">
        <v>2.3736583713329651E-4</v>
      </c>
    </row>
    <row r="15" spans="1:101" x14ac:dyDescent="0.25">
      <c r="B15">
        <v>12</v>
      </c>
      <c r="C15">
        <v>23.117947437069901</v>
      </c>
      <c r="D15">
        <v>21.629990272029708</v>
      </c>
      <c r="E15">
        <v>20.230569314175341</v>
      </c>
      <c r="F15">
        <v>18.91447896794319</v>
      </c>
      <c r="G15">
        <v>17.67684372068523</v>
      </c>
      <c r="H15">
        <v>16.513096032521322</v>
      </c>
      <c r="I15">
        <v>15.41895555921935</v>
      </c>
      <c r="J15">
        <v>14.39040964339771</v>
      </c>
      <c r="K15">
        <v>13.423695013195371</v>
      </c>
      <c r="L15">
        <v>12.515280630946179</v>
      </c>
      <c r="M15">
        <v>11.661851637365791</v>
      </c>
      <c r="N15">
        <v>10.860294339347</v>
      </c>
      <c r="O15">
        <v>10.107682191704439</v>
      </c>
      <c r="P15">
        <v>9.4012627251472445</v>
      </c>
      <c r="Q15">
        <v>8.7384453744325121</v>
      </c>
      <c r="R15">
        <v>8.1167901620975975</v>
      </c>
      <c r="S15">
        <v>7.533997194425389</v>
      </c>
      <c r="T15">
        <v>6.9878969273985616</v>
      </c>
      <c r="U15">
        <v>6.4764411613823754</v>
      </c>
      <c r="V15">
        <v>5.9976947241720744</v>
      </c>
      <c r="W15">
        <v>5.5498278028815839</v>
      </c>
      <c r="X15">
        <v>5.131108885960959</v>
      </c>
      <c r="Y15">
        <v>4.7398982774372556</v>
      </c>
      <c r="Z15">
        <v>4.3746421462971732</v>
      </c>
      <c r="AA15">
        <v>4.0338670747881693</v>
      </c>
      <c r="AB15">
        <v>3.7161750703243972</v>
      </c>
      <c r="AC15">
        <v>3.4202390066533792</v>
      </c>
      <c r="AD15">
        <v>3.1447984609799629</v>
      </c>
      <c r="AE15">
        <v>2.8886559148600348</v>
      </c>
      <c r="AF15">
        <v>2.6506732878680421</v>
      </c>
      <c r="AG15">
        <v>2.4297687743126488</v>
      </c>
      <c r="AH15">
        <v>2.2249139546166781</v>
      </c>
      <c r="AI15">
        <v>2.0351311543880191</v>
      </c>
      <c r="AJ15">
        <v>1.8594910256787891</v>
      </c>
      <c r="AK15">
        <v>1.697110326451035</v>
      </c>
      <c r="AL15">
        <v>1.54714987582863</v>
      </c>
      <c r="AM15">
        <v>1.4088126643054151</v>
      </c>
      <c r="AN15">
        <v>1.281342099685052</v>
      </c>
      <c r="AO15">
        <v>1.164020371137088</v>
      </c>
      <c r="AP15">
        <v>1.0561669153530531</v>
      </c>
      <c r="AQ15">
        <v>0.95713697036349998</v>
      </c>
      <c r="AR15">
        <v>0.86632020411799715</v>
      </c>
      <c r="AS15">
        <v>0.78313940642640389</v>
      </c>
      <c r="AT15">
        <v>0.70704923429777367</v>
      </c>
      <c r="AU15">
        <v>0.63753500208545333</v>
      </c>
      <c r="AV15">
        <v>0.57411150914377629</v>
      </c>
      <c r="AW15">
        <v>0.51632189891616065</v>
      </c>
      <c r="AX15">
        <v>0.46373654450192697</v>
      </c>
      <c r="AY15">
        <v>0.41595195678356589</v>
      </c>
      <c r="AZ15">
        <v>0.37258971213627129</v>
      </c>
      <c r="BA15">
        <v>0.33329539758448951</v>
      </c>
      <c r="BB15">
        <v>0.29773757201733281</v>
      </c>
      <c r="BC15">
        <v>0.26560674272499091</v>
      </c>
      <c r="BD15">
        <v>0.23661435707588299</v>
      </c>
      <c r="BE15">
        <v>0.2104918096216899</v>
      </c>
      <c r="BF15">
        <v>0.18698946529799801</v>
      </c>
      <c r="BG15">
        <v>0.16587569968865881</v>
      </c>
      <c r="BH15">
        <v>0.14693595754597411</v>
      </c>
      <c r="BI15">
        <v>0.12997183091412981</v>
      </c>
      <c r="BJ15">
        <v>0.1148001582945426</v>
      </c>
      <c r="BK15">
        <v>0.1012521463284273</v>
      </c>
      <c r="BL15">
        <v>8.9172515456908741E-2</v>
      </c>
      <c r="BM15">
        <v>7.841867096286137E-2</v>
      </c>
      <c r="BN15">
        <v>6.885990070648873E-2</v>
      </c>
      <c r="BO15">
        <v>6.0376600743463633E-2</v>
      </c>
      <c r="BP15">
        <v>5.2859529870204369E-2</v>
      </c>
      <c r="BQ15">
        <v>4.6209093976791848E-2</v>
      </c>
      <c r="BR15">
        <v>4.0334660913849518E-2</v>
      </c>
      <c r="BS15">
        <v>3.5153906396693912E-2</v>
      </c>
      <c r="BT15">
        <v>3.0592191286100249E-2</v>
      </c>
      <c r="BU15">
        <v>2.6581970400837211E-2</v>
      </c>
      <c r="BV15">
        <v>2.306223283853015E-2</v>
      </c>
      <c r="BW15">
        <v>1.9977973610640021E-2</v>
      </c>
      <c r="BX15">
        <v>1.7279696236212061E-2</v>
      </c>
      <c r="BY15">
        <v>1.492294579020736E-2</v>
      </c>
      <c r="BZ15">
        <v>1.286787176750437E-2</v>
      </c>
      <c r="CA15">
        <v>1.1078820002925481E-2</v>
      </c>
      <c r="CB15">
        <v>9.5239527830059956E-3</v>
      </c>
      <c r="CC15">
        <v>8.1748961959711153E-3</v>
      </c>
      <c r="CD15">
        <v>7.0064136930518828E-3</v>
      </c>
      <c r="CE15">
        <v>5.9961047771039944E-3</v>
      </c>
      <c r="CF15">
        <v>5.1241276920421797E-3</v>
      </c>
      <c r="CG15">
        <v>4.3729449584617441E-3</v>
      </c>
      <c r="CH15">
        <v>3.7270905876667371E-3</v>
      </c>
      <c r="CI15">
        <v>3.1729578051162828E-3</v>
      </c>
      <c r="CJ15">
        <v>2.6986061253460041E-3</v>
      </c>
      <c r="CK15">
        <v>2.293586643091317E-3</v>
      </c>
      <c r="CL15">
        <v>1.9487844367382929E-3</v>
      </c>
      <c r="CM15">
        <v>1.6562770224162191E-3</v>
      </c>
      <c r="CN15">
        <v>1.4092078452847549E-3</v>
      </c>
      <c r="CO15">
        <v>1.2016738512876659E-3</v>
      </c>
      <c r="CP15">
        <v>1.02862624478206E-3</v>
      </c>
      <c r="CQ15">
        <v>8.8578360509217191E-4</v>
      </c>
      <c r="CR15">
        <v>7.6955660689037586E-4</v>
      </c>
      <c r="CS15">
        <v>6.7698366536461663E-4</v>
      </c>
      <c r="CT15">
        <v>6.0567690591639689E-4</v>
      </c>
      <c r="CU15">
        <v>5.5377793981037371E-4</v>
      </c>
      <c r="CV15">
        <v>5.1992301061432045E-4</v>
      </c>
      <c r="CW15">
        <v>5.032171618424286E-4</v>
      </c>
    </row>
    <row r="16" spans="1:101" x14ac:dyDescent="0.25">
      <c r="B16">
        <v>13</v>
      </c>
      <c r="C16">
        <v>23.127863511064088</v>
      </c>
      <c r="D16">
        <v>21.64977170182906</v>
      </c>
      <c r="E16">
        <v>20.260115095977199</v>
      </c>
      <c r="F16">
        <v>18.95363867231347</v>
      </c>
      <c r="G16">
        <v>17.725418769691771</v>
      </c>
      <c r="H16">
        <v>16.570841378830711</v>
      </c>
      <c r="I16">
        <v>15.485581747271009</v>
      </c>
      <c r="J16">
        <v>14.4655852283732</v>
      </c>
      <c r="K16">
        <v>13.50704930947302</v>
      </c>
      <c r="L16">
        <v>12.606406758129189</v>
      </c>
      <c r="M16">
        <v>11.76030982884676</v>
      </c>
      <c r="N16">
        <v>10.96561547576508</v>
      </c>
      <c r="O16">
        <v>10.21937151959278</v>
      </c>
      <c r="P16">
        <v>9.5188037195862911</v>
      </c>
      <c r="Q16">
        <v>8.8613037036242126</v>
      </c>
      <c r="R16">
        <v>8.2444177114650437</v>
      </c>
      <c r="S16">
        <v>7.6658361081093567</v>
      </c>
      <c r="T16">
        <v>7.123383625853414</v>
      </c>
      <c r="U16">
        <v>6.615010295139836</v>
      </c>
      <c r="V16">
        <v>6.1387830257080687</v>
      </c>
      <c r="W16">
        <v>5.6928778008470537</v>
      </c>
      <c r="X16">
        <v>5.2755724487735769</v>
      </c>
      <c r="Y16">
        <v>4.8852399563218718</v>
      </c>
      <c r="Z16">
        <v>4.5203422912508309</v>
      </c>
      <c r="AA16">
        <v>4.1794247005707348</v>
      </c>
      <c r="AB16">
        <v>3.8611104533713672</v>
      </c>
      <c r="AC16">
        <v>3.564095997713483</v>
      </c>
      <c r="AD16">
        <v>3.2871465022310988</v>
      </c>
      <c r="AE16">
        <v>3.0290917541919851</v>
      </c>
      <c r="AF16">
        <v>2.7888223868818862</v>
      </c>
      <c r="AG16">
        <v>2.5652864103185391</v>
      </c>
      <c r="AH16">
        <v>2.3574860204650752</v>
      </c>
      <c r="AI16">
        <v>2.16447466329917</v>
      </c>
      <c r="AJ16">
        <v>1.9853543313017139</v>
      </c>
      <c r="AK16">
        <v>1.819273071155735</v>
      </c>
      <c r="AL16">
        <v>1.6654226826863829</v>
      </c>
      <c r="AM16">
        <v>1.5230365903229599</v>
      </c>
      <c r="AN16">
        <v>1.3913878696169379</v>
      </c>
      <c r="AO16">
        <v>1.269787412600675</v>
      </c>
      <c r="AP16">
        <v>1.1575822170126071</v>
      </c>
      <c r="AQ16">
        <v>1.0541537856394041</v>
      </c>
      <c r="AR16">
        <v>0.95891662322733495</v>
      </c>
      <c r="AS16">
        <v>0.87131681958751983</v>
      </c>
      <c r="AT16">
        <v>0.79083070865437222</v>
      </c>
      <c r="AU16">
        <v>0.71696359435140522</v>
      </c>
      <c r="AV16">
        <v>0.64924853516361836</v>
      </c>
      <c r="AW16">
        <v>0.58724518030953732</v>
      </c>
      <c r="AX16">
        <v>0.53053865134243239</v>
      </c>
      <c r="AY16">
        <v>0.47873846388692343</v>
      </c>
      <c r="AZ16">
        <v>0.43147748503108468</v>
      </c>
      <c r="BA16">
        <v>0.38841092264299698</v>
      </c>
      <c r="BB16">
        <v>0.34921534356411849</v>
      </c>
      <c r="BC16">
        <v>0.31358771824874049</v>
      </c>
      <c r="BD16">
        <v>0.28124448996999257</v>
      </c>
      <c r="BE16">
        <v>0.25192066719953837</v>
      </c>
      <c r="BF16">
        <v>0.22536893819141571</v>
      </c>
      <c r="BG16">
        <v>0.2013588071631105</v>
      </c>
      <c r="BH16">
        <v>0.17967575177171821</v>
      </c>
      <c r="BI16">
        <v>0.16012040183330711</v>
      </c>
      <c r="BJ16">
        <v>0.1425077394318848</v>
      </c>
      <c r="BK16">
        <v>0.1266663207165202</v>
      </c>
      <c r="BL16">
        <v>0.11243751979362671</v>
      </c>
      <c r="BM16">
        <v>9.9674795190086485E-2</v>
      </c>
      <c r="BN16">
        <v>8.8242979398742705E-2</v>
      </c>
      <c r="BO16">
        <v>7.8017592021712545E-2</v>
      </c>
      <c r="BP16">
        <v>6.8884177005443803E-2</v>
      </c>
      <c r="BQ16">
        <v>6.0737664417604982E-2</v>
      </c>
      <c r="BR16">
        <v>5.3481757154592913E-2</v>
      </c>
      <c r="BS16">
        <v>4.7028342892328823E-2</v>
      </c>
      <c r="BT16">
        <v>4.1296931506199293E-2</v>
      </c>
      <c r="BU16">
        <v>3.6214118092047443E-2</v>
      </c>
      <c r="BV16">
        <v>3.1713071621631173E-2</v>
      </c>
      <c r="BW16">
        <v>2.7733049165210129E-2</v>
      </c>
      <c r="BX16">
        <v>2.4218935514557671E-2</v>
      </c>
      <c r="BY16">
        <v>2.112080794223559E-2</v>
      </c>
      <c r="BZ16">
        <v>1.839352574086206E-2</v>
      </c>
      <c r="CA16">
        <v>1.5996344098962108E-2</v>
      </c>
      <c r="CB16">
        <v>1.389255179121918E-2</v>
      </c>
      <c r="CC16">
        <v>1.2049132089092749E-2</v>
      </c>
      <c r="CD16">
        <v>1.0436446236255391E-2</v>
      </c>
      <c r="CE16">
        <v>9.0279387795071386E-3</v>
      </c>
      <c r="CF16">
        <v>7.7998640036689437E-3</v>
      </c>
      <c r="CG16">
        <v>6.7310326842431323E-3</v>
      </c>
      <c r="CH16">
        <v>5.8025783490940341E-3</v>
      </c>
      <c r="CI16">
        <v>4.9977422256262116E-3</v>
      </c>
      <c r="CJ16">
        <v>4.3016760449923197E-3</v>
      </c>
      <c r="CK16">
        <v>3.7012618789660219E-3</v>
      </c>
      <c r="CL16">
        <v>3.1849481979229211E-3</v>
      </c>
      <c r="CM16">
        <v>2.7426013576388191E-3</v>
      </c>
      <c r="CN16">
        <v>2.365371750915557E-3</v>
      </c>
      <c r="CO16">
        <v>2.0455738942857242E-3</v>
      </c>
      <c r="CP16">
        <v>1.7765797603601641E-3</v>
      </c>
      <c r="CQ16">
        <v>1.552724711956444E-3</v>
      </c>
      <c r="CR16">
        <v>1.369225446147482E-3</v>
      </c>
      <c r="CS16">
        <v>1.2221094105591131E-3</v>
      </c>
      <c r="CT16">
        <v>1.108155214236461E-3</v>
      </c>
      <c r="CU16">
        <v>1.0248436171913511E-3</v>
      </c>
      <c r="CV16">
        <v>9.703187484753073E-4</v>
      </c>
      <c r="CW16">
        <v>9.4335926960198435E-4</v>
      </c>
    </row>
    <row r="17" spans="2:101" x14ac:dyDescent="0.25">
      <c r="B17">
        <v>14</v>
      </c>
      <c r="C17">
        <v>23.13589518316256</v>
      </c>
      <c r="D17">
        <v>21.665797016734579</v>
      </c>
      <c r="E17">
        <v>20.284058295348981</v>
      </c>
      <c r="F17">
        <v>18.98538686592606</v>
      </c>
      <c r="G17">
        <v>17.76482282292875</v>
      </c>
      <c r="H17">
        <v>16.61771708073589</v>
      </c>
      <c r="I17">
        <v>15.53971124634371</v>
      </c>
      <c r="J17">
        <v>14.52671872043515</v>
      </c>
      <c r="K17">
        <v>13.57490695929342</v>
      </c>
      <c r="L17">
        <v>12.68068083411095</v>
      </c>
      <c r="M17">
        <v>11.84066702797884</v>
      </c>
      <c r="N17">
        <v>11.05169941426008</v>
      </c>
      <c r="O17">
        <v>10.31080536317978</v>
      </c>
      <c r="P17">
        <v>9.6151929263254878</v>
      </c>
      <c r="Q17">
        <v>8.9622388513691789</v>
      </c>
      <c r="R17">
        <v>8.34947738171795</v>
      </c>
      <c r="S17">
        <v>7.774589797997475</v>
      </c>
      <c r="T17">
        <v>7.2353946602909751</v>
      </c>
      <c r="U17">
        <v>6.7298387119161802</v>
      </c>
      <c r="V17">
        <v>6.2559884072441392</v>
      </c>
      <c r="W17">
        <v>5.8120220276627421</v>
      </c>
      <c r="X17">
        <v>5.3962223512847451</v>
      </c>
      <c r="Y17">
        <v>5.0069698434053507</v>
      </c>
      <c r="Z17">
        <v>4.6427363360474736</v>
      </c>
      <c r="AA17">
        <v>4.3020791662034696</v>
      </c>
      <c r="AB17">
        <v>3.9836357436027652</v>
      </c>
      <c r="AC17">
        <v>3.686118520015004</v>
      </c>
      <c r="AD17">
        <v>3.4083103332491582</v>
      </c>
      <c r="AE17">
        <v>3.149060100134029</v>
      </c>
      <c r="AF17">
        <v>2.9072788338743649</v>
      </c>
      <c r="AG17">
        <v>2.6819359622717829</v>
      </c>
      <c r="AH17">
        <v>2.4720559243865101</v>
      </c>
      <c r="AI17">
        <v>2.2767150242937402</v>
      </c>
      <c r="AJ17">
        <v>2.0950385216630001</v>
      </c>
      <c r="AK17">
        <v>1.926197939956154</v>
      </c>
      <c r="AL17">
        <v>1.7694085741022789</v>
      </c>
      <c r="AM17">
        <v>1.6239271805626001</v>
      </c>
      <c r="AN17">
        <v>1.4890498337451059</v>
      </c>
      <c r="AO17">
        <v>1.3641099337627201</v>
      </c>
      <c r="AP17">
        <v>1.2484763515497439</v>
      </c>
      <c r="AQ17">
        <v>1.1415516983538829</v>
      </c>
      <c r="AR17">
        <v>1.0427707076034241</v>
      </c>
      <c r="AS17">
        <v>0.95159871810679419</v>
      </c>
      <c r="AT17">
        <v>0.86753024847167381</v>
      </c>
      <c r="AU17">
        <v>0.79008765353030697</v>
      </c>
      <c r="AV17">
        <v>0.71881985442129448</v>
      </c>
      <c r="AW17">
        <v>0.65330113480663243</v>
      </c>
      <c r="AX17">
        <v>0.59312999648920695</v>
      </c>
      <c r="AY17">
        <v>0.53792806844217012</v>
      </c>
      <c r="AZ17">
        <v>0.48733906396198279</v>
      </c>
      <c r="BA17">
        <v>0.44102778131276921</v>
      </c>
      <c r="BB17">
        <v>0.39867914383873071</v>
      </c>
      <c r="BC17">
        <v>0.3599972760821224</v>
      </c>
      <c r="BD17">
        <v>0.3247046129593727</v>
      </c>
      <c r="BE17">
        <v>0.2925410395134449</v>
      </c>
      <c r="BF17">
        <v>0.26326305918182058</v>
      </c>
      <c r="BG17">
        <v>0.236642988893184</v>
      </c>
      <c r="BH17">
        <v>0.21246817963651671</v>
      </c>
      <c r="BI17">
        <v>0.1905402614344851</v>
      </c>
      <c r="BJ17">
        <v>0.17067441189954741</v>
      </c>
      <c r="BK17">
        <v>0.15269864776156081</v>
      </c>
      <c r="BL17">
        <v>0.13645313892783759</v>
      </c>
      <c r="BM17">
        <v>0.1217895447776272</v>
      </c>
      <c r="BN17">
        <v>0.1085703725023137</v>
      </c>
      <c r="BO17">
        <v>9.6668357384960046E-2</v>
      </c>
      <c r="BP17">
        <v>8.5965864969598016E-2</v>
      </c>
      <c r="BQ17">
        <v>7.6354315106669901E-2</v>
      </c>
      <c r="BR17">
        <v>6.7733627876155111E-2</v>
      </c>
      <c r="BS17">
        <v>6.0011691390297273E-2</v>
      </c>
      <c r="BT17">
        <v>5.3103851462918072E-2</v>
      </c>
      <c r="BU17">
        <v>4.6932423107072907E-2</v>
      </c>
      <c r="BV17">
        <v>4.142622378805072E-2</v>
      </c>
      <c r="BW17">
        <v>3.652012831723539E-2</v>
      </c>
      <c r="BX17">
        <v>3.2154645226444963E-2</v>
      </c>
      <c r="BY17">
        <v>2.8275514413376609E-2</v>
      </c>
      <c r="BZ17">
        <v>2.483332579847897E-2</v>
      </c>
      <c r="CA17">
        <v>2.1783158683948759E-2</v>
      </c>
      <c r="CB17">
        <v>1.9084241457562712E-2</v>
      </c>
      <c r="CC17">
        <v>1.669963123762486E-2</v>
      </c>
      <c r="CD17">
        <v>1.4595913015284619E-2</v>
      </c>
      <c r="CE17">
        <v>1.274291781132675E-2</v>
      </c>
      <c r="CF17">
        <v>1.1113459333557779E-2</v>
      </c>
      <c r="CG17">
        <v>9.6830885940342171E-3</v>
      </c>
      <c r="CH17">
        <v>8.4298659244304019E-3</v>
      </c>
      <c r="CI17">
        <v>7.3341498133245864E-3</v>
      </c>
      <c r="CJ17">
        <v>6.378401980860815E-3</v>
      </c>
      <c r="CK17">
        <v>5.5470081042159336E-3</v>
      </c>
      <c r="CL17">
        <v>4.826113610576499E-3</v>
      </c>
      <c r="CM17">
        <v>4.2034739650631536E-3</v>
      </c>
      <c r="CN17">
        <v>3.6683188960608959E-3</v>
      </c>
      <c r="CO17">
        <v>3.211230021381795E-3</v>
      </c>
      <c r="CP17">
        <v>2.8240313656837661E-3</v>
      </c>
      <c r="CQ17">
        <v>2.4996922890565538E-3</v>
      </c>
      <c r="CR17">
        <v>2.2322423837302101E-3</v>
      </c>
      <c r="CS17">
        <v>2.0166979333211539E-3</v>
      </c>
      <c r="CT17">
        <v>1.848999573457633E-3</v>
      </c>
      <c r="CU17">
        <v>1.7259608373194619E-3</v>
      </c>
      <c r="CV17">
        <v>1.6452273188072299E-3</v>
      </c>
      <c r="CW17">
        <v>1.6052462369096081E-3</v>
      </c>
    </row>
    <row r="18" spans="2:101" x14ac:dyDescent="0.25">
      <c r="B18">
        <v>15</v>
      </c>
      <c r="C18">
        <v>23.142454673089659</v>
      </c>
      <c r="D18">
        <v>21.678887084639221</v>
      </c>
      <c r="E18">
        <v>20.303621329803171</v>
      </c>
      <c r="F18">
        <v>19.01133697877896</v>
      </c>
      <c r="G18">
        <v>17.797046478001899</v>
      </c>
      <c r="H18">
        <v>16.65607392201283</v>
      </c>
      <c r="I18">
        <v>15.584035117193309</v>
      </c>
      <c r="J18">
        <v>14.576818863503821</v>
      </c>
      <c r="K18">
        <v>13.63056938493235</v>
      </c>
      <c r="L18">
        <v>12.741669843593961</v>
      </c>
      <c r="M18">
        <v>11.90672687633195</v>
      </c>
      <c r="N18">
        <v>11.12255609628683</v>
      </c>
      <c r="O18">
        <v>10.38616850523362</v>
      </c>
      <c r="P18">
        <v>9.694757765570106</v>
      </c>
      <c r="Q18">
        <v>9.0456882836812156</v>
      </c>
      <c r="R18">
        <v>8.4364840590322352</v>
      </c>
      <c r="S18">
        <v>7.8648182557691904</v>
      </c>
      <c r="T18">
        <v>7.3285034558522462</v>
      </c>
      <c r="U18">
        <v>6.8254825548290441</v>
      </c>
      <c r="V18">
        <v>6.3538202632878216</v>
      </c>
      <c r="W18">
        <v>5.9116951788305414</v>
      </c>
      <c r="X18">
        <v>5.4973923950866306</v>
      </c>
      <c r="Y18">
        <v>5.1092966158632152</v>
      </c>
      <c r="Z18">
        <v>4.7458857440091933</v>
      </c>
      <c r="AA18">
        <v>4.4057249159700582</v>
      </c>
      <c r="AB18">
        <v>4.0874609543370974</v>
      </c>
      <c r="AC18">
        <v>3.7898172119604858</v>
      </c>
      <c r="AD18">
        <v>3.5115887824059189</v>
      </c>
      <c r="AE18">
        <v>3.2516380526978348</v>
      </c>
      <c r="AF18">
        <v>3.0088905754159612</v>
      </c>
      <c r="AG18">
        <v>2.7823312382991721</v>
      </c>
      <c r="AH18">
        <v>2.5710007105685762</v>
      </c>
      <c r="AI18">
        <v>2.3739921462111369</v>
      </c>
      <c r="AJ18">
        <v>2.1904481254719461</v>
      </c>
      <c r="AK18">
        <v>2.0195578167868971</v>
      </c>
      <c r="AL18">
        <v>1.860554342351243</v>
      </c>
      <c r="AM18">
        <v>1.7127123314632371</v>
      </c>
      <c r="AN18">
        <v>1.5753456467060829</v>
      </c>
      <c r="AO18">
        <v>1.4478052689369141</v>
      </c>
      <c r="AP18">
        <v>1.3294773279350309</v>
      </c>
      <c r="AQ18">
        <v>1.219781266425809</v>
      </c>
      <c r="AR18">
        <v>1.1181681260369909</v>
      </c>
      <c r="AS18">
        <v>1.0241189445623211</v>
      </c>
      <c r="AT18">
        <v>0.93714325469886361</v>
      </c>
      <c r="AU18">
        <v>0.85677767519066705</v>
      </c>
      <c r="AV18">
        <v>0.78258458604815573</v>
      </c>
      <c r="AW18">
        <v>0.71415088022087758</v>
      </c>
      <c r="AX18">
        <v>0.65108678477694326</v>
      </c>
      <c r="AY18">
        <v>0.59302474528731963</v>
      </c>
      <c r="AZ18">
        <v>0.53961836772297289</v>
      </c>
      <c r="BA18">
        <v>0.4905414127497032</v>
      </c>
      <c r="BB18">
        <v>0.44548683784565313</v>
      </c>
      <c r="BC18">
        <v>0.40416588317258118</v>
      </c>
      <c r="BD18">
        <v>0.36630719760131208</v>
      </c>
      <c r="BE18">
        <v>0.33165600172575788</v>
      </c>
      <c r="BF18">
        <v>0.29997328509813309</v>
      </c>
      <c r="BG18">
        <v>0.27103503528173789</v>
      </c>
      <c r="BH18">
        <v>0.24463149664644851</v>
      </c>
      <c r="BI18">
        <v>0.2205664571290171</v>
      </c>
      <c r="BJ18">
        <v>0.1986565614430624</v>
      </c>
      <c r="BK18">
        <v>0.1787306494577621</v>
      </c>
      <c r="BL18">
        <v>0.1606291186682256</v>
      </c>
      <c r="BM18">
        <v>0.14420330985644719</v>
      </c>
      <c r="BN18">
        <v>0.1293149151931878</v>
      </c>
      <c r="BO18">
        <v>0.1158354081572099</v>
      </c>
      <c r="BP18">
        <v>0.10364549475327681</v>
      </c>
      <c r="BQ18">
        <v>9.2634585594435492E-2</v>
      </c>
      <c r="BR18">
        <v>8.2700288480847206E-2</v>
      </c>
      <c r="BS18">
        <v>7.3747921156741114E-2</v>
      </c>
      <c r="BT18">
        <v>6.5690043963336109E-2</v>
      </c>
      <c r="BU18">
        <v>5.8446012128325009E-2</v>
      </c>
      <c r="BV18">
        <v>5.1941547444943843E-2</v>
      </c>
      <c r="BW18">
        <v>4.6108329097478418E-2</v>
      </c>
      <c r="BX18">
        <v>4.0883603385719169E-2</v>
      </c>
      <c r="BY18">
        <v>3.6209812091723137E-2</v>
      </c>
      <c r="BZ18">
        <v>3.2034239217772147E-2</v>
      </c>
      <c r="CA18">
        <v>2.8308675807792841E-2</v>
      </c>
      <c r="CB18">
        <v>2.4989102545177388E-2</v>
      </c>
      <c r="CC18">
        <v>2.203538980038644E-2</v>
      </c>
      <c r="CD18">
        <v>1.9411014782257041E-2</v>
      </c>
      <c r="CE18">
        <v>1.7082795428159159E-2</v>
      </c>
      <c r="CF18">
        <v>1.502064065147835E-2</v>
      </c>
      <c r="CG18">
        <v>1.319731655019396E-2</v>
      </c>
      <c r="CH18">
        <v>1.158822816879379E-2</v>
      </c>
      <c r="CI18">
        <v>1.0171216397218069E-2</v>
      </c>
      <c r="CJ18">
        <v>8.9263695853247782E-3</v>
      </c>
      <c r="CK18">
        <v>7.8358494506360898E-3</v>
      </c>
      <c r="CL18">
        <v>6.8837308591334079E-3</v>
      </c>
      <c r="CM18">
        <v>6.0558550659131072E-3</v>
      </c>
      <c r="CN18">
        <v>5.3396960124345583E-3</v>
      </c>
      <c r="CO18">
        <v>4.7242392919955023E-3</v>
      </c>
      <c r="CP18">
        <v>4.1998734122614678E-3</v>
      </c>
      <c r="CQ18">
        <v>3.7582930060260371E-3</v>
      </c>
      <c r="CR18">
        <v>3.3924136653453729E-3</v>
      </c>
      <c r="CS18">
        <v>3.0962981029745151E-3</v>
      </c>
      <c r="CT18">
        <v>2.8650933747904621E-3</v>
      </c>
      <c r="CU18">
        <v>2.694978931060632E-3</v>
      </c>
      <c r="CV18">
        <v>2.583125298965427E-3</v>
      </c>
      <c r="CW18">
        <v>2.527663236541855E-3</v>
      </c>
    </row>
    <row r="19" spans="2:101" x14ac:dyDescent="0.25">
      <c r="B19">
        <v>16</v>
      </c>
      <c r="C19">
        <v>23.147850403643918</v>
      </c>
      <c r="D19">
        <v>21.689656300557768</v>
      </c>
      <c r="E19">
        <v>20.3197196936094</v>
      </c>
      <c r="F19">
        <v>19.03269836504375</v>
      </c>
      <c r="G19">
        <v>17.823583426183841</v>
      </c>
      <c r="H19">
        <v>16.68767823346068</v>
      </c>
      <c r="I19">
        <v>15.620578590604779</v>
      </c>
      <c r="J19">
        <v>14.618154161839231</v>
      </c>
      <c r="K19">
        <v>13.67653102557464</v>
      </c>
      <c r="L19">
        <v>12.79207530243856</v>
      </c>
      <c r="M19">
        <v>11.96137779549426</v>
      </c>
      <c r="N19">
        <v>11.181239584243031</v>
      </c>
      <c r="O19">
        <v>10.4486585174736</v>
      </c>
      <c r="P19">
        <v>9.7608165532414297</v>
      </c>
      <c r="Q19">
        <v>9.1150678972527963</v>
      </c>
      <c r="R19">
        <v>8.508927893701042</v>
      </c>
      <c r="S19">
        <v>7.9400626251824242</v>
      </c>
      <c r="T19">
        <v>7.4062791807124491</v>
      </c>
      <c r="U19">
        <v>6.905516553092621</v>
      </c>
      <c r="V19">
        <v>6.4358371289520377</v>
      </c>
      <c r="W19">
        <v>5.9954187367227547</v>
      </c>
      <c r="X19">
        <v>5.5825472196152433</v>
      </c>
      <c r="Y19">
        <v>5.1956095023523146</v>
      </c>
      <c r="Z19">
        <v>4.833087122006205</v>
      </c>
      <c r="AA19">
        <v>4.4935501947767449</v>
      </c>
      <c r="AB19">
        <v>4.1756517919549196</v>
      </c>
      <c r="AC19">
        <v>3.8781226996482911</v>
      </c>
      <c r="AD19">
        <v>3.5997665381056509</v>
      </c>
      <c r="AE19">
        <v>3.3394552176799408</v>
      </c>
      <c r="AF19">
        <v>3.096124709613449</v>
      </c>
      <c r="AG19">
        <v>2.8687711109253549</v>
      </c>
      <c r="AH19">
        <v>2.6564469837329701</v>
      </c>
      <c r="AI19">
        <v>2.4582579503487199</v>
      </c>
      <c r="AJ19">
        <v>2.27335952646941</v>
      </c>
      <c r="AK19">
        <v>2.1009541757146408</v>
      </c>
      <c r="AL19">
        <v>1.940288569680646</v>
      </c>
      <c r="AM19">
        <v>1.7906510385563299</v>
      </c>
      <c r="AN19">
        <v>1.651369198200904</v>
      </c>
      <c r="AO19">
        <v>1.5218077404088961</v>
      </c>
      <c r="AP19">
        <v>1.401366373889029</v>
      </c>
      <c r="AQ19">
        <v>1.2894779042593321</v>
      </c>
      <c r="AR19">
        <v>1.1856064421112149</v>
      </c>
      <c r="AS19">
        <v>1.089245728921217</v>
      </c>
      <c r="AT19">
        <v>0.99991757128960401</v>
      </c>
      <c r="AU19">
        <v>0.91717037466022333</v>
      </c>
      <c r="AV19">
        <v>0.8405777683254847</v>
      </c>
      <c r="AW19">
        <v>0.76973731414293667</v>
      </c>
      <c r="AX19">
        <v>0.70426929198669086</v>
      </c>
      <c r="AY19">
        <v>0.64381555552530401</v>
      </c>
      <c r="AZ19">
        <v>0.58803845245971686</v>
      </c>
      <c r="BA19">
        <v>0.53661980386738506</v>
      </c>
      <c r="BB19">
        <v>0.48925993778447457</v>
      </c>
      <c r="BC19">
        <v>0.44567677261442279</v>
      </c>
      <c r="BD19">
        <v>0.40560494637902172</v>
      </c>
      <c r="BE19">
        <v>0.36879498822860413</v>
      </c>
      <c r="BF19">
        <v>0.33501252899916167</v>
      </c>
      <c r="BG19">
        <v>0.30403754794885879</v>
      </c>
      <c r="BH19">
        <v>0.27566365312209479</v>
      </c>
      <c r="BI19">
        <v>0.24969739308087921</v>
      </c>
      <c r="BJ19">
        <v>0.2259575980063708</v>
      </c>
      <c r="BK19">
        <v>0.20427474841334001</v>
      </c>
      <c r="BL19">
        <v>0.18449036993599319</v>
      </c>
      <c r="BM19">
        <v>0.16645645283546531</v>
      </c>
      <c r="BN19">
        <v>0.15003489505079409</v>
      </c>
      <c r="BO19">
        <v>0.13509696776545249</v>
      </c>
      <c r="BP19">
        <v>0.1215228025921959</v>
      </c>
      <c r="BQ19">
        <v>0.1092008995933398</v>
      </c>
      <c r="BR19">
        <v>9.8027655450035667E-2</v>
      </c>
      <c r="BS19">
        <v>8.7906911176350633E-2</v>
      </c>
      <c r="BT19">
        <v>7.8749518841984667E-2</v>
      </c>
      <c r="BU19">
        <v>7.0472926823885729E-2</v>
      </c>
      <c r="BV19">
        <v>6.3000783152105555E-2</v>
      </c>
      <c r="BW19">
        <v>5.6262556550425558E-2</v>
      </c>
      <c r="BX19">
        <v>5.0193174800067908E-2</v>
      </c>
      <c r="BY19">
        <v>4.4732680074247362E-2</v>
      </c>
      <c r="BZ19">
        <v>3.9825900905935192E-2</v>
      </c>
      <c r="CA19">
        <v>3.5422140460219957E-2</v>
      </c>
      <c r="CB19">
        <v>3.1474880788081798E-2</v>
      </c>
      <c r="CC19">
        <v>2.7941502740770119E-2</v>
      </c>
      <c r="CD19">
        <v>2.4783021224553892E-2</v>
      </c>
      <c r="CE19">
        <v>2.1963835474526409E-2</v>
      </c>
      <c r="CF19">
        <v>1.945149402483182E-2</v>
      </c>
      <c r="CG19">
        <v>1.7216474050943731E-2</v>
      </c>
      <c r="CH19">
        <v>1.5231974759117859E-2</v>
      </c>
      <c r="CI19">
        <v>1.347372449785667E-2</v>
      </c>
      <c r="CJ19">
        <v>1.1919801268099659E-2</v>
      </c>
      <c r="CK19">
        <v>1.055046631168466E-2</v>
      </c>
      <c r="CL19">
        <v>9.3480104628405059E-3</v>
      </c>
      <c r="CM19">
        <v>8.2966129553376788E-3</v>
      </c>
      <c r="CN19">
        <v>7.3822123864282219E-3</v>
      </c>
      <c r="CO19">
        <v>6.5923895511694752E-3</v>
      </c>
      <c r="CP19">
        <v>5.9162618749830642E-3</v>
      </c>
      <c r="CQ19">
        <v>5.3443891881208572E-3</v>
      </c>
      <c r="CR19">
        <v>4.8686906046455647E-3</v>
      </c>
      <c r="CS19">
        <v>4.4823722892886053E-3</v>
      </c>
      <c r="CT19">
        <v>4.1798659177061381E-3</v>
      </c>
      <c r="CU19">
        <v>3.9567776604449989E-3</v>
      </c>
      <c r="CV19">
        <v>3.8098475465453419E-3</v>
      </c>
      <c r="CW19">
        <v>3.7369190899099181E-3</v>
      </c>
    </row>
    <row r="20" spans="2:101" x14ac:dyDescent="0.25">
      <c r="B20">
        <v>17</v>
      </c>
      <c r="C20">
        <v>23.152316782196099</v>
      </c>
      <c r="D20">
        <v>21.698571761834529</v>
      </c>
      <c r="E20">
        <v>20.33304975761709</v>
      </c>
      <c r="F20">
        <v>19.050391589936648</v>
      </c>
      <c r="G20">
        <v>17.845571739222649</v>
      </c>
      <c r="H20">
        <v>16.713877367634289</v>
      </c>
      <c r="I20">
        <v>15.65088862299293</v>
      </c>
      <c r="J20">
        <v>14.65246014890015</v>
      </c>
      <c r="K20">
        <v>13.71470372970208</v>
      </c>
      <c r="L20">
        <v>12.833972003357569</v>
      </c>
      <c r="M20">
        <v>12.006843179364729</v>
      </c>
      <c r="N20">
        <v>11.230106702719089</v>
      </c>
      <c r="O20">
        <v>10.50074980843217</v>
      </c>
      <c r="P20">
        <v>9.8159449144529169</v>
      </c>
      <c r="Q20">
        <v>9.1730378039193212</v>
      </c>
      <c r="R20">
        <v>8.5695365505415175</v>
      </c>
      <c r="S20">
        <v>8.0031011435942574</v>
      </c>
      <c r="T20">
        <v>7.4715337714927914</v>
      </c>
      <c r="U20">
        <v>6.9727697252514096</v>
      </c>
      <c r="V20">
        <v>6.5048688852952772</v>
      </c>
      <c r="W20">
        <v>6.0660077571222004</v>
      </c>
      <c r="X20">
        <v>5.6544720232065524</v>
      </c>
      <c r="Y20">
        <v>5.268649580310047</v>
      </c>
      <c r="Z20">
        <v>4.9070240330259134</v>
      </c>
      <c r="AA20">
        <v>4.5681686159431996</v>
      </c>
      <c r="AB20">
        <v>4.2507405182839868</v>
      </c>
      <c r="AC20">
        <v>3.9534755862477269</v>
      </c>
      <c r="AD20">
        <v>3.6751833796011368</v>
      </c>
      <c r="AE20">
        <v>3.4147425602835821</v>
      </c>
      <c r="AF20">
        <v>3.1710965919679381</v>
      </c>
      <c r="AG20">
        <v>2.9432497306241849</v>
      </c>
      <c r="AH20">
        <v>2.730263287189675</v>
      </c>
      <c r="AI20">
        <v>2.5312521444553648</v>
      </c>
      <c r="AJ20">
        <v>2.3453815112382732</v>
      </c>
      <c r="AK20">
        <v>2.1718638978293718</v>
      </c>
      <c r="AL20">
        <v>2.0099562975865162</v>
      </c>
      <c r="AM20">
        <v>1.858957560386614</v>
      </c>
      <c r="AN20">
        <v>1.7182059444619071</v>
      </c>
      <c r="AO20">
        <v>1.587076833924925</v>
      </c>
      <c r="AP20">
        <v>1.46498061003529</v>
      </c>
      <c r="AQ20">
        <v>1.351360664982316</v>
      </c>
      <c r="AR20">
        <v>1.245691547650267</v>
      </c>
      <c r="AS20">
        <v>1.1474772314985171</v>
      </c>
      <c r="AT20">
        <v>1.0562494953296311</v>
      </c>
      <c r="AU20">
        <v>0.97156640833164332</v>
      </c>
      <c r="AV20">
        <v>0.89301091137015121</v>
      </c>
      <c r="AW20">
        <v>0.82018948707015582</v>
      </c>
      <c r="AX20">
        <v>0.7527309117658163</v>
      </c>
      <c r="AY20">
        <v>0.69028508291142998</v>
      </c>
      <c r="AZ20">
        <v>0.63252191603660179</v>
      </c>
      <c r="BA20">
        <v>0.57913030579423008</v>
      </c>
      <c r="BB20">
        <v>0.52981714609097352</v>
      </c>
      <c r="BC20">
        <v>0.48430640470725089</v>
      </c>
      <c r="BD20">
        <v>0.44233824820677009</v>
      </c>
      <c r="BE20">
        <v>0.40366821330534819</v>
      </c>
      <c r="BF20">
        <v>0.36806642121497651</v>
      </c>
      <c r="BG20">
        <v>0.33531683180194699</v>
      </c>
      <c r="BH20">
        <v>0.30521653469934051</v>
      </c>
      <c r="BI20">
        <v>0.27757507479183369</v>
      </c>
      <c r="BJ20">
        <v>0.25221380974921459</v>
      </c>
      <c r="BK20">
        <v>0.22896529752059891</v>
      </c>
      <c r="BL20">
        <v>0.20767271191847311</v>
      </c>
      <c r="BM20">
        <v>0.18818928461896431</v>
      </c>
      <c r="BN20">
        <v>0.1703777720831248</v>
      </c>
      <c r="BO20">
        <v>0.15410994606664369</v>
      </c>
      <c r="BP20">
        <v>0.1392661065289609</v>
      </c>
      <c r="BQ20">
        <v>0.12573461588337409</v>
      </c>
      <c r="BR20">
        <v>0.1134114536436712</v>
      </c>
      <c r="BS20">
        <v>0.1021997906248622</v>
      </c>
      <c r="BT20">
        <v>9.2009581943532481E-2</v>
      </c>
      <c r="BU20">
        <v>8.2757178141527277E-2</v>
      </c>
      <c r="BV20">
        <v>7.4364953822801283E-2</v>
      </c>
      <c r="BW20">
        <v>6.6760953251037591E-2</v>
      </c>
      <c r="BX20">
        <v>5.9878552404402541E-2</v>
      </c>
      <c r="BY20">
        <v>5.3656137025232198E-2</v>
      </c>
      <c r="BZ20">
        <v>4.8036796237109769E-2</v>
      </c>
      <c r="CA20">
        <v>4.296803133106053E-2</v>
      </c>
      <c r="CB20">
        <v>3.84014793464722E-2</v>
      </c>
      <c r="CC20">
        <v>3.4292651092790997E-2</v>
      </c>
      <c r="CD20">
        <v>3.0600683274290219E-2</v>
      </c>
      <c r="CE20">
        <v>2.7288104394518339E-2</v>
      </c>
      <c r="CF20">
        <v>2.4320614128839679E-2</v>
      </c>
      <c r="CG20">
        <v>2.166687586389671E-2</v>
      </c>
      <c r="CH20">
        <v>1.9298322112316409E-2</v>
      </c>
      <c r="CI20">
        <v>1.7188972519786461E-2</v>
      </c>
      <c r="CJ20">
        <v>1.531526419025653E-2</v>
      </c>
      <c r="CK20">
        <v>1.3655894064214641E-2</v>
      </c>
      <c r="CL20">
        <v>1.2191673093969509E-2</v>
      </c>
      <c r="CM20">
        <v>1.0905391970396749E-2</v>
      </c>
      <c r="CN20">
        <v>9.7816981658951363E-3</v>
      </c>
      <c r="CO20">
        <v>8.8069840711888503E-3</v>
      </c>
      <c r="CP20">
        <v>7.9692860159319423E-3</v>
      </c>
      <c r="CQ20">
        <v>7.2581939774671866E-3</v>
      </c>
      <c r="CR20">
        <v>6.664771797996849E-3</v>
      </c>
      <c r="CS20">
        <v>6.1814877463959306E-3</v>
      </c>
      <c r="CT20">
        <v>5.8021552791274189E-3</v>
      </c>
      <c r="CU20">
        <v>5.5218838729302888E-3</v>
      </c>
      <c r="CV20">
        <v>5.3370398221090909E-3</v>
      </c>
      <c r="CW20">
        <v>5.2452169135790427E-3</v>
      </c>
    </row>
    <row r="21" spans="2:101" x14ac:dyDescent="0.25">
      <c r="B21">
        <v>18</v>
      </c>
      <c r="C21">
        <v>23.156034395527321</v>
      </c>
      <c r="D21">
        <v>21.70599341612067</v>
      </c>
      <c r="E21">
        <v>20.344148390711229</v>
      </c>
      <c r="F21">
        <v>19.06512681442873</v>
      </c>
      <c r="G21">
        <v>17.863890087448219</v>
      </c>
      <c r="H21">
        <v>16.735712615103139</v>
      </c>
      <c r="I21">
        <v>15.676162187498139</v>
      </c>
      <c r="J21">
        <v>14.681081561939051</v>
      </c>
      <c r="K21">
        <v>13.746571176249679</v>
      </c>
      <c r="L21">
        <v>12.86897292548297</v>
      </c>
      <c r="M21">
        <v>12.044854938681331</v>
      </c>
      <c r="N21">
        <v>11.27099729621122</v>
      </c>
      <c r="O21">
        <v>10.54437863181197</v>
      </c>
      <c r="P21">
        <v>9.8621635668731393</v>
      </c>
      <c r="Q21">
        <v>9.221690927603774</v>
      </c>
      <c r="R21">
        <v>8.6204626986966915</v>
      </c>
      <c r="S21">
        <v>8.0561336698360115</v>
      </c>
      <c r="T21">
        <v>7.526501733958078</v>
      </c>
      <c r="U21">
        <v>7.0294987985699002</v>
      </c>
      <c r="V21">
        <v>6.5631822736651699</v>
      </c>
      <c r="W21">
        <v>6.1257271018686197</v>
      </c>
      <c r="X21">
        <v>5.7154182983950683</v>
      </c>
      <c r="Y21">
        <v>5.3306439702400974</v>
      </c>
      <c r="Z21">
        <v>4.9698887857342271</v>
      </c>
      <c r="AA21">
        <v>4.6317278672012598</v>
      </c>
      <c r="AB21">
        <v>4.3148210809714733</v>
      </c>
      <c r="AC21">
        <v>4.0179077004197197</v>
      </c>
      <c r="AD21">
        <v>3.7398014190348121</v>
      </c>
      <c r="AE21">
        <v>3.4793856917852288</v>
      </c>
      <c r="AF21">
        <v>3.2356093842353459</v>
      </c>
      <c r="AG21">
        <v>3.0074827099885901</v>
      </c>
      <c r="AH21">
        <v>2.7940734380981418</v>
      </c>
      <c r="AI21">
        <v>2.5945033530926662</v>
      </c>
      <c r="AJ21">
        <v>2.4079449512218818</v>
      </c>
      <c r="AK21">
        <v>2.2336183574359652</v>
      </c>
      <c r="AL21">
        <v>2.0707884484780341</v>
      </c>
      <c r="AM21">
        <v>1.9187621682941871</v>
      </c>
      <c r="AN21">
        <v>1.7768860227515191</v>
      </c>
      <c r="AO21">
        <v>1.6445437414060431</v>
      </c>
      <c r="AP21">
        <v>1.521154094779718</v>
      </c>
      <c r="AQ21">
        <v>1.406168856291252</v>
      </c>
      <c r="AR21">
        <v>1.2990708986415529</v>
      </c>
      <c r="AS21">
        <v>1.199372415081019</v>
      </c>
      <c r="AT21">
        <v>1.1066132565862681</v>
      </c>
      <c r="AU21">
        <v>1.020359376546196</v>
      </c>
      <c r="AV21">
        <v>0.94020137510549517</v>
      </c>
      <c r="AW21">
        <v>0.86575313583646718</v>
      </c>
      <c r="AX21">
        <v>0.7966505479085555</v>
      </c>
      <c r="AY21">
        <v>0.73255030740095606</v>
      </c>
      <c r="AZ21">
        <v>0.67312879185551466</v>
      </c>
      <c r="BA21">
        <v>0.61808100259714394</v>
      </c>
      <c r="BB21">
        <v>0.56711956975748024</v>
      </c>
      <c r="BC21">
        <v>0.51997381532281395</v>
      </c>
      <c r="BD21">
        <v>0.47638886989353318</v>
      </c>
      <c r="BE21">
        <v>0.43612483918600381</v>
      </c>
      <c r="BF21">
        <v>0.39895601663204161</v>
      </c>
      <c r="BG21">
        <v>0.36467013873548032</v>
      </c>
      <c r="BH21">
        <v>0.33306768013019189</v>
      </c>
      <c r="BI21">
        <v>0.30396118554985557</v>
      </c>
      <c r="BJ21">
        <v>0.27717463616685117</v>
      </c>
      <c r="BK21">
        <v>0.25254284798868909</v>
      </c>
      <c r="BL21">
        <v>0.22991090021208291</v>
      </c>
      <c r="BM21">
        <v>0.20913359163130349</v>
      </c>
      <c r="BN21">
        <v>0.19007492337815179</v>
      </c>
      <c r="BO21">
        <v>0.17260760643577561</v>
      </c>
      <c r="BP21">
        <v>0.15661259251940859</v>
      </c>
      <c r="BQ21">
        <v>0.14197862705472281</v>
      </c>
      <c r="BR21">
        <v>0.12860182310821239</v>
      </c>
      <c r="BS21">
        <v>0.1163852552367217</v>
      </c>
      <c r="BT21">
        <v>0.10523857232370661</v>
      </c>
      <c r="BU21">
        <v>9.5077628560805039E-2</v>
      </c>
      <c r="BV21">
        <v>8.5824131812799465E-2</v>
      </c>
      <c r="BW21">
        <v>7.7405308676816276E-2</v>
      </c>
      <c r="BX21">
        <v>6.9753585609426239E-2</v>
      </c>
      <c r="BY21">
        <v>6.2806285551509689E-2</v>
      </c>
      <c r="BZ21">
        <v>5.6505339529742571E-2</v>
      </c>
      <c r="CA21">
        <v>5.0797012757364257E-2</v>
      </c>
      <c r="CB21">
        <v>4.5631644794209343E-2</v>
      </c>
      <c r="CC21">
        <v>4.0963403359903339E-2</v>
      </c>
      <c r="CD21">
        <v>3.6750051422650643E-2</v>
      </c>
      <c r="CE21">
        <v>3.2952727212339987E-2</v>
      </c>
      <c r="CF21">
        <v>2.953573682894373E-2</v>
      </c>
      <c r="CG21">
        <v>2.6466359137977239E-2</v>
      </c>
      <c r="CH21">
        <v>2.3714662662381869E-2</v>
      </c>
      <c r="CI21">
        <v>2.1253334197840701E-2</v>
      </c>
      <c r="CJ21">
        <v>1.905751889285057E-2</v>
      </c>
      <c r="CK21">
        <v>1.7104671550647769E-2</v>
      </c>
      <c r="CL21">
        <v>1.5374418922924351E-2</v>
      </c>
      <c r="CM21">
        <v>1.3848432780093839E-2</v>
      </c>
      <c r="CN21">
        <v>1.25103135553708E-2</v>
      </c>
      <c r="CO21">
        <v>1.1345484373944E-2</v>
      </c>
      <c r="CP21">
        <v>1.0341095292499601E-2</v>
      </c>
      <c r="CQ21">
        <v>9.4859375876623631E-3</v>
      </c>
      <c r="CR21">
        <v>8.7703679473598584E-3</v>
      </c>
      <c r="CS21">
        <v>8.1862424327674432E-3</v>
      </c>
      <c r="CT21">
        <v>7.7268600947881794E-3</v>
      </c>
      <c r="CU21">
        <v>7.3869161438651076E-3</v>
      </c>
      <c r="CV21">
        <v>7.162464588624573E-3</v>
      </c>
      <c r="CW21">
        <v>7.0508902751527103E-3</v>
      </c>
    </row>
    <row r="22" spans="2:101" x14ac:dyDescent="0.25">
      <c r="B22">
        <v>19</v>
      </c>
      <c r="C22">
        <v>23.159144023768611</v>
      </c>
      <c r="D22">
        <v>21.712201934376999</v>
      </c>
      <c r="E22">
        <v>20.353434384347121</v>
      </c>
      <c r="F22">
        <v>19.07745831553493</v>
      </c>
      <c r="G22">
        <v>17.879224758304609</v>
      </c>
      <c r="H22">
        <v>16.753997990494149</v>
      </c>
      <c r="I22">
        <v>15.69733597393911</v>
      </c>
      <c r="J22">
        <v>14.705071991423781</v>
      </c>
      <c r="K22">
        <v>13.77329741170626</v>
      </c>
      <c r="L22">
        <v>12.898345514730901</v>
      </c>
      <c r="M22">
        <v>12.07677631332154</v>
      </c>
      <c r="N22">
        <v>11.305362311553541</v>
      </c>
      <c r="O22">
        <v>10.581075143660479</v>
      </c>
      <c r="P22">
        <v>9.9010730407420731</v>
      </c>
      <c r="Q22">
        <v>9.2626890757378639</v>
      </c>
      <c r="R22">
        <v>8.6634201401114161</v>
      </c>
      <c r="S22">
        <v>8.1009166084850364</v>
      </c>
      <c r="T22">
        <v>7.5729726500702306</v>
      </c>
      <c r="U22">
        <v>7.0775171481814434</v>
      </c>
      <c r="V22">
        <v>6.612605191401336</v>
      </c>
      <c r="W22">
        <v>6.1764101021018369</v>
      </c>
      <c r="X22">
        <v>5.7672159700230061</v>
      </c>
      <c r="Y22">
        <v>5.3834106604837686</v>
      </c>
      <c r="Z22">
        <v>5.0234792685515606</v>
      </c>
      <c r="AA22">
        <v>4.685997992142223</v>
      </c>
      <c r="AB22">
        <v>4.3696283985633499</v>
      </c>
      <c r="AC22">
        <v>4.0731120604634121</v>
      </c>
      <c r="AD22">
        <v>3.7952655385084881</v>
      </c>
      <c r="AE22">
        <v>3.534975689390162</v>
      </c>
      <c r="AF22">
        <v>3.291195278972189</v>
      </c>
      <c r="AG22">
        <v>3.0629388815203851</v>
      </c>
      <c r="AH22">
        <v>2.8492790470315579</v>
      </c>
      <c r="AI22">
        <v>2.6493427196901069</v>
      </c>
      <c r="AJ22">
        <v>2.4623078914374439</v>
      </c>
      <c r="AK22">
        <v>2.287400475546292</v>
      </c>
      <c r="AL22">
        <v>2.1238913859496442</v>
      </c>
      <c r="AM22">
        <v>1.9710938088883909</v>
      </c>
      <c r="AN22">
        <v>1.828360654214944</v>
      </c>
      <c r="AO22">
        <v>1.6950821744232729</v>
      </c>
      <c r="AP22">
        <v>1.5706837401750811</v>
      </c>
      <c r="AQ22">
        <v>1.454623761754533</v>
      </c>
      <c r="AR22">
        <v>1.3463917465165809</v>
      </c>
      <c r="AS22">
        <v>1.245506482995498</v>
      </c>
      <c r="AT22">
        <v>1.1515143429126411</v>
      </c>
      <c r="AU22">
        <v>1.06398769286837</v>
      </c>
      <c r="AV22">
        <v>0.98252340802253002</v>
      </c>
      <c r="AW22">
        <v>0.90674148056214321</v>
      </c>
      <c r="AX22">
        <v>0.83628371622587139</v>
      </c>
      <c r="AY22">
        <v>0.77081251260187145</v>
      </c>
      <c r="AZ22">
        <v>0.71000971334139962</v>
      </c>
      <c r="BA22">
        <v>0.6535755328338908</v>
      </c>
      <c r="BB22">
        <v>0.60122754627271036</v>
      </c>
      <c r="BC22">
        <v>0.55269974040319525</v>
      </c>
      <c r="BD22">
        <v>0.50774162058791106</v>
      </c>
      <c r="BE22">
        <v>0.46611737014890048</v>
      </c>
      <c r="BF22">
        <v>0.42760505825187067</v>
      </c>
      <c r="BG22">
        <v>0.3919958928858982</v>
      </c>
      <c r="BH22">
        <v>0.35909351576249898</v>
      </c>
      <c r="BI22">
        <v>0.32871333621242732</v>
      </c>
      <c r="BJ22">
        <v>0.30068190139552797</v>
      </c>
      <c r="BK22">
        <v>0.27483630036179107</v>
      </c>
      <c r="BL22">
        <v>0.25102359970783539</v>
      </c>
      <c r="BM22">
        <v>0.22910030876639451</v>
      </c>
      <c r="BN22">
        <v>0.20893187244374539</v>
      </c>
      <c r="BO22">
        <v>0.190392189986099</v>
      </c>
      <c r="BP22">
        <v>0.17336315810716479</v>
      </c>
      <c r="BQ22">
        <v>0.15773423705046241</v>
      </c>
      <c r="BR22">
        <v>0.14340203828765041</v>
      </c>
      <c r="BS22">
        <v>0.13026993267224191</v>
      </c>
      <c r="BT22">
        <v>0.11824767797570961</v>
      </c>
      <c r="BU22">
        <v>0.10725106483062059</v>
      </c>
      <c r="BV22">
        <v>9.7201580194695936E-2</v>
      </c>
      <c r="BW22">
        <v>8.8026087529318175E-2</v>
      </c>
      <c r="BX22">
        <v>7.965652296043757E-2</v>
      </c>
      <c r="BY22">
        <v>7.2029606753432063E-2</v>
      </c>
      <c r="BZ22">
        <v>6.5086569494177127E-2</v>
      </c>
      <c r="CA22">
        <v>5.8772892420687839E-2</v>
      </c>
      <c r="CB22">
        <v>5.3038061397998597E-2</v>
      </c>
      <c r="CC22">
        <v>4.7835334070860817E-2</v>
      </c>
      <c r="CD22">
        <v>4.3121519768583028E-2</v>
      </c>
      <c r="CE22">
        <v>3.8856771769125942E-2</v>
      </c>
      <c r="CF22">
        <v>3.5004391561965782E-2</v>
      </c>
      <c r="CG22">
        <v>3.1530644776626808E-2</v>
      </c>
      <c r="CH22">
        <v>2.8404588469236099E-2</v>
      </c>
      <c r="CI22">
        <v>2.5597909482851119E-2</v>
      </c>
      <c r="CJ22">
        <v>2.3084773618261781E-2</v>
      </c>
      <c r="CK22">
        <v>2.0841685371838281E-2</v>
      </c>
      <c r="CL22">
        <v>1.8847358015278811E-2</v>
      </c>
      <c r="CM22">
        <v>1.7082593809544019E-2</v>
      </c>
      <c r="CN22">
        <v>1.5530174161263229E-2</v>
      </c>
      <c r="CO22">
        <v>1.417475954635705E-2</v>
      </c>
      <c r="CP22">
        <v>1.3002799040148011E-2</v>
      </c>
      <c r="CQ22">
        <v>1.20024493088664E-2</v>
      </c>
      <c r="CR22">
        <v>1.116350293163393E-2</v>
      </c>
      <c r="CS22">
        <v>1.0477325936836481E-2</v>
      </c>
      <c r="CT22">
        <v>9.9368044510939058E-3</v>
      </c>
      <c r="CU22">
        <v>9.5363003737993779E-3</v>
      </c>
      <c r="CV22">
        <v>9.2716160041419471E-3</v>
      </c>
      <c r="CW22">
        <v>9.1399675625432053E-3</v>
      </c>
    </row>
    <row r="23" spans="2:101" x14ac:dyDescent="0.25">
      <c r="B23">
        <v>20</v>
      </c>
      <c r="C23">
        <v>23.161756563464891</v>
      </c>
      <c r="D23">
        <v>21.717418455321379</v>
      </c>
      <c r="E23">
        <v>20.361237816381109</v>
      </c>
      <c r="F23">
        <v>19.087823169908091</v>
      </c>
      <c r="G23">
        <v>17.892117266462009</v>
      </c>
      <c r="H23">
        <v>16.76937628747509</v>
      </c>
      <c r="I23">
        <v>15.715150324991811</v>
      </c>
      <c r="J23">
        <v>14.725265060119099</v>
      </c>
      <c r="K23">
        <v>13.795804567526121</v>
      </c>
      <c r="L23">
        <v>12.923095177821921</v>
      </c>
      <c r="M23">
        <v>12.103690333838481</v>
      </c>
      <c r="N23">
        <v>11.33435638077993</v>
      </c>
      <c r="O23">
        <v>10.612059233878719</v>
      </c>
      <c r="P23">
        <v>9.9339518706434866</v>
      </c>
      <c r="Q23">
        <v>9.2973625980075987</v>
      </c>
      <c r="R23">
        <v>8.6997840477014847</v>
      </c>
      <c r="S23">
        <v>8.1388628559979495</v>
      </c>
      <c r="T23">
        <v>7.6123899866170781</v>
      </c>
      <c r="U23">
        <v>7.1182916580526729</v>
      </c>
      <c r="V23">
        <v>6.6546208388953296</v>
      </c>
      <c r="W23">
        <v>6.2195492768938996</v>
      </c>
      <c r="X23">
        <v>5.8113600295261243</v>
      </c>
      <c r="Y23">
        <v>5.4284404657501923</v>
      </c>
      <c r="Z23">
        <v>5.0692757103902224</v>
      </c>
      <c r="AA23">
        <v>4.7324425042782323</v>
      </c>
      <c r="AB23">
        <v>4.4166034548410096</v>
      </c>
      <c r="AC23">
        <v>4.1205016532909866</v>
      </c>
      <c r="AD23">
        <v>3.8429556359593851</v>
      </c>
      <c r="AE23">
        <v>3.5828546686067888</v>
      </c>
      <c r="AF23">
        <v>3.339154333765475</v>
      </c>
      <c r="AG23">
        <v>3.110872402314754</v>
      </c>
      <c r="AH23">
        <v>2.897084971570798</v>
      </c>
      <c r="AI23">
        <v>2.696922853189736</v>
      </c>
      <c r="AJ23">
        <v>2.5095681951431348</v>
      </c>
      <c r="AK23">
        <v>2.3342513229304309</v>
      </c>
      <c r="AL23">
        <v>2.1702477860486229</v>
      </c>
      <c r="AM23">
        <v>2.0168755965485272</v>
      </c>
      <c r="AN23">
        <v>1.873492647271785</v>
      </c>
      <c r="AO23">
        <v>1.7394942980873469</v>
      </c>
      <c r="AP23">
        <v>1.6143111191321611</v>
      </c>
      <c r="AQ23">
        <v>1.4974067807109961</v>
      </c>
      <c r="AR23">
        <v>1.3882760801271099</v>
      </c>
      <c r="AS23">
        <v>1.286443096300641</v>
      </c>
      <c r="AT23">
        <v>1.191459463586348</v>
      </c>
      <c r="AU23">
        <v>1.102902756729716</v>
      </c>
      <c r="AV23">
        <v>1.020374979400348</v>
      </c>
      <c r="AW23">
        <v>0.94350114921673267</v>
      </c>
      <c r="AX23">
        <v>0.87192797262691712</v>
      </c>
      <c r="AY23">
        <v>0.80532260343754558</v>
      </c>
      <c r="AZ23">
        <v>0.74337147918974722</v>
      </c>
      <c r="BA23">
        <v>0.68577922996414742</v>
      </c>
      <c r="BB23">
        <v>0.6322676545632504</v>
      </c>
      <c r="BC23">
        <v>0.58257475936320446</v>
      </c>
      <c r="BD23">
        <v>0.53645385545460655</v>
      </c>
      <c r="BE23">
        <v>0.4936727100000482</v>
      </c>
      <c r="BF23">
        <v>0.45401274802807379</v>
      </c>
      <c r="BG23">
        <v>0.41726830115730351</v>
      </c>
      <c r="BH23">
        <v>0.38324590000426889</v>
      </c>
      <c r="BI23">
        <v>0.35176360727126271</v>
      </c>
      <c r="BJ23">
        <v>0.32265038873937968</v>
      </c>
      <c r="BK23">
        <v>0.29574551960623913</v>
      </c>
      <c r="BL23">
        <v>0.27089802380866962</v>
      </c>
      <c r="BM23">
        <v>0.24796614415820531</v>
      </c>
      <c r="BN23">
        <v>0.22681684129167931</v>
      </c>
      <c r="BO23">
        <v>0.20732531960278069</v>
      </c>
      <c r="BP23">
        <v>0.1893745784712948</v>
      </c>
      <c r="BQ23">
        <v>0.1728549872472023</v>
      </c>
      <c r="BR23">
        <v>0.15766388257684841</v>
      </c>
      <c r="BS23">
        <v>0.14370518677835881</v>
      </c>
      <c r="BT23">
        <v>0.13088904608417809</v>
      </c>
      <c r="BU23">
        <v>0.119131487670483</v>
      </c>
      <c r="BV23">
        <v>0.1083540944865433</v>
      </c>
      <c r="BW23">
        <v>9.848369698321946E-2</v>
      </c>
      <c r="BX23">
        <v>8.9452080918022148E-2</v>
      </c>
      <c r="BY23">
        <v>8.1195710485587824E-2</v>
      </c>
      <c r="BZ23">
        <v>7.3655466088588639E-2</v>
      </c>
      <c r="CA23">
        <v>6.6776396122918413E-2</v>
      </c>
      <c r="CB23">
        <v>6.0507482205480301E-2</v>
      </c>
      <c r="CC23">
        <v>5.4801417322710932E-2</v>
      </c>
      <c r="CD23">
        <v>4.9614396421905127E-2</v>
      </c>
      <c r="CE23">
        <v>4.4905919009252671E-2</v>
      </c>
      <c r="CF23">
        <v>4.0638603355031222E-2</v>
      </c>
      <c r="CG23">
        <v>3.677801194020347E-2</v>
      </c>
      <c r="CH23">
        <v>3.3292487809923443E-2</v>
      </c>
      <c r="CI23">
        <v>3.0153001527569501E-2</v>
      </c>
      <c r="CJ23">
        <v>2.7333008448856329E-2</v>
      </c>
      <c r="CK23">
        <v>2.4808316059232279E-2</v>
      </c>
      <c r="CL23">
        <v>2.2556961140775659E-2</v>
      </c>
      <c r="CM23">
        <v>2.0559096554130459E-2</v>
      </c>
      <c r="CN23">
        <v>1.8796887441645541E-2</v>
      </c>
      <c r="CO23">
        <v>1.7254416674784782E-2</v>
      </c>
      <c r="CP23">
        <v>1.5917599387414331E-2</v>
      </c>
      <c r="CQ23">
        <v>1.477410645154364E-2</v>
      </c>
      <c r="CR23">
        <v>1.381329676911491E-2</v>
      </c>
      <c r="CS23">
        <v>1.3026158267901881E-2</v>
      </c>
      <c r="CT23">
        <v>1.240525750428745E-2</v>
      </c>
      <c r="CU23">
        <v>1.1944697790998051E-2</v>
      </c>
      <c r="CV23">
        <v>1.16400857806731E-2</v>
      </c>
      <c r="CW23">
        <v>1.148850645103394E-2</v>
      </c>
    </row>
    <row r="24" spans="2:101" x14ac:dyDescent="0.25">
      <c r="B24">
        <v>21</v>
      </c>
      <c r="C24">
        <v>23.16396018001592</v>
      </c>
      <c r="D24">
        <v>21.721818822109618</v>
      </c>
      <c r="E24">
        <v>20.36782123644436</v>
      </c>
      <c r="F24">
        <v>19.096569186707121</v>
      </c>
      <c r="G24">
        <v>17.902998769841489</v>
      </c>
      <c r="H24">
        <v>16.782359653745601</v>
      </c>
      <c r="I24">
        <v>15.730195590119781</v>
      </c>
      <c r="J24">
        <v>14.742326124774889</v>
      </c>
      <c r="K24">
        <v>13.81482943251819</v>
      </c>
      <c r="L24">
        <v>12.94402620823297</v>
      </c>
      <c r="M24">
        <v>12.126464549985799</v>
      </c>
      <c r="N24">
        <v>11.35890577394396</v>
      </c>
      <c r="O24">
        <v>10.63831110458481</v>
      </c>
      <c r="P24">
        <v>9.9618291871430067</v>
      </c>
      <c r="Q24">
        <v>9.326784372486113</v>
      </c>
      <c r="R24">
        <v>8.730665727646663</v>
      </c>
      <c r="S24">
        <v>8.1711167280846126</v>
      </c>
      <c r="T24">
        <v>7.6459255904175301</v>
      </c>
      <c r="U24">
        <v>7.1530162068523744</v>
      </c>
      <c r="V24">
        <v>6.6904396448885777</v>
      </c>
      <c r="W24">
        <v>6.2563661780527484</v>
      </c>
      <c r="X24">
        <v>5.849077815474768</v>
      </c>
      <c r="Y24">
        <v>5.4669613000386512</v>
      </c>
      <c r="Z24">
        <v>5.1085015466416266</v>
      </c>
      <c r="AA24">
        <v>4.7722754937844201</v>
      </c>
      <c r="AB24">
        <v>4.4569463432991547</v>
      </c>
      <c r="AC24">
        <v>4.1612581645076956</v>
      </c>
      <c r="AD24">
        <v>3.8840308404973172</v>
      </c>
      <c r="AE24">
        <v>3.6241553355102312</v>
      </c>
      <c r="AF24">
        <v>3.3805892636738051</v>
      </c>
      <c r="AG24">
        <v>3.152352740454035</v>
      </c>
      <c r="AH24">
        <v>2.938524499302456</v>
      </c>
      <c r="AI24">
        <v>2.738238256989153</v>
      </c>
      <c r="AJ24">
        <v>2.55067931207827</v>
      </c>
      <c r="AK24">
        <v>2.375081361908904</v>
      </c>
      <c r="AL24">
        <v>2.2107235243001391</v>
      </c>
      <c r="AM24">
        <v>2.0569275510049931</v>
      </c>
      <c r="AN24">
        <v>1.913055220699412</v>
      </c>
      <c r="AO24">
        <v>1.7785059000112149</v>
      </c>
      <c r="AP24">
        <v>1.652714261772694</v>
      </c>
      <c r="AQ24">
        <v>1.5351481503222959</v>
      </c>
      <c r="AR24">
        <v>1.425306584288464</v>
      </c>
      <c r="AS24">
        <v>1.3227178878617141</v>
      </c>
      <c r="AT24">
        <v>1.226937942105796</v>
      </c>
      <c r="AU24">
        <v>1.1375485483719741</v>
      </c>
      <c r="AV24">
        <v>1.054155896368741</v>
      </c>
      <c r="AW24">
        <v>0.97638912989953752</v>
      </c>
      <c r="AX24">
        <v>0.9038990037189194</v>
      </c>
      <c r="AY24">
        <v>0.83635662537036026</v>
      </c>
      <c r="AZ24">
        <v>0.77345227626172885</v>
      </c>
      <c r="BA24">
        <v>0.71489430660401254</v>
      </c>
      <c r="BB24">
        <v>0.6604080991914465</v>
      </c>
      <c r="BC24">
        <v>0.60973509733178588</v>
      </c>
      <c r="BD24">
        <v>0.5626318925502396</v>
      </c>
      <c r="BE24">
        <v>0.51886936798725358</v>
      </c>
      <c r="BF24">
        <v>0.47823189368993008</v>
      </c>
      <c r="BG24">
        <v>0.44051657026176372</v>
      </c>
      <c r="BH24">
        <v>0.4055325175843052</v>
      </c>
      <c r="BI24">
        <v>0.37310020555903017</v>
      </c>
      <c r="BJ24">
        <v>0.34305082403839648</v>
      </c>
      <c r="BK24">
        <v>0.31522568932321349</v>
      </c>
      <c r="BL24">
        <v>0.2894756847971216</v>
      </c>
      <c r="BM24">
        <v>0.2656607334525809</v>
      </c>
      <c r="BN24">
        <v>0.24364930023334</v>
      </c>
      <c r="BO24">
        <v>0.22331792227786099</v>
      </c>
      <c r="BP24">
        <v>0.20455076529826499</v>
      </c>
      <c r="BQ24">
        <v>0.18723920446745271</v>
      </c>
      <c r="BR24">
        <v>0.17128142831762361</v>
      </c>
      <c r="BS24">
        <v>0.1565820642727935</v>
      </c>
      <c r="BT24">
        <v>0.14305182455053611</v>
      </c>
      <c r="BU24">
        <v>0.13060717127116209</v>
      </c>
      <c r="BV24">
        <v>0.1191699997085074</v>
      </c>
      <c r="BW24">
        <v>0.1086673387054162</v>
      </c>
      <c r="BX24">
        <v>9.9031067357980618E-2</v>
      </c>
      <c r="BY24">
        <v>9.019764714872025E-2</v>
      </c>
      <c r="BZ24">
        <v>8.2107868777598014E-2</v>
      </c>
      <c r="CA24">
        <v>7.4706613004007494E-2</v>
      </c>
      <c r="CB24">
        <v>6.7942624870934054E-2</v>
      </c>
      <c r="CC24">
        <v>6.1768300736613213E-2</v>
      </c>
      <c r="CD24">
        <v>5.6139487588314552E-2</v>
      </c>
      <c r="CE24">
        <v>5.1015294157931379E-2</v>
      </c>
      <c r="CF24">
        <v>4.6357913400893118E-2</v>
      </c>
      <c r="CG24">
        <v>4.21324559375158E-2</v>
      </c>
      <c r="CH24">
        <v>3.8306794091692353E-2</v>
      </c>
      <c r="CI24">
        <v>3.4851416193070861E-2</v>
      </c>
      <c r="CJ24">
        <v>3.1739290839318812E-2</v>
      </c>
      <c r="CK24">
        <v>2.8945740841791689E-2</v>
      </c>
      <c r="CL24">
        <v>2.6448326603887299E-2</v>
      </c>
      <c r="CM24">
        <v>2.4226738704111739E-2</v>
      </c>
      <c r="CN24">
        <v>2.2262699478332589E-2</v>
      </c>
      <c r="CO24">
        <v>2.0539873415838631E-2</v>
      </c>
      <c r="CP24">
        <v>1.9043786203109651E-2</v>
      </c>
      <c r="CQ24">
        <v>1.7761752267528411E-2</v>
      </c>
      <c r="CR24">
        <v>1.668281068967303E-2</v>
      </c>
      <c r="CS24">
        <v>1.5797669370552821E-2</v>
      </c>
      <c r="CT24">
        <v>1.5098657354084111E-2</v>
      </c>
      <c r="CU24">
        <v>1.4579685221878689E-2</v>
      </c>
      <c r="CV24">
        <v>1.423621349087156E-2</v>
      </c>
      <c r="CW24">
        <v>1.406522895916495E-2</v>
      </c>
    </row>
    <row r="25" spans="2:101" x14ac:dyDescent="0.25">
      <c r="B25">
        <v>22</v>
      </c>
      <c r="C25">
        <v>23.165825545042811</v>
      </c>
      <c r="D25">
        <v>21.72554401044469</v>
      </c>
      <c r="E25">
        <v>20.373395192094922</v>
      </c>
      <c r="F25">
        <v>19.103975394105479</v>
      </c>
      <c r="G25">
        <v>17.91221533541972</v>
      </c>
      <c r="H25">
        <v>16.7933594138213</v>
      </c>
      <c r="I25">
        <v>15.74294624434925</v>
      </c>
      <c r="J25">
        <v>14.756790394255191</v>
      </c>
      <c r="K25">
        <v>13.830965241454891</v>
      </c>
      <c r="L25">
        <v>12.961786887934471</v>
      </c>
      <c r="M25">
        <v>12.14579906379937</v>
      </c>
      <c r="N25">
        <v>11.379758961616551</v>
      </c>
      <c r="O25">
        <v>10.66062394441108</v>
      </c>
      <c r="P25">
        <v>9.985539074158158</v>
      </c>
      <c r="Q25">
        <v>9.3518254108693135</v>
      </c>
      <c r="R25">
        <v>8.756969035426458</v>
      </c>
      <c r="S25">
        <v>8.1986107521778244</v>
      </c>
      <c r="T25">
        <v>7.6745364299906633</v>
      </c>
      <c r="U25">
        <v>7.1826679429676759</v>
      </c>
      <c r="V25">
        <v>6.7210546743872257</v>
      </c>
      <c r="W25">
        <v>6.2878655496333424</v>
      </c>
      <c r="X25">
        <v>5.8813815659484128</v>
      </c>
      <c r="Y25">
        <v>5.4999887887784489</v>
      </c>
      <c r="Z25">
        <v>5.1421717862978076</v>
      </c>
      <c r="AA25">
        <v>4.8065074754020536</v>
      </c>
      <c r="AB25">
        <v>4.4916593540559404</v>
      </c>
      <c r="AC25">
        <v>4.1963720963805926</v>
      </c>
      <c r="AD25">
        <v>3.919466488270011</v>
      </c>
      <c r="AE25">
        <v>3.659834682646427</v>
      </c>
      <c r="AF25">
        <v>3.4164357547028459</v>
      </c>
      <c r="AG25">
        <v>3.188291538644457</v>
      </c>
      <c r="AH25">
        <v>2.9744827285341202</v>
      </c>
      <c r="AI25">
        <v>2.7741452268744951</v>
      </c>
      <c r="AJ25">
        <v>2.5864667255261469</v>
      </c>
      <c r="AK25">
        <v>2.4106835044699539</v>
      </c>
      <c r="AL25">
        <v>2.246077434778126</v>
      </c>
      <c r="AM25">
        <v>2.0919731729639288</v>
      </c>
      <c r="AN25">
        <v>1.947735534639456</v>
      </c>
      <c r="AO25">
        <v>1.8127670361267401</v>
      </c>
      <c r="AP25">
        <v>1.6865055933416819</v>
      </c>
      <c r="AQ25">
        <v>1.5684223679076721</v>
      </c>
      <c r="AR25">
        <v>1.4580197510555239</v>
      </c>
      <c r="AS25">
        <v>1.354829476434865</v>
      </c>
      <c r="AT25">
        <v>1.2584108534965279</v>
      </c>
      <c r="AU25">
        <v>1.1683491136120561</v>
      </c>
      <c r="AV25">
        <v>1.084253861574926</v>
      </c>
      <c r="AW25">
        <v>1.005757625579363</v>
      </c>
      <c r="AX25">
        <v>0.93251449920038709</v>
      </c>
      <c r="AY25">
        <v>0.86419886930190515</v>
      </c>
      <c r="AZ25">
        <v>0.80050422418211298</v>
      </c>
      <c r="BA25">
        <v>0.74114203662581346</v>
      </c>
      <c r="BB25">
        <v>0.68584071687453019</v>
      </c>
      <c r="BC25">
        <v>0.63434463084735881</v>
      </c>
      <c r="BD25">
        <v>0.586413179250318</v>
      </c>
      <c r="BE25">
        <v>0.54181993349921953</v>
      </c>
      <c r="BF25">
        <v>0.50035182465252959</v>
      </c>
      <c r="BG25">
        <v>0.46180838180672618</v>
      </c>
      <c r="BH25">
        <v>0.42600101664844908</v>
      </c>
      <c r="BI25">
        <v>0.3927523510846882</v>
      </c>
      <c r="BJ25">
        <v>0.36189558508723962</v>
      </c>
      <c r="BK25">
        <v>0.33327390208866348</v>
      </c>
      <c r="BL25">
        <v>0.30673990945703272</v>
      </c>
      <c r="BM25">
        <v>0.28215511175434932</v>
      </c>
      <c r="BN25">
        <v>0.25938941465111398</v>
      </c>
      <c r="BO25">
        <v>0.23832065752558759</v>
      </c>
      <c r="BP25">
        <v>0.2188341729237884</v>
      </c>
      <c r="BQ25">
        <v>0.20082237119221349</v>
      </c>
      <c r="BR25">
        <v>0.1841843487252319</v>
      </c>
      <c r="BS25">
        <v>0.1688255183872194</v>
      </c>
      <c r="BT25">
        <v>0.15465726078198469</v>
      </c>
      <c r="BU25">
        <v>0.1415965951457423</v>
      </c>
      <c r="BV25">
        <v>0.12956586873646361</v>
      </c>
      <c r="BW25">
        <v>0.1184924636824469</v>
      </c>
      <c r="BX25">
        <v>0.10830852033619109</v>
      </c>
      <c r="BY25">
        <v>9.8950676256912118E-2</v>
      </c>
      <c r="BZ25">
        <v>9.0359820016896464E-2</v>
      </c>
      <c r="CA25">
        <v>8.2480859092733283E-2</v>
      </c>
      <c r="CB25">
        <v>7.526250116421096E-2</v>
      </c>
      <c r="CC25">
        <v>6.8657048199902704E-2</v>
      </c>
      <c r="CD25">
        <v>6.2620202761049626E-2</v>
      </c>
      <c r="CE25">
        <v>5.7110886003453487E-2</v>
      </c>
      <c r="CF25">
        <v>5.2091066901528649E-2</v>
      </c>
      <c r="CG25">
        <v>4.7525602260371613E-2</v>
      </c>
      <c r="CH25">
        <v>4.3382087118988721E-2</v>
      </c>
      <c r="CI25">
        <v>3.9630715183225362E-2</v>
      </c>
      <c r="CJ25">
        <v>3.6244148959649891E-2</v>
      </c>
      <c r="CK25">
        <v>3.3197399291090328E-2</v>
      </c>
      <c r="CL25">
        <v>3.0467714023195921E-2</v>
      </c>
      <c r="CM25">
        <v>2.8034475556133032E-2</v>
      </c>
      <c r="CN25">
        <v>2.5879107061001601E-2</v>
      </c>
      <c r="CO25">
        <v>2.398498716167197E-2</v>
      </c>
      <c r="CP25">
        <v>2.2337372905091971E-2</v>
      </c>
      <c r="CQ25">
        <v>2.0923330861862151E-2</v>
      </c>
      <c r="CR25">
        <v>1.9731676218270881E-2</v>
      </c>
      <c r="CS25">
        <v>1.87529197384535E-2</v>
      </c>
      <c r="CT25">
        <v>1.7979222492197518E-2</v>
      </c>
      <c r="CU25">
        <v>1.7404358260346701E-2</v>
      </c>
      <c r="CV25">
        <v>1.702368354487405E-2</v>
      </c>
      <c r="CW25">
        <v>1.683411512647837E-2</v>
      </c>
    </row>
    <row r="26" spans="2:101" x14ac:dyDescent="0.25">
      <c r="B26">
        <v>23</v>
      </c>
      <c r="C26">
        <v>23.167409725799331</v>
      </c>
      <c r="D26">
        <v>21.728707874978362</v>
      </c>
      <c r="E26">
        <v>20.378129767726939</v>
      </c>
      <c r="F26">
        <v>19.11026727487716</v>
      </c>
      <c r="G26">
        <v>17.920046745369831</v>
      </c>
      <c r="H26">
        <v>16.802708290704281</v>
      </c>
      <c r="I26">
        <v>15.75378634324116</v>
      </c>
      <c r="J26">
        <v>14.769091410367199</v>
      </c>
      <c r="K26">
        <v>13.844692951349399</v>
      </c>
      <c r="L26">
        <v>12.97690330822277</v>
      </c>
      <c r="M26">
        <v>12.162262626291049</v>
      </c>
      <c r="N26">
        <v>11.397524703789919</v>
      </c>
      <c r="O26">
        <v>10.67964371398428</v>
      </c>
      <c r="P26">
        <v>10.005761746458131</v>
      </c>
      <c r="Q26">
        <v>9.3731971176271465</v>
      </c>
      <c r="R26">
        <v>8.779433403567392</v>
      </c>
      <c r="S26">
        <v>8.222109151127615</v>
      </c>
      <c r="T26">
        <v>7.6990082259836541</v>
      </c>
      <c r="U26">
        <v>7.2080507588181746</v>
      </c>
      <c r="V26">
        <v>6.7472846531741588</v>
      </c>
      <c r="W26">
        <v>6.3148776207474633</v>
      </c>
      <c r="X26">
        <v>5.9091097119636231</v>
      </c>
      <c r="Y26">
        <v>5.5283663116314408</v>
      </c>
      <c r="Z26">
        <v>5.1711315712935892</v>
      </c>
      <c r="AA26">
        <v>4.8359822516084101</v>
      </c>
      <c r="AB26">
        <v>4.5215819497031191</v>
      </c>
      <c r="AC26">
        <v>4.2266756879462299</v>
      </c>
      <c r="AD26">
        <v>3.950084842001552</v>
      </c>
      <c r="AE26">
        <v>3.6907023873525588</v>
      </c>
      <c r="AF26">
        <v>3.447488444731988</v>
      </c>
      <c r="AG26">
        <v>3.2194661060607608</v>
      </c>
      <c r="AH26">
        <v>3.0057175235986509</v>
      </c>
      <c r="AI26">
        <v>2.8053802460410679</v>
      </c>
      <c r="AJ26">
        <v>2.6176437862652828</v>
      </c>
      <c r="AK26">
        <v>2.4417464063416081</v>
      </c>
      <c r="AL26">
        <v>2.2769721062814021</v>
      </c>
      <c r="AM26">
        <v>2.1226478037999961</v>
      </c>
      <c r="AN26">
        <v>1.9781406931316821</v>
      </c>
      <c r="AO26">
        <v>1.8428557716475029</v>
      </c>
      <c r="AP26">
        <v>1.7162335236991879</v>
      </c>
      <c r="AQ26">
        <v>1.597747751746166</v>
      </c>
      <c r="AR26">
        <v>1.4869035454190791</v>
      </c>
      <c r="AS26">
        <v>1.3832353797365471</v>
      </c>
      <c r="AT26">
        <v>1.2863053342217481</v>
      </c>
      <c r="AU26">
        <v>1.1957014251660709</v>
      </c>
      <c r="AV26">
        <v>1.11103604375938</v>
      </c>
      <c r="AW26">
        <v>1.031944493251274</v>
      </c>
      <c r="AX26">
        <v>0.95808361872862591</v>
      </c>
      <c r="AY26">
        <v>0.8891305234913176</v>
      </c>
      <c r="AZ26">
        <v>0.82478136638248145</v>
      </c>
      <c r="BA26">
        <v>0.76475023478324999</v>
      </c>
      <c r="BB26">
        <v>0.70876808831600258</v>
      </c>
      <c r="BC26">
        <v>0.65658176861459694</v>
      </c>
      <c r="BD26">
        <v>0.60795307081817995</v>
      </c>
      <c r="BE26">
        <v>0.56265787272512213</v>
      </c>
      <c r="BF26">
        <v>0.52048531780881291</v>
      </c>
      <c r="BG26">
        <v>0.48123704854635818</v>
      </c>
      <c r="BH26">
        <v>0.44472648674677367</v>
      </c>
      <c r="BI26">
        <v>0.4107781577875329</v>
      </c>
      <c r="BJ26">
        <v>0.37922705587609679</v>
      </c>
      <c r="BK26">
        <v>0.34991804765144607</v>
      </c>
      <c r="BL26">
        <v>0.32270531162421529</v>
      </c>
      <c r="BM26">
        <v>0.29745181112912528</v>
      </c>
      <c r="BN26">
        <v>0.27402879862635388</v>
      </c>
      <c r="BO26">
        <v>0.25231534934275501</v>
      </c>
      <c r="BP26">
        <v>0.2321979223870336</v>
      </c>
      <c r="BQ26">
        <v>0.213569947609102</v>
      </c>
      <c r="BR26">
        <v>0.19633143659967089</v>
      </c>
      <c r="BS26">
        <v>0.18038861634502371</v>
      </c>
      <c r="BT26">
        <v>0.16565358416267981</v>
      </c>
      <c r="BU26">
        <v>0.15204398264701169</v>
      </c>
      <c r="BV26">
        <v>0.13948269345071301</v>
      </c>
      <c r="BW26">
        <v>0.12789754881800869</v>
      </c>
      <c r="BX26">
        <v>0.1172210598698946</v>
      </c>
      <c r="BY26">
        <v>0.1073901607191914</v>
      </c>
      <c r="BZ26">
        <v>9.8345967567020409E-2</v>
      </c>
      <c r="CA26">
        <v>9.0033551998928374E-2</v>
      </c>
      <c r="CB26">
        <v>8.2401727762619004E-2</v>
      </c>
      <c r="CC26">
        <v>7.5402850367002117E-2</v>
      </c>
      <c r="CD26">
        <v>6.8992628897063923E-2</v>
      </c>
      <c r="CE26">
        <v>6.3129949488839543E-2</v>
      </c>
      <c r="CF26">
        <v>5.7776709955604133E-2</v>
      </c>
      <c r="CG26">
        <v>5.2897665099788327E-2</v>
      </c>
      <c r="CH26">
        <v>4.8460282285045508E-2</v>
      </c>
      <c r="CI26">
        <v>4.44346068801309E-2</v>
      </c>
      <c r="CJ26">
        <v>4.0793137220912712E-2</v>
      </c>
      <c r="CK26">
        <v>3.7510708769129757E-2</v>
      </c>
      <c r="CL26">
        <v>3.4564387175759492E-2</v>
      </c>
      <c r="CM26">
        <v>3.1933369985413407E-2</v>
      </c>
      <c r="CN26">
        <v>2.9598896743660671E-2</v>
      </c>
      <c r="CO26">
        <v>2.7544167293626739E-2</v>
      </c>
      <c r="CP26">
        <v>2.5754268071072062E-2</v>
      </c>
      <c r="CQ26">
        <v>2.4216106228198701E-2</v>
      </c>
      <c r="CR26">
        <v>2.291835143719112E-2</v>
      </c>
      <c r="CS26">
        <v>2.1851385243007119E-2</v>
      </c>
      <c r="CT26">
        <v>2.10072578538778E-2</v>
      </c>
      <c r="CU26">
        <v>2.037965227460958E-2</v>
      </c>
      <c r="CV26">
        <v>1.9963855705242391E-2</v>
      </c>
      <c r="CW26">
        <v>1.975673814309431E-2</v>
      </c>
    </row>
    <row r="27" spans="2:101" x14ac:dyDescent="0.25">
      <c r="B27">
        <v>24</v>
      </c>
      <c r="C27">
        <v>23.168759110248971</v>
      </c>
      <c r="D27">
        <v>21.73140297657276</v>
      </c>
      <c r="E27">
        <v>20.38216326847164</v>
      </c>
      <c r="F27">
        <v>19.115628239213329</v>
      </c>
      <c r="G27">
        <v>17.92672066959959</v>
      </c>
      <c r="H27">
        <v>16.810677168403242</v>
      </c>
      <c r="I27">
        <v>15.763028746245491</v>
      </c>
      <c r="J27">
        <v>14.77958258482542</v>
      </c>
      <c r="K27">
        <v>13.85640492823595</v>
      </c>
      <c r="L27">
        <v>12.98980502762319</v>
      </c>
      <c r="M27">
        <v>12.17632007468592</v>
      </c>
      <c r="N27">
        <v>11.412701063488591</v>
      </c>
      <c r="O27">
        <v>10.6958995237894</v>
      </c>
      <c r="P27">
        <v>10.023055072581339</v>
      </c>
      <c r="Q27">
        <v>9.3914837338200989</v>
      </c>
      <c r="R27">
        <v>8.7986669793872885</v>
      </c>
      <c r="S27">
        <v>8.242241447217534</v>
      </c>
      <c r="T27">
        <v>7.7199892952188378</v>
      </c>
      <c r="U27">
        <v>7.2298291521486071</v>
      </c>
      <c r="V27">
        <v>6.7698076289815603</v>
      </c>
      <c r="W27">
        <v>6.3380913565319368</v>
      </c>
      <c r="X27">
        <v>5.9329595171795191</v>
      </c>
      <c r="Y27">
        <v>5.5527968405065096</v>
      </c>
      <c r="Z27">
        <v>5.196087034487114</v>
      </c>
      <c r="AA27">
        <v>4.8614066255932036</v>
      </c>
      <c r="AB27">
        <v>4.547419182793508</v>
      </c>
      <c r="AC27">
        <v>4.2528699019387064</v>
      </c>
      <c r="AD27">
        <v>3.97658052844448</v>
      </c>
      <c r="AE27">
        <v>3.7174445975183938</v>
      </c>
      <c r="AF27">
        <v>3.4744229724269542</v>
      </c>
      <c r="AG27">
        <v>3.2465396624737259</v>
      </c>
      <c r="AH27">
        <v>3.0328779034614972</v>
      </c>
      <c r="AI27">
        <v>2.8325764844466939</v>
      </c>
      <c r="AJ27">
        <v>2.644826305566454</v>
      </c>
      <c r="AK27">
        <v>2.468867152632487</v>
      </c>
      <c r="AL27">
        <v>2.303984675043516</v>
      </c>
      <c r="AM27">
        <v>2.149507554375873</v>
      </c>
      <c r="AN27">
        <v>2.004804851769542</v>
      </c>
      <c r="AO27">
        <v>1.8692835229406159</v>
      </c>
      <c r="AP27">
        <v>1.742386090323027</v>
      </c>
      <c r="AQ27">
        <v>1.62358846247264</v>
      </c>
      <c r="AR27">
        <v>1.512397891462687</v>
      </c>
      <c r="AS27">
        <v>1.4083510595582569</v>
      </c>
      <c r="AT27">
        <v>1.311012286985171</v>
      </c>
      <c r="AU27">
        <v>1.2199718531050829</v>
      </c>
      <c r="AV27">
        <v>1.1348444237763149</v>
      </c>
      <c r="AW27">
        <v>1.0552675781211891</v>
      </c>
      <c r="AX27">
        <v>0.98090042833606716</v>
      </c>
      <c r="AY27">
        <v>0.91142232657166744</v>
      </c>
      <c r="AZ27">
        <v>0.84653165328169067</v>
      </c>
      <c r="BA27">
        <v>0.78594468178492605</v>
      </c>
      <c r="BB27">
        <v>0.72939451411528822</v>
      </c>
      <c r="BC27">
        <v>0.6766300835435004</v>
      </c>
      <c r="BD27">
        <v>0.62741521944661471</v>
      </c>
      <c r="BE27">
        <v>0.58152777047636306</v>
      </c>
      <c r="BF27">
        <v>0.53875878223756146</v>
      </c>
      <c r="BG27">
        <v>0.49891172593218869</v>
      </c>
      <c r="BH27">
        <v>0.46180177465531708</v>
      </c>
      <c r="BI27">
        <v>0.42725512424682682</v>
      </c>
      <c r="BJ27">
        <v>0.39510835580687242</v>
      </c>
      <c r="BK27">
        <v>0.36520783717653771</v>
      </c>
      <c r="BL27">
        <v>0.3374091608660521</v>
      </c>
      <c r="BM27">
        <v>0.31157661608362369</v>
      </c>
      <c r="BN27">
        <v>0.28758269267884978</v>
      </c>
      <c r="BO27">
        <v>0.26530761496497129</v>
      </c>
      <c r="BP27">
        <v>0.2446389035266279</v>
      </c>
      <c r="BQ27">
        <v>0.22547096325215679</v>
      </c>
      <c r="BR27">
        <v>0.20770469595500879</v>
      </c>
      <c r="BS27">
        <v>0.19124713606516511</v>
      </c>
      <c r="BT27">
        <v>0.17601110798207029</v>
      </c>
      <c r="BU27">
        <v>0.1619149037825558</v>
      </c>
      <c r="BV27">
        <v>0.1488819800738348</v>
      </c>
      <c r="BW27">
        <v>0.13684067287152149</v>
      </c>
      <c r="BX27">
        <v>0.12572392946664479</v>
      </c>
      <c r="BY27">
        <v>0.11546905632388869</v>
      </c>
      <c r="BZ27">
        <v>0.1060174821273883</v>
      </c>
      <c r="CA27">
        <v>9.7314535157750015E-2</v>
      </c>
      <c r="CB27">
        <v>8.9309234248553082E-2</v>
      </c>
      <c r="CC27">
        <v>8.1954092629562325E-2</v>
      </c>
      <c r="CD27">
        <v>7.5204934019428293E-2</v>
      </c>
      <c r="CE27">
        <v>6.9020720382106049E-2</v>
      </c>
      <c r="CF27">
        <v>6.3363390809328735E-2</v>
      </c>
      <c r="CG27">
        <v>5.8197711036267918E-2</v>
      </c>
      <c r="CH27">
        <v>5.3491133138741993E-2</v>
      </c>
      <c r="CI27">
        <v>4.9213664999538047E-2</v>
      </c>
      <c r="CJ27">
        <v>4.5337749167455137E-2</v>
      </c>
      <c r="CK27">
        <v>4.183815076588715E-2</v>
      </c>
      <c r="CL27">
        <v>3.8691854140108013E-2</v>
      </c>
      <c r="CM27">
        <v>3.5877967960789903E-2</v>
      </c>
      <c r="CN27">
        <v>3.3377638529557878E-2</v>
      </c>
      <c r="CO27">
        <v>3.1173971057718571E-2</v>
      </c>
      <c r="CP27">
        <v>2.925195871366526E-2</v>
      </c>
      <c r="CQ27">
        <v>2.75984192573091E-2</v>
      </c>
      <c r="CR27">
        <v>2.6201939101426319E-2</v>
      </c>
      <c r="CS27">
        <v>2.5052824660395601E-2</v>
      </c>
      <c r="CT27">
        <v>2.414306086605578E-2</v>
      </c>
      <c r="CU27">
        <v>2.3466276749264381E-2</v>
      </c>
      <c r="CV27">
        <v>2.3017718004030741E-2</v>
      </c>
      <c r="CW27">
        <v>2.2794226467535591E-2</v>
      </c>
    </row>
    <row r="28" spans="2:101" x14ac:dyDescent="0.25">
      <c r="B28">
        <v>25</v>
      </c>
      <c r="C28">
        <v>23.169911632072829</v>
      </c>
      <c r="D28">
        <v>21.733705015926681</v>
      </c>
      <c r="E28">
        <v>20.385608829824118</v>
      </c>
      <c r="F28">
        <v>19.120208361827679</v>
      </c>
      <c r="G28">
        <v>17.932423466385231</v>
      </c>
      <c r="H28">
        <v>16.817487877349599</v>
      </c>
      <c r="I28">
        <v>15.770929794127239</v>
      </c>
      <c r="J28">
        <v>14.78855366279425</v>
      </c>
      <c r="K28">
        <v>13.866423078844271</v>
      </c>
      <c r="L28">
        <v>13.000844742757669</v>
      </c>
      <c r="M28">
        <v>12.188353403826349</v>
      </c>
      <c r="N28">
        <v>11.425697731649731</v>
      </c>
      <c r="O28">
        <v>10.709827058449839</v>
      </c>
      <c r="P28">
        <v>10.037878938854741</v>
      </c>
      <c r="Q28">
        <v>9.407167477083032</v>
      </c>
      <c r="R28">
        <v>8.8151723745403672</v>
      </c>
      <c r="S28">
        <v>8.2595286537263277</v>
      </c>
      <c r="T28">
        <v>7.7380170170574054</v>
      </c>
      <c r="U28">
        <v>7.24855480174989</v>
      </c>
      <c r="V28">
        <v>6.7891874942884449</v>
      </c>
      <c r="W28">
        <v>6.3580807702372049</v>
      </c>
      <c r="X28">
        <v>5.953513027244945</v>
      </c>
      <c r="Y28">
        <v>5.5738683810588263</v>
      </c>
      <c r="Z28">
        <v>5.2176300962023383</v>
      </c>
      <c r="AA28">
        <v>4.8833744247011452</v>
      </c>
      <c r="AB28">
        <v>4.569764827859121</v>
      </c>
      <c r="AC28">
        <v>4.2755465576077611</v>
      </c>
      <c r="AD28">
        <v>3.9995415753769201</v>
      </c>
      <c r="AE28">
        <v>3.7406437877728891</v>
      </c>
      <c r="AF28">
        <v>3.4978145796048778</v>
      </c>
      <c r="AG28">
        <v>3.2700786259785271</v>
      </c>
      <c r="AH28">
        <v>3.0565199662815492</v>
      </c>
      <c r="AI28">
        <v>2.856278323923604</v>
      </c>
      <c r="AJ28">
        <v>2.668545656667789</v>
      </c>
      <c r="AK28">
        <v>2.4925629233060711</v>
      </c>
      <c r="AL28">
        <v>2.3276170532908189</v>
      </c>
      <c r="AM28">
        <v>2.1730381067417639</v>
      </c>
      <c r="AN28">
        <v>2.0281966130077649</v>
      </c>
      <c r="AO28">
        <v>1.892501076674495</v>
      </c>
      <c r="AP28">
        <v>1.765395640581364</v>
      </c>
      <c r="AQ28">
        <v>1.6463578960402221</v>
      </c>
      <c r="AR28">
        <v>1.5348968310422779</v>
      </c>
      <c r="AS28">
        <v>1.430550907797205</v>
      </c>
      <c r="AT28">
        <v>1.332886261473373</v>
      </c>
      <c r="AU28">
        <v>1.241495012502142</v>
      </c>
      <c r="AV28">
        <v>1.1559936852740511</v>
      </c>
      <c r="AW28">
        <v>1.0760217264932199</v>
      </c>
      <c r="AX28">
        <v>1.00124011686723</v>
      </c>
      <c r="AY28">
        <v>0.93133007019944358</v>
      </c>
      <c r="AZ28">
        <v>0.86599181431537176</v>
      </c>
      <c r="BA28">
        <v>0.80494344859990008</v>
      </c>
      <c r="BB28">
        <v>0.74791987324604037</v>
      </c>
      <c r="BC28">
        <v>0.69467178562261367</v>
      </c>
      <c r="BD28">
        <v>0.64496473945520449</v>
      </c>
      <c r="BE28">
        <v>0.59857826278717496</v>
      </c>
      <c r="BF28">
        <v>0.55530503094287198</v>
      </c>
      <c r="BG28">
        <v>0.51495009095593858</v>
      </c>
      <c r="BH28">
        <v>0.47733013415281178</v>
      </c>
      <c r="BI28">
        <v>0.44227281379512462</v>
      </c>
      <c r="BJ28">
        <v>0.40961610488648498</v>
      </c>
      <c r="BK28">
        <v>0.37920770343769661</v>
      </c>
      <c r="BL28">
        <v>0.35090446266382708</v>
      </c>
      <c r="BM28">
        <v>0.32457186375382108</v>
      </c>
      <c r="BN28">
        <v>0.30008351901172148</v>
      </c>
      <c r="BO28">
        <v>0.27732070531633107</v>
      </c>
      <c r="BP28">
        <v>0.25617192598683403</v>
      </c>
      <c r="BQ28">
        <v>0.2365324992720943</v>
      </c>
      <c r="BR28">
        <v>0.21830417180491321</v>
      </c>
      <c r="BS28">
        <v>0.20139475547857799</v>
      </c>
      <c r="BT28">
        <v>0.1857177863109811</v>
      </c>
      <c r="BU28">
        <v>0.17119220396363491</v>
      </c>
      <c r="BV28">
        <v>0.157742050678749</v>
      </c>
      <c r="BW28">
        <v>0.14529618848620271</v>
      </c>
      <c r="BX28">
        <v>0.1337880336168773</v>
      </c>
      <c r="BY28">
        <v>0.1231553071364466</v>
      </c>
      <c r="BZ28">
        <v>0.1133398008876938</v>
      </c>
      <c r="CA28">
        <v>0.104287157897847</v>
      </c>
      <c r="CB28">
        <v>9.5946666471483866E-2</v>
      </c>
      <c r="CC28">
        <v>8.8271067249593216E-2</v>
      </c>
      <c r="CD28">
        <v>8.1216372571596196E-2</v>
      </c>
      <c r="CE28">
        <v>7.4741697529351114E-2</v>
      </c>
      <c r="CF28">
        <v>6.8809102150655832E-2</v>
      </c>
      <c r="CG28">
        <v>6.3383444196357885E-2</v>
      </c>
      <c r="CH28">
        <v>5.8432242096870368E-2</v>
      </c>
      <c r="CI28">
        <v>5.3925547594438683E-2</v>
      </c>
      <c r="CJ28">
        <v>4.9835827694238333E-2</v>
      </c>
      <c r="CK28">
        <v>4.6137855562893293E-2</v>
      </c>
      <c r="CL28">
        <v>4.2808610044847477E-2</v>
      </c>
      <c r="CM28">
        <v>3.9827183498434948E-2</v>
      </c>
      <c r="CN28">
        <v>3.7174697681511049E-2</v>
      </c>
      <c r="CO28">
        <v>3.4834227443987231E-2</v>
      </c>
      <c r="CP28">
        <v>3.2790732009857493E-2</v>
      </c>
      <c r="CQ28">
        <v>3.1030993655505771E-2</v>
      </c>
      <c r="CR28">
        <v>2.954356361362542E-2</v>
      </c>
      <c r="CS28">
        <v>2.8318715054130191E-2</v>
      </c>
      <c r="CT28">
        <v>2.7348403013835561E-2</v>
      </c>
      <c r="CU28">
        <v>2.6626231166542169E-2</v>
      </c>
      <c r="CV28">
        <v>2.614742534466075E-2</v>
      </c>
      <c r="CW28">
        <v>2.590881374139542E-2</v>
      </c>
    </row>
    <row r="29" spans="2:101" x14ac:dyDescent="0.25">
      <c r="B29">
        <v>26</v>
      </c>
      <c r="C29">
        <v>23.170898480674541</v>
      </c>
      <c r="D29">
        <v>21.735676241702411</v>
      </c>
      <c r="E29">
        <v>20.388559500238149</v>
      </c>
      <c r="F29">
        <v>19.12413110381549</v>
      </c>
      <c r="G29">
        <v>17.937308497071811</v>
      </c>
      <c r="H29">
        <v>16.82332304472828</v>
      </c>
      <c r="I29">
        <v>15.77770062746216</v>
      </c>
      <c r="J29">
        <v>14.79624343245408</v>
      </c>
      <c r="K29">
        <v>13.875012865221141</v>
      </c>
      <c r="L29">
        <v>13.010313513874429</v>
      </c>
      <c r="M29">
        <v>12.198678101186751</v>
      </c>
      <c r="N29">
        <v>11.436853363841839</v>
      </c>
      <c r="O29">
        <v>10.721786801971099</v>
      </c>
      <c r="P29">
        <v>10.050614245590699</v>
      </c>
      <c r="Q29">
        <v>9.4206481878378234</v>
      </c>
      <c r="R29">
        <v>8.8293668379884558</v>
      </c>
      <c r="S29">
        <v>8.2744038501307422</v>
      </c>
      <c r="T29">
        <v>7.7535386860797892</v>
      </c>
      <c r="U29">
        <v>7.2646875736632062</v>
      </c>
      <c r="V29">
        <v>6.8058950238923188</v>
      </c>
      <c r="W29">
        <v>6.3753258727711071</v>
      </c>
      <c r="X29">
        <v>5.971257815593674</v>
      </c>
      <c r="Y29">
        <v>5.5920744035484482</v>
      </c>
      <c r="Z29">
        <v>5.2362584742942504</v>
      </c>
      <c r="AA29">
        <v>4.9023859899041176</v>
      </c>
      <c r="AB29">
        <v>4.5891202571974148</v>
      </c>
      <c r="AC29">
        <v>4.2952065070045036</v>
      </c>
      <c r="AD29">
        <v>4.0194668103374731</v>
      </c>
      <c r="AE29">
        <v>3.7607953107815359</v>
      </c>
      <c r="AF29">
        <v>3.5181537536805512</v>
      </c>
      <c r="AG29">
        <v>3.2905672938707049</v>
      </c>
      <c r="AH29">
        <v>3.0771205648247348</v>
      </c>
      <c r="AI29">
        <v>2.87695399310924</v>
      </c>
      <c r="AJ29">
        <v>2.6892603430343951</v>
      </c>
      <c r="AK29">
        <v>2.5132814772921819</v>
      </c>
      <c r="AL29">
        <v>2.3483053202397741</v>
      </c>
      <c r="AM29">
        <v>2.193663011293836</v>
      </c>
      <c r="AN29">
        <v>2.048726236660364</v>
      </c>
      <c r="AO29">
        <v>1.91290472833866</v>
      </c>
      <c r="AP29">
        <v>1.7856439200079559</v>
      </c>
      <c r="AQ29">
        <v>1.666422750035689</v>
      </c>
      <c r="AR29">
        <v>1.5547516024379819</v>
      </c>
      <c r="AS29">
        <v>1.4501703771803629</v>
      </c>
      <c r="AT29">
        <v>1.352246681729792</v>
      </c>
      <c r="AU29">
        <v>1.260574136261184</v>
      </c>
      <c r="AV29">
        <v>1.1747707853853131</v>
      </c>
      <c r="AW29">
        <v>1.094477609700061</v>
      </c>
      <c r="AX29">
        <v>1.0193571308771889</v>
      </c>
      <c r="AY29">
        <v>0.94909210438233771</v>
      </c>
      <c r="AZ29">
        <v>0.88338429428917919</v>
      </c>
      <c r="BA29">
        <v>0.82195332499052398</v>
      </c>
      <c r="BB29">
        <v>0.76453560493025208</v>
      </c>
      <c r="BC29">
        <v>0.71088331778368641</v>
      </c>
      <c r="BD29">
        <v>0.66076347679834768</v>
      </c>
      <c r="BE29">
        <v>0.61395703827620096</v>
      </c>
      <c r="BF29">
        <v>0.5702580704308744</v>
      </c>
      <c r="BG29">
        <v>0.529472974091167</v>
      </c>
      <c r="BH29">
        <v>0.49141975194728721</v>
      </c>
      <c r="BI29">
        <v>0.45592732324558582</v>
      </c>
      <c r="BJ29">
        <v>0.42283488103798922</v>
      </c>
      <c r="BK29">
        <v>0.3919912892778683</v>
      </c>
      <c r="BL29">
        <v>0.36325451723067909</v>
      </c>
      <c r="BM29">
        <v>0.33649110883320787</v>
      </c>
      <c r="BN29">
        <v>0.3115756847911122</v>
      </c>
      <c r="BO29">
        <v>0.28839047535059947</v>
      </c>
      <c r="BP29">
        <v>0.2668248818182235</v>
      </c>
      <c r="BQ29">
        <v>0.2467750650321463</v>
      </c>
      <c r="BR29">
        <v>0.22814355911000209</v>
      </c>
      <c r="BS29">
        <v>0.21083890891257789</v>
      </c>
      <c r="BT29">
        <v>0.1947753297706889</v>
      </c>
      <c r="BU29">
        <v>0.17987238812249731</v>
      </c>
      <c r="BV29">
        <v>0.1660547018038194</v>
      </c>
      <c r="BW29">
        <v>0.15325165882299879</v>
      </c>
      <c r="BX29">
        <v>0.1413971535342817</v>
      </c>
      <c r="BY29">
        <v>0.13042933920283059</v>
      </c>
      <c r="BZ29">
        <v>0.12029039602704469</v>
      </c>
      <c r="CA29">
        <v>0.11092631375275989</v>
      </c>
      <c r="CB29">
        <v>0.1022866880781166</v>
      </c>
      <c r="CC29">
        <v>9.4324530108004012E-2</v>
      </c>
      <c r="CD29">
        <v>8.6996088173336261E-2</v>
      </c>
      <c r="CE29">
        <v>8.0260681383830246E-2</v>
      </c>
      <c r="CF29">
        <v>7.4080544331341258E-2</v>
      </c>
      <c r="CG29">
        <v>6.842068240778687E-2</v>
      </c>
      <c r="CH29">
        <v>6.3248737245146458E-2</v>
      </c>
      <c r="CI29">
        <v>5.8534861825247482E-2</v>
      </c>
      <c r="CJ29">
        <v>5.4251604845344303E-2</v>
      </c>
      <c r="CK29">
        <v>5.0373803961381469E-2</v>
      </c>
      <c r="CL29">
        <v>4.6878487563965621E-2</v>
      </c>
      <c r="CM29">
        <v>4.3744784774215617E-2</v>
      </c>
      <c r="CN29">
        <v>4.0953843375877597E-2</v>
      </c>
      <c r="CO29">
        <v>3.848875542810859E-2</v>
      </c>
      <c r="CP29">
        <v>3.6334490330474978E-2</v>
      </c>
      <c r="CQ29">
        <v>3.4477835135621859E-2</v>
      </c>
      <c r="CR29">
        <v>3.2907341930485501E-2</v>
      </c>
      <c r="CS29">
        <v>3.1613282127736397E-2</v>
      </c>
      <c r="CT29">
        <v>3.0587607532883251E-2</v>
      </c>
      <c r="CU29">
        <v>2.9823918071844702E-2</v>
      </c>
      <c r="CV29">
        <v>2.9317436084756569E-2</v>
      </c>
      <c r="CW29">
        <v>2.9064987111240729E-2</v>
      </c>
    </row>
    <row r="30" spans="2:101" x14ac:dyDescent="0.25">
      <c r="B30">
        <v>27</v>
      </c>
      <c r="C30">
        <v>23.17174542773536</v>
      </c>
      <c r="D30">
        <v>21.73736809492155</v>
      </c>
      <c r="E30">
        <v>20.39109218601201</v>
      </c>
      <c r="F30">
        <v>19.127498532195752</v>
      </c>
      <c r="G30">
        <v>17.941502586185699</v>
      </c>
      <c r="H30">
        <v>16.82833375312493</v>
      </c>
      <c r="I30">
        <v>15.783515994204601</v>
      </c>
      <c r="J30">
        <v>14.8028496247332</v>
      </c>
      <c r="K30">
        <v>13.88239423322625</v>
      </c>
      <c r="L30">
        <v>13.01845265261634</v>
      </c>
      <c r="M30">
        <v>12.207555918932499</v>
      </c>
      <c r="N30">
        <v>11.44644915678437</v>
      </c>
      <c r="O30">
        <v>10.73207833472641</v>
      </c>
      <c r="P30">
        <v>10.06157783708508</v>
      </c>
      <c r="Q30">
        <v>9.4322588021224227</v>
      </c>
      <c r="R30">
        <v>8.8415981794945147</v>
      </c>
      <c r="S30">
        <v>8.287228462860643</v>
      </c>
      <c r="T30">
        <v>7.7669280562120271</v>
      </c>
      <c r="U30">
        <v>7.2786122350374072</v>
      </c>
      <c r="V30">
        <v>6.8203246658313041</v>
      </c>
      <c r="W30">
        <v>6.3902294496919856</v>
      </c>
      <c r="X30">
        <v>5.9866036578575752</v>
      </c>
      <c r="Y30">
        <v>5.6078303290014446</v>
      </c>
      <c r="Z30">
        <v>5.2523918999560024</v>
      </c>
      <c r="AA30">
        <v>4.9188640432705988</v>
      </c>
      <c r="AB30">
        <v>4.6059098866354908</v>
      </c>
      <c r="AC30">
        <v>4.3122745907312137</v>
      </c>
      <c r="AD30">
        <v>4.0367802634950856</v>
      </c>
      <c r="AE30">
        <v>3.7783211901403821</v>
      </c>
      <c r="AF30">
        <v>3.5358593595248489</v>
      </c>
      <c r="AG30">
        <v>3.3084202686482129</v>
      </c>
      <c r="AH30">
        <v>3.0950889881693411</v>
      </c>
      <c r="AI30">
        <v>2.8950064728748761</v>
      </c>
      <c r="AJ30">
        <v>2.7073661020105502</v>
      </c>
      <c r="AK30">
        <v>2.531410435303318</v>
      </c>
      <c r="AL30">
        <v>2.3664281713653388</v>
      </c>
      <c r="AM30">
        <v>2.2117512959799051</v>
      </c>
      <c r="AN30">
        <v>2.066752408528977</v>
      </c>
      <c r="AO30">
        <v>1.930842215536732</v>
      </c>
      <c r="AP30">
        <v>1.8034671809726781</v>
      </c>
      <c r="AQ30">
        <v>1.6841073235887869</v>
      </c>
      <c r="AR30">
        <v>1.572274152156222</v>
      </c>
      <c r="AS30">
        <v>1.4675087300231731</v>
      </c>
      <c r="AT30">
        <v>1.3693798609385051</v>
      </c>
      <c r="AU30">
        <v>1.277482388576253</v>
      </c>
      <c r="AV30">
        <v>1.1914356026584161</v>
      </c>
      <c r="AW30">
        <v>1.1108817450076141</v>
      </c>
      <c r="AX30">
        <v>1.0354846092685079</v>
      </c>
      <c r="AY30">
        <v>0.96492822842255421</v>
      </c>
      <c r="AZ30">
        <v>0.89891564457987982</v>
      </c>
      <c r="BA30">
        <v>0.83716775587339853</v>
      </c>
      <c r="BB30">
        <v>0.77942223559862356</v>
      </c>
      <c r="BC30">
        <v>0.72543251904443551</v>
      </c>
      <c r="BD30">
        <v>0.67496685374194598</v>
      </c>
      <c r="BE30">
        <v>0.62780740912592492</v>
      </c>
      <c r="BF30">
        <v>0.58374944185280597</v>
      </c>
      <c r="BG30">
        <v>0.54260051325587</v>
      </c>
      <c r="BH30">
        <v>0.50417975563957995</v>
      </c>
      <c r="BI30">
        <v>0.46831718432417802</v>
      </c>
      <c r="BJ30">
        <v>0.43485305254801793</v>
      </c>
      <c r="BK30">
        <v>0.40363724652001309</v>
      </c>
      <c r="BL30">
        <v>0.37452871808866922</v>
      </c>
      <c r="BM30">
        <v>0.34739495265774423</v>
      </c>
      <c r="BN30">
        <v>0.32211147013273589</v>
      </c>
      <c r="BO30">
        <v>0.29856135682703672</v>
      </c>
      <c r="BP30">
        <v>0.27663482639316678</v>
      </c>
      <c r="BQ30">
        <v>0.25622880797189751</v>
      </c>
      <c r="BR30">
        <v>0.23724655987366111</v>
      </c>
      <c r="BS30">
        <v>0.21959730721849269</v>
      </c>
      <c r="BT30">
        <v>0.20319590206831961</v>
      </c>
      <c r="BU30">
        <v>0.18796250468446729</v>
      </c>
      <c r="BV30">
        <v>0.1738222846377582</v>
      </c>
      <c r="BW30">
        <v>0.1607051405863302</v>
      </c>
      <c r="BX30">
        <v>0.14854543761940769</v>
      </c>
      <c r="BY30">
        <v>0.1372817611427983</v>
      </c>
      <c r="BZ30">
        <v>0.1268566863547882</v>
      </c>
      <c r="CA30">
        <v>0.1172165624296362</v>
      </c>
      <c r="CB30">
        <v>0.1083113105902989</v>
      </c>
      <c r="CC30">
        <v>0.1000942353117367</v>
      </c>
      <c r="CD30">
        <v>9.2521847953204173E-2</v>
      </c>
      <c r="CE30">
        <v>8.5553702170781065E-2</v>
      </c>
      <c r="CF30">
        <v>7.9152240510996563E-2</v>
      </c>
      <c r="CG30">
        <v>7.3282651633284956E-2</v>
      </c>
      <c r="CH30">
        <v>6.7912737652893185E-2</v>
      </c>
      <c r="CI30">
        <v>6.3012791136820567E-2</v>
      </c>
      <c r="CJ30">
        <v>5.8555481324280123E-2</v>
      </c>
      <c r="CK30">
        <v>5.4515749179163457E-2</v>
      </c>
      <c r="CL30">
        <v>5.0870710917134687E-2</v>
      </c>
      <c r="CM30">
        <v>4.7599569680990328E-2</v>
      </c>
      <c r="CN30">
        <v>4.46835350694883E-2</v>
      </c>
      <c r="CO30">
        <v>4.210575025335217E-2</v>
      </c>
      <c r="CP30">
        <v>3.9851226439061797E-2</v>
      </c>
      <c r="CQ30">
        <v>3.7906784467534038E-2</v>
      </c>
      <c r="CR30">
        <v>3.6261003359321357E-2</v>
      </c>
      <c r="CS30">
        <v>3.4904175641493403E-2</v>
      </c>
      <c r="CT30">
        <v>3.3828269314224002E-2</v>
      </c>
      <c r="CU30">
        <v>3.3026896336636469E-2</v>
      </c>
      <c r="CV30">
        <v>3.2495287533070183E-2</v>
      </c>
      <c r="CW30">
        <v>3.2230273840756503E-2</v>
      </c>
    </row>
    <row r="31" spans="2:101" x14ac:dyDescent="0.25">
      <c r="B31">
        <v>28</v>
      </c>
      <c r="C31">
        <v>23.172473865116832</v>
      </c>
      <c r="D31">
        <v>21.73882327831214</v>
      </c>
      <c r="E31">
        <v>20.39327073921767</v>
      </c>
      <c r="F31">
        <v>19.13039540726707</v>
      </c>
      <c r="G31">
        <v>17.945111082928591</v>
      </c>
      <c r="H31">
        <v>16.832645544950779</v>
      </c>
      <c r="I31">
        <v>15.78852116018053</v>
      </c>
      <c r="J31">
        <v>14.80853668765981</v>
      </c>
      <c r="K31">
        <v>13.888750203539191</v>
      </c>
      <c r="L31">
        <v>13.025463077876729</v>
      </c>
      <c r="M31">
        <v>12.21520493864308</v>
      </c>
      <c r="N31">
        <v>11.454719562241181</v>
      </c>
      <c r="O31">
        <v>10.740951633590759</v>
      </c>
      <c r="P31">
        <v>10.071034322337709</v>
      </c>
      <c r="Q31">
        <v>9.4422776250407487</v>
      </c>
      <c r="R31">
        <v>8.8521574262772411</v>
      </c>
      <c r="S31">
        <v>8.2983052345063548</v>
      </c>
      <c r="T31">
        <v>7.7784985512467406</v>
      </c>
      <c r="U31">
        <v>7.2906518346753408</v>
      </c>
      <c r="V31">
        <v>6.8328080211452509</v>
      </c>
      <c r="W31">
        <v>6.4031305703648371</v>
      </c>
      <c r="X31">
        <v>5.9998960020846468</v>
      </c>
      <c r="Y31">
        <v>5.6214868941127918</v>
      </c>
      <c r="Z31">
        <v>5.2663853133322904</v>
      </c>
      <c r="AA31">
        <v>4.9331666531307299</v>
      </c>
      <c r="AB31">
        <v>4.6204938522827597</v>
      </c>
      <c r="AC31">
        <v>4.3271119718557456</v>
      </c>
      <c r="AD31">
        <v>4.0518431081425099</v>
      </c>
      <c r="AE31">
        <v>3.7935816209724318</v>
      </c>
      <c r="AF31">
        <v>3.5512896580141451</v>
      </c>
      <c r="AG31">
        <v>3.3239929568689028</v>
      </c>
      <c r="AH31">
        <v>3.110776907865354</v>
      </c>
      <c r="AI31">
        <v>2.9107828615105231</v>
      </c>
      <c r="AJ31">
        <v>2.7232046655305062</v>
      </c>
      <c r="AK31">
        <v>2.5472854173548751</v>
      </c>
      <c r="AL31">
        <v>2.3823144187604481</v>
      </c>
      <c r="AM31">
        <v>2.2276243202011692</v>
      </c>
      <c r="AN31">
        <v>2.0825884431107262</v>
      </c>
      <c r="AO31">
        <v>1.946618269179041</v>
      </c>
      <c r="AP31">
        <v>1.819161086273976</v>
      </c>
      <c r="AQ31">
        <v>1.699697781309677</v>
      </c>
      <c r="AR31">
        <v>1.5877407709540989</v>
      </c>
      <c r="AS31">
        <v>1.482832061624304</v>
      </c>
      <c r="AT31">
        <v>1.3845414307395669</v>
      </c>
      <c r="AU31">
        <v>1.292464721693253</v>
      </c>
      <c r="AV31">
        <v>1.2062222454651279</v>
      </c>
      <c r="AW31">
        <v>1.12545728222862</v>
      </c>
      <c r="AX31">
        <v>1.049834676715008</v>
      </c>
      <c r="AY31">
        <v>0.97903952147895623</v>
      </c>
      <c r="AZ31">
        <v>0.91277592256981777</v>
      </c>
      <c r="BA31">
        <v>0.85076584245095788</v>
      </c>
      <c r="BB31">
        <v>0.79274801532783101</v>
      </c>
      <c r="BC31">
        <v>0.73847693034440098</v>
      </c>
      <c r="BD31">
        <v>0.6877218783889063</v>
      </c>
      <c r="BE31">
        <v>0.64026605851460872</v>
      </c>
      <c r="BF31">
        <v>0.59590574022961107</v>
      </c>
      <c r="BG31">
        <v>0.55444947814459056</v>
      </c>
      <c r="BH31">
        <v>0.5157173756869291</v>
      </c>
      <c r="BI31">
        <v>0.47954039479710531</v>
      </c>
      <c r="BJ31">
        <v>0.44575970871791881</v>
      </c>
      <c r="BK31">
        <v>0.41422609517069731</v>
      </c>
      <c r="BL31">
        <v>0.38479936738484</v>
      </c>
      <c r="BM31">
        <v>0.3573478406092363</v>
      </c>
      <c r="BN31">
        <v>0.33174783188675511</v>
      </c>
      <c r="BO31">
        <v>0.3078831910164368</v>
      </c>
      <c r="BP31">
        <v>0.28564486076321671</v>
      </c>
      <c r="BQ31">
        <v>0.26493046450109498</v>
      </c>
      <c r="BR31">
        <v>0.24564391959645351</v>
      </c>
      <c r="BS31">
        <v>0.2276950749486559</v>
      </c>
      <c r="BT31">
        <v>0.21099937121195819</v>
      </c>
      <c r="BU31">
        <v>0.1954775223212053</v>
      </c>
      <c r="BV31">
        <v>0.18105521703690999</v>
      </c>
      <c r="BW31">
        <v>0.16766283931330861</v>
      </c>
      <c r="BX31">
        <v>0.15523520637474419</v>
      </c>
      <c r="BY31">
        <v>0.1437113234633465</v>
      </c>
      <c r="BZ31">
        <v>0.13303415429355431</v>
      </c>
      <c r="CA31">
        <v>0.1231504063169737</v>
      </c>
      <c r="CB31">
        <v>0.1140103299655735</v>
      </c>
      <c r="CC31">
        <v>0.1055675311009345</v>
      </c>
      <c r="CD31">
        <v>9.7778795954315711E-2</v>
      </c>
      <c r="CE31">
        <v>9.0603927894807867E-2</v>
      </c>
      <c r="CF31">
        <v>8.4005595413451317E-2</v>
      </c>
      <c r="CG31">
        <v>7.7949190757685471E-2</v>
      </c>
      <c r="CH31">
        <v>7.2402698694691736E-2</v>
      </c>
      <c r="CI31">
        <v>6.7336574923825054E-2</v>
      </c>
      <c r="CJ31">
        <v>6.2723633697633119E-2</v>
      </c>
      <c r="CK31">
        <v>5.8538944247334967E-2</v>
      </c>
      <c r="CL31">
        <v>5.4759735643774121E-2</v>
      </c>
      <c r="CM31">
        <v>5.1365309757759547E-2</v>
      </c>
      <c r="CN31">
        <v>4.8336962014559497E-2</v>
      </c>
      <c r="CO31">
        <v>4.5657909666886098E-2</v>
      </c>
      <c r="CP31">
        <v>4.3313227338810378E-2</v>
      </c>
      <c r="CQ31">
        <v>4.1289789619522572E-2</v>
      </c>
      <c r="CR31">
        <v>3.9576220511335691E-2</v>
      </c>
      <c r="CS31">
        <v>3.8162849560887217E-2</v>
      </c>
      <c r="CT31">
        <v>3.7041674525696067E-2</v>
      </c>
      <c r="CU31">
        <v>3.62063304508915E-2</v>
      </c>
      <c r="CV31">
        <v>3.5652065053088933E-2</v>
      </c>
      <c r="CW31">
        <v>3.5375720329096083E-2</v>
      </c>
    </row>
    <row r="32" spans="2:101" x14ac:dyDescent="0.25">
      <c r="B32">
        <v>29</v>
      </c>
      <c r="C32">
        <v>23.173101623278409</v>
      </c>
      <c r="D32">
        <v>21.740077388311018</v>
      </c>
      <c r="E32">
        <v>20.395148393662481</v>
      </c>
      <c r="F32">
        <v>19.132892408186169</v>
      </c>
      <c r="G32">
        <v>17.948221857431619</v>
      </c>
      <c r="H32">
        <v>16.836363165984139</v>
      </c>
      <c r="I32">
        <v>15.79283737226806</v>
      </c>
      <c r="J32">
        <v>14.81344193749579</v>
      </c>
      <c r="K32">
        <v>13.894233675275</v>
      </c>
      <c r="L32">
        <v>13.031512732919939</v>
      </c>
      <c r="M32">
        <v>12.221807559764111</v>
      </c>
      <c r="N32">
        <v>11.461860801762439</v>
      </c>
      <c r="O32">
        <v>10.748616065413341</v>
      </c>
      <c r="P32">
        <v>10.079205497542709</v>
      </c>
      <c r="Q32">
        <v>9.4509381307859606</v>
      </c>
      <c r="R32">
        <v>8.8612889476956163</v>
      </c>
      <c r="S32">
        <v>8.3078886193000443</v>
      </c>
      <c r="T32">
        <v>7.7885138766598487</v>
      </c>
      <c r="U32">
        <v>7.3010784765201429</v>
      </c>
      <c r="V32">
        <v>6.8436247245500654</v>
      </c>
      <c r="W32">
        <v>6.414315521906925</v>
      </c>
      <c r="X32">
        <v>6.0114269029693261</v>
      </c>
      <c r="Y32">
        <v>5.6333410340601979</v>
      </c>
      <c r="Z32">
        <v>5.278539644833586</v>
      </c>
      <c r="AA32">
        <v>4.9455978657403961</v>
      </c>
      <c r="AB32">
        <v>4.6331784466189028</v>
      </c>
      <c r="AC32">
        <v>4.3400263329873496</v>
      </c>
      <c r="AD32">
        <v>4.0649635780525104</v>
      </c>
      <c r="AE32">
        <v>3.8068845697960292</v>
      </c>
      <c r="AF32">
        <v>3.564751553764232</v>
      </c>
      <c r="AG32">
        <v>3.3375904333748099</v>
      </c>
      <c r="AH32">
        <v>3.1244868306662279</v>
      </c>
      <c r="AI32">
        <v>2.9245823914610969</v>
      </c>
      <c r="AJ32">
        <v>2.737071319895175</v>
      </c>
      <c r="AK32">
        <v>2.561197128183835</v>
      </c>
      <c r="AL32">
        <v>2.3962495883618189</v>
      </c>
      <c r="AM32">
        <v>2.2415618735424339</v>
      </c>
      <c r="AN32">
        <v>2.0965078770037171</v>
      </c>
      <c r="AO32">
        <v>1.960499698123396</v>
      </c>
      <c r="AP32">
        <v>1.832985284855251</v>
      </c>
      <c r="AQ32">
        <v>1.7134462230691869</v>
      </c>
      <c r="AR32">
        <v>1.601395663668725</v>
      </c>
      <c r="AS32">
        <v>1.4963763789556379</v>
      </c>
      <c r="AT32">
        <v>1.3979589402315971</v>
      </c>
      <c r="AU32">
        <v>1.305740009118491</v>
      </c>
      <c r="AV32">
        <v>1.2193407355378021</v>
      </c>
      <c r="AW32">
        <v>1.1384052557227951</v>
      </c>
      <c r="AX32">
        <v>1.0625992840429641</v>
      </c>
      <c r="AY32">
        <v>0.99160879280237069</v>
      </c>
      <c r="AZ32">
        <v>0.92513877453199456</v>
      </c>
      <c r="BA32">
        <v>0.86291208163343569</v>
      </c>
      <c r="BB32">
        <v>0.80466833854838171</v>
      </c>
      <c r="BC32">
        <v>0.75016292192599821</v>
      </c>
      <c r="BD32">
        <v>0.69916600454055455</v>
      </c>
      <c r="BE32">
        <v>0.65146165897493447</v>
      </c>
      <c r="BF32">
        <v>0.60684701733303115</v>
      </c>
      <c r="BG32">
        <v>0.5651314834773089</v>
      </c>
      <c r="BH32">
        <v>0.52613599450587856</v>
      </c>
      <c r="BI32">
        <v>0.48969232839029792</v>
      </c>
      <c r="BJ32">
        <v>0.45564245488785099</v>
      </c>
      <c r="BK32">
        <v>0.42383792702492329</v>
      </c>
      <c r="BL32">
        <v>0.39413931061875829</v>
      </c>
      <c r="BM32">
        <v>0.36641564946615551</v>
      </c>
      <c r="BN32">
        <v>0.34054396397873532</v>
      </c>
      <c r="BO32">
        <v>0.31640878118742322</v>
      </c>
      <c r="BP32">
        <v>0.2939016941719288</v>
      </c>
      <c r="BQ32">
        <v>0.27292094909727282</v>
      </c>
      <c r="BR32">
        <v>0.25337105815820138</v>
      </c>
      <c r="BS32">
        <v>0.23516243684263219</v>
      </c>
      <c r="BT32">
        <v>0.2182110640311663</v>
      </c>
      <c r="BU32">
        <v>0.2024381635470007</v>
      </c>
      <c r="BV32">
        <v>0.1877699058641511</v>
      </c>
      <c r="BW32">
        <v>0.1741371287678177</v>
      </c>
      <c r="BX32">
        <v>0.1614750758433203</v>
      </c>
      <c r="BY32">
        <v>0.1497231517466098</v>
      </c>
      <c r="BZ32">
        <v>0.13882469328147451</v>
      </c>
      <c r="CA32">
        <v>0.12872675537683881</v>
      </c>
      <c r="CB32">
        <v>0.1193799111210687</v>
      </c>
      <c r="CC32">
        <v>0.1107380650705672</v>
      </c>
      <c r="CD32">
        <v>0.1027582791063075</v>
      </c>
      <c r="CE32">
        <v>9.5400610165043531E-2</v>
      </c>
      <c r="CF32">
        <v>8.8627959221867059E-2</v>
      </c>
      <c r="CG32">
        <v>8.2405930948421968E-2</v>
      </c>
      <c r="CH32">
        <v>7.6702703514392567E-2</v>
      </c>
      <c r="CI32">
        <v>7.1488908042802279E-2</v>
      </c>
      <c r="CJ32">
        <v>6.6737517268141033E-2</v>
      </c>
      <c r="CK32">
        <v>6.2423742984101693E-2</v>
      </c>
      <c r="CL32">
        <v>5.8524941902959433E-2</v>
      </c>
      <c r="CM32">
        <v>5.5020529580986022E-2</v>
      </c>
      <c r="CN32">
        <v>5.1891902097530362E-2</v>
      </c>
      <c r="CO32">
        <v>4.9122365203487561E-2</v>
      </c>
      <c r="CP32">
        <v>4.6697070684906812E-2</v>
      </c>
      <c r="CQ32">
        <v>4.4602959713770929E-2</v>
      </c>
      <c r="CR32">
        <v>4.2828712984626087E-2</v>
      </c>
      <c r="CS32">
        <v>4.136470746013643E-2</v>
      </c>
      <c r="CT32">
        <v>4.0202979573415121E-2</v>
      </c>
      <c r="CU32">
        <v>3.9337194757521843E-2</v>
      </c>
      <c r="CV32">
        <v>3.8762623195673029E-2</v>
      </c>
      <c r="CW32">
        <v>3.8476121707343942E-2</v>
      </c>
    </row>
    <row r="33" spans="2:101" x14ac:dyDescent="0.25">
      <c r="B33">
        <v>30</v>
      </c>
      <c r="C33">
        <v>23.173643621258091</v>
      </c>
      <c r="D33">
        <v>21.741160211377171</v>
      </c>
      <c r="E33">
        <v>20.396769700266191</v>
      </c>
      <c r="F33">
        <v>19.135048696576451</v>
      </c>
      <c r="G33">
        <v>17.950908478282891</v>
      </c>
      <c r="H33">
        <v>16.83957433913346</v>
      </c>
      <c r="I33">
        <v>15.79656620747903</v>
      </c>
      <c r="J33">
        <v>14.81768045914419</v>
      </c>
      <c r="K33">
        <v>13.89897285083399</v>
      </c>
      <c r="L33">
        <v>13.03674250510201</v>
      </c>
      <c r="M33">
        <v>12.22751688216124</v>
      </c>
      <c r="N33">
        <v>11.46803767780837</v>
      </c>
      <c r="O33">
        <v>10.75524759047652</v>
      </c>
      <c r="P33">
        <v>10.086277903944451</v>
      </c>
      <c r="Q33">
        <v>9.4584368355256068</v>
      </c>
      <c r="R33">
        <v>8.86919860265224</v>
      </c>
      <c r="S33">
        <v>8.3161931636711088</v>
      </c>
      <c r="T33">
        <v>7.7971965913879231</v>
      </c>
      <c r="U33">
        <v>7.3101220404518266</v>
      </c>
      <c r="V33">
        <v>6.8530112720657144</v>
      </c>
      <c r="W33">
        <v>6.4240267017562083</v>
      </c>
      <c r="X33">
        <v>6.0214439380449392</v>
      </c>
      <c r="Y33">
        <v>5.6436447818407949</v>
      </c>
      <c r="Z33">
        <v>5.2891106582290597</v>
      </c>
      <c r="AA33">
        <v>4.9564164540736506</v>
      </c>
      <c r="AB33">
        <v>4.6442247364826734</v>
      </c>
      <c r="AC33">
        <v>4.35128032871987</v>
      </c>
      <c r="AD33">
        <v>4.0764052215823519</v>
      </c>
      <c r="AE33">
        <v>3.8184937996142558</v>
      </c>
      <c r="AF33">
        <v>3.5765083627916709</v>
      </c>
      <c r="AG33">
        <v>3.349474925502165</v>
      </c>
      <c r="AH33">
        <v>3.136479275756344</v>
      </c>
      <c r="AI33">
        <v>2.9366632786153879</v>
      </c>
      <c r="AJ33">
        <v>2.7492214087990199</v>
      </c>
      <c r="AK33">
        <v>2.5733974983604919</v>
      </c>
      <c r="AL33">
        <v>2.4084816861784621</v>
      </c>
      <c r="AM33">
        <v>2.2538075568278479</v>
      </c>
      <c r="AN33">
        <v>2.10874945715257</v>
      </c>
      <c r="AO33">
        <v>1.972719979578194</v>
      </c>
      <c r="AP33">
        <v>1.845167601873442</v>
      </c>
      <c r="AQ33">
        <v>1.725574473699361</v>
      </c>
      <c r="AR33">
        <v>1.61345434087627</v>
      </c>
      <c r="AS33">
        <v>1.508350598854044</v>
      </c>
      <c r="AT33">
        <v>1.4098344673927701</v>
      </c>
      <c r="AU33">
        <v>1.3175032789500309</v>
      </c>
      <c r="AV33">
        <v>1.230978873731519</v>
      </c>
      <c r="AW33">
        <v>1.14990609479322</v>
      </c>
      <c r="AX33">
        <v>1.073951376989033</v>
      </c>
      <c r="AY33">
        <v>1.0028014239390719</v>
      </c>
      <c r="AZ33">
        <v>0.93616196755199255</v>
      </c>
      <c r="BA33">
        <v>0.87375660497054142</v>
      </c>
      <c r="BB33">
        <v>0.8153257081264691</v>
      </c>
      <c r="BC33">
        <v>0.76062540138700285</v>
      </c>
      <c r="BD33">
        <v>0.70942660305516725</v>
      </c>
      <c r="BE33">
        <v>0.66151412674786769</v>
      </c>
      <c r="BF33">
        <v>0.61668583892267392</v>
      </c>
      <c r="BG33">
        <v>0.57475186905582021</v>
      </c>
      <c r="BH33">
        <v>0.53553386919172752</v>
      </c>
      <c r="BI33">
        <v>0.49886431978961449</v>
      </c>
      <c r="BJ33">
        <v>0.4645858789847459</v>
      </c>
      <c r="BK33">
        <v>0.43255077256334218</v>
      </c>
      <c r="BL33">
        <v>0.40262022212017712</v>
      </c>
      <c r="BM33">
        <v>0.37466390902790891</v>
      </c>
      <c r="BN33">
        <v>0.34855947199799431</v>
      </c>
      <c r="BO33">
        <v>0.3241920361538746</v>
      </c>
      <c r="BP33">
        <v>0.30145377167091431</v>
      </c>
      <c r="BQ33">
        <v>0.28024348016210959</v>
      </c>
      <c r="BR33">
        <v>0.26046620710635082</v>
      </c>
      <c r="BS33">
        <v>0.24203287872679269</v>
      </c>
      <c r="BT33">
        <v>0.22485996183105431</v>
      </c>
      <c r="BU33">
        <v>0.20886914522172259</v>
      </c>
      <c r="BV33">
        <v>0.1939870413792093</v>
      </c>
      <c r="BW33">
        <v>0.1801449072043049</v>
      </c>
      <c r="BX33">
        <v>0.16727838268930381</v>
      </c>
      <c r="BY33">
        <v>0.1553272464635711</v>
      </c>
      <c r="BZ33">
        <v>0.14423518723073411</v>
      </c>
      <c r="CA33">
        <v>0.13394959018298641</v>
      </c>
      <c r="CB33">
        <v>0.1244213375407774</v>
      </c>
      <c r="CC33">
        <v>0.115604622427373</v>
      </c>
      <c r="CD33">
        <v>0.10745677534266559</v>
      </c>
      <c r="CE33">
        <v>9.9938102555164221E-2</v>
      </c>
      <c r="CF33">
        <v>9.3011735779771954E-2</v>
      </c>
      <c r="CG33">
        <v>8.6643492557726631E-2</v>
      </c>
      <c r="CH33">
        <v>8.0801746797071416E-2</v>
      </c>
      <c r="CI33">
        <v>7.545730897713554E-2</v>
      </c>
      <c r="CJ33">
        <v>7.058331555738917E-2</v>
      </c>
      <c r="CK33">
        <v>6.615512716993166E-2</v>
      </c>
      <c r="CL33">
        <v>6.2150235209816877E-2</v>
      </c>
      <c r="CM33">
        <v>5.854817647169952E-2</v>
      </c>
      <c r="CN33">
        <v>5.5330455511931831E-2</v>
      </c>
      <c r="CO33">
        <v>5.2480474447186509E-2</v>
      </c>
      <c r="CP33">
        <v>4.9983469928292827E-2</v>
      </c>
      <c r="CQ33">
        <v>4.7826457056551419E-2</v>
      </c>
      <c r="CR33">
        <v>4.5998180035667247E-2</v>
      </c>
      <c r="CS33">
        <v>4.4489069378542467E-2</v>
      </c>
      <c r="CT33">
        <v>4.329120551214416E-2</v>
      </c>
      <c r="CU33">
        <v>4.2398288647888187E-2</v>
      </c>
      <c r="CV33">
        <v>4.1805614808108522E-2</v>
      </c>
      <c r="CW33">
        <v>4.1510057921215093E-2</v>
      </c>
    </row>
    <row r="34" spans="2:101" x14ac:dyDescent="0.25">
      <c r="B34">
        <v>31</v>
      </c>
      <c r="C34">
        <v>23.174112386291089</v>
      </c>
      <c r="D34">
        <v>21.742096760451769</v>
      </c>
      <c r="E34">
        <v>20.398172074829269</v>
      </c>
      <c r="F34">
        <v>19.136913967356168</v>
      </c>
      <c r="G34">
        <v>17.953232755511401</v>
      </c>
      <c r="H34">
        <v>16.84235278609998</v>
      </c>
      <c r="I34">
        <v>15.79979305734709</v>
      </c>
      <c r="J34">
        <v>14.82134903495238</v>
      </c>
      <c r="K34">
        <v>13.903075588583061</v>
      </c>
      <c r="L34">
        <v>13.04127097981767</v>
      </c>
      <c r="M34">
        <v>12.232461836807779</v>
      </c>
      <c r="N34">
        <v>11.473389054915041</v>
      </c>
      <c r="O34">
        <v>10.76099456632658</v>
      </c>
      <c r="P34">
        <v>10.09240892516552</v>
      </c>
      <c r="Q34">
        <v>9.4649396579095075</v>
      </c>
      <c r="R34">
        <v>8.8760603320235596</v>
      </c>
      <c r="S34">
        <v>8.3234002986149882</v>
      </c>
      <c r="T34">
        <v>7.804735067641392</v>
      </c>
      <c r="U34">
        <v>7.3179772767564586</v>
      </c>
      <c r="V34">
        <v>6.861168217275015</v>
      </c>
      <c r="W34">
        <v>6.4324698829877356</v>
      </c>
      <c r="X34">
        <v>6.0301575096647468</v>
      </c>
      <c r="Y34">
        <v>5.6526125750671419</v>
      </c>
      <c r="Z34">
        <v>5.2983162311421061</v>
      </c>
      <c r="AA34">
        <v>4.9658431418194269</v>
      </c>
      <c r="AB34">
        <v>4.6538557014625006</v>
      </c>
      <c r="AC34">
        <v>4.3610986105592779</v>
      </c>
      <c r="AD34">
        <v>4.0863937866791744</v>
      </c>
      <c r="AE34">
        <v>3.828635590070999</v>
      </c>
      <c r="AF34">
        <v>3.5867863445437682</v>
      </c>
      <c r="AG34">
        <v>3.3598721354620591</v>
      </c>
      <c r="AH34">
        <v>3.1469788678015291</v>
      </c>
      <c r="AI34">
        <v>2.9472485682578271</v>
      </c>
      <c r="AJ34">
        <v>2.7598759163837521</v>
      </c>
      <c r="AK34">
        <v>2.584104990651646</v>
      </c>
      <c r="AL34">
        <v>2.419226216202524</v>
      </c>
      <c r="AM34">
        <v>2.2645735018553701</v>
      </c>
      <c r="AN34">
        <v>2.1195215547118269</v>
      </c>
      <c r="AO34">
        <v>1.9834833614070431</v>
      </c>
      <c r="AP34">
        <v>1.855907825727648</v>
      </c>
      <c r="AQ34">
        <v>1.7362775529488099</v>
      </c>
      <c r="AR34">
        <v>1.624106771833588</v>
      </c>
      <c r="AS34">
        <v>1.518939385792482</v>
      </c>
      <c r="AT34">
        <v>1.420347145222959</v>
      </c>
      <c r="AU34">
        <v>1.3279279335382019</v>
      </c>
      <c r="AV34">
        <v>1.2413041598532819</v>
      </c>
      <c r="AW34">
        <v>1.160121251729461</v>
      </c>
      <c r="AX34">
        <v>1.08404624178182</v>
      </c>
      <c r="AY34">
        <v>1.012766442336531</v>
      </c>
      <c r="AZ34">
        <v>0.94598820268140216</v>
      </c>
      <c r="BA34">
        <v>0.88343574378929901</v>
      </c>
      <c r="BB34">
        <v>0.8248500657094624</v>
      </c>
      <c r="BC34">
        <v>0.76998792311790254</v>
      </c>
      <c r="BD34">
        <v>0.71862086479708864</v>
      </c>
      <c r="BE34">
        <v>0.6705343330760094</v>
      </c>
      <c r="BF34">
        <v>0.62552681950813138</v>
      </c>
      <c r="BG34">
        <v>0.58340907329555236</v>
      </c>
      <c r="BH34">
        <v>0.54400335918468556</v>
      </c>
      <c r="BI34">
        <v>0.50714276176306683</v>
      </c>
      <c r="BJ34">
        <v>0.47267053327850661</v>
      </c>
      <c r="BK34">
        <v>0.44043948228194202</v>
      </c>
      <c r="BL34">
        <v>0.41031140056518473</v>
      </c>
      <c r="BM34">
        <v>0.38215652602361422</v>
      </c>
      <c r="BN34">
        <v>0.35585303922385242</v>
      </c>
      <c r="BO34">
        <v>0.3312865915970491</v>
      </c>
      <c r="BP34">
        <v>0.30834986331107223</v>
      </c>
      <c r="BQ34">
        <v>0.2869421489987829</v>
      </c>
      <c r="BR34">
        <v>0.26696896963722949</v>
      </c>
      <c r="BS34">
        <v>0.24834170898215649</v>
      </c>
      <c r="BT34">
        <v>0.23097727306560861</v>
      </c>
      <c r="BU34">
        <v>0.2147977713621998</v>
      </c>
      <c r="BV34">
        <v>0.19973021832065291</v>
      </c>
      <c r="BW34">
        <v>0.1857062540432253</v>
      </c>
      <c r="BX34">
        <v>0.17266188297728749</v>
      </c>
      <c r="BY34">
        <v>0.16053722955821209</v>
      </c>
      <c r="BZ34">
        <v>0.14927630981586049</v>
      </c>
      <c r="CA34">
        <v>0.13882681802328281</v>
      </c>
      <c r="CB34">
        <v>0.12913992752993761</v>
      </c>
      <c r="CC34">
        <v>0.1201701049822468</v>
      </c>
      <c r="CD34">
        <v>0.11187493718934501</v>
      </c>
      <c r="CE34">
        <v>0.1042149699459536</v>
      </c>
      <c r="CF34">
        <v>9.7153558174042587E-2</v>
      </c>
      <c r="CG34">
        <v>9.0656726791653597E-2</v>
      </c>
      <c r="CH34">
        <v>8.469304176243142E-2</v>
      </c>
      <c r="CI34">
        <v>7.9233490821145836E-2</v>
      </c>
      <c r="CJ34">
        <v>7.4251373410191945E-2</v>
      </c>
      <c r="CK34">
        <v>6.9722199399897988E-2</v>
      </c>
      <c r="CL34">
        <v>6.5623596200904188E-2</v>
      </c>
      <c r="CM34">
        <v>6.193522391105688E-2</v>
      </c>
      <c r="CN34">
        <v>5.8638698171275649E-2</v>
      </c>
      <c r="CO34">
        <v>5.5717520435468508E-2</v>
      </c>
      <c r="CP34">
        <v>5.3157015388944018E-2</v>
      </c>
      <c r="CQ34">
        <v>5.0944275277878148E-2</v>
      </c>
      <c r="CR34">
        <v>4.9068110939252563E-2</v>
      </c>
      <c r="CS34">
        <v>4.7519009346295597E-2</v>
      </c>
      <c r="CT34">
        <v>4.6289097510005213E-2</v>
      </c>
      <c r="CU34">
        <v>4.5372112601018699E-2</v>
      </c>
      <c r="CV34">
        <v>4.4763378179911939E-2</v>
      </c>
      <c r="CW34">
        <v>4.4459786447347938E-2</v>
      </c>
    </row>
    <row r="35" spans="2:101" x14ac:dyDescent="0.25">
      <c r="B35">
        <v>32</v>
      </c>
      <c r="C35">
        <v>23.174518471741418</v>
      </c>
      <c r="D35">
        <v>21.742908108691719</v>
      </c>
      <c r="E35">
        <v>20.39938704332436</v>
      </c>
      <c r="F35">
        <v>19.138530099258659</v>
      </c>
      <c r="G35">
        <v>17.955246787968441</v>
      </c>
      <c r="H35">
        <v>16.844760661270421</v>
      </c>
      <c r="I35">
        <v>15.80258993607521</v>
      </c>
      <c r="J35">
        <v>14.8245293130345</v>
      </c>
      <c r="K35">
        <v>13.90663291555113</v>
      </c>
      <c r="L35">
        <v>13.045198280152711</v>
      </c>
      <c r="M35">
        <v>12.236751333484539</v>
      </c>
      <c r="N35">
        <v>11.47803229516931</v>
      </c>
      <c r="O35">
        <v>10.76598244952689</v>
      </c>
      <c r="P35">
        <v>10.09773173266187</v>
      </c>
      <c r="Q35">
        <v>9.4705870847233591</v>
      </c>
      <c r="R35">
        <v>8.8820215202360941</v>
      </c>
      <c r="S35">
        <v>8.3296638723044687</v>
      </c>
      <c r="T35">
        <v>7.8112891692137367</v>
      </c>
      <c r="U35">
        <v>7.3248096045090278</v>
      </c>
      <c r="V35">
        <v>6.8682660640299424</v>
      </c>
      <c r="W35">
        <v>6.4398201756273004</v>
      </c>
      <c r="X35">
        <v>6.0377468494001754</v>
      </c>
      <c r="Y35">
        <v>5.6604272782705287</v>
      </c>
      <c r="Z35">
        <v>5.3063423705711656</v>
      </c>
      <c r="AA35">
        <v>4.9740665880658774</v>
      </c>
      <c r="AB35">
        <v>4.6622621644558571</v>
      </c>
      <c r="AC35">
        <v>4.3696736809614158</v>
      </c>
      <c r="AD35">
        <v>4.095122977007307</v>
      </c>
      <c r="AE35">
        <v>3.837504375391831</v>
      </c>
      <c r="AF35">
        <v>3.595780202586329</v>
      </c>
      <c r="AG35">
        <v>3.3689765860022161</v>
      </c>
      <c r="AH35">
        <v>3.1561795111779709</v>
      </c>
      <c r="AI35">
        <v>2.956531122886215</v>
      </c>
      <c r="AJ35">
        <v>2.7692262551435429</v>
      </c>
      <c r="AK35">
        <v>2.5935091760279678</v>
      </c>
      <c r="AL35">
        <v>2.4286705340743961</v>
      </c>
      <c r="AM35">
        <v>2.2740444938304241</v>
      </c>
      <c r="AN35">
        <v>2.129006048917383</v>
      </c>
      <c r="AO35">
        <v>1.992968501656279</v>
      </c>
      <c r="AP35">
        <v>1.865381098990408</v>
      </c>
      <c r="AQ35">
        <v>1.745726815065993</v>
      </c>
      <c r="AR35">
        <v>1.633520271423865</v>
      </c>
      <c r="AS35">
        <v>1.528305786310924</v>
      </c>
      <c r="AT35">
        <v>1.4296555451406869</v>
      </c>
      <c r="AU35">
        <v>1.337167884621778</v>
      </c>
      <c r="AV35">
        <v>1.2504656835331081</v>
      </c>
      <c r="AW35">
        <v>1.1691948535551191</v>
      </c>
      <c r="AX35">
        <v>1.0930229239720679</v>
      </c>
      <c r="AY35">
        <v>1.021637714440313</v>
      </c>
      <c r="AZ35">
        <v>0.95474609037479752</v>
      </c>
      <c r="BA35">
        <v>0.89207279584142185</v>
      </c>
      <c r="BB35">
        <v>0.833359359158095</v>
      </c>
      <c r="BC35">
        <v>0.77836306670271327</v>
      </c>
      <c r="BD35">
        <v>0.72685600070478529</v>
      </c>
      <c r="BE35">
        <v>0.67862413705828928</v>
      </c>
      <c r="BF35">
        <v>0.63346649943832745</v>
      </c>
      <c r="BG35">
        <v>0.59119436623518951</v>
      </c>
      <c r="BH35">
        <v>0.55163052703537829</v>
      </c>
      <c r="BI35">
        <v>0.51460858558295186</v>
      </c>
      <c r="BJ35">
        <v>0.47997230634545568</v>
      </c>
      <c r="BK35">
        <v>0.44757500198863909</v>
      </c>
      <c r="BL35">
        <v>0.41727895923263603</v>
      </c>
      <c r="BM35">
        <v>0.38895490072119898</v>
      </c>
      <c r="BN35">
        <v>0.36248148068506941</v>
      </c>
      <c r="BO35">
        <v>0.33774481231961317</v>
      </c>
      <c r="BP35">
        <v>0.31463802493014009</v>
      </c>
      <c r="BQ35">
        <v>0.29306084902112423</v>
      </c>
      <c r="BR35">
        <v>0.27291922762237769</v>
      </c>
      <c r="BS35">
        <v>0.25412495225499038</v>
      </c>
      <c r="BT35">
        <v>0.236595322042362</v>
      </c>
      <c r="BU35">
        <v>0.22025282456897341</v>
      </c>
      <c r="BV35">
        <v>0.20502483718032491</v>
      </c>
      <c r="BW35">
        <v>0.19084334750316151</v>
      </c>
      <c r="BX35">
        <v>0.17764469204627531</v>
      </c>
      <c r="BY35">
        <v>0.16536931181700251</v>
      </c>
      <c r="BZ35">
        <v>0.15396152396095891</v>
      </c>
      <c r="CA35">
        <v>0.14336930849911059</v>
      </c>
      <c r="CB35">
        <v>0.13354410929999719</v>
      </c>
      <c r="CC35">
        <v>0.12444064848402191</v>
      </c>
      <c r="CD35">
        <v>0.11601675351350239</v>
      </c>
      <c r="CE35">
        <v>0.1082331962748064</v>
      </c>
      <c r="CF35">
        <v>0.10105354350881871</v>
      </c>
      <c r="CG35">
        <v>9.4444017993307483E-2</v>
      </c>
      <c r="CH35">
        <v>8.8373369925289325E-2</v>
      </c>
      <c r="CI35">
        <v>8.2812757993625752E-2</v>
      </c>
      <c r="CJ35">
        <v>7.7735639671615786E-2</v>
      </c>
      <c r="CK35">
        <v>7.3117670297943249E-2</v>
      </c>
      <c r="CL35">
        <v>6.8936610549126698E-2</v>
      </c>
      <c r="CM35">
        <v>6.5172241941404252E-2</v>
      </c>
      <c r="CN35">
        <v>6.1806290032293987E-2</v>
      </c>
      <c r="CO35">
        <v>5.8822355022748241E-2</v>
      </c>
      <c r="CP35">
        <v>5.6205849490456927E-2</v>
      </c>
      <c r="CQ35">
        <v>5.3943943013390339E-2</v>
      </c>
      <c r="CR35">
        <v>5.2025513469455831E-2</v>
      </c>
      <c r="CS35">
        <v>5.0441104824823668E-2</v>
      </c>
      <c r="CT35">
        <v>4.9182891248413803E-2</v>
      </c>
      <c r="CU35">
        <v>4.8244647414801278E-2</v>
      </c>
      <c r="CV35">
        <v>4.7621724881853567E-2</v>
      </c>
      <c r="CW35">
        <v>4.7311034452281582E-2</v>
      </c>
    </row>
    <row r="36" spans="2:101" x14ac:dyDescent="0.25">
      <c r="B36">
        <v>33</v>
      </c>
      <c r="C36">
        <v>23.174870795140571</v>
      </c>
      <c r="D36">
        <v>21.7436120639024</v>
      </c>
      <c r="E36">
        <v>20.400441249444139</v>
      </c>
      <c r="F36">
        <v>19.1399324906054</v>
      </c>
      <c r="G36">
        <v>17.956994620857291</v>
      </c>
      <c r="H36">
        <v>16.84685052300155</v>
      </c>
      <c r="I36">
        <v>15.8050177560919</v>
      </c>
      <c r="J36">
        <v>14.827290376200709</v>
      </c>
      <c r="K36">
        <v>13.9097218774889</v>
      </c>
      <c r="L36">
        <v>13.048609184570109</v>
      </c>
      <c r="M36">
        <v>12.240477631416359</v>
      </c>
      <c r="N36">
        <v>11.482066866044789</v>
      </c>
      <c r="O36">
        <v>10.770317623970501</v>
      </c>
      <c r="P36">
        <v>10.10235931692627</v>
      </c>
      <c r="Q36">
        <v>9.4754983866473061</v>
      </c>
      <c r="R36">
        <v>8.8872073766134179</v>
      </c>
      <c r="S36">
        <v>8.3351146775456293</v>
      </c>
      <c r="T36">
        <v>7.8169949051761591</v>
      </c>
      <c r="U36">
        <v>7.3307598713691888</v>
      </c>
      <c r="V36">
        <v>6.874450112065869</v>
      </c>
      <c r="W36">
        <v>6.4462269377789063</v>
      </c>
      <c r="X36">
        <v>6.0443649744717716</v>
      </c>
      <c r="Y36">
        <v>5.6672451646397022</v>
      </c>
      <c r="Z36">
        <v>5.3133482002675194</v>
      </c>
      <c r="AA36">
        <v>4.9812483610833489</v>
      </c>
      <c r="AB36">
        <v>4.6696077331638612</v>
      </c>
      <c r="AC36">
        <v>4.3771707844812227</v>
      </c>
      <c r="AD36">
        <v>4.1027592754232458</v>
      </c>
      <c r="AE36">
        <v>3.845267483669232</v>
      </c>
      <c r="AF36">
        <v>3.6036577240725092</v>
      </c>
      <c r="AG36">
        <v>3.3769561453906971</v>
      </c>
      <c r="AH36">
        <v>3.1642487868210298</v>
      </c>
      <c r="AI36">
        <v>2.964677878346365</v>
      </c>
      <c r="AJ36">
        <v>2.777438369880322</v>
      </c>
      <c r="AK36">
        <v>2.6017746751225128</v>
      </c>
      <c r="AL36">
        <v>2.4369776169010109</v>
      </c>
      <c r="AM36">
        <v>2.2823815615915208</v>
      </c>
      <c r="AN36">
        <v>2.1373617309650039</v>
      </c>
      <c r="AO36">
        <v>2.0013316805312091</v>
      </c>
      <c r="AP36">
        <v>1.8737409341174751</v>
      </c>
      <c r="AQ36">
        <v>1.7540727650518131</v>
      </c>
      <c r="AR36">
        <v>1.6418421149115441</v>
      </c>
      <c r="AS36">
        <v>1.536593641353569</v>
      </c>
      <c r="AT36">
        <v>1.4378998870639921</v>
      </c>
      <c r="AU36">
        <v>1.345359562353639</v>
      </c>
      <c r="AV36">
        <v>1.2585959343857951</v>
      </c>
      <c r="AW36">
        <v>1.177255316453387</v>
      </c>
      <c r="AX36">
        <v>1.101005651127718</v>
      </c>
      <c r="AY36">
        <v>1.0295351814811191</v>
      </c>
      <c r="AZ36">
        <v>0.96255120494240032</v>
      </c>
      <c r="BA36">
        <v>0.89977890467968535</v>
      </c>
      <c r="BB36">
        <v>0.84096025371913896</v>
      </c>
      <c r="BC36">
        <v>0.78585298730433095</v>
      </c>
      <c r="BD36">
        <v>0.73422963927806961</v>
      </c>
      <c r="BE36">
        <v>0.68587663852954606</v>
      </c>
      <c r="BF36">
        <v>0.64059346179393017</v>
      </c>
      <c r="BG36">
        <v>0.59819183932231468</v>
      </c>
      <c r="BH36">
        <v>0.55849501015531899</v>
      </c>
      <c r="BI36">
        <v>0.52133702393693326</v>
      </c>
      <c r="BJ36">
        <v>0.48656208639563298</v>
      </c>
      <c r="BK36">
        <v>0.45402394579966199</v>
      </c>
      <c r="BL36">
        <v>0.4235853178605069</v>
      </c>
      <c r="BM36">
        <v>0.39511734671799198</v>
      </c>
      <c r="BN36">
        <v>0.36849909978863588</v>
      </c>
      <c r="BO36">
        <v>0.34361709439822258</v>
      </c>
      <c r="BP36">
        <v>0.32036485425184941</v>
      </c>
      <c r="BQ36">
        <v>0.29864249391714992</v>
      </c>
      <c r="BR36">
        <v>0.27835632961329182</v>
      </c>
      <c r="BS36">
        <v>0.25941851470686927</v>
      </c>
      <c r="BT36">
        <v>0.24174669841891119</v>
      </c>
      <c r="BU36">
        <v>0.22526370634329501</v>
      </c>
      <c r="BV36">
        <v>0.2098972414680205</v>
      </c>
      <c r="BW36">
        <v>0.19557960447594519</v>
      </c>
      <c r="BX36">
        <v>0.18224743218184261</v>
      </c>
      <c r="BY36">
        <v>0.1698414530386039</v>
      </c>
      <c r="BZ36">
        <v>0.15830625871632981</v>
      </c>
      <c r="CA36">
        <v>0.14759009082498409</v>
      </c>
      <c r="CB36">
        <v>0.13764464191467241</v>
      </c>
      <c r="CC36">
        <v>0.12842486994690461</v>
      </c>
      <c r="CD36">
        <v>0.11988882548645211</v>
      </c>
      <c r="CE36">
        <v>0.1119974909159254</v>
      </c>
      <c r="CF36">
        <v>0.1047146310257894</v>
      </c>
      <c r="CG36">
        <v>9.8006654378870905E-2</v>
      </c>
      <c r="CH36">
        <v>9.1842484893604137E-2</v>
      </c>
      <c r="CI36">
        <v>8.6193443132199121E-2</v>
      </c>
      <c r="CJ36">
        <v>8.1033136819751661E-2</v>
      </c>
      <c r="CK36">
        <v>7.6337360158294842E-2</v>
      </c>
      <c r="CL36">
        <v>7.2084001535802855E-2</v>
      </c>
      <c r="CM36">
        <v>6.8252959264153645E-2</v>
      </c>
      <c r="CN36">
        <v>6.4826065012873357E-2</v>
      </c>
      <c r="CO36">
        <v>6.1787014636312421E-2</v>
      </c>
      <c r="CP36">
        <v>5.9121306121834749E-2</v>
      </c>
      <c r="CQ36">
        <v>5.6816184415279032E-2</v>
      </c>
      <c r="CR36">
        <v>5.4860592906855743E-2</v>
      </c>
      <c r="CS36">
        <v>5.3245131387594569E-2</v>
      </c>
      <c r="CT36">
        <v>5.1962020312235069E-2</v>
      </c>
      <c r="CU36">
        <v>5.1005071228313881E-2</v>
      </c>
      <c r="CV36">
        <v>5.0369663256738313E-2</v>
      </c>
      <c r="CW36">
        <v>5.0052725531646303E-2</v>
      </c>
    </row>
    <row r="37" spans="2:101" x14ac:dyDescent="0.25">
      <c r="B37">
        <v>34</v>
      </c>
      <c r="C37">
        <v>23.175176913031699</v>
      </c>
      <c r="D37">
        <v>21.7442237169473</v>
      </c>
      <c r="E37">
        <v>20.40135727402798</v>
      </c>
      <c r="F37">
        <v>19.141151145947461</v>
      </c>
      <c r="G37">
        <v>17.95851359455791</v>
      </c>
      <c r="H37">
        <v>16.848666938400221</v>
      </c>
      <c r="I37">
        <v>15.807128181403501</v>
      </c>
      <c r="J37">
        <v>14.82969083539068</v>
      </c>
      <c r="K37">
        <v>13.91240786283911</v>
      </c>
      <c r="L37">
        <v>13.05157567088084</v>
      </c>
      <c r="M37">
        <v>12.24371909178279</v>
      </c>
      <c r="N37">
        <v>11.485577289139339</v>
      </c>
      <c r="O37">
        <v>10.774090532757031</v>
      </c>
      <c r="P37">
        <v>10.106387788725341</v>
      </c>
      <c r="Q37">
        <v>9.4797750744671383</v>
      </c>
      <c r="R37">
        <v>8.8917245316565285</v>
      </c>
      <c r="S37">
        <v>8.3398641727956431</v>
      </c>
      <c r="T37">
        <v>7.8219682599668339</v>
      </c>
      <c r="U37">
        <v>7.3359482768335091</v>
      </c>
      <c r="V37">
        <v>6.8798444573609423</v>
      </c>
      <c r="W37">
        <v>6.4518178369795223</v>
      </c>
      <c r="X37">
        <v>6.0501427940246906</v>
      </c>
      <c r="Y37">
        <v>5.6732000512691911</v>
      </c>
      <c r="Z37">
        <v>5.3194701092222481</v>
      </c>
      <c r="AA37">
        <v>4.9875270846153157</v>
      </c>
      <c r="AB37">
        <v>4.6760329291298666</v>
      </c>
      <c r="AC37">
        <v>4.3837320049595689</v>
      </c>
      <c r="AD37">
        <v>4.1094459952393443</v>
      </c>
      <c r="AE37">
        <v>3.8520691287264381</v>
      </c>
      <c r="AF37">
        <v>3.610563699387161</v>
      </c>
      <c r="AG37">
        <v>3.3839558627335831</v>
      </c>
      <c r="AH37">
        <v>3.171331691871043</v>
      </c>
      <c r="AI37">
        <v>2.9718334772663582</v>
      </c>
      <c r="AJ37">
        <v>2.7846562552292968</v>
      </c>
      <c r="AK37">
        <v>2.6090445510236471</v>
      </c>
      <c r="AL37">
        <v>2.444289323389448</v>
      </c>
      <c r="AM37">
        <v>2.289725098071834</v>
      </c>
      <c r="AN37">
        <v>2.1447272787131801</v>
      </c>
      <c r="AO37">
        <v>2.0087096241826541</v>
      </c>
      <c r="AP37">
        <v>1.8811218820878539</v>
      </c>
      <c r="AQ37">
        <v>1.7614475688439659</v>
      </c>
      <c r="AR37">
        <v>1.6492018872677749</v>
      </c>
      <c r="AS37">
        <v>1.543929773218931</v>
      </c>
      <c r="AT37">
        <v>1.4452040633323759</v>
      </c>
      <c r="AU37">
        <v>1.3526237763747671</v>
      </c>
      <c r="AV37">
        <v>1.265812501217372</v>
      </c>
      <c r="AW37">
        <v>1.1844168848485881</v>
      </c>
      <c r="AX37">
        <v>1.108105214254369</v>
      </c>
      <c r="AY37">
        <v>1.0365660863744139</v>
      </c>
      <c r="AZ37">
        <v>0.96950716069876819</v>
      </c>
      <c r="BA37">
        <v>0.90665398940468833</v>
      </c>
      <c r="BB37">
        <v>0.84774892024748993</v>
      </c>
      <c r="BC37">
        <v>0.79255006771479941</v>
      </c>
      <c r="BD37">
        <v>0.74083034823071259</v>
      </c>
      <c r="BE37">
        <v>0.69237657545682296</v>
      </c>
      <c r="BF37">
        <v>0.64698861198134239</v>
      </c>
      <c r="BG37">
        <v>0.60447857391759641</v>
      </c>
      <c r="BH37">
        <v>0.56467008514843897</v>
      </c>
      <c r="BI37">
        <v>0.52739757815629318</v>
      </c>
      <c r="BJ37">
        <v>0.49250563856795182</v>
      </c>
      <c r="BK37">
        <v>0.45984839072323419</v>
      </c>
      <c r="BL37">
        <v>0.42928892174358418</v>
      </c>
      <c r="BM37">
        <v>0.40069874173515529</v>
      </c>
      <c r="BN37">
        <v>0.37395727790881139</v>
      </c>
      <c r="BO37">
        <v>0.34895140053919599</v>
      </c>
      <c r="BP37">
        <v>0.32557497881598613</v>
      </c>
      <c r="BQ37">
        <v>0.30372846476300103</v>
      </c>
      <c r="BR37">
        <v>0.28331850351773719</v>
      </c>
      <c r="BS37">
        <v>0.2642575683712387</v>
      </c>
      <c r="BT37">
        <v>0.2464636190718856</v>
      </c>
      <c r="BU37">
        <v>0.2298597819919479</v>
      </c>
      <c r="BV37">
        <v>0.2143740508468355</v>
      </c>
      <c r="BW37">
        <v>0.19993900674164419</v>
      </c>
      <c r="BX37">
        <v>0.18649155640027359</v>
      </c>
      <c r="BY37">
        <v>0.17397268750710279</v>
      </c>
      <c r="BZ37">
        <v>0.162327240162881</v>
      </c>
      <c r="CA37">
        <v>0.15150369352267751</v>
      </c>
      <c r="CB37">
        <v>0.14145396674767599</v>
      </c>
      <c r="CC37">
        <v>0.13213323346046829</v>
      </c>
      <c r="CD37">
        <v>0.1234997489512288</v>
      </c>
      <c r="CE37">
        <v>0.1155146894335921</v>
      </c>
      <c r="CF37">
        <v>0.108142002699779</v>
      </c>
      <c r="CG37">
        <v>0.10134826957086319</v>
      </c>
      <c r="CH37">
        <v>9.510257558364188E-2</v>
      </c>
      <c r="CI37">
        <v>8.9376392396815163E-2</v>
      </c>
      <c r="CJ37">
        <v>8.414346843952103E-2</v>
      </c>
      <c r="CK37">
        <v>7.9379728363530688E-2</v>
      </c>
      <c r="CL37">
        <v>7.5063180895533321E-2</v>
      </c>
      <c r="CM37">
        <v>7.1173834721577123E-2</v>
      </c>
      <c r="CN37">
        <v>6.7693622066862247E-2</v>
      </c>
      <c r="CO37">
        <v>6.4606329666787587E-2</v>
      </c>
      <c r="CP37">
        <v>6.1897536853898323E-2</v>
      </c>
      <c r="CQ37">
        <v>5.955456051496455E-2</v>
      </c>
      <c r="CR37">
        <v>5.756640669920543E-2</v>
      </c>
      <c r="CS37">
        <v>5.5923728686149587E-2</v>
      </c>
      <c r="CT37">
        <v>5.4618791346893403E-2</v>
      </c>
      <c r="CU37">
        <v>5.3645441657632631E-2</v>
      </c>
      <c r="CV37">
        <v>5.299908524908048E-2</v>
      </c>
      <c r="CW37">
        <v>5.2676668899032109E-2</v>
      </c>
    </row>
    <row r="38" spans="2:101" x14ac:dyDescent="0.25">
      <c r="B38">
        <v>35</v>
      </c>
      <c r="C38">
        <v>23.175443245518942</v>
      </c>
      <c r="D38">
        <v>21.744755889846271</v>
      </c>
      <c r="E38">
        <v>20.402154304714951</v>
      </c>
      <c r="F38">
        <v>19.142211564298002</v>
      </c>
      <c r="G38">
        <v>17.959835447501931</v>
      </c>
      <c r="H38">
        <v>16.850247795965231</v>
      </c>
      <c r="I38">
        <v>15.808965144220119</v>
      </c>
      <c r="J38">
        <v>14.83178054362871</v>
      </c>
      <c r="K38">
        <v>13.914746506535961</v>
      </c>
      <c r="L38">
        <v>13.054159001618901</v>
      </c>
      <c r="M38">
        <v>12.24654243566639</v>
      </c>
      <c r="N38">
        <v>11.48863556101699</v>
      </c>
      <c r="O38">
        <v>10.777378251629109</v>
      </c>
      <c r="P38">
        <v>10.10989909427358</v>
      </c>
      <c r="Q38">
        <v>9.4835037446373711</v>
      </c>
      <c r="R38">
        <v>8.8956640012223716</v>
      </c>
      <c r="S38">
        <v>8.3440075528271826</v>
      </c>
      <c r="T38">
        <v>7.8263083581257149</v>
      </c>
      <c r="U38">
        <v>7.3404776184123746</v>
      </c>
      <c r="V38">
        <v>6.8845553069834864</v>
      </c>
      <c r="W38">
        <v>6.4567022208754778</v>
      </c>
      <c r="X38">
        <v>6.0551925227924492</v>
      </c>
      <c r="Y38">
        <v>5.6784067430380389</v>
      </c>
      <c r="Z38">
        <v>5.3248252131256848</v>
      </c>
      <c r="AA38">
        <v>4.993021904486568</v>
      </c>
      <c r="AB38">
        <v>4.6816586473318189</v>
      </c>
      <c r="AC38">
        <v>4.389479706261227</v>
      </c>
      <c r="AD38">
        <v>4.1153066906528331</v>
      </c>
      <c r="AE38">
        <v>3.8580337792200718</v>
      </c>
      <c r="AF38">
        <v>3.6166232393919522</v>
      </c>
      <c r="AG38">
        <v>3.3901012233629761</v>
      </c>
      <c r="AH38">
        <v>3.1775538237768761</v>
      </c>
      <c r="AI38">
        <v>2.9781233730564982</v>
      </c>
      <c r="AJ38">
        <v>2.7910049713761151</v>
      </c>
      <c r="AK38">
        <v>2.615443229196377</v>
      </c>
      <c r="AL38">
        <v>2.450729211146907</v>
      </c>
      <c r="AM38">
        <v>2.2961975688564991</v>
      </c>
      <c r="AN38">
        <v>2.1512238510921939</v>
      </c>
      <c r="AO38">
        <v>2.0152219802852009</v>
      </c>
      <c r="AP38">
        <v>1.887641885193631</v>
      </c>
      <c r="AQ38">
        <v>1.7679672800818591</v>
      </c>
      <c r="AR38">
        <v>1.655713581389229</v>
      </c>
      <c r="AS38">
        <v>1.550425953414823</v>
      </c>
      <c r="AT38">
        <v>1.4516774750675521</v>
      </c>
      <c r="AU38">
        <v>1.359067420219144</v>
      </c>
      <c r="AV38">
        <v>1.272219644657639</v>
      </c>
      <c r="AW38">
        <v>1.1907810730691359</v>
      </c>
      <c r="AX38">
        <v>1.1144202798809419</v>
      </c>
      <c r="AY38">
        <v>1.042826158178713</v>
      </c>
      <c r="AZ38">
        <v>0.97570667126648658</v>
      </c>
      <c r="BA38">
        <v>0.91278768177420844</v>
      </c>
      <c r="BB38">
        <v>0.8538118535301038</v>
      </c>
      <c r="BC38">
        <v>0.7985376217118052</v>
      </c>
      <c r="BD38">
        <v>0.74673822706610693</v>
      </c>
      <c r="BE38">
        <v>0.69820081024808545</v>
      </c>
      <c r="BF38">
        <v>0.65272556257374958</v>
      </c>
      <c r="BG38">
        <v>0.61012492971099519</v>
      </c>
      <c r="BH38">
        <v>0.5702228650476151</v>
      </c>
      <c r="BI38">
        <v>0.53285412967873924</v>
      </c>
      <c r="BJ38">
        <v>0.49786363614525442</v>
      </c>
      <c r="BK38">
        <v>0.46510583323386712</v>
      </c>
      <c r="BL38">
        <v>0.43444412931645721</v>
      </c>
      <c r="BM38">
        <v>0.4057503518648069</v>
      </c>
      <c r="BN38">
        <v>0.37890424092414321</v>
      </c>
      <c r="BO38">
        <v>0.35379297446804608</v>
      </c>
      <c r="BP38">
        <v>0.3303107236885765</v>
      </c>
      <c r="BQ38">
        <v>0.30835823639754523</v>
      </c>
      <c r="BR38">
        <v>0.28784244683095389</v>
      </c>
      <c r="BS38">
        <v>0.26867611025671317</v>
      </c>
      <c r="BT38">
        <v>0.25077746088824782</v>
      </c>
      <c r="BU38">
        <v>0.2340698917020774</v>
      </c>
      <c r="BV38">
        <v>0.2184816548483077</v>
      </c>
      <c r="BW38">
        <v>0.20394558142750799</v>
      </c>
      <c r="BX38">
        <v>0.19039881948729939</v>
      </c>
      <c r="BY38">
        <v>0.1777825891676699</v>
      </c>
      <c r="BZ38">
        <v>0.16604195399447261</v>
      </c>
      <c r="CA38">
        <v>0.15512560738718409</v>
      </c>
      <c r="CB38">
        <v>0.14498567351028771</v>
      </c>
      <c r="CC38">
        <v>0.13557752165671741</v>
      </c>
      <c r="CD38">
        <v>0.12685959340746319</v>
      </c>
      <c r="CE38">
        <v>0.1187932418643172</v>
      </c>
      <c r="CF38">
        <v>0.1113425823031591</v>
      </c>
      <c r="CG38">
        <v>0.1044743536409172</v>
      </c>
      <c r="CH38">
        <v>9.8157790155518398E-2</v>
      </c>
      <c r="CI38">
        <v>9.2364502938949045E-2</v>
      </c>
      <c r="CJ38">
        <v>8.7068370604466594E-2</v>
      </c>
      <c r="CK38">
        <v>8.2245438806364035E-2</v>
      </c>
      <c r="CL38">
        <v>7.7873828167245307E-2</v>
      </c>
      <c r="CM38">
        <v>7.393365024180909E-2</v>
      </c>
      <c r="CN38">
        <v>7.0406931179061161E-2</v>
      </c>
      <c r="CO38">
        <v>6.7277542776196242E-2</v>
      </c>
      <c r="CP38">
        <v>6.4531140647417828E-2</v>
      </c>
      <c r="CQ38">
        <v>6.215510925970591E-2</v>
      </c>
      <c r="CR38">
        <v>6.0138513615541463E-2</v>
      </c>
      <c r="CS38">
        <v>5.8472057389000298E-2</v>
      </c>
      <c r="CT38">
        <v>5.714804734800083E-2</v>
      </c>
      <c r="CU38">
        <v>5.6160363920568557E-2</v>
      </c>
      <c r="CV38">
        <v>5.5504437787373462E-2</v>
      </c>
      <c r="CW38">
        <v>5.5177232407526589E-2</v>
      </c>
    </row>
    <row r="39" spans="2:101" x14ac:dyDescent="0.25">
      <c r="B39">
        <v>36</v>
      </c>
      <c r="C39">
        <v>23.175675224473931</v>
      </c>
      <c r="D39">
        <v>21.74521943146657</v>
      </c>
      <c r="E39">
        <v>20.402848577678458</v>
      </c>
      <c r="F39">
        <v>19.143135324760181</v>
      </c>
      <c r="G39">
        <v>17.96098704284746</v>
      </c>
      <c r="H39">
        <v>16.851625169786011</v>
      </c>
      <c r="I39">
        <v>15.810565842499241</v>
      </c>
      <c r="J39">
        <v>14.83360172210446</v>
      </c>
      <c r="K39">
        <v>13.91678493921596</v>
      </c>
      <c r="L39">
        <v>13.05641109040943</v>
      </c>
      <c r="M39">
        <v>12.24900422107727</v>
      </c>
      <c r="N39">
        <v>11.4913027338985</v>
      </c>
      <c r="O39">
        <v>10.780246165893489</v>
      </c>
      <c r="P39">
        <v>10.11296278054977</v>
      </c>
      <c r="Q39">
        <v>9.4867579248039497</v>
      </c>
      <c r="R39">
        <v>8.8991031037607264</v>
      </c>
      <c r="S39">
        <v>8.3476257289343465</v>
      </c>
      <c r="T39">
        <v>7.8300994985230119</v>
      </c>
      <c r="U39">
        <v>7.3444353707844714</v>
      </c>
      <c r="V39">
        <v>6.8886730939801488</v>
      </c>
      <c r="W39">
        <v>6.4609732586067992</v>
      </c>
      <c r="X39">
        <v>6.0596098397475657</v>
      </c>
      <c r="Y39">
        <v>5.6829631993557328</v>
      </c>
      <c r="Z39">
        <v>5.3295135201454471</v>
      </c>
      <c r="AA39">
        <v>4.9978346445082336</v>
      </c>
      <c r="AB39">
        <v>4.6865882935120062</v>
      </c>
      <c r="AC39">
        <v>4.3945186425755622</v>
      </c>
      <c r="AD39">
        <v>4.1204472318539116</v>
      </c>
      <c r="AE39">
        <v>3.8632681907217261</v>
      </c>
      <c r="AF39">
        <v>3.6219437570125912</v>
      </c>
      <c r="AG39">
        <v>3.3955000728622089</v>
      </c>
      <c r="AH39">
        <v>3.1830232401215599</v>
      </c>
      <c r="AI39">
        <v>2.9836556193551189</v>
      </c>
      <c r="AJ39">
        <v>2.7965923574228921</v>
      </c>
      <c r="AK39">
        <v>2.6210781295688541</v>
      </c>
      <c r="AL39">
        <v>2.456404082804553</v>
      </c>
      <c r="AM39">
        <v>2.3019049681905241</v>
      </c>
      <c r="AN39">
        <v>2.156956450380473</v>
      </c>
      <c r="AO39">
        <v>2.0209725835096179</v>
      </c>
      <c r="AP39">
        <v>1.8934034431808049</v>
      </c>
      <c r="AQ39">
        <v>1.7737329049321711</v>
      </c>
      <c r="AR39">
        <v>1.661476560162463</v>
      </c>
      <c r="AS39">
        <v>1.556179761045257</v>
      </c>
      <c r="AT39">
        <v>1.4574157864847059</v>
      </c>
      <c r="AU39">
        <v>1.3647841216547749</v>
      </c>
      <c r="AV39">
        <v>1.2779088441228019</v>
      </c>
      <c r="AW39">
        <v>1.196437109989994</v>
      </c>
      <c r="AX39">
        <v>1.120037733884935</v>
      </c>
      <c r="AY39">
        <v>1.048399857026727</v>
      </c>
      <c r="AZ39">
        <v>0.98123169793086262</v>
      </c>
      <c r="BA39">
        <v>0.9182593806648498</v>
      </c>
      <c r="BB39">
        <v>0.85922583587531776</v>
      </c>
      <c r="BC39">
        <v>0.80388977010326812</v>
      </c>
      <c r="BD39">
        <v>0.75202469918063386</v>
      </c>
      <c r="BE39">
        <v>0.70341804176149481</v>
      </c>
      <c r="BF39">
        <v>0.6578702692853291</v>
      </c>
      <c r="BG39">
        <v>0.61519410889901849</v>
      </c>
      <c r="BH39">
        <v>0.57521379607922185</v>
      </c>
      <c r="BI39">
        <v>0.5377643738991047</v>
      </c>
      <c r="BJ39">
        <v>0.50269103607326926</v>
      </c>
      <c r="BK39">
        <v>0.46984851109271369</v>
      </c>
      <c r="BL39">
        <v>0.43910048492965709</v>
      </c>
      <c r="BM39">
        <v>0.41031905994864459</v>
      </c>
      <c r="BN39">
        <v>0.38338424780886632</v>
      </c>
      <c r="BO39">
        <v>0.35818349428105017</v>
      </c>
      <c r="BP39">
        <v>0.33461123403290571</v>
      </c>
      <c r="BQ39">
        <v>0.31256847355971468</v>
      </c>
      <c r="BR39">
        <v>0.29196240055200562</v>
      </c>
      <c r="BS39">
        <v>0.27270601810038642</v>
      </c>
      <c r="BT39">
        <v>0.25471780223971757</v>
      </c>
      <c r="BU39">
        <v>0.23792138143047481</v>
      </c>
      <c r="BV39">
        <v>0.2222452366653371</v>
      </c>
      <c r="BW39">
        <v>0.20762242097340791</v>
      </c>
      <c r="BX39">
        <v>0.19399029717515151</v>
      </c>
      <c r="BY39">
        <v>0.18129029281507411</v>
      </c>
      <c r="BZ39">
        <v>0.16946767127079809</v>
      </c>
      <c r="CA39">
        <v>0.15847131810309631</v>
      </c>
      <c r="CB39">
        <v>0.14825354177486719</v>
      </c>
      <c r="CC39">
        <v>0.13876988792553041</v>
      </c>
      <c r="CD39">
        <v>0.12997896644383289</v>
      </c>
      <c r="CE39">
        <v>0.12184229063399241</v>
      </c>
      <c r="CF39">
        <v>0.1143241278206055</v>
      </c>
      <c r="CG39">
        <v>0.107391360784252</v>
      </c>
      <c r="CH39">
        <v>0.101013359464762</v>
      </c>
      <c r="CI39">
        <v>9.5161862410691356E-2</v>
      </c>
      <c r="CJ39">
        <v>8.9810867494200863E-2</v>
      </c>
      <c r="CK39">
        <v>8.4936531447993957E-2</v>
      </c>
      <c r="CL39">
        <v>8.0517077817589211E-2</v>
      </c>
      <c r="CM39">
        <v>7.6532712955891924E-2</v>
      </c>
      <c r="CN39">
        <v>7.2965549721011769E-2</v>
      </c>
      <c r="CO39">
        <v>6.979953856835408E-2</v>
      </c>
      <c r="CP39">
        <v>6.7020405759286916E-2</v>
      </c>
      <c r="CQ39">
        <v>6.461559843685194E-2</v>
      </c>
      <c r="CR39">
        <v>6.2574236347078482E-2</v>
      </c>
      <c r="CS39">
        <v>6.0887070011627742E-2</v>
      </c>
      <c r="CT39">
        <v>5.9546445183283232E-2</v>
      </c>
      <c r="CU39">
        <v>5.8546273441113073E-2</v>
      </c>
      <c r="CV39">
        <v>5.7882008807190737E-2</v>
      </c>
      <c r="CW39">
        <v>5.7550630290986497E-2</v>
      </c>
    </row>
    <row r="40" spans="2:101" x14ac:dyDescent="0.25">
      <c r="B40">
        <v>37</v>
      </c>
      <c r="C40">
        <v>23.17587759432481</v>
      </c>
      <c r="D40">
        <v>21.745623818212859</v>
      </c>
      <c r="E40">
        <v>20.403454276448191</v>
      </c>
      <c r="F40">
        <v>19.143941280838568</v>
      </c>
      <c r="G40">
        <v>17.961991854776969</v>
      </c>
      <c r="H40">
        <v>16.852827093480439</v>
      </c>
      <c r="I40">
        <v>15.81196279635529</v>
      </c>
      <c r="J40">
        <v>14.83519129309019</v>
      </c>
      <c r="K40">
        <v>13.91856438991219</v>
      </c>
      <c r="L40">
        <v>13.058377366975339</v>
      </c>
      <c r="M40">
        <v>12.25115396210956</v>
      </c>
      <c r="N40">
        <v>11.493632280148169</v>
      </c>
      <c r="O40">
        <v>10.78275157080262</v>
      </c>
      <c r="P40">
        <v>10.115639821566511</v>
      </c>
      <c r="Q40">
        <v>9.4896021154318753</v>
      </c>
      <c r="R40">
        <v>8.9021097062960592</v>
      </c>
      <c r="S40">
        <v>8.3507897678413272</v>
      </c>
      <c r="T40">
        <v>7.8334157743969746</v>
      </c>
      <c r="U40">
        <v>7.3478984748489644</v>
      </c>
      <c r="V40">
        <v>6.8922774230639838</v>
      </c>
      <c r="W40">
        <v>6.4647130305449032</v>
      </c>
      <c r="X40">
        <v>6.0634791091484388</v>
      </c>
      <c r="Y40">
        <v>5.6869558736782508</v>
      </c>
      <c r="Z40">
        <v>5.3336233760265088</v>
      </c>
      <c r="AA40">
        <v>5.002055344282855</v>
      </c>
      <c r="AB40">
        <v>4.6909134018675189</v>
      </c>
      <c r="AC40">
        <v>4.3989416432820754</v>
      </c>
      <c r="AD40">
        <v>4.1249615445132868</v>
      </c>
      <c r="AE40">
        <v>3.8678671874788999</v>
      </c>
      <c r="AF40">
        <v>3.6266207791735821</v>
      </c>
      <c r="AG40">
        <v>3.4002484473646959</v>
      </c>
      <c r="AH40">
        <v>3.187836295805671</v>
      </c>
      <c r="AI40">
        <v>2.9885267029836839</v>
      </c>
      <c r="AJ40">
        <v>2.8015148494023019</v>
      </c>
      <c r="AK40">
        <v>2.6260454593240179</v>
      </c>
      <c r="AL40">
        <v>2.461409743763991</v>
      </c>
      <c r="AM40">
        <v>2.306942532339626</v>
      </c>
      <c r="AN40">
        <v>2.162019582343945</v>
      </c>
      <c r="AO40">
        <v>2.0260550541270952</v>
      </c>
      <c r="AP40">
        <v>1.8984991425418829</v>
      </c>
      <c r="AQ40">
        <v>1.7788358548407499</v>
      </c>
      <c r="AR40">
        <v>1.666580926002847</v>
      </c>
      <c r="AS40">
        <v>1.561279863025764</v>
      </c>
      <c r="AT40">
        <v>1.4625061102376371</v>
      </c>
      <c r="AU40">
        <v>1.3698593281744491</v>
      </c>
      <c r="AV40">
        <v>1.2829637790271531</v>
      </c>
      <c r="AW40">
        <v>1.201466812093432</v>
      </c>
      <c r="AX40">
        <v>1.1250374430740071</v>
      </c>
      <c r="AY40">
        <v>1.0533650214328349</v>
      </c>
      <c r="AZ40">
        <v>0.98615798039698177</v>
      </c>
      <c r="BA40">
        <v>0.92314266450653903</v>
      </c>
      <c r="BB40">
        <v>0.86406222993886317</v>
      </c>
      <c r="BC40">
        <v>0.80867561312630087</v>
      </c>
      <c r="BD40">
        <v>0.75675656346332332</v>
      </c>
      <c r="BE40">
        <v>0.70809273615877899</v>
      </c>
      <c r="BF40">
        <v>0.66248484153284792</v>
      </c>
      <c r="BG40">
        <v>0.61974584728742954</v>
      </c>
      <c r="BH40">
        <v>0.57970023049385944</v>
      </c>
      <c r="BI40">
        <v>0.5421832762433425</v>
      </c>
      <c r="BJ40">
        <v>0.50704042009590111</v>
      </c>
      <c r="BK40">
        <v>0.47412663164082502</v>
      </c>
      <c r="BL40">
        <v>0.44330583664982731</v>
      </c>
      <c r="BM40">
        <v>0.41445037546060698</v>
      </c>
      <c r="BN40">
        <v>0.38744049537633529</v>
      </c>
      <c r="BO40">
        <v>0.36216387500540043</v>
      </c>
      <c r="BP40">
        <v>0.33851517859588037</v>
      </c>
      <c r="BQ40">
        <v>0.31639563854158942</v>
      </c>
      <c r="BR40">
        <v>0.29571266435213422</v>
      </c>
      <c r="BS40">
        <v>0.27637947648678818</v>
      </c>
      <c r="BT40">
        <v>0.25831476355455862</v>
      </c>
      <c r="BU40">
        <v>0.24144236147775541</v>
      </c>
      <c r="BV40">
        <v>0.2256909533068665</v>
      </c>
      <c r="BW40">
        <v>0.21099378845867281</v>
      </c>
      <c r="BX40">
        <v>0.19728842022977491</v>
      </c>
      <c r="BY40">
        <v>0.18451646051190451</v>
      </c>
      <c r="BZ40">
        <v>0.1726233507069104</v>
      </c>
      <c r="CA40">
        <v>0.161558147904838</v>
      </c>
      <c r="CB40">
        <v>0.15127332545189279</v>
      </c>
      <c r="CC40">
        <v>0.1417245870939752</v>
      </c>
      <c r="CD40">
        <v>0.13287069393708251</v>
      </c>
      <c r="CE40">
        <v>0.12467330351872261</v>
      </c>
      <c r="CF40">
        <v>0.11709682033412611</v>
      </c>
      <c r="CG40">
        <v>0.1101082572079122</v>
      </c>
      <c r="CH40">
        <v>0.103677106946904</v>
      </c>
      <c r="CI40">
        <v>9.7775223751206397E-2</v>
      </c>
      <c r="CJ40">
        <v>9.2376713901320073E-2</v>
      </c>
      <c r="CK40">
        <v>8.7457835276783413E-2</v>
      </c>
      <c r="CL40">
        <v>8.2996905298060142E-2</v>
      </c>
      <c r="CM40">
        <v>7.8974216917707452E-2</v>
      </c>
      <c r="CN40">
        <v>7.5371962319927377E-2</v>
      </c>
      <c r="CO40">
        <v>7.2174164019116915E-2</v>
      </c>
      <c r="CP40">
        <v>6.9366613078063466E-2</v>
      </c>
      <c r="CQ40">
        <v>6.6936814195248218E-2</v>
      </c>
      <c r="CR40">
        <v>6.4873937439312357E-2</v>
      </c>
      <c r="CS40">
        <v>6.3168776434860519E-2</v>
      </c>
      <c r="CT40">
        <v>6.1813712830872447E-2</v>
      </c>
      <c r="CU40">
        <v>6.0802686907653232E-2</v>
      </c>
      <c r="CV40">
        <v>6.0131174203757347E-2</v>
      </c>
      <c r="CW40">
        <v>5.9796168068352529E-2</v>
      </c>
    </row>
    <row r="41" spans="2:101" x14ac:dyDescent="0.25">
      <c r="B41">
        <v>38</v>
      </c>
      <c r="C41">
        <v>23.17605430685682</v>
      </c>
      <c r="D41">
        <v>21.74597694354857</v>
      </c>
      <c r="E41">
        <v>20.403983215991609</v>
      </c>
      <c r="F41">
        <v>19.144645138843821</v>
      </c>
      <c r="G41">
        <v>17.962869440916752</v>
      </c>
      <c r="H41">
        <v>16.853876926254809</v>
      </c>
      <c r="I41">
        <v>15.81318310732785</v>
      </c>
      <c r="J41">
        <v>14.83658003193508</v>
      </c>
      <c r="K41">
        <v>13.92011923025208</v>
      </c>
      <c r="L41">
        <v>13.060095712988369</v>
      </c>
      <c r="M41">
        <v>12.253032955878901</v>
      </c>
      <c r="N41">
        <v>11.495668809726981</v>
      </c>
      <c r="O41">
        <v>10.784942278962889</v>
      </c>
      <c r="P41">
        <v>10.11798111519855</v>
      </c>
      <c r="Q41">
        <v>9.4920901755590954</v>
      </c>
      <c r="R41">
        <v>8.9047404986668752</v>
      </c>
      <c r="S41">
        <v>8.3535590540590405</v>
      </c>
      <c r="T41">
        <v>7.8363191235457386</v>
      </c>
      <c r="U41">
        <v>7.3509312755733198</v>
      </c>
      <c r="V41">
        <v>6.8954348960573526</v>
      </c>
      <c r="W41">
        <v>6.4679902414018784</v>
      </c>
      <c r="X41">
        <v>6.0668709815345743</v>
      </c>
      <c r="Y41">
        <v>5.6904572027703111</v>
      </c>
      <c r="Z41">
        <v>5.337228842175854</v>
      </c>
      <c r="AA41">
        <v>5.0057595268544226</v>
      </c>
      <c r="AB41">
        <v>4.6947107932066068</v>
      </c>
      <c r="AC41">
        <v>4.4028266627615551</v>
      </c>
      <c r="AD41">
        <v>4.1289285526142407</v>
      </c>
      <c r="AE41">
        <v>3.8719104998581741</v>
      </c>
      <c r="AF41">
        <v>3.630734680672727</v>
      </c>
      <c r="AG41">
        <v>3.4044272059157019</v>
      </c>
      <c r="AH41">
        <v>3.192074176190161</v>
      </c>
      <c r="AI41">
        <v>2.9928179804032489</v>
      </c>
      <c r="AJ41">
        <v>2.805853822819881</v>
      </c>
      <c r="AK41">
        <v>2.6304264645371269</v>
      </c>
      <c r="AL41">
        <v>2.4658271661730988</v>
      </c>
      <c r="AM41">
        <v>2.3113908193763559</v>
      </c>
      <c r="AN41">
        <v>2.1664932555264862</v>
      </c>
      <c r="AO41">
        <v>2.0305487207115651</v>
      </c>
      <c r="AP41">
        <v>1.90300750674151</v>
      </c>
      <c r="AQ41">
        <v>1.78335372858643</v>
      </c>
      <c r="AR41">
        <v>1.6711032392213061</v>
      </c>
      <c r="AS41">
        <v>1.565801673414029</v>
      </c>
      <c r="AT41">
        <v>1.467022612514761</v>
      </c>
      <c r="AU41">
        <v>1.374365862794487</v>
      </c>
      <c r="AV41">
        <v>1.287455840338847</v>
      </c>
      <c r="AW41">
        <v>1.205940055935844</v>
      </c>
      <c r="AX41">
        <v>1.1294876937986691</v>
      </c>
      <c r="AY41">
        <v>1.057788278346337</v>
      </c>
      <c r="AZ41">
        <v>0.99055042361947443</v>
      </c>
      <c r="BA41">
        <v>0.92750066024459343</v>
      </c>
      <c r="BB41">
        <v>0.86838233517311991</v>
      </c>
      <c r="BC41">
        <v>0.81295457971650364</v>
      </c>
      <c r="BD41">
        <v>0.76099134167552052</v>
      </c>
      <c r="BE41">
        <v>0.71228047762129165</v>
      </c>
      <c r="BF41">
        <v>0.66662290162967253</v>
      </c>
      <c r="BG41">
        <v>0.62383178699946029</v>
      </c>
      <c r="BH41">
        <v>0.5837318176997961</v>
      </c>
      <c r="BI41">
        <v>0.54615848649405052</v>
      </c>
      <c r="BJ41">
        <v>0.51095743687673689</v>
      </c>
      <c r="BK41">
        <v>0.47798384613838252</v>
      </c>
      <c r="BL41">
        <v>0.44710184704041472</v>
      </c>
      <c r="BM41">
        <v>0.41818398573837712</v>
      </c>
      <c r="BN41">
        <v>0.39111071374040662</v>
      </c>
      <c r="BO41">
        <v>0.36576991182574398</v>
      </c>
      <c r="BP41">
        <v>0.34205644397813367</v>
      </c>
      <c r="BQ41">
        <v>0.31987173951177539</v>
      </c>
      <c r="BR41">
        <v>0.29912340168209539</v>
      </c>
      <c r="BS41">
        <v>0.27972484118174989</v>
      </c>
      <c r="BT41">
        <v>0.26159493302391468</v>
      </c>
      <c r="BU41">
        <v>0.24465769541023971</v>
      </c>
      <c r="BV41">
        <v>0.2288419892710927</v>
      </c>
      <c r="BW41">
        <v>0.21408123724962641</v>
      </c>
      <c r="BX41">
        <v>0.20031316098134869</v>
      </c>
      <c r="BY41">
        <v>0.18747953559538641</v>
      </c>
      <c r="BZ41">
        <v>0.1755259604341646</v>
      </c>
      <c r="CA41">
        <v>0.16440164505486271</v>
      </c>
      <c r="CB41">
        <v>0.1540592096380777</v>
      </c>
      <c r="CC41">
        <v>0.14445449898915899</v>
      </c>
      <c r="CD41">
        <v>0.13554640937211099</v>
      </c>
      <c r="CE41">
        <v>0.1272967274694814</v>
      </c>
      <c r="CF41">
        <v>0.1196699808112278</v>
      </c>
      <c r="CG41">
        <v>0.11263329906192961</v>
      </c>
      <c r="CH41">
        <v>0.10615628560125499</v>
      </c>
      <c r="CI41">
        <v>0.10021089887368009</v>
      </c>
      <c r="CJ41">
        <v>9.4771343024213195E-2</v>
      </c>
      <c r="CK41">
        <v>8.981396737477354E-2</v>
      </c>
      <c r="CL41">
        <v>8.5317174331564161E-2</v>
      </c>
      <c r="CM41">
        <v>8.1261335348898456E-2</v>
      </c>
      <c r="CN41">
        <v>7.7628714607598681E-2</v>
      </c>
      <c r="CO41">
        <v>7.4403400097473593E-2</v>
      </c>
      <c r="CP41">
        <v>7.1571241823690457E-2</v>
      </c>
      <c r="CQ41">
        <v>6.9119796886106144E-2</v>
      </c>
      <c r="CR41">
        <v>6.7038281208361639E-2</v>
      </c>
      <c r="CS41">
        <v>6.5317527720548441E-2</v>
      </c>
      <c r="CT41">
        <v>6.3949950826181379E-2</v>
      </c>
      <c r="CU41">
        <v>6.2929517008502245E-2</v>
      </c>
      <c r="CV41">
        <v>6.2251721457773357E-2</v>
      </c>
      <c r="CW41">
        <v>6.1913570623840293E-2</v>
      </c>
    </row>
    <row r="42" spans="2:101" x14ac:dyDescent="0.25">
      <c r="B42">
        <v>39</v>
      </c>
      <c r="C42">
        <v>23.176208784983722</v>
      </c>
      <c r="D42">
        <v>21.74628564485598</v>
      </c>
      <c r="E42">
        <v>20.404445631301499</v>
      </c>
      <c r="F42">
        <v>19.145260506173319</v>
      </c>
      <c r="G42">
        <v>17.96363674761178</v>
      </c>
      <c r="H42">
        <v>16.85479491182214</v>
      </c>
      <c r="I42">
        <v>15.814250266955071</v>
      </c>
      <c r="J42">
        <v>14.837794620685081</v>
      </c>
      <c r="K42">
        <v>13.92147926791624</v>
      </c>
      <c r="L42">
        <v>13.06159898958026</v>
      </c>
      <c r="M42">
        <v>12.254677037748079</v>
      </c>
      <c r="N42">
        <v>11.49745104626972</v>
      </c>
      <c r="O42">
        <v>10.78685980990482</v>
      </c>
      <c r="P42">
        <v>10.12003087842281</v>
      </c>
      <c r="Q42">
        <v>9.494268915450558</v>
      </c>
      <c r="R42">
        <v>8.9070447749422428</v>
      </c>
      <c r="S42">
        <v>8.3559852510502495</v>
      </c>
      <c r="T42">
        <v>7.838863459903564</v>
      </c>
      <c r="U42">
        <v>7.3535898143559244</v>
      </c>
      <c r="V42">
        <v>6.8982035551679779</v>
      </c>
      <c r="W42">
        <v>6.4708648043386567</v>
      </c>
      <c r="X42">
        <v>6.0698471084148657</v>
      </c>
      <c r="Y42">
        <v>5.6935304415913244</v>
      </c>
      <c r="Z42">
        <v>5.340394640272649</v>
      </c>
      <c r="AA42">
        <v>5.0090132425165201</v>
      </c>
      <c r="AB42">
        <v>4.6980477074142257</v>
      </c>
      <c r="AC42">
        <v>4.4062419910024353</v>
      </c>
      <c r="AD42">
        <v>4.1324174567425516</v>
      </c>
      <c r="AE42">
        <v>3.8754680999572528</v>
      </c>
      <c r="AF42">
        <v>3.6343560668839712</v>
      </c>
      <c r="AG42">
        <v>3.4081074501970079</v>
      </c>
      <c r="AH42">
        <v>3.1958083439676059</v>
      </c>
      <c r="AI42">
        <v>2.9966011420814809</v>
      </c>
      <c r="AJ42">
        <v>2.8096810651171822</v>
      </c>
      <c r="AK42">
        <v>2.6342929016130729</v>
      </c>
      <c r="AL42">
        <v>2.4697279505172278</v>
      </c>
      <c r="AM42">
        <v>2.3153211524290498</v>
      </c>
      <c r="AN42">
        <v>2.1704483980035718</v>
      </c>
      <c r="AO42">
        <v>2.0345240026069291</v>
      </c>
      <c r="AP42">
        <v>1.906998336983065</v>
      </c>
      <c r="AQ42">
        <v>1.7873556043228871</v>
      </c>
      <c r="AR42">
        <v>1.675111754719335</v>
      </c>
      <c r="AS42">
        <v>1.569812528546795</v>
      </c>
      <c r="AT42">
        <v>1.47103162082535</v>
      </c>
      <c r="AU42">
        <v>1.3783689591191399</v>
      </c>
      <c r="AV42">
        <v>1.291449087977828</v>
      </c>
      <c r="AW42">
        <v>1.2099196533605121</v>
      </c>
      <c r="AX42">
        <v>1.1334499808866629</v>
      </c>
      <c r="AY42">
        <v>1.061729742137306</v>
      </c>
      <c r="AZ42">
        <v>0.99446770358737524</v>
      </c>
      <c r="BA42">
        <v>0.93139055308290253</v>
      </c>
      <c r="BB42">
        <v>0.8722417990921052</v>
      </c>
      <c r="BC42">
        <v>0.81678073825321107</v>
      </c>
      <c r="BD42">
        <v>0.76478148701874815</v>
      </c>
      <c r="BE42">
        <v>0.71603207345563646</v>
      </c>
      <c r="BF42">
        <v>0.67033358550434841</v>
      </c>
      <c r="BG42">
        <v>0.62749937222858421</v>
      </c>
      <c r="BH42">
        <v>0.58735429480294954</v>
      </c>
      <c r="BI42">
        <v>0.54973402418653095</v>
      </c>
      <c r="BJ42">
        <v>0.5144843826205836</v>
      </c>
      <c r="BK42">
        <v>0.48146072626616032</v>
      </c>
      <c r="BL42">
        <v>0.45052736646449182</v>
      </c>
      <c r="BM42">
        <v>0.42155702725978372</v>
      </c>
      <c r="BN42">
        <v>0.39443033697173391</v>
      </c>
      <c r="BO42">
        <v>0.36903535174321789</v>
      </c>
      <c r="BP42">
        <v>0.3452671091188293</v>
      </c>
      <c r="BQ42">
        <v>0.32302720983192762</v>
      </c>
      <c r="BR42">
        <v>0.30222342609331321</v>
      </c>
      <c r="BS42">
        <v>0.2827693347815341</v>
      </c>
      <c r="BT42">
        <v>0.26458397403760608</v>
      </c>
      <c r="BU42">
        <v>0.24759152186120659</v>
      </c>
      <c r="BV42">
        <v>0.23172099539590721</v>
      </c>
      <c r="BW42">
        <v>0.21690596967492229</v>
      </c>
      <c r="BX42">
        <v>0.2030843146787866</v>
      </c>
      <c r="BY42">
        <v>0.1901979496307824</v>
      </c>
      <c r="BZ42">
        <v>0.17819261352646981</v>
      </c>
      <c r="CA42">
        <v>0.1670176509602577</v>
      </c>
      <c r="CB42">
        <v>0.15662581237392459</v>
      </c>
      <c r="CC42">
        <v>0.14697306791177669</v>
      </c>
      <c r="CD42">
        <v>0.13801843412209541</v>
      </c>
      <c r="CE42">
        <v>0.12972381279731951</v>
      </c>
      <c r="CF42">
        <v>0.12205384129525849</v>
      </c>
      <c r="CG42">
        <v>0.1149757537304623</v>
      </c>
      <c r="CH42">
        <v>0.1084592524690962</v>
      </c>
      <c r="CI42">
        <v>0.102476389403293</v>
      </c>
      <c r="CJ42">
        <v>9.7001456520835916E-2</v>
      </c>
      <c r="CK42">
        <v>9.2010885323528413E-2</v>
      </c>
      <c r="CL42">
        <v>8.7483154684761644E-2</v>
      </c>
      <c r="CM42">
        <v>8.3398706770289266E-2</v>
      </c>
      <c r="CN42">
        <v>7.9739870679976121E-2</v>
      </c>
      <c r="CO42">
        <v>7.6490793499164766E-2</v>
      </c>
      <c r="CP42">
        <v>7.3637378479041615E-2</v>
      </c>
      <c r="CQ42">
        <v>7.1167230094346223E-2</v>
      </c>
      <c r="CR42">
        <v>6.9069605754666696E-2</v>
      </c>
      <c r="CS42">
        <v>6.7335373972884582E-2</v>
      </c>
      <c r="CT42">
        <v>6.5956978820377543E-2</v>
      </c>
      <c r="CU42">
        <v>6.4928410524643709E-2</v>
      </c>
      <c r="CV42">
        <v>6.4245182089621267E-2</v>
      </c>
      <c r="CW42">
        <v>6.3904311843558048E-2</v>
      </c>
    </row>
    <row r="43" spans="2:101" x14ac:dyDescent="0.25">
      <c r="B43">
        <v>40</v>
      </c>
      <c r="C43">
        <v>23.17634396832889</v>
      </c>
      <c r="D43">
        <v>21.746555794357288</v>
      </c>
      <c r="E43">
        <v>20.404850313176219</v>
      </c>
      <c r="F43">
        <v>19.145799071233121</v>
      </c>
      <c r="G43">
        <v>17.964308333039451</v>
      </c>
      <c r="H43">
        <v>16.85559844353044</v>
      </c>
      <c r="I43">
        <v>15.815184462518809</v>
      </c>
      <c r="J43">
        <v>14.83885799283596</v>
      </c>
      <c r="K43">
        <v>13.922670128587409</v>
      </c>
      <c r="L43">
        <v>13.062915454485941</v>
      </c>
      <c r="M43">
        <v>12.256117031481329</v>
      </c>
      <c r="N43">
        <v>11.49901230789987</v>
      </c>
      <c r="O43">
        <v>10.788539899054941</v>
      </c>
      <c r="P43">
        <v>10.12182718180426</v>
      </c>
      <c r="Q43">
        <v>9.4961786538320716</v>
      </c>
      <c r="R43">
        <v>8.9090650105280424</v>
      </c>
      <c r="S43">
        <v>8.3581128952417245</v>
      </c>
      <c r="T43">
        <v>7.8410952814164014</v>
      </c>
      <c r="U43">
        <v>7.3559224476648879</v>
      </c>
      <c r="V43">
        <v>6.90063350924963</v>
      </c>
      <c r="W43">
        <v>6.4733884716820143</v>
      </c>
      <c r="X43">
        <v>6.0724607742694303</v>
      </c>
      <c r="Y43">
        <v>5.6962302934206264</v>
      </c>
      <c r="Z43">
        <v>5.3431767773822152</v>
      </c>
      <c r="AA43">
        <v>5.0118736858240034</v>
      </c>
      <c r="AB43">
        <v>4.7009824093297858</v>
      </c>
      <c r="AC43">
        <v>4.4092468453873117</v>
      </c>
      <c r="AD43">
        <v>4.1354883089141516</v>
      </c>
      <c r="AE43">
        <v>3.8786007567091012</v>
      </c>
      <c r="AF43">
        <v>3.6375463064895261</v>
      </c>
      <c r="AG43">
        <v>3.411351032366817</v>
      </c>
      <c r="AH43">
        <v>3.199101019730008</v>
      </c>
      <c r="AI43">
        <v>2.9999386635577352</v>
      </c>
      <c r="AJ43">
        <v>2.8130591951629711</v>
      </c>
      <c r="AK43">
        <v>2.637707423299041</v>
      </c>
      <c r="AL43">
        <v>2.4731746764229849</v>
      </c>
      <c r="AM43">
        <v>2.3187959337251982</v>
      </c>
      <c r="AN43">
        <v>2.1739471332986362</v>
      </c>
      <c r="AO43">
        <v>2.0380426465366881</v>
      </c>
      <c r="AP43">
        <v>1.910532908521493</v>
      </c>
      <c r="AQ43">
        <v>1.7909021947955781</v>
      </c>
      <c r="AR43">
        <v>1.678666535501105</v>
      </c>
      <c r="AS43">
        <v>1.573371758427438</v>
      </c>
      <c r="AT43">
        <v>1.4745916530286429</v>
      </c>
      <c r="AU43">
        <v>1.381926247962102</v>
      </c>
      <c r="AV43">
        <v>1.2950001951583909</v>
      </c>
      <c r="AW43">
        <v>1.213461253863922</v>
      </c>
      <c r="AX43">
        <v>1.136978868502013</v>
      </c>
      <c r="AY43">
        <v>1.0652428345777949</v>
      </c>
      <c r="AZ43">
        <v>0.99796204720859905</v>
      </c>
      <c r="BA43">
        <v>0.93486332719594856</v>
      </c>
      <c r="BB43">
        <v>0.87569031986911483</v>
      </c>
      <c r="BC43">
        <v>0.82020246222466753</v>
      </c>
      <c r="BD43">
        <v>0.76817401416337461</v>
      </c>
      <c r="BE43">
        <v>0.7193931498848869</v>
      </c>
      <c r="BF43">
        <v>0.67366110574472771</v>
      </c>
      <c r="BG43">
        <v>0.63079138110680688</v>
      </c>
      <c r="BH43">
        <v>0.59060898893917013</v>
      </c>
      <c r="BI43">
        <v>0.55294975310288308</v>
      </c>
      <c r="BJ43">
        <v>0.51765964947285426</v>
      </c>
      <c r="BK43">
        <v>0.4845941882071827</v>
      </c>
      <c r="BL43">
        <v>0.45361783464909777</v>
      </c>
      <c r="BM43">
        <v>0.42460346650169001</v>
      </c>
      <c r="BN43">
        <v>0.39743186506329309</v>
      </c>
      <c r="BO43">
        <v>0.37199123844992238</v>
      </c>
      <c r="BP43">
        <v>0.34817677486062948</v>
      </c>
      <c r="BQ43">
        <v>0.32589022406400048</v>
      </c>
      <c r="BR43">
        <v>0.30503950539912589</v>
      </c>
      <c r="BS43">
        <v>0.28553834069166939</v>
      </c>
      <c r="BT43">
        <v>0.26730591058744929</v>
      </c>
      <c r="BU43">
        <v>0.25026653290112222</v>
      </c>
      <c r="BV43">
        <v>0.23434936166725609</v>
      </c>
      <c r="BW43">
        <v>0.21948810566560789</v>
      </c>
      <c r="BX43">
        <v>0.2056207652714441</v>
      </c>
      <c r="BY43">
        <v>0.19268938655689641</v>
      </c>
      <c r="BZ43">
        <v>0.18063983163929009</v>
      </c>
      <c r="CA43">
        <v>0.1694215643391033</v>
      </c>
      <c r="CB43">
        <v>0.15898745027226369</v>
      </c>
      <c r="CC43">
        <v>0.149293570560836</v>
      </c>
      <c r="CD43">
        <v>0.14029904840164059</v>
      </c>
      <c r="CE43">
        <v>0.13196588778446031</v>
      </c>
      <c r="CF43">
        <v>0.12425882370192549</v>
      </c>
      <c r="CG43">
        <v>0.1171451832394368</v>
      </c>
      <c r="CH43">
        <v>0.1105947569782586</v>
      </c>
      <c r="CI43">
        <v>0.10457968018688391</v>
      </c>
      <c r="CJ43">
        <v>9.9074323316138191E-2</v>
      </c>
      <c r="CK43">
        <v>9.4055191350953748E-2</v>
      </c>
      <c r="CL43">
        <v>8.9500831608599896E-2</v>
      </c>
      <c r="CM43">
        <v>8.5391749606834821E-2</v>
      </c>
      <c r="CN43">
        <v>8.1710332659383766E-2</v>
      </c>
      <c r="CO43">
        <v>7.8440780886833039E-2</v>
      </c>
      <c r="CP43">
        <v>7.5569045361820741E-2</v>
      </c>
      <c r="CQ43">
        <v>7.3082773136388113E-2</v>
      </c>
      <c r="CR43">
        <v>7.0971258927468028E-2</v>
      </c>
      <c r="CS43">
        <v>6.9225403263448726E-2</v>
      </c>
      <c r="CT43">
        <v>6.7837676921460144E-2</v>
      </c>
      <c r="CU43">
        <v>6.6802091510460571E-2</v>
      </c>
      <c r="CV43">
        <v>6.6114176080056097E-2</v>
      </c>
      <c r="CW43">
        <v>6.577095966022739E-2</v>
      </c>
    </row>
    <row r="44" spans="2:101" x14ac:dyDescent="0.25">
      <c r="B44">
        <v>41</v>
      </c>
      <c r="C44">
        <v>23.176462385936929</v>
      </c>
      <c r="D44">
        <v>21.746792444283489</v>
      </c>
      <c r="E44">
        <v>20.40520482533741</v>
      </c>
      <c r="F44">
        <v>19.14627089174477</v>
      </c>
      <c r="G44">
        <v>17.964896725698829</v>
      </c>
      <c r="H44">
        <v>16.856302491785939</v>
      </c>
      <c r="I44">
        <v>15.8160030719182</v>
      </c>
      <c r="J44">
        <v>14.83978989394523</v>
      </c>
      <c r="K44">
        <v>13.923713880369309</v>
      </c>
      <c r="L44">
        <v>13.06406944812629</v>
      </c>
      <c r="M44">
        <v>12.257379494649779</v>
      </c>
      <c r="N44">
        <v>11.500381309429921</v>
      </c>
      <c r="O44">
        <v>10.790013354026479</v>
      </c>
      <c r="P44">
        <v>10.123402857011291</v>
      </c>
      <c r="Q44">
        <v>9.4978541736159592</v>
      </c>
      <c r="R44">
        <v>8.9108378629565586</v>
      </c>
      <c r="S44">
        <v>8.3599804386120589</v>
      </c>
      <c r="T44">
        <v>7.8430547510602153</v>
      </c>
      <c r="U44">
        <v>7.3579709630319599</v>
      </c>
      <c r="V44">
        <v>6.9027680812461689</v>
      </c>
      <c r="W44">
        <v>6.4756060102391189</v>
      </c>
      <c r="X44">
        <v>6.0747580961160672</v>
      </c>
      <c r="Y44">
        <v>5.6986041300360597</v>
      </c>
      <c r="Z44">
        <v>5.3456237831013169</v>
      </c>
      <c r="AA44">
        <v>5.0143904460695374</v>
      </c>
      <c r="AB44">
        <v>4.7035654489452234</v>
      </c>
      <c r="AC44">
        <v>4.4118926370438309</v>
      </c>
      <c r="AD44">
        <v>4.1381932815654707</v>
      </c>
      <c r="AE44">
        <v>3.8813613040682209</v>
      </c>
      <c r="AF44">
        <v>3.6403587955016299</v>
      </c>
      <c r="AG44">
        <v>3.4142118116528941</v>
      </c>
      <c r="AH44">
        <v>3.2020064279764959</v>
      </c>
      <c r="AI44">
        <v>3.0028850378279661</v>
      </c>
      <c r="AJ44">
        <v>2.8160428791067602</v>
      </c>
      <c r="AK44">
        <v>2.64072477523808</v>
      </c>
      <c r="AL44">
        <v>2.4762220772895489</v>
      </c>
      <c r="AM44">
        <v>2.3218697948337561</v>
      </c>
      <c r="AN44">
        <v>2.1770439039300631</v>
      </c>
      <c r="AO44">
        <v>2.0411588213164218</v>
      </c>
      <c r="AP44">
        <v>1.9136650345735831</v>
      </c>
      <c r="AQ44">
        <v>1.7940468786561401</v>
      </c>
      <c r="AR44">
        <v>1.6818204497756819</v>
      </c>
      <c r="AS44">
        <v>1.576531648178062</v>
      </c>
      <c r="AT44">
        <v>1.4777543418776311</v>
      </c>
      <c r="AU44">
        <v>1.385088643900801</v>
      </c>
      <c r="AV44">
        <v>1.2981592960506629</v>
      </c>
      <c r="AW44">
        <v>1.216614152635046</v>
      </c>
      <c r="AX44">
        <v>1.140122758005347</v>
      </c>
      <c r="AY44">
        <v>1.068375012132563</v>
      </c>
      <c r="AZ44">
        <v>1.001079918803597</v>
      </c>
      <c r="BA44">
        <v>0.93796441135524944</v>
      </c>
      <c r="BB44">
        <v>0.87877225117676261</v>
      </c>
      <c r="BC44">
        <v>0.82326299450713947</v>
      </c>
      <c r="BD44">
        <v>0.77121102332904101</v>
      </c>
      <c r="BE44">
        <v>0.72240463642144448</v>
      </c>
      <c r="BF44">
        <v>0.67664519687628655</v>
      </c>
      <c r="BG44">
        <v>0.63374633261349445</v>
      </c>
      <c r="BH44">
        <v>0.59353318664300758</v>
      </c>
      <c r="BI44">
        <v>0.55584171402470162</v>
      </c>
      <c r="BJ44">
        <v>0.52051802266570846</v>
      </c>
      <c r="BK44">
        <v>0.48741775527288311</v>
      </c>
      <c r="BL44">
        <v>0.45640550994461998</v>
      </c>
      <c r="BM44">
        <v>0.42735429704351452</v>
      </c>
      <c r="BN44">
        <v>0.4001450301380487</v>
      </c>
      <c r="BO44">
        <v>0.37466604894004257</v>
      </c>
      <c r="BP44">
        <v>0.35081267229452001</v>
      </c>
      <c r="BQ44">
        <v>0.32848677940069487</v>
      </c>
      <c r="BR44">
        <v>0.30759641755725298</v>
      </c>
      <c r="BS44">
        <v>0.28805543483331419</v>
      </c>
      <c r="BT44">
        <v>0.26978313616741539</v>
      </c>
      <c r="BU44">
        <v>0.25270396149247892</v>
      </c>
      <c r="BV44">
        <v>0.23674718457385779</v>
      </c>
      <c r="BW44">
        <v>0.2218466313325678</v>
      </c>
      <c r="BX44">
        <v>0.20794041650440681</v>
      </c>
      <c r="BY44">
        <v>0.19497069756078739</v>
      </c>
      <c r="BZ44">
        <v>0.18288344488718519</v>
      </c>
      <c r="CA44">
        <v>0.17162822728177571</v>
      </c>
      <c r="CB44">
        <v>0.16115801189873841</v>
      </c>
      <c r="CC44">
        <v>0.15142897781973369</v>
      </c>
      <c r="CD44">
        <v>0.14240034249311859</v>
      </c>
      <c r="CE44">
        <v>0.1340342003323727</v>
      </c>
      <c r="CF44">
        <v>0.12629537281509681</v>
      </c>
      <c r="CG44">
        <v>0.1191512694708123</v>
      </c>
      <c r="CH44">
        <v>0.1125717591902919</v>
      </c>
      <c r="CI44">
        <v>0.1065290513313322</v>
      </c>
      <c r="CJ44">
        <v>0.1009975861355521</v>
      </c>
      <c r="CK44">
        <v>9.595393400941532E-2</v>
      </c>
      <c r="CL44">
        <v>9.1376703258294611E-2</v>
      </c>
      <c r="CM44">
        <v>8.7246455897009412E-2</v>
      </c>
      <c r="CN44">
        <v>8.3545631193700842E-2</v>
      </c>
      <c r="CO44">
        <v>8.0258476634849529E-2</v>
      </c>
      <c r="CP44">
        <v>7.7370986030054212E-2</v>
      </c>
      <c r="CQ44">
        <v>7.4870844503866607E-2</v>
      </c>
      <c r="CR44">
        <v>7.2747380150588015E-2</v>
      </c>
      <c r="CS44">
        <v>7.0991522154596254E-2</v>
      </c>
      <c r="CT44">
        <v>6.9595765205630045E-2</v>
      </c>
      <c r="CU44">
        <v>6.8554140063753266E-2</v>
      </c>
      <c r="CV44">
        <v>6.7862190154279745E-2</v>
      </c>
      <c r="CW44">
        <v>6.7516954096653592E-2</v>
      </c>
    </row>
    <row r="45" spans="2:101" x14ac:dyDescent="0.25">
      <c r="B45">
        <v>42</v>
      </c>
      <c r="C45">
        <v>23.176566217250919</v>
      </c>
      <c r="D45">
        <v>21.746999948622008</v>
      </c>
      <c r="E45">
        <v>20.40551568653715</v>
      </c>
      <c r="F45">
        <v>19.14668463659833</v>
      </c>
      <c r="G45">
        <v>17.965412725195669</v>
      </c>
      <c r="H45">
        <v>16.856919962760159</v>
      </c>
      <c r="I45">
        <v>15.81672107909773</v>
      </c>
      <c r="J45">
        <v>14.84060735239466</v>
      </c>
      <c r="K45">
        <v>13.92462955831842</v>
      </c>
      <c r="L45">
        <v>13.06508197017453</v>
      </c>
      <c r="M45">
        <v>12.25848734533499</v>
      </c>
      <c r="N45">
        <v>11.50158283714984</v>
      </c>
      <c r="O45">
        <v>10.79130677529864</v>
      </c>
      <c r="P45">
        <v>10.1247862610577</v>
      </c>
      <c r="Q45">
        <v>9.4993255272562784</v>
      </c>
      <c r="R45">
        <v>8.9123950157934608</v>
      </c>
      <c r="S45">
        <v>8.3616211284913753</v>
      </c>
      <c r="T45">
        <v>7.8447766097874556</v>
      </c>
      <c r="U45">
        <v>7.3597715223261453</v>
      </c>
      <c r="V45">
        <v>6.904644778911571</v>
      </c>
      <c r="W45">
        <v>6.4775561965343122</v>
      </c>
      <c r="X45">
        <v>6.0767790402999964</v>
      </c>
      <c r="Y45">
        <v>5.7006930270695619</v>
      </c>
      <c r="Z45">
        <v>5.3477777604830763</v>
      </c>
      <c r="AA45">
        <v>5.0166065707846741</v>
      </c>
      <c r="AB45">
        <v>4.7058407345047399</v>
      </c>
      <c r="AC45">
        <v>4.4142240505932051</v>
      </c>
      <c r="AD45">
        <v>4.1405777510406274</v>
      </c>
      <c r="AE45">
        <v>3.8837957253774</v>
      </c>
      <c r="AF45">
        <v>3.6428400397116358</v>
      </c>
      <c r="AG45">
        <v>3.4167367321587321</v>
      </c>
      <c r="AH45">
        <v>3.20457186763376</v>
      </c>
      <c r="AI45">
        <v>3.0054878360277222</v>
      </c>
      <c r="AJ45">
        <v>2.818679878773239</v>
      </c>
      <c r="AK45">
        <v>2.6433928297299718</v>
      </c>
      <c r="AL45">
        <v>2.478918057186799</v>
      </c>
      <c r="AM45">
        <v>2.3245905945919532</v>
      </c>
      <c r="AN45">
        <v>2.179786448385332</v>
      </c>
      <c r="AO45">
        <v>2.0439200720250921</v>
      </c>
      <c r="AP45">
        <v>1.9164419959712229</v>
      </c>
      <c r="AQ45">
        <v>1.796836604021667</v>
      </c>
      <c r="AR45">
        <v>1.6846200469872561</v>
      </c>
      <c r="AS45">
        <v>1.5793382852484079</v>
      </c>
      <c r="AT45">
        <v>1.4805652522573249</v>
      </c>
      <c r="AU45">
        <v>1.3879011315392871</v>
      </c>
      <c r="AV45">
        <v>1.3009707402056989</v>
      </c>
      <c r="AW45">
        <v>1.219422012422321</v>
      </c>
      <c r="AX45">
        <v>1.1429245766809719</v>
      </c>
      <c r="AY45">
        <v>1.071168421102392</v>
      </c>
      <c r="AZ45">
        <v>1.003862641354154</v>
      </c>
      <c r="BA45">
        <v>0.94073426610222555</v>
      </c>
      <c r="BB45">
        <v>0.88152715522792491</v>
      </c>
      <c r="BC45">
        <v>0.82600096633768061</v>
      </c>
      <c r="BD45">
        <v>0.77393018536797697</v>
      </c>
      <c r="BE45">
        <v>0.7251032173490124</v>
      </c>
      <c r="BF45">
        <v>0.67932153363308245</v>
      </c>
      <c r="BG45">
        <v>0.63639887212256596</v>
      </c>
      <c r="BH45">
        <v>0.59616048724766912</v>
      </c>
      <c r="BI45">
        <v>0.55844244664488585</v>
      </c>
      <c r="BJ45">
        <v>0.5230909716768366</v>
      </c>
      <c r="BK45">
        <v>0.48996181911176961</v>
      </c>
      <c r="BL45">
        <v>0.4589197014476305</v>
      </c>
      <c r="BM45">
        <v>0.42983774352275722</v>
      </c>
      <c r="BN45">
        <v>0.40259697320175292</v>
      </c>
      <c r="BO45">
        <v>0.37708584406407653</v>
      </c>
      <c r="BP45">
        <v>0.35319978815218889</v>
      </c>
      <c r="BQ45">
        <v>0.33084079695839108</v>
      </c>
      <c r="BR45">
        <v>0.30991702894379708</v>
      </c>
      <c r="BS45">
        <v>0.29034244199141312</v>
      </c>
      <c r="BT45">
        <v>0.27203644929538839</v>
      </c>
      <c r="BU45">
        <v>0.25492359728485431</v>
      </c>
      <c r="BV45">
        <v>0.238933264269825</v>
      </c>
      <c r="BW45">
        <v>0.22399937858067179</v>
      </c>
      <c r="BX45">
        <v>0.21006015505261999</v>
      </c>
      <c r="BY45">
        <v>0.19705784878050281</v>
      </c>
      <c r="BZ45">
        <v>0.1849385251403248</v>
      </c>
      <c r="CA45">
        <v>0.17365184513919371</v>
      </c>
      <c r="CB45">
        <v>0.16315086521881031</v>
      </c>
      <c r="CC45">
        <v>0.15339185069553099</v>
      </c>
      <c r="CD45">
        <v>0.14433410207644931</v>
      </c>
      <c r="CE45">
        <v>0.13593979354253349</v>
      </c>
      <c r="CF45">
        <v>0.1281738229405214</v>
      </c>
      <c r="CG45">
        <v>0.1210036726708985</v>
      </c>
      <c r="CH45">
        <v>0.1143992809050758</v>
      </c>
      <c r="CI45">
        <v>0.1083329226058716</v>
      </c>
      <c r="CJ45">
        <v>0.10277909986595191</v>
      </c>
      <c r="CK45">
        <v>9.771444111712313E-2</v>
      </c>
      <c r="CL45">
        <v>9.3117608798703344E-2</v>
      </c>
      <c r="CM45">
        <v>8.8969215108800626E-2</v>
      </c>
      <c r="CN45">
        <v>8.5251745494257847E-2</v>
      </c>
      <c r="CO45">
        <v>8.1949489567570311E-2</v>
      </c>
      <c r="CP45">
        <v>7.9048479168616126E-2</v>
      </c>
      <c r="CQ45">
        <v>7.6536433318516117E-2</v>
      </c>
      <c r="CR45">
        <v>7.4402709841223214E-2</v>
      </c>
      <c r="CS45">
        <v>7.2638263455356622E-2</v>
      </c>
      <c r="CT45">
        <v>7.1235610165317098E-2</v>
      </c>
      <c r="CU45">
        <v>7.0188797806444825E-2</v>
      </c>
      <c r="CV45">
        <v>6.9493382624013833E-2</v>
      </c>
      <c r="CW45">
        <v>6.914641179064418E-2</v>
      </c>
    </row>
    <row r="46" spans="2:101" x14ac:dyDescent="0.25">
      <c r="B46">
        <v>43</v>
      </c>
      <c r="C46">
        <v>23.1766573433943</v>
      </c>
      <c r="D46">
        <v>21.747182065514199</v>
      </c>
      <c r="E46">
        <v>20.405788523737449</v>
      </c>
      <c r="F46">
        <v>19.147047789315469</v>
      </c>
      <c r="G46">
        <v>17.965865655328301</v>
      </c>
      <c r="H46">
        <v>16.857462000278812</v>
      </c>
      <c r="I46">
        <v>15.81735142376322</v>
      </c>
      <c r="J46">
        <v>14.84132507580726</v>
      </c>
      <c r="K46">
        <v>13.925433606291159</v>
      </c>
      <c r="L46">
        <v>13.06597116542188</v>
      </c>
      <c r="M46">
        <v>12.259460390468769</v>
      </c>
      <c r="N46">
        <v>11.502638317971449</v>
      </c>
      <c r="O46">
        <v>10.79244316437741</v>
      </c>
      <c r="P46">
        <v>10.12600192158258</v>
      </c>
      <c r="Q46">
        <v>9.5006187171486651</v>
      </c>
      <c r="R46">
        <v>8.9137638920676565</v>
      </c>
      <c r="S46">
        <v>8.3630637518477968</v>
      </c>
      <c r="T46">
        <v>7.8462909494239854</v>
      </c>
      <c r="U46">
        <v>7.3613554609520762</v>
      </c>
      <c r="V46">
        <v>6.9062961179476652</v>
      </c>
      <c r="W46">
        <v>6.4792726614826499</v>
      </c>
      <c r="X46">
        <v>6.0785582862662366</v>
      </c>
      <c r="Y46">
        <v>5.7025326444204723</v>
      </c>
      <c r="Z46">
        <v>5.3496752806215717</v>
      </c>
      <c r="AA46">
        <v>5.0185594720244247</v>
      </c>
      <c r="AB46">
        <v>4.7078464480265332</v>
      </c>
      <c r="AC46">
        <v>4.4162799664648986</v>
      </c>
      <c r="AD46">
        <v>4.1426812242826996</v>
      </c>
      <c r="AE46">
        <v>3.8859440820561519</v>
      </c>
      <c r="AF46">
        <v>3.6450305830423519</v>
      </c>
      <c r="AG46">
        <v>3.4189667486011222</v>
      </c>
      <c r="AH46">
        <v>3.206838632962548</v>
      </c>
      <c r="AI46">
        <v>3.0077886213613318</v>
      </c>
      <c r="AJ46">
        <v>2.8210119565442082</v>
      </c>
      <c r="AK46">
        <v>2.645753479580943</v>
      </c>
      <c r="AL46">
        <v>2.4813045717766191</v>
      </c>
      <c r="AM46">
        <v>2.327000285296787</v>
      </c>
      <c r="AN46">
        <v>2.182216650880807</v>
      </c>
      <c r="AO46">
        <v>2.046368151735233</v>
      </c>
      <c r="AP46">
        <v>1.9189053533717979</v>
      </c>
      <c r="AQ46">
        <v>1.799312679785015</v>
      </c>
      <c r="AR46">
        <v>1.6871063269577109</v>
      </c>
      <c r="AS46">
        <v>1.581832305237082</v>
      </c>
      <c r="AT46">
        <v>1.483064602646742</v>
      </c>
      <c r="AU46">
        <v>1.390403461688408</v>
      </c>
      <c r="AV46">
        <v>1.3034737626473041</v>
      </c>
      <c r="AW46">
        <v>1.2219235068451899</v>
      </c>
      <c r="AX46">
        <v>1.14542239369041</v>
      </c>
      <c r="AY46">
        <v>1.0736604857532479</v>
      </c>
      <c r="AZ46">
        <v>1.0063469564515231</v>
      </c>
      <c r="BA46">
        <v>0.943208915265771</v>
      </c>
      <c r="BB46">
        <v>0.88399030571662252</v>
      </c>
      <c r="BC46">
        <v>0.82845087163245879</v>
      </c>
      <c r="BD46">
        <v>0.77636518751084438</v>
      </c>
      <c r="BE46">
        <v>0.72752174903761002</v>
      </c>
      <c r="BF46">
        <v>0.68172212007069533</v>
      </c>
      <c r="BG46">
        <v>0.63878013262416644</v>
      </c>
      <c r="BH46">
        <v>0.59852113660328499</v>
      </c>
      <c r="BI46">
        <v>0.56078129624221873</v>
      </c>
      <c r="BJ46">
        <v>0.52540693038592323</v>
      </c>
      <c r="BK46">
        <v>0.49225389393447472</v>
      </c>
      <c r="BL46">
        <v>0.46118699793613871</v>
      </c>
      <c r="BM46">
        <v>0.43207946597085822</v>
      </c>
      <c r="BN46">
        <v>0.40481242461394018</v>
      </c>
      <c r="BO46">
        <v>0.37927442590741828</v>
      </c>
      <c r="BP46">
        <v>0.3553609998966003</v>
      </c>
      <c r="BQ46">
        <v>0.33297423541092641</v>
      </c>
      <c r="BR46">
        <v>0.3120223873835748</v>
      </c>
      <c r="BS46">
        <v>0.29241950911107389</v>
      </c>
      <c r="BT46">
        <v>0.27408510795613239</v>
      </c>
      <c r="BU46">
        <v>0.256943823091909</v>
      </c>
      <c r="BV46">
        <v>0.24092512397490751</v>
      </c>
      <c r="BW46">
        <v>0.2259630283191498</v>
      </c>
      <c r="BX46">
        <v>0.21199583842210501</v>
      </c>
      <c r="BY46">
        <v>0.19896589476834589</v>
      </c>
      <c r="BZ46">
        <v>0.18681934590702909</v>
      </c>
      <c r="CA46">
        <v>0.17550593366534531</v>
      </c>
      <c r="CB46">
        <v>0.16497879282221459</v>
      </c>
      <c r="CC46">
        <v>0.15519426442615369</v>
      </c>
      <c r="CD46">
        <v>0.1461117219957089</v>
      </c>
      <c r="CE46">
        <v>0.1376934098942684</v>
      </c>
      <c r="CF46">
        <v>0.12990429322004721</v>
      </c>
      <c r="CG46">
        <v>0.12271191859894159</v>
      </c>
      <c r="CH46">
        <v>0.116086285313159</v>
      </c>
      <c r="CI46">
        <v>0.10999972623913119</v>
      </c>
      <c r="CJ46">
        <v>0.10442679810978819</v>
      </c>
      <c r="CK46">
        <v>9.9344180653371694E-2</v>
      </c>
      <c r="CL46">
        <v>9.4730584197389334E-2</v>
      </c>
      <c r="CM46">
        <v>9.0566665360565679E-2</v>
      </c>
      <c r="CN46">
        <v>8.6834950489361518E-2</v>
      </c>
      <c r="CO46">
        <v>8.3519766526183759E-2</v>
      </c>
      <c r="CP46">
        <v>8.0607179027701648E-2</v>
      </c>
      <c r="CQ46">
        <v>7.8084937080198813E-2</v>
      </c>
      <c r="CR46">
        <v>7.5942424887088578E-2</v>
      </c>
      <c r="CS46">
        <v>7.4170619831516404E-2</v>
      </c>
      <c r="CT46">
        <v>7.2762056842453404E-2</v>
      </c>
      <c r="CU46">
        <v>7.1710798919408347E-2</v>
      </c>
      <c r="CV46">
        <v>7.1012413694962362E-2</v>
      </c>
      <c r="CW46">
        <v>7.0663955939995304E-2</v>
      </c>
    </row>
    <row r="47" spans="2:101" x14ac:dyDescent="0.25">
      <c r="B47">
        <v>44</v>
      </c>
      <c r="C47">
        <v>23.176737390418729</v>
      </c>
      <c r="D47">
        <v>21.74734204361426</v>
      </c>
      <c r="E47">
        <v>20.406028201308231</v>
      </c>
      <c r="F47">
        <v>19.147366819680471</v>
      </c>
      <c r="G47">
        <v>17.966263577613532</v>
      </c>
      <c r="H47">
        <v>16.85793824057399</v>
      </c>
      <c r="I47">
        <v>15.81790529656589</v>
      </c>
      <c r="J47">
        <v>14.84195578574519</v>
      </c>
      <c r="K47">
        <v>13.926140250117371</v>
      </c>
      <c r="L47">
        <v>13.066752734275489</v>
      </c>
      <c r="M47">
        <v>12.26031577239468</v>
      </c>
      <c r="N47">
        <v>11.503566300690061</v>
      </c>
      <c r="O47">
        <v>10.793442438295759</v>
      </c>
      <c r="P47">
        <v>10.127071083036929</v>
      </c>
      <c r="Q47">
        <v>9.5017562718679578</v>
      </c>
      <c r="R47">
        <v>8.914968258846887</v>
      </c>
      <c r="S47">
        <v>8.3643332664192975</v>
      </c>
      <c r="T47">
        <v>7.8476238685144386</v>
      </c>
      <c r="U47">
        <v>7.3627499665122897</v>
      </c>
      <c r="V47">
        <v>6.9077503215418226</v>
      </c>
      <c r="W47">
        <v>6.4807846088232957</v>
      </c>
      <c r="X47">
        <v>6.0801259618808778</v>
      </c>
      <c r="Y47">
        <v>5.7041539764355242</v>
      </c>
      <c r="Z47">
        <v>5.3513481456489238</v>
      </c>
      <c r="AA47">
        <v>5.0202817001358646</v>
      </c>
      <c r="AB47">
        <v>4.7096158278011337</v>
      </c>
      <c r="AC47">
        <v>4.4180942500943594</v>
      </c>
      <c r="AD47">
        <v>4.1445381327198092</v>
      </c>
      <c r="AE47">
        <v>3.8878413101911211</v>
      </c>
      <c r="AF47">
        <v>3.6469658048926452</v>
      </c>
      <c r="AG47">
        <v>3.4209376224996788</v>
      </c>
      <c r="AH47">
        <v>3.2088428067302961</v>
      </c>
      <c r="AI47">
        <v>3.0098237374496541</v>
      </c>
      <c r="AJ47">
        <v>2.8230756571334941</v>
      </c>
      <c r="AK47">
        <v>2.6478434116217251</v>
      </c>
      <c r="AL47">
        <v>2.4834183919602641</v>
      </c>
      <c r="AM47">
        <v>2.3291356649429988</v>
      </c>
      <c r="AN47">
        <v>2.1843712807297559</v>
      </c>
      <c r="AO47">
        <v>2.0485397466327271</v>
      </c>
      <c r="AP47">
        <v>1.9210916568362779</v>
      </c>
      <c r="AQ47">
        <v>1.8015114684459981</v>
      </c>
      <c r="AR47">
        <v>1.68931541485555</v>
      </c>
      <c r="AS47">
        <v>1.5840495479748991</v>
      </c>
      <c r="AT47">
        <v>1.4852879013857321</v>
      </c>
      <c r="AU47">
        <v>1.3926307669787941</v>
      </c>
      <c r="AV47">
        <v>1.3057030780872549</v>
      </c>
      <c r="AW47">
        <v>1.224152892561378</v>
      </c>
      <c r="AX47">
        <v>1.1476499696339739</v>
      </c>
      <c r="AY47">
        <v>1.0758844348061949</v>
      </c>
      <c r="AZ47">
        <v>1.008565527338853</v>
      </c>
      <c r="BA47">
        <v>0.94542042526923353</v>
      </c>
      <c r="BB47">
        <v>0.88619314318748366</v>
      </c>
      <c r="BC47">
        <v>0.83064349830001305</v>
      </c>
      <c r="BD47">
        <v>0.77854614058531268</v>
      </c>
      <c r="BE47">
        <v>0.7296896431060631</v>
      </c>
      <c r="BF47">
        <v>0.68387564878516471</v>
      </c>
      <c r="BG47">
        <v>0.64091807018214908</v>
      </c>
      <c r="BH47">
        <v>0.60064233902121344</v>
      </c>
      <c r="BI47">
        <v>0.56288470242285982</v>
      </c>
      <c r="BJ47">
        <v>0.52749156298137834</v>
      </c>
      <c r="BK47">
        <v>0.49431886000711239</v>
      </c>
      <c r="BL47">
        <v>0.46323148941974779</v>
      </c>
      <c r="BM47">
        <v>0.43410275993535308</v>
      </c>
      <c r="BN47">
        <v>0.40681388333705831</v>
      </c>
      <c r="BO47">
        <v>0.38125349675708969</v>
      </c>
      <c r="BP47">
        <v>0.35731721502832059</v>
      </c>
      <c r="BQ47">
        <v>0.33490721128473672</v>
      </c>
      <c r="BR47">
        <v>0.3139318241051825</v>
      </c>
      <c r="BS47">
        <v>0.29430518960246488</v>
      </c>
      <c r="BT47">
        <v>0.27594689696078589</v>
      </c>
      <c r="BU47">
        <v>0.25878166601991381</v>
      </c>
      <c r="BV47">
        <v>0.2427390455941705</v>
      </c>
      <c r="BW47">
        <v>0.22775313129778499</v>
      </c>
      <c r="BX47">
        <v>0.2137623017281953</v>
      </c>
      <c r="BY47">
        <v>0.20070897193305021</v>
      </c>
      <c r="BZ47">
        <v>0.18853936315695211</v>
      </c>
      <c r="CA47">
        <v>0.17720328793005891</v>
      </c>
      <c r="CB47">
        <v>0.16665394962315719</v>
      </c>
      <c r="CC47">
        <v>0.15684775565262751</v>
      </c>
      <c r="CD47">
        <v>0.14774414357427901</v>
      </c>
      <c r="CE47">
        <v>0.13930541935712881</v>
      </c>
      <c r="CF47">
        <v>0.13149660717837719</v>
      </c>
      <c r="CG47">
        <v>0.1242853101270391</v>
      </c>
      <c r="CH47">
        <v>0.1176415812487193</v>
      </c>
      <c r="CI47">
        <v>0.1115378044055504</v>
      </c>
      <c r="CJ47">
        <v>0.1059485844658354</v>
      </c>
      <c r="CK47">
        <v>0.1008506463753953</v>
      </c>
      <c r="CL47">
        <v>9.6222742699374919E-2</v>
      </c>
      <c r="CM47">
        <v>9.2045569257162896E-2</v>
      </c>
      <c r="CN47">
        <v>8.8301688506806641E-2</v>
      </c>
      <c r="CO47">
        <v>8.4975460365878774E-2</v>
      </c>
      <c r="CP47">
        <v>8.205298018724605E-2</v>
      </c>
      <c r="CQ47">
        <v>7.9522023636428685E-2</v>
      </c>
      <c r="CR47">
        <v>7.7371998245777007E-2</v>
      </c>
      <c r="CS47">
        <v>7.5593901447874146E-2</v>
      </c>
      <c r="CT47">
        <v>7.4180284916963046E-2</v>
      </c>
      <c r="CU47">
        <v>7.312522507318775E-2</v>
      </c>
      <c r="CV47">
        <v>7.242429962879271E-2</v>
      </c>
      <c r="CW47">
        <v>7.2074570081220202E-2</v>
      </c>
    </row>
    <row r="48" spans="2:101" x14ac:dyDescent="0.25">
      <c r="B48">
        <v>45</v>
      </c>
      <c r="C48">
        <v>23.176807765866702</v>
      </c>
      <c r="D48">
        <v>21.747482695103638</v>
      </c>
      <c r="E48">
        <v>20.406238930272149</v>
      </c>
      <c r="F48">
        <v>19.147647328883739</v>
      </c>
      <c r="G48">
        <v>17.966613471888721</v>
      </c>
      <c r="H48">
        <v>16.858357027798661</v>
      </c>
      <c r="I48">
        <v>15.81839238887876</v>
      </c>
      <c r="J48">
        <v>14.84251050099647</v>
      </c>
      <c r="K48">
        <v>13.92676181354911</v>
      </c>
      <c r="L48">
        <v>13.067440280426339</v>
      </c>
      <c r="M48">
        <v>12.26106834722264</v>
      </c>
      <c r="N48">
        <v>11.504382863907329</v>
      </c>
      <c r="O48">
        <v>10.79432186590711</v>
      </c>
      <c r="P48">
        <v>10.12801217007425</v>
      </c>
      <c r="Q48">
        <v>9.5027577353124109</v>
      </c>
      <c r="R48">
        <v>8.9160287407287768</v>
      </c>
      <c r="S48">
        <v>8.3654513370866646</v>
      </c>
      <c r="T48">
        <v>7.8487980300598217</v>
      </c>
      <c r="U48">
        <v>7.3639786563470579</v>
      </c>
      <c r="V48">
        <v>6.9090319161071037</v>
      </c>
      <c r="W48">
        <v>6.4821174274262141</v>
      </c>
      <c r="X48">
        <v>6.0815082706443171</v>
      </c>
      <c r="Y48">
        <v>5.7055839923496086</v>
      </c>
      <c r="Z48">
        <v>5.3528240407120187</v>
      </c>
      <c r="AA48">
        <v>5.0218016055728967</v>
      </c>
      <c r="AB48">
        <v>4.711177838346714</v>
      </c>
      <c r="AC48">
        <v>4.4196964283284643</v>
      </c>
      <c r="AD48">
        <v>4.1461785134432638</v>
      </c>
      <c r="AE48">
        <v>3.88951790482874</v>
      </c>
      <c r="AF48">
        <v>3.6486766059113411</v>
      </c>
      <c r="AG48">
        <v>3.422680607829601</v>
      </c>
      <c r="AH48">
        <v>3.2106159441765918</v>
      </c>
      <c r="AI48">
        <v>3.0116249890829958</v>
      </c>
      <c r="AJ48">
        <v>2.824902983648002</v>
      </c>
      <c r="AK48">
        <v>2.649694776648531</v>
      </c>
      <c r="AL48">
        <v>2.485291766325791</v>
      </c>
      <c r="AM48">
        <v>2.3310290308612172</v>
      </c>
      <c r="AN48">
        <v>2.186282635918122</v>
      </c>
      <c r="AO48">
        <v>2.0504671083418269</v>
      </c>
      <c r="AP48">
        <v>1.923033065783468</v>
      </c>
      <c r="AQ48">
        <v>1.8034649926444291</v>
      </c>
      <c r="AR48">
        <v>1.6912791533295921</v>
      </c>
      <c r="AS48">
        <v>1.5860216343542251</v>
      </c>
      <c r="AT48">
        <v>1.4872665073703391</v>
      </c>
      <c r="AU48">
        <v>1.3946141056679371</v>
      </c>
      <c r="AV48">
        <v>1.307689407166023</v>
      </c>
      <c r="AW48">
        <v>1.2261405173387421</v>
      </c>
      <c r="AX48">
        <v>1.149637245927313</v>
      </c>
      <c r="AY48">
        <v>1.0778697716671279</v>
      </c>
      <c r="AZ48">
        <v>1.010547389616441</v>
      </c>
      <c r="BA48">
        <v>0.94739733600685128</v>
      </c>
      <c r="BB48">
        <v>0.88816368584990002</v>
      </c>
      <c r="BC48">
        <v>0.83260631882893676</v>
      </c>
      <c r="BD48">
        <v>0.78049994928046829</v>
      </c>
      <c r="BE48">
        <v>0.73163321633096245</v>
      </c>
      <c r="BF48">
        <v>0.68580783049631577</v>
      </c>
      <c r="BG48">
        <v>0.64283777328154201</v>
      </c>
      <c r="BH48">
        <v>0.60254854653168266</v>
      </c>
      <c r="BI48">
        <v>0.56477646848719232</v>
      </c>
      <c r="BJ48">
        <v>0.52936801368599973</v>
      </c>
      <c r="BK48">
        <v>0.49617919403174682</v>
      </c>
      <c r="BL48">
        <v>0.46507497851488111</v>
      </c>
      <c r="BM48">
        <v>0.43592874922952157</v>
      </c>
      <c r="BN48">
        <v>0.40862179147665501</v>
      </c>
      <c r="BO48">
        <v>0.38304281588159478</v>
      </c>
      <c r="BP48">
        <v>0.35908751058394373</v>
      </c>
      <c r="BQ48">
        <v>0.33665812168009168</v>
      </c>
      <c r="BR48">
        <v>0.31566306021273499</v>
      </c>
      <c r="BS48">
        <v>0.29601653410961859</v>
      </c>
      <c r="BT48">
        <v>0.27763820357482422</v>
      </c>
      <c r="BU48">
        <v>0.26045285853133038</v>
      </c>
      <c r="BV48">
        <v>0.24439011680250289</v>
      </c>
      <c r="BW48">
        <v>0.22938414180502059</v>
      </c>
      <c r="BX48">
        <v>0.21537337860446121</v>
      </c>
      <c r="BY48">
        <v>0.2023003072592324</v>
      </c>
      <c r="BZ48">
        <v>0.19011121244947299</v>
      </c>
      <c r="CA48">
        <v>0.1787559684525348</v>
      </c>
      <c r="CB48">
        <v>0.1681878385903062</v>
      </c>
      <c r="CC48">
        <v>0.158363288331163</v>
      </c>
      <c r="CD48">
        <v>0.14924181128613159</v>
      </c>
      <c r="CE48">
        <v>0.14078576738976881</v>
      </c>
      <c r="CF48">
        <v>0.13296023260746639</v>
      </c>
      <c r="CG48">
        <v>0.12573285955642891</v>
      </c>
      <c r="CH48">
        <v>0.11907374847238469</v>
      </c>
      <c r="CI48">
        <v>0.1129553279967936</v>
      </c>
      <c r="CJ48">
        <v>0.10735224529829419</v>
      </c>
      <c r="CK48">
        <v>0.10224126508069629</v>
      </c>
      <c r="CL48">
        <v>9.7601177066124478E-2</v>
      </c>
      <c r="CM48">
        <v>9.3412711575783902E-2</v>
      </c>
      <c r="CN48">
        <v>8.9658462864903754E-2</v>
      </c>
      <c r="CO48">
        <v>8.6322819898487779E-2</v>
      </c>
      <c r="CP48">
        <v>8.339190428630161E-2</v>
      </c>
      <c r="CQ48">
        <v>8.0853515123834541E-2</v>
      </c>
      <c r="CR48">
        <v>7.8697080514281481E-2</v>
      </c>
      <c r="CS48">
        <v>7.6913615573918293E-2</v>
      </c>
      <c r="CT48">
        <v>7.5495686749796675E-2</v>
      </c>
      <c r="CU48">
        <v>7.4437382303795374E-2</v>
      </c>
      <c r="CV48">
        <v>7.3734288843393614E-2</v>
      </c>
      <c r="CW48">
        <v>7.338347380267507E-2</v>
      </c>
    </row>
    <row r="49" spans="2:101" x14ac:dyDescent="0.25">
      <c r="B49">
        <v>46</v>
      </c>
      <c r="C49">
        <v>23.176869689759549</v>
      </c>
      <c r="D49">
        <v>21.74760645757538</v>
      </c>
      <c r="E49">
        <v>20.40642436090285</v>
      </c>
      <c r="F49">
        <v>19.147894172562172</v>
      </c>
      <c r="G49">
        <v>17.966921389433011</v>
      </c>
      <c r="H49">
        <v>16.858725596780829</v>
      </c>
      <c r="I49">
        <v>15.818821104650191</v>
      </c>
      <c r="J49">
        <v>14.842998777911861</v>
      </c>
      <c r="K49">
        <v>13.927308986383871</v>
      </c>
      <c r="L49">
        <v>13.068045605984169</v>
      </c>
      <c r="M49">
        <v>12.26173100612756</v>
      </c>
      <c r="N49">
        <v>11.50510196257475</v>
      </c>
      <c r="O49">
        <v>10.795096438687651</v>
      </c>
      <c r="P49">
        <v>10.128841181564081</v>
      </c>
      <c r="Q49">
        <v>9.5036400828222973</v>
      </c>
      <c r="R49">
        <v>8.9169632569046939</v>
      </c>
      <c r="S49">
        <v>8.3664367926740795</v>
      </c>
      <c r="T49">
        <v>7.8498331368026726</v>
      </c>
      <c r="U49">
        <v>7.3650620700130887</v>
      </c>
      <c r="V49">
        <v>6.9101622396302851</v>
      </c>
      <c r="W49">
        <v>6.4832932141566744</v>
      </c>
      <c r="X49">
        <v>6.082728027696465</v>
      </c>
      <c r="Y49">
        <v>5.7068461840382874</v>
      </c>
      <c r="Z49">
        <v>5.3541270920666157</v>
      </c>
      <c r="AA49">
        <v>5.0231439059193761</v>
      </c>
      <c r="AB49">
        <v>4.7125577449471017</v>
      </c>
      <c r="AC49">
        <v>4.4211122700674466</v>
      </c>
      <c r="AD49">
        <v>4.1476285945514384</v>
      </c>
      <c r="AE49">
        <v>3.8910005086322879</v>
      </c>
      <c r="AF49">
        <v>3.650189998597444</v>
      </c>
      <c r="AG49">
        <v>3.4242230422175619</v>
      </c>
      <c r="AH49">
        <v>3.2121856634844801</v>
      </c>
      <c r="AI49">
        <v>3.0132202306797571</v>
      </c>
      <c r="AJ49">
        <v>2.8265219827811019</v>
      </c>
      <c r="AK49">
        <v>2.6513357701376421</v>
      </c>
      <c r="AL49">
        <v>2.4869529962131729</v>
      </c>
      <c r="AM49">
        <v>2.332708748009551</v>
      </c>
      <c r="AN49">
        <v>2.1879791035470859</v>
      </c>
      <c r="AO49">
        <v>2.0521786054949018</v>
      </c>
      <c r="AP49">
        <v>1.924757890716922</v>
      </c>
      <c r="AQ49">
        <v>1.8052014661306051</v>
      </c>
      <c r="AR49">
        <v>1.6930256218672179</v>
      </c>
      <c r="AS49">
        <v>1.587776473278609</v>
      </c>
      <c r="AT49">
        <v>1.489028123857107</v>
      </c>
      <c r="AU49">
        <v>1.3963809416241619</v>
      </c>
      <c r="AV49">
        <v>1.3094599420027999</v>
      </c>
      <c r="AW49">
        <v>1.227913270620391</v>
      </c>
      <c r="AX49">
        <v>1.151410779892053</v>
      </c>
      <c r="AY49">
        <v>1.079642693615114</v>
      </c>
      <c r="AZ49">
        <v>1.0123183541612979</v>
      </c>
      <c r="BA49">
        <v>0.94916504718721839</v>
      </c>
      <c r="BB49">
        <v>0.88992689909823852</v>
      </c>
      <c r="BC49">
        <v>0.83436384279474041</v>
      </c>
      <c r="BD49">
        <v>0.78225064750644435</v>
      </c>
      <c r="BE49">
        <v>0.73337600877994902</v>
      </c>
      <c r="BF49">
        <v>0.68754169492835615</v>
      </c>
      <c r="BG49">
        <v>0.64456174647988362</v>
      </c>
      <c r="BH49">
        <v>0.60426172537777134</v>
      </c>
      <c r="BI49">
        <v>0.56647801088465854</v>
      </c>
      <c r="BJ49">
        <v>0.53105713933396359</v>
      </c>
      <c r="BK49">
        <v>0.49785518504826598</v>
      </c>
      <c r="BL49">
        <v>0.46673717991182068</v>
      </c>
      <c r="BM49">
        <v>0.43757656924056221</v>
      </c>
      <c r="BN49">
        <v>0.41025470173980239</v>
      </c>
      <c r="BO49">
        <v>0.38466035147856559</v>
      </c>
      <c r="BP49">
        <v>0.36068926993897321</v>
      </c>
      <c r="BQ49">
        <v>0.33824376632052378</v>
      </c>
      <c r="BR49">
        <v>0.31723231439448801</v>
      </c>
      <c r="BS49">
        <v>0.29756918431050039</v>
      </c>
      <c r="BT49">
        <v>0.27917409785917968</v>
      </c>
      <c r="BU49">
        <v>0.26197190578926671</v>
      </c>
      <c r="BV49">
        <v>0.24589228586763309</v>
      </c>
      <c r="BW49">
        <v>0.2308694604542687</v>
      </c>
      <c r="BX49">
        <v>0.21684193244388439</v>
      </c>
      <c r="BY49">
        <v>0.20375223850000879</v>
      </c>
      <c r="BZ49">
        <v>0.19154671857793559</v>
      </c>
      <c r="CA49">
        <v>0.18017530079871241</v>
      </c>
      <c r="CB49">
        <v>0.16959130079888499</v>
      </c>
      <c r="CC49">
        <v>0.15975123473944919</v>
      </c>
      <c r="CD49">
        <v>0.15061464521293291</v>
      </c>
      <c r="CE49">
        <v>0.1421439393400199</v>
      </c>
      <c r="CF49">
        <v>0.1343042383964459</v>
      </c>
      <c r="CG49">
        <v>0.12706323835806899</v>
      </c>
      <c r="CH49">
        <v>0.1203910807961677</v>
      </c>
      <c r="CI49">
        <v>0.1142602335972356</v>
      </c>
      <c r="CJ49">
        <v>0.1086453810213719</v>
      </c>
      <c r="CK49">
        <v>0.1035233226515011</v>
      </c>
      <c r="CL49">
        <v>9.8872880821843978E-2</v>
      </c>
      <c r="CM49">
        <v>9.4674816148376806E-2</v>
      </c>
      <c r="CN49">
        <v>9.0911750817095793E-2</v>
      </c>
      <c r="CO49">
        <v>8.7568099317667958E-2</v>
      </c>
      <c r="CP49">
        <v>8.4630006340074004E-2</v>
      </c>
      <c r="CQ49">
        <v>8.2085291581197595E-2</v>
      </c>
      <c r="CR49">
        <v>7.9923401236506209E-2</v>
      </c>
      <c r="CS49">
        <v>7.8135365978859284E-2</v>
      </c>
      <c r="CT49">
        <v>7.6713765253497712E-2</v>
      </c>
      <c r="CU49">
        <v>7.5652697743446851E-2</v>
      </c>
      <c r="CV49">
        <v>7.4947757885112765E-2</v>
      </c>
      <c r="CW49">
        <v>7.459601833810936E-2</v>
      </c>
    </row>
    <row r="50" spans="2:101" x14ac:dyDescent="0.25">
      <c r="B50">
        <v>47</v>
      </c>
      <c r="C50">
        <v>23.176924220918021</v>
      </c>
      <c r="D50">
        <v>21.74771544660106</v>
      </c>
      <c r="E50">
        <v>20.406587661388599</v>
      </c>
      <c r="F50">
        <v>19.148111565335519</v>
      </c>
      <c r="G50">
        <v>17.967192583080379</v>
      </c>
      <c r="H50">
        <v>16.859050228344131</v>
      </c>
      <c r="I50">
        <v>15.819198740493441</v>
      </c>
      <c r="J50">
        <v>14.843428914755091</v>
      </c>
      <c r="K50">
        <v>13.927791052501529</v>
      </c>
      <c r="L50">
        <v>13.06857896256388</v>
      </c>
      <c r="M50">
        <v>12.26231494878536</v>
      </c>
      <c r="N50">
        <v>11.505735723021809</v>
      </c>
      <c r="O50">
        <v>10.795779186544079</v>
      </c>
      <c r="P50">
        <v>10.129572026313401</v>
      </c>
      <c r="Q50">
        <v>9.5044180759014871</v>
      </c>
      <c r="R50">
        <v>8.9177873939232981</v>
      </c>
      <c r="S50">
        <v>8.367306015755041</v>
      </c>
      <c r="T50">
        <v>7.8507463370389274</v>
      </c>
      <c r="U50">
        <v>7.3660180900318899</v>
      </c>
      <c r="V50">
        <v>6.9111598762580897</v>
      </c>
      <c r="W50">
        <v>6.4843312211765571</v>
      </c>
      <c r="X50">
        <v>6.0838051186900373</v>
      </c>
      <c r="Y50">
        <v>5.7079610353038888</v>
      </c>
      <c r="Z50">
        <v>5.3552783456055764</v>
      </c>
      <c r="AA50">
        <v>5.0243301724815366</v>
      </c>
      <c r="AB50">
        <v>4.7137776071272199</v>
      </c>
      <c r="AC50">
        <v>4.4223642854436243</v>
      </c>
      <c r="AD50">
        <v>4.1489112988570618</v>
      </c>
      <c r="AE50">
        <v>3.8923124189525571</v>
      </c>
      <c r="AF50">
        <v>3.6515296165818469</v>
      </c>
      <c r="AG50">
        <v>3.4255888572998958</v>
      </c>
      <c r="AH50">
        <v>3.2135761561014502</v>
      </c>
      <c r="AI50">
        <v>3.0146338754800399</v>
      </c>
      <c r="AJ50">
        <v>2.827957251816493</v>
      </c>
      <c r="AK50">
        <v>2.6527911360281</v>
      </c>
      <c r="AL50">
        <v>2.4884269352777788</v>
      </c>
      <c r="AM50">
        <v>2.334199743355867</v>
      </c>
      <c r="AN50">
        <v>2.1894856481111158</v>
      </c>
      <c r="AO50">
        <v>2.053699205024714</v>
      </c>
      <c r="AP50">
        <v>1.9262910666927411</v>
      </c>
      <c r="AQ50">
        <v>1.8067457586147919</v>
      </c>
      <c r="AR50">
        <v>1.6945795922778299</v>
      </c>
      <c r="AS50">
        <v>1.589338707080493</v>
      </c>
      <c r="AT50">
        <v>1.4905972331647239</v>
      </c>
      <c r="AU50">
        <v>1.3979555677108839</v>
      </c>
      <c r="AV50">
        <v>1.3110387577118201</v>
      </c>
      <c r="AW50">
        <v>1.2294949826722861</v>
      </c>
      <c r="AX50">
        <v>1.152994131085098</v>
      </c>
      <c r="AY50">
        <v>1.081226464914351</v>
      </c>
      <c r="AZ50">
        <v>1.013901366672759</v>
      </c>
      <c r="BA50">
        <v>0.95074616401433332</v>
      </c>
      <c r="BB50">
        <v>0.89150502707765966</v>
      </c>
      <c r="BC50">
        <v>0.83593793410919659</v>
      </c>
      <c r="BD50">
        <v>0.78381970117262156</v>
      </c>
      <c r="BE50">
        <v>0.73493907200994357</v>
      </c>
      <c r="BF50">
        <v>0.68909786436313425</v>
      </c>
      <c r="BG50">
        <v>0.64611016929431386</v>
      </c>
      <c r="BH50">
        <v>0.60580160025623542</v>
      </c>
      <c r="BI50">
        <v>0.56800858886722594</v>
      </c>
      <c r="BJ50">
        <v>0.53257772453326169</v>
      </c>
      <c r="BK50">
        <v>0.49936513523750392</v>
      </c>
      <c r="BL50">
        <v>0.46823590698460998</v>
      </c>
      <c r="BM50">
        <v>0.43906353954350053</v>
      </c>
      <c r="BN50">
        <v>0.41172943627923081</v>
      </c>
      <c r="BO50">
        <v>0.38612242600313001</v>
      </c>
      <c r="BP50">
        <v>0.36213831489947168</v>
      </c>
      <c r="BQ50">
        <v>0.33967946670934168</v>
      </c>
      <c r="BR50">
        <v>0.31865440946684132</v>
      </c>
      <c r="BS50">
        <v>0.29897746718976143</v>
      </c>
      <c r="BT50">
        <v>0.28056841502901619</v>
      </c>
      <c r="BU50">
        <v>0.2633521564754524</v>
      </c>
      <c r="BV50">
        <v>0.24725842131223891</v>
      </c>
      <c r="BW50">
        <v>0.23222148308554941</v>
      </c>
      <c r="BX50">
        <v>0.21817989494493159</v>
      </c>
      <c r="BY50">
        <v>0.20507624277959019</v>
      </c>
      <c r="BZ50">
        <v>0.1928569146467822</v>
      </c>
      <c r="CA50">
        <v>0.1814718855547639</v>
      </c>
      <c r="CB50">
        <v>0.17087451672511381</v>
      </c>
      <c r="CC50">
        <v>0.16102136851798579</v>
      </c>
      <c r="CD50">
        <v>0.151872026258836</v>
      </c>
      <c r="CE50">
        <v>0.14338893825864571</v>
      </c>
      <c r="CF50">
        <v>0.13553726536810021</v>
      </c>
      <c r="CG50">
        <v>0.12828474145355881</v>
      </c>
      <c r="CH50">
        <v>0.1216015442271825</v>
      </c>
      <c r="CI50">
        <v>0.1154601759051879</v>
      </c>
      <c r="CJ50">
        <v>0.10983535320840331</v>
      </c>
      <c r="CK50">
        <v>0.10470390625763321</v>
      </c>
      <c r="CL50">
        <v>0.1000446859517119</v>
      </c>
      <c r="CM50">
        <v>9.5838479451419545E-2</v>
      </c>
      <c r="CN50">
        <v>9.2067933424946347E-2</v>
      </c>
      <c r="CO50">
        <v>8.8717484742243613E-2</v>
      </c>
      <c r="CP50">
        <v>8.5773298336242476E-2</v>
      </c>
      <c r="CQ50">
        <v>8.3223211977475842E-2</v>
      </c>
      <c r="CR50">
        <v>8.1056687737476096E-2</v>
      </c>
      <c r="CS50">
        <v>7.9264769942852809E-2</v>
      </c>
      <c r="CT50">
        <v>7.7840049449214632E-2</v>
      </c>
      <c r="CU50">
        <v>7.6776634088908224E-2</v>
      </c>
      <c r="CV50">
        <v>7.607012517256706E-2</v>
      </c>
      <c r="CW50">
        <v>7.5717599948504244E-2</v>
      </c>
    </row>
    <row r="51" spans="2:101" x14ac:dyDescent="0.25">
      <c r="B51">
        <v>48</v>
      </c>
      <c r="C51">
        <v>23.176972279368741</v>
      </c>
      <c r="D51">
        <v>21.747811500480928</v>
      </c>
      <c r="E51">
        <v>20.40673158480298</v>
      </c>
      <c r="F51">
        <v>19.148303169813101</v>
      </c>
      <c r="G51">
        <v>17.967431618016921</v>
      </c>
      <c r="H51">
        <v>16.859336381591849</v>
      </c>
      <c r="I51">
        <v>15.819531639094389</v>
      </c>
      <c r="J51">
        <v>14.843808125816381</v>
      </c>
      <c r="K51">
        <v>13.92821608420968</v>
      </c>
      <c r="L51">
        <v>13.069049265335281</v>
      </c>
      <c r="M51">
        <v>12.262829916549279</v>
      </c>
      <c r="N51">
        <v>11.5062946946324</v>
      </c>
      <c r="O51">
        <v>10.796381447316749</v>
      </c>
      <c r="P51">
        <v>10.1302168096814</v>
      </c>
      <c r="Q51">
        <v>9.5051045651874766</v>
      </c>
      <c r="R51">
        <v>8.918514724220703</v>
      </c>
      <c r="S51">
        <v>8.3680732759139609</v>
      </c>
      <c r="T51">
        <v>7.8515525717504353</v>
      </c>
      <c r="U51">
        <v>7.3668623020048614</v>
      </c>
      <c r="V51">
        <v>6.9120410284820304</v>
      </c>
      <c r="W51">
        <v>6.4852482392642692</v>
      </c>
      <c r="X51">
        <v>6.084756893293175</v>
      </c>
      <c r="Y51">
        <v>5.7089464245944477</v>
      </c>
      <c r="Z51">
        <v>5.3562961778166276</v>
      </c>
      <c r="AA51">
        <v>5.025379248499803</v>
      </c>
      <c r="AB51">
        <v>4.7148567031304474</v>
      </c>
      <c r="AC51">
        <v>4.4234721555754248</v>
      </c>
      <c r="AD51">
        <v>4.1500466779319112</v>
      </c>
      <c r="AE51">
        <v>3.8934740251835902</v>
      </c>
      <c r="AF51">
        <v>3.6527161543244411</v>
      </c>
      <c r="AG51">
        <v>3.4267990198032869</v>
      </c>
      <c r="AH51">
        <v>3.21480862826153</v>
      </c>
      <c r="AI51">
        <v>3.0158873365862142</v>
      </c>
      <c r="AJ51">
        <v>2.8292303782852848</v>
      </c>
      <c r="AK51">
        <v>2.65408260411705</v>
      </c>
      <c r="AL51">
        <v>2.489735423772462</v>
      </c>
      <c r="AM51">
        <v>2.3355239362237512</v>
      </c>
      <c r="AN51">
        <v>2.1908242371158049</v>
      </c>
      <c r="AO51">
        <v>2.0550508922942718</v>
      </c>
      <c r="AP51">
        <v>1.927654567236385</v>
      </c>
      <c r="AQ51">
        <v>1.808119802781945</v>
      </c>
      <c r="AR51">
        <v>1.6959629281542019</v>
      </c>
      <c r="AS51">
        <v>1.590730102815993</v>
      </c>
      <c r="AT51">
        <v>1.491995479228365</v>
      </c>
      <c r="AU51">
        <v>1.399359479067606</v>
      </c>
      <c r="AV51">
        <v>1.3124471759173451</v>
      </c>
      <c r="AW51">
        <v>1.230906777881742</v>
      </c>
      <c r="AX51">
        <v>1.1544082039715351</v>
      </c>
      <c r="AY51">
        <v>1.0826417484939199</v>
      </c>
      <c r="AZ51">
        <v>1.0153168280331679</v>
      </c>
      <c r="BA51">
        <v>0.95216080594406094</v>
      </c>
      <c r="BB51">
        <v>0.89291788959299723</v>
      </c>
      <c r="BC51">
        <v>0.83734809587731363</v>
      </c>
      <c r="BD51">
        <v>0.78522628082855306</v>
      </c>
      <c r="BE51">
        <v>0.73634122936594792</v>
      </c>
      <c r="BF51">
        <v>0.69049480150915699</v>
      </c>
      <c r="BG51">
        <v>0.64750113158859079</v>
      </c>
      <c r="BH51">
        <v>0.60718587720529626</v>
      </c>
      <c r="BI51">
        <v>0.56938551489501421</v>
      </c>
      <c r="BJ51">
        <v>0.53394667963907239</v>
      </c>
      <c r="BK51">
        <v>0.50072554554301973</v>
      </c>
      <c r="BL51">
        <v>0.46958724517038419</v>
      </c>
      <c r="BM51">
        <v>0.44040532517552933</v>
      </c>
      <c r="BN51">
        <v>0.41306123602659278</v>
      </c>
      <c r="BO51">
        <v>0.38744385374765139</v>
      </c>
      <c r="BP51">
        <v>0.36344903173889881</v>
      </c>
      <c r="BQ51">
        <v>0.34097918085551271</v>
      </c>
      <c r="BR51">
        <v>0.31994287604043947</v>
      </c>
      <c r="BS51">
        <v>0.3002544879138469</v>
      </c>
      <c r="BT51">
        <v>0.28183383782313598</v>
      </c>
      <c r="BU51">
        <v>0.26460587495270721</v>
      </c>
      <c r="BV51">
        <v>0.2485003741816669</v>
      </c>
      <c r="BW51">
        <v>0.23345165346235319</v>
      </c>
      <c r="BX51">
        <v>0.2193983095710017</v>
      </c>
      <c r="BY51">
        <v>0.20628297115725761</v>
      </c>
      <c r="BZ51">
        <v>0.1940520680885385</v>
      </c>
      <c r="CA51">
        <v>0.1826556161519797</v>
      </c>
      <c r="CB51">
        <v>0.17204701623858301</v>
      </c>
      <c r="CC51">
        <v>0.16218286719329811</v>
      </c>
      <c r="CD51">
        <v>0.15302279156995621</v>
      </c>
      <c r="CE51">
        <v>0.1445292735828119</v>
      </c>
      <c r="CF51">
        <v>0.13666750859491469</v>
      </c>
      <c r="CG51">
        <v>0.1294052635319751</v>
      </c>
      <c r="CH51">
        <v>0.12271274765335601</v>
      </c>
      <c r="CI51">
        <v>0.11656249315444001</v>
      </c>
      <c r="CJ51">
        <v>0.1109292451148924</v>
      </c>
      <c r="CK51">
        <v>0.1057898603446716</v>
      </c>
      <c r="CL51">
        <v>0.1011232147162922</v>
      </c>
      <c r="CM51">
        <v>9.6910118606313489E-2</v>
      </c>
      <c r="CN51">
        <v>9.3133240101327175E-2</v>
      </c>
      <c r="CO51">
        <v>8.9777035656609883E-2</v>
      </c>
      <c r="CP51">
        <v>8.6827687924532881E-2</v>
      </c>
      <c r="CQ51">
        <v>8.4273050499973579E-2</v>
      </c>
      <c r="CR51">
        <v>8.2102599357561701E-2</v>
      </c>
      <c r="CS51">
        <v>8.0307390783115551E-2</v>
      </c>
      <c r="CT51">
        <v>7.8880025627903194E-2</v>
      </c>
      <c r="CU51">
        <v>7.7814619740355084E-2</v>
      </c>
      <c r="CV51">
        <v>7.710678045449626E-2</v>
      </c>
      <c r="CW51">
        <v>7.6753589039604719E-2</v>
      </c>
    </row>
    <row r="52" spans="2:101" x14ac:dyDescent="0.25">
      <c r="B52">
        <v>49</v>
      </c>
      <c r="C52">
        <v>23.17701466545531</v>
      </c>
      <c r="D52">
        <v>21.74789621841559</v>
      </c>
      <c r="E52">
        <v>20.406858526234551</v>
      </c>
      <c r="F52">
        <v>19.148472172528969</v>
      </c>
      <c r="G52">
        <v>17.967642466318971</v>
      </c>
      <c r="H52">
        <v>16.85958880679598</v>
      </c>
      <c r="I52">
        <v>15.819825320152139</v>
      </c>
      <c r="J52">
        <v>14.84414269005681</v>
      </c>
      <c r="K52">
        <v>13.928591108199351</v>
      </c>
      <c r="L52">
        <v>13.069464275853591</v>
      </c>
      <c r="M52">
        <v>12.263284391676811</v>
      </c>
      <c r="N52">
        <v>11.506788064948379</v>
      </c>
      <c r="O52">
        <v>10.796913097202779</v>
      </c>
      <c r="P52">
        <v>10.13078607872702</v>
      </c>
      <c r="Q52">
        <v>9.5057107496942272</v>
      </c>
      <c r="R52">
        <v>8.9191570787994472</v>
      </c>
      <c r="S52">
        <v>8.3687510151717746</v>
      </c>
      <c r="T52">
        <v>7.8522648720614399</v>
      </c>
      <c r="U52">
        <v>7.3676083033604343</v>
      </c>
      <c r="V52">
        <v>6.9128198364150428</v>
      </c>
      <c r="W52">
        <v>6.4860589268417002</v>
      </c>
      <c r="X52">
        <v>6.0855985031716324</v>
      </c>
      <c r="Y52">
        <v>5.7098179711331198</v>
      </c>
      <c r="Z52">
        <v>5.3571966492413132</v>
      </c>
      <c r="AA52">
        <v>5.0263076091123722</v>
      </c>
      <c r="AB52">
        <v>4.7158118955577324</v>
      </c>
      <c r="AC52">
        <v>4.4244531030512464</v>
      </c>
      <c r="AD52">
        <v>4.1510522866062729</v>
      </c>
      <c r="AE52">
        <v>3.8945031864527881</v>
      </c>
      <c r="AF52">
        <v>3.653767747175984</v>
      </c>
      <c r="AG52">
        <v>3.427871913169525</v>
      </c>
      <c r="AH52">
        <v>3.2159016833758649</v>
      </c>
      <c r="AI52">
        <v>3.016999409335885</v>
      </c>
      <c r="AJ52">
        <v>2.8303603215548629</v>
      </c>
      <c r="AK52">
        <v>2.655229270116596</v>
      </c>
      <c r="AL52">
        <v>2.490897666344956</v>
      </c>
      <c r="AM52">
        <v>2.336700613125803</v>
      </c>
      <c r="AN52">
        <v>2.1920142122666029</v>
      </c>
      <c r="AO52">
        <v>2.056253037987116</v>
      </c>
      <c r="AP52">
        <v>1.928867766307885</v>
      </c>
      <c r="AQ52">
        <v>1.8093429507341059</v>
      </c>
      <c r="AR52">
        <v>1.697194935224388</v>
      </c>
      <c r="AS52">
        <v>1.591969895990371</v>
      </c>
      <c r="AT52">
        <v>1.4932420041945811</v>
      </c>
      <c r="AU52">
        <v>1.400611702102726</v>
      </c>
      <c r="AV52">
        <v>1.313704085707013</v>
      </c>
      <c r="AW52">
        <v>1.2321673872671499</v>
      </c>
      <c r="AX52">
        <v>1.155671551620937</v>
      </c>
      <c r="AY52">
        <v>1.083906900495315</v>
      </c>
      <c r="AZ52">
        <v>1.0165828794057321</v>
      </c>
      <c r="BA52">
        <v>0.95342688206544324</v>
      </c>
      <c r="BB52">
        <v>0.89418314754050954</v>
      </c>
      <c r="BC52">
        <v>0.83861172568065001</v>
      </c>
      <c r="BD52">
        <v>0.78648750663243661</v>
      </c>
      <c r="BE52">
        <v>0.7375993105011851</v>
      </c>
      <c r="BF52">
        <v>0.69174903347093419</v>
      </c>
      <c r="BG52">
        <v>0.64875084692066309</v>
      </c>
      <c r="BH52">
        <v>0.60843044628977694</v>
      </c>
      <c r="BI52">
        <v>0.57062434664683082</v>
      </c>
      <c r="BJ52">
        <v>0.53517922210506796</v>
      </c>
      <c r="BK52">
        <v>0.50195128640551445</v>
      </c>
      <c r="BL52">
        <v>0.47080571215552419</v>
      </c>
      <c r="BM52">
        <v>0.4416160863665155</v>
      </c>
      <c r="BN52">
        <v>0.41426390008269109</v>
      </c>
      <c r="BO52">
        <v>0.38863807002956458</v>
      </c>
      <c r="BP52">
        <v>0.36463449034157241</v>
      </c>
      <c r="BQ52">
        <v>0.34215561254956839</v>
      </c>
      <c r="BR52">
        <v>0.32111005212345489</v>
      </c>
      <c r="BS52">
        <v>0.30141221997305578</v>
      </c>
      <c r="BT52">
        <v>0.28298197741118258</v>
      </c>
      <c r="BU52">
        <v>0.26574431317817832</v>
      </c>
      <c r="BV52">
        <v>0.24962904121638729</v>
      </c>
      <c r="BW52">
        <v>0.23457051796750511</v>
      </c>
      <c r="BX52">
        <v>0.22050737804412529</v>
      </c>
      <c r="BY52">
        <v>0.20738228720259139</v>
      </c>
      <c r="BZ52">
        <v>0.19514171161273811</v>
      </c>
      <c r="CA52">
        <v>0.18373570248790469</v>
      </c>
      <c r="CB52">
        <v>0.1731176951996645</v>
      </c>
      <c r="CC52">
        <v>0.16324432206097231</v>
      </c>
      <c r="CD52">
        <v>0.15407523801697559</v>
      </c>
      <c r="CE52">
        <v>0.14557295853477109</v>
      </c>
      <c r="CF52">
        <v>0.13770270903330231</v>
      </c>
      <c r="CG52">
        <v>0.13043228524113459</v>
      </c>
      <c r="CH52">
        <v>0.1237319239142352</v>
      </c>
      <c r="CI52">
        <v>0.1175741833883102</v>
      </c>
      <c r="CJ52">
        <v>0.111933833479501</v>
      </c>
      <c r="CK52">
        <v>0.10678775428602801</v>
      </c>
      <c r="CL52">
        <v>0.10211484347895811</v>
      </c>
      <c r="CM52">
        <v>9.7895931704904626E-2</v>
      </c>
      <c r="CN52">
        <v>9.4113705756729615E-2</v>
      </c>
      <c r="CO52">
        <v>9.0752639199287444E-2</v>
      </c>
      <c r="CP52">
        <v>8.7798930168190736E-2</v>
      </c>
      <c r="CQ52">
        <v>8.5240446088498345E-2</v>
      </c>
      <c r="CR52">
        <v>8.3066675088197428E-2</v>
      </c>
      <c r="CS52">
        <v>8.1268683908888306E-2</v>
      </c>
      <c r="CT52">
        <v>7.9839082142200368E-2</v>
      </c>
      <c r="CU52">
        <v>7.8771992646650801E-2</v>
      </c>
      <c r="CV52">
        <v>7.8063028024178749E-2</v>
      </c>
      <c r="CW52">
        <v>7.7709273061035589E-2</v>
      </c>
    </row>
    <row r="53" spans="2:101" x14ac:dyDescent="0.25">
      <c r="B53">
        <v>50</v>
      </c>
      <c r="C53">
        <v>23.177052076170881</v>
      </c>
      <c r="D53">
        <v>21.747970993128391</v>
      </c>
      <c r="E53">
        <v>20.406970571614739</v>
      </c>
      <c r="F53">
        <v>19.148621348848351</v>
      </c>
      <c r="G53">
        <v>17.967828587770079</v>
      </c>
      <c r="H53">
        <v>16.85981164191594</v>
      </c>
      <c r="I53">
        <v>15.820084592350319</v>
      </c>
      <c r="J53">
        <v>14.844438078244581</v>
      </c>
      <c r="K53">
        <v>13.92892224752007</v>
      </c>
      <c r="L53">
        <v>13.06983075851106</v>
      </c>
      <c r="M53">
        <v>12.263685767859171</v>
      </c>
      <c r="N53">
        <v>11.50722384384548</v>
      </c>
      <c r="O53">
        <v>10.79738274811352</v>
      </c>
      <c r="P53">
        <v>10.131289032254131</v>
      </c>
      <c r="Q53">
        <v>9.5062463990222561</v>
      </c>
      <c r="R53">
        <v>8.9197247810532261</v>
      </c>
      <c r="S53">
        <v>8.3693500928507589</v>
      </c>
      <c r="T53">
        <v>7.8528946145463188</v>
      </c>
      <c r="U53">
        <v>7.368267968487725</v>
      </c>
      <c r="V53">
        <v>6.9135086521150484</v>
      </c>
      <c r="W53">
        <v>6.4867760928355693</v>
      </c>
      <c r="X53">
        <v>6.0863431927227438</v>
      </c>
      <c r="Y53">
        <v>5.7105893328478352</v>
      </c>
      <c r="Z53">
        <v>5.3579938089143511</v>
      </c>
      <c r="AA53">
        <v>5.0271296716118954</v>
      </c>
      <c r="AB53">
        <v>4.7166579467446468</v>
      </c>
      <c r="AC53">
        <v>4.4253222117282176</v>
      </c>
      <c r="AD53">
        <v>4.1519435064907313</v>
      </c>
      <c r="AE53">
        <v>3.8954155581691232</v>
      </c>
      <c r="AF53">
        <v>3.654700300261482</v>
      </c>
      <c r="AG53">
        <v>3.4288236680891022</v>
      </c>
      <c r="AH53">
        <v>3.216871653540331</v>
      </c>
      <c r="AI53">
        <v>3.0179866031185938</v>
      </c>
      <c r="AJ53">
        <v>2.831363744301914</v>
      </c>
      <c r="AK53">
        <v>2.6562479261454151</v>
      </c>
      <c r="AL53">
        <v>2.491930560926459</v>
      </c>
      <c r="AM53">
        <v>2.3377467544455039</v>
      </c>
      <c r="AN53">
        <v>2.193072613359714</v>
      </c>
      <c r="AO53">
        <v>2.057322718643519</v>
      </c>
      <c r="AP53">
        <v>1.929947754942305</v>
      </c>
      <c r="AQ53">
        <v>1.810432286217257</v>
      </c>
      <c r="AR53">
        <v>1.6982926686712221</v>
      </c>
      <c r="AS53">
        <v>1.5930750925014401</v>
      </c>
      <c r="AT53">
        <v>1.494353744546679</v>
      </c>
      <c r="AU53">
        <v>1.401729084385565</v>
      </c>
      <c r="AV53">
        <v>1.314826226902202</v>
      </c>
      <c r="AW53">
        <v>1.2332934247667069</v>
      </c>
      <c r="AX53">
        <v>1.1568006446822641</v>
      </c>
      <c r="AY53">
        <v>1.085038231629895</v>
      </c>
      <c r="AZ53">
        <v>1.0177156556990601</v>
      </c>
      <c r="BA53">
        <v>0.95456033642593496</v>
      </c>
      <c r="BB53">
        <v>0.89531653987529936</v>
      </c>
      <c r="BC53">
        <v>0.83974434399630127</v>
      </c>
      <c r="BD53">
        <v>0.78761866805912462</v>
      </c>
      <c r="BE53">
        <v>0.7387283622388523</v>
      </c>
      <c r="BF53">
        <v>0.69287535365609898</v>
      </c>
      <c r="BG53">
        <v>0.64987384541301907</v>
      </c>
      <c r="BH53">
        <v>0.6095495653777121</v>
      </c>
      <c r="BI53">
        <v>0.57173906167139421</v>
      </c>
      <c r="BJ53">
        <v>0.53628904200175498</v>
      </c>
      <c r="BK53">
        <v>0.50305575416404125</v>
      </c>
      <c r="BL53">
        <v>0.47190440519726451</v>
      </c>
      <c r="BM53">
        <v>0.44270861684002938</v>
      </c>
      <c r="BN53">
        <v>0.41534991507753111</v>
      </c>
      <c r="BO53">
        <v>0.38971725170904392</v>
      </c>
      <c r="BP53">
        <v>0.36570655599517471</v>
      </c>
      <c r="BQ53">
        <v>0.34322031456575169</v>
      </c>
      <c r="BR53">
        <v>0.32216717788405091</v>
      </c>
      <c r="BS53">
        <v>0.30246159167031911</v>
      </c>
      <c r="BT53">
        <v>0.28402345178881921</v>
      </c>
      <c r="BU53">
        <v>0.266777781197721</v>
      </c>
      <c r="BV53">
        <v>0.25065442765069079</v>
      </c>
      <c r="BW53">
        <v>0.23558778092264629</v>
      </c>
      <c r="BX53">
        <v>0.22151650841195189</v>
      </c>
      <c r="BY53">
        <v>0.20838330804527769</v>
      </c>
      <c r="BZ53">
        <v>0.19613467748187219</v>
      </c>
      <c r="CA53">
        <v>0.18472069867967281</v>
      </c>
      <c r="CB53">
        <v>0.1740948369484592</v>
      </c>
      <c r="CC53">
        <v>0.16421375367374941</v>
      </c>
      <c r="CD53">
        <v>0.15503713195031571</v>
      </c>
      <c r="CE53">
        <v>0.1465275144173219</v>
      </c>
      <c r="CF53">
        <v>0.1386501526357371</v>
      </c>
      <c r="CG53">
        <v>0.13137286739601001</v>
      </c>
      <c r="CH53">
        <v>0.1246659193884625</v>
      </c>
      <c r="CI53">
        <v>0.11850188971041931</v>
      </c>
      <c r="CJ53">
        <v>0.11285556972451261</v>
      </c>
      <c r="CK53">
        <v>0.1077038598204396</v>
      </c>
      <c r="CL53">
        <v>0.1030256766681994</v>
      </c>
      <c r="CM53">
        <v>9.8801868586193109E-2</v>
      </c>
      <c r="CN53">
        <v>9.5015138679645617E-2</v>
      </c>
      <c r="CO53">
        <v>9.164997543689779E-2</v>
      </c>
      <c r="CP53">
        <v>8.8692590501501911E-2</v>
      </c>
      <c r="CQ53">
        <v>8.6130863366474131E-2</v>
      </c>
      <c r="CR53">
        <v>8.3954292766403427E-2</v>
      </c>
      <c r="CS53">
        <v>8.2153954569278653E-2</v>
      </c>
      <c r="CT53">
        <v>8.0722465996785786E-2</v>
      </c>
      <c r="CU53">
        <v>7.9653956027531336E-2</v>
      </c>
      <c r="CV53">
        <v>7.8944041863099557E-2</v>
      </c>
      <c r="CW53">
        <v>7.8589811360586737E-2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>
    <tabColor theme="9" tint="-0.249977111117893"/>
  </sheetPr>
  <dimension ref="A1:S15"/>
  <sheetViews>
    <sheetView workbookViewId="0">
      <selection activeCell="I24" sqref="I24"/>
    </sheetView>
  </sheetViews>
  <sheetFormatPr defaultRowHeight="15" x14ac:dyDescent="0.25"/>
  <cols>
    <col min="19" max="19" width="3.85546875" style="5" customWidth="1"/>
  </cols>
  <sheetData>
    <row r="1" spans="1:2" x14ac:dyDescent="0.25">
      <c r="A1" s="59" t="s">
        <v>44</v>
      </c>
      <c r="B1" s="60"/>
    </row>
    <row r="2" spans="1:2" x14ac:dyDescent="0.25">
      <c r="A2" s="63">
        <v>11.1</v>
      </c>
      <c r="B2" s="64"/>
    </row>
    <row r="3" spans="1:2" x14ac:dyDescent="0.25">
      <c r="A3" s="9"/>
      <c r="B3" s="10"/>
    </row>
    <row r="4" spans="1:2" x14ac:dyDescent="0.25">
      <c r="A4" s="69" t="s">
        <v>54</v>
      </c>
      <c r="B4" s="70"/>
    </row>
    <row r="5" spans="1:2" x14ac:dyDescent="0.25">
      <c r="A5" s="11" t="s">
        <v>38</v>
      </c>
      <c r="B5" s="12">
        <v>8.1</v>
      </c>
    </row>
    <row r="6" spans="1:2" x14ac:dyDescent="0.25">
      <c r="A6" s="11" t="s">
        <v>39</v>
      </c>
      <c r="B6" s="12">
        <v>11.6</v>
      </c>
    </row>
    <row r="7" spans="1:2" x14ac:dyDescent="0.25">
      <c r="A7" s="9"/>
      <c r="B7" s="10"/>
    </row>
    <row r="8" spans="1:2" x14ac:dyDescent="0.25">
      <c r="A8" s="61" t="s">
        <v>18</v>
      </c>
      <c r="B8" s="62"/>
    </row>
    <row r="9" spans="1:2" ht="15.75" thickBot="1" x14ac:dyDescent="0.3">
      <c r="A9" s="67">
        <f>SQRT(('נתוני מוט'!$B$20 * 'נתוני מוט'!$B$8) / ('נתוני מוט'!$B$19 * 'נתוני מוט'!$B$6 * 'נתוני מוט'!$B$9))</f>
        <v>11.1</v>
      </c>
      <c r="B9" s="68">
        <f>SQRT(('נתוני מוט'!$B$20 * 'נתוני מוט'!$B$8) / ('נתוני מוט'!$B$19 * 'נתוני מוט'!$B$6))</f>
        <v>0.41555923613079582</v>
      </c>
    </row>
    <row r="10" spans="1:2" ht="15.75" thickBot="1" x14ac:dyDescent="0.3"/>
    <row r="11" spans="1:2" x14ac:dyDescent="0.25">
      <c r="A11" s="59" t="s">
        <v>55</v>
      </c>
      <c r="B11" s="60"/>
    </row>
    <row r="12" spans="1:2" x14ac:dyDescent="0.25">
      <c r="A12" s="63">
        <v>50</v>
      </c>
      <c r="B12" s="64"/>
    </row>
    <row r="13" spans="1:2" x14ac:dyDescent="0.25">
      <c r="A13" s="9"/>
      <c r="B13" s="10"/>
    </row>
    <row r="14" spans="1:2" x14ac:dyDescent="0.25">
      <c r="A14" s="65" t="s">
        <v>46</v>
      </c>
      <c r="B14" s="66"/>
    </row>
    <row r="15" spans="1:2" ht="15.75" thickBot="1" x14ac:dyDescent="0.3">
      <c r="A15" s="57">
        <f ca="1">MAX(INDIRECT("'נתוני טמפ'!$B$3:$B"&amp;ROWS('נתוני טמפ'!$B:$B)))</f>
        <v>50</v>
      </c>
      <c r="B15" s="58"/>
    </row>
  </sheetData>
  <mergeCells count="9">
    <mergeCell ref="A15:B15"/>
    <mergeCell ref="A1:B1"/>
    <mergeCell ref="A8:B8"/>
    <mergeCell ref="A11:B11"/>
    <mergeCell ref="A12:B12"/>
    <mergeCell ref="A14:B14"/>
    <mergeCell ref="A2:B2"/>
    <mergeCell ref="A9:B9"/>
    <mergeCell ref="A4:B4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6D557831-96B8-47D7-9175-C92094075D79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028F36EC-F2FB-4BAD-9845-86A9B4FB0C49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498D94ED-95E9-4EEA-AFD3-92CC26D76471}">
  <ds:schemaRefs>
    <ds:schemaRef ds:uri="http://www.w3.org/2001/XMLSchema"/>
    <ds:schemaRef ds:uri="http://microsoft.data.visualization.Client.Excel/1.0"/>
  </ds:schemaRefs>
</ds:datastoreItem>
</file>

<file path=customXml/itemProps4.xml><?xml version="1.0" encoding="utf-8"?>
<ds:datastoreItem xmlns:ds="http://schemas.openxmlformats.org/officeDocument/2006/customXml" ds:itemID="{0EDAF21A-793F-4BAD-BD95-634691C2C8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נתוני מוט</vt:lpstr>
      <vt:lpstr>נתוני טמפ</vt:lpstr>
      <vt:lpstr>שיפועים</vt:lpstr>
      <vt:lpstr>שגיאת שיפוע</vt:lpstr>
      <vt:lpstr>שגיאה סופית</vt:lpstr>
      <vt:lpstr>גרף טמפ</vt:lpstr>
      <vt:lpstr>הפרש טמפ</vt:lpstr>
      <vt:lpstr>תיאוריה</vt:lpstr>
      <vt:lpstr>תוצאות מודל</vt:lpstr>
      <vt:lpstr>גרף תיאוריה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Noam</dc:creator>
  <cp:lastModifiedBy>Noam</cp:lastModifiedBy>
  <dcterms:created xsi:type="dcterms:W3CDTF">2020-01-24T13:46:09Z</dcterms:created>
  <dcterms:modified xsi:type="dcterms:W3CDTF">2020-05-27T18:39:15Z</dcterms:modified>
</cp:coreProperties>
</file>