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Workbook______________" defaultThemeVersion="166925"/>
  <mc:AlternateContent xmlns:mc="http://schemas.openxmlformats.org/markup-compatibility/2006">
    <mc:Choice Requires="x15">
      <x15ac:absPath xmlns:x15ac="http://schemas.microsoft.com/office/spreadsheetml/2010/11/ac" url="D:\PersonalFiles\physics\ניסויים\"/>
    </mc:Choice>
  </mc:AlternateContent>
  <xr:revisionPtr revIDLastSave="0" documentId="13_ncr:1_{8FE8FCA9-CF6F-4E05-BA4A-1B0E5E3B3504}" xr6:coauthVersionLast="45" xr6:coauthVersionMax="45" xr10:uidLastSave="{00000000-0000-0000-0000-000000000000}"/>
  <bookViews>
    <workbookView xWindow="0" yWindow="0" windowWidth="21600" windowHeight="12900" tabRatio="604" xr2:uid="{00000000-000D-0000-FFFF-FFFF00000000}"/>
  </bookViews>
  <sheets>
    <sheet name="נתוני מוט" sheetId="1" r:id="rId1"/>
    <sheet name="נתוני טמפ" sheetId="2" r:id="rId2"/>
    <sheet name="שיפועים" sheetId="5" r:id="rId3"/>
    <sheet name="שגיאת שיפוע" sheetId="6" r:id="rId4"/>
    <sheet name="שגיאה סופית" sheetId="8" r:id="rId5"/>
    <sheet name="גרף טמפ" sheetId="7" r:id="rId6"/>
    <sheet name="הפרש טמפ" sheetId="17" r:id="rId7"/>
    <sheet name="תיאוריה" sheetId="11" r:id="rId8"/>
    <sheet name="תוצאות מודל" sheetId="15" r:id="rId9"/>
    <sheet name="גרף תיאוריה" sheetId="12" r:id="rId10"/>
  </sheets>
  <definedNames>
    <definedName name="LinarXError" localSheetId="9">OFFSET('שגיאה סופית'!$C$3, 'גרף תיאוריה'!$A$12, 0, 1, 'נתוני מוט'!$B$18)</definedName>
    <definedName name="LocationErrorY" localSheetId="5">OFFSET('שגיאה סופית'!$C$3,0,'גרף טמפ'!$AE$4 - 1,'גרף טמפ'!$P$6,1)</definedName>
    <definedName name="LocationX" localSheetId="5">OFFSET('נתוני טמפ'!$B$3,0,0,'גרף טמפ'!$P$6 + 1,1)</definedName>
    <definedName name="LocationY" localSheetId="5">OFFSET('נתוני טמפ'!$C$3,0,'גרף טמפ'!$AE$4 - 1,'גרף טמפ'!$P$6,1)</definedName>
    <definedName name="M" localSheetId="7">INDEX('גרף תיאוריה'!$A$2:$B$2, 1)</definedName>
    <definedName name="ModelX" localSheetId="9">OFFSET('תוצאות מודל'!$C$2,0,0,1,100 - 1)</definedName>
    <definedName name="ModelY" localSheetId="9">OFFSET('תוצאות מודל'!$C$3,'גרף תיאוריה'!$A$12,0,1,100 - 1)</definedName>
    <definedName name="TimeErrorY" localSheetId="5">OFFSET('שגיאה סופית'!$C$3,'גרף טמפ'!$P$4,0,1,'נתוני מוט'!$B$18)</definedName>
    <definedName name="TimeX" localSheetId="5">OFFSET('נתוני טמפ'!$C$2,0,0,1,'נתוני מוט'!$B$18)</definedName>
    <definedName name="TimeY" localSheetId="5">OFFSET('נתוני טמפ'!$C$3,'גרף טמפ'!$P$4,0,1,'נתוני מוט'!$B$18)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9" i="17" l="1"/>
  <c r="B3" i="11" l="1"/>
  <c r="B7" i="11" s="1"/>
  <c r="E2" i="11" s="1"/>
  <c r="E3" i="11" s="1"/>
  <c r="E4" i="11" s="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B12" i="1"/>
  <c r="N2" i="17" s="1"/>
  <c r="F4" i="17" l="1"/>
  <c r="G3" i="17"/>
  <c r="H3" i="17"/>
  <c r="C3" i="17"/>
  <c r="E3" i="17"/>
  <c r="F3" i="17"/>
  <c r="I3" i="17"/>
  <c r="J3" i="17"/>
  <c r="D3" i="17"/>
  <c r="D20" i="17"/>
  <c r="D40" i="17"/>
  <c r="E4" i="17"/>
  <c r="G51" i="17"/>
  <c r="G45" i="17"/>
  <c r="G39" i="17"/>
  <c r="G33" i="17"/>
  <c r="I26" i="17"/>
  <c r="D19" i="17"/>
  <c r="G11" i="17"/>
  <c r="F51" i="17"/>
  <c r="F45" i="17"/>
  <c r="F39" i="17"/>
  <c r="F33" i="17"/>
  <c r="H26" i="17"/>
  <c r="C19" i="17"/>
  <c r="D11" i="17"/>
  <c r="G27" i="17"/>
  <c r="F44" i="17"/>
  <c r="D38" i="17"/>
  <c r="C32" i="17"/>
  <c r="D25" i="17"/>
  <c r="G17" i="17"/>
  <c r="H9" i="17"/>
  <c r="E52" i="17"/>
  <c r="E40" i="17"/>
  <c r="C12" i="17"/>
  <c r="F38" i="17"/>
  <c r="E25" i="17"/>
  <c r="D44" i="17"/>
  <c r="F49" i="17"/>
  <c r="F37" i="17"/>
  <c r="F16" i="17"/>
  <c r="E37" i="17"/>
  <c r="H8" i="17"/>
  <c r="F54" i="17"/>
  <c r="F48" i="17"/>
  <c r="F42" i="17"/>
  <c r="F36" i="17"/>
  <c r="J29" i="17"/>
  <c r="G22" i="17"/>
  <c r="J14" i="17"/>
  <c r="E7" i="17"/>
  <c r="G12" i="17"/>
  <c r="D34" i="17"/>
  <c r="H17" i="17"/>
  <c r="D50" i="17"/>
  <c r="E31" i="17"/>
  <c r="E55" i="17"/>
  <c r="E16" i="17"/>
  <c r="C54" i="17"/>
  <c r="C48" i="17"/>
  <c r="C42" i="17"/>
  <c r="C36" i="17"/>
  <c r="I29" i="17"/>
  <c r="F22" i="17"/>
  <c r="I14" i="17"/>
  <c r="D7" i="17"/>
  <c r="E34" i="17"/>
  <c r="D52" i="17"/>
  <c r="F56" i="17"/>
  <c r="C10" i="17"/>
  <c r="F55" i="17"/>
  <c r="C24" i="17"/>
  <c r="E49" i="17"/>
  <c r="J23" i="17"/>
  <c r="G53" i="17"/>
  <c r="G47" i="17"/>
  <c r="G41" i="17"/>
  <c r="G35" i="17"/>
  <c r="C29" i="17"/>
  <c r="H21" i="17"/>
  <c r="C14" i="17"/>
  <c r="C6" i="17"/>
  <c r="E46" i="17"/>
  <c r="H27" i="17"/>
  <c r="D46" i="17"/>
  <c r="C20" i="17"/>
  <c r="F50" i="17"/>
  <c r="D32" i="17"/>
  <c r="D56" i="17"/>
  <c r="F43" i="17"/>
  <c r="I8" i="17"/>
  <c r="E43" i="17"/>
  <c r="D31" i="17"/>
  <c r="F53" i="17"/>
  <c r="F47" i="17"/>
  <c r="F41" i="17"/>
  <c r="F35" i="17"/>
  <c r="J28" i="17"/>
  <c r="G21" i="17"/>
  <c r="G13" i="17"/>
  <c r="J5" i="17"/>
  <c r="F14" i="17"/>
  <c r="C4" i="17"/>
  <c r="G5" i="17"/>
  <c r="H4" i="17"/>
  <c r="D6" i="17"/>
  <c r="H7" i="17"/>
  <c r="D9" i="17"/>
  <c r="H10" i="17"/>
  <c r="D12" i="17"/>
  <c r="H13" i="17"/>
  <c r="D15" i="17"/>
  <c r="H16" i="17"/>
  <c r="D18" i="17"/>
  <c r="H19" i="17"/>
  <c r="D21" i="17"/>
  <c r="H22" i="17"/>
  <c r="D24" i="17"/>
  <c r="H25" i="17"/>
  <c r="D27" i="17"/>
  <c r="H28" i="17"/>
  <c r="D30" i="17"/>
  <c r="H31" i="17"/>
  <c r="D33" i="17"/>
  <c r="H34" i="17"/>
  <c r="D36" i="17"/>
  <c r="H37" i="17"/>
  <c r="D39" i="17"/>
  <c r="H40" i="17"/>
  <c r="D42" i="17"/>
  <c r="H43" i="17"/>
  <c r="D45" i="17"/>
  <c r="H46" i="17"/>
  <c r="D48" i="17"/>
  <c r="H49" i="17"/>
  <c r="D51" i="17"/>
  <c r="H52" i="17"/>
  <c r="D54" i="17"/>
  <c r="H55" i="17"/>
  <c r="I4" i="17"/>
  <c r="E6" i="17"/>
  <c r="I7" i="17"/>
  <c r="E9" i="17"/>
  <c r="I10" i="17"/>
  <c r="E12" i="17"/>
  <c r="I13" i="17"/>
  <c r="E15" i="17"/>
  <c r="I16" i="17"/>
  <c r="E18" i="17"/>
  <c r="I19" i="17"/>
  <c r="E21" i="17"/>
  <c r="I22" i="17"/>
  <c r="E24" i="17"/>
  <c r="I25" i="17"/>
  <c r="E27" i="17"/>
  <c r="I28" i="17"/>
  <c r="E30" i="17"/>
  <c r="I31" i="17"/>
  <c r="E33" i="17"/>
  <c r="I34" i="17"/>
  <c r="E36" i="17"/>
  <c r="I37" i="17"/>
  <c r="E39" i="17"/>
  <c r="I40" i="17"/>
  <c r="E42" i="17"/>
  <c r="I43" i="17"/>
  <c r="E45" i="17"/>
  <c r="I46" i="17"/>
  <c r="E48" i="17"/>
  <c r="I49" i="17"/>
  <c r="E51" i="17"/>
  <c r="I52" i="17"/>
  <c r="E54" i="17"/>
  <c r="I55" i="17"/>
  <c r="J4" i="17"/>
  <c r="F6" i="17"/>
  <c r="F9" i="17"/>
  <c r="J10" i="17"/>
  <c r="F12" i="17"/>
  <c r="J13" i="17"/>
  <c r="F15" i="17"/>
  <c r="J16" i="17"/>
  <c r="F18" i="17"/>
  <c r="J19" i="17"/>
  <c r="F21" i="17"/>
  <c r="F24" i="17"/>
  <c r="J25" i="17"/>
  <c r="J22" i="17"/>
  <c r="J7" i="17"/>
  <c r="E5" i="17"/>
  <c r="I6" i="17"/>
  <c r="E8" i="17"/>
  <c r="I9" i="17"/>
  <c r="E11" i="17"/>
  <c r="I12" i="17"/>
  <c r="E14" i="17"/>
  <c r="I15" i="17"/>
  <c r="E17" i="17"/>
  <c r="I18" i="17"/>
  <c r="E20" i="17"/>
  <c r="I21" i="17"/>
  <c r="E23" i="17"/>
  <c r="I24" i="17"/>
  <c r="E26" i="17"/>
  <c r="I27" i="17"/>
  <c r="E29" i="17"/>
  <c r="I30" i="17"/>
  <c r="E32" i="17"/>
  <c r="I33" i="17"/>
  <c r="E35" i="17"/>
  <c r="I36" i="17"/>
  <c r="E38" i="17"/>
  <c r="I39" i="17"/>
  <c r="E41" i="17"/>
  <c r="I42" i="17"/>
  <c r="E44" i="17"/>
  <c r="I45" i="17"/>
  <c r="E47" i="17"/>
  <c r="I48" i="17"/>
  <c r="E50" i="17"/>
  <c r="I51" i="17"/>
  <c r="E53" i="17"/>
  <c r="I54" i="17"/>
  <c r="E56" i="17"/>
  <c r="F5" i="17"/>
  <c r="J6" i="17"/>
  <c r="F8" i="17"/>
  <c r="J9" i="17"/>
  <c r="F11" i="17"/>
  <c r="J12" i="17"/>
  <c r="J15" i="17"/>
  <c r="F17" i="17"/>
  <c r="J18" i="17"/>
  <c r="F20" i="17"/>
  <c r="J21" i="17"/>
  <c r="F23" i="17"/>
  <c r="J24" i="17"/>
  <c r="F26" i="17"/>
  <c r="J27" i="17"/>
  <c r="F29" i="17"/>
  <c r="J30" i="17"/>
  <c r="F32" i="17"/>
  <c r="C56" i="17"/>
  <c r="J53" i="17"/>
  <c r="C52" i="17"/>
  <c r="C50" i="17"/>
  <c r="J47" i="17"/>
  <c r="C46" i="17"/>
  <c r="C44" i="17"/>
  <c r="J41" i="17"/>
  <c r="C40" i="17"/>
  <c r="C38" i="17"/>
  <c r="J35" i="17"/>
  <c r="C34" i="17"/>
  <c r="J31" i="17"/>
  <c r="H29" i="17"/>
  <c r="F27" i="17"/>
  <c r="C25" i="17"/>
  <c r="E22" i="17"/>
  <c r="G19" i="17"/>
  <c r="D17" i="17"/>
  <c r="H14" i="17"/>
  <c r="J11" i="17"/>
  <c r="G9" i="17"/>
  <c r="C7" i="17"/>
  <c r="D4" i="17"/>
  <c r="J55" i="17"/>
  <c r="I53" i="17"/>
  <c r="J51" i="17"/>
  <c r="J49" i="17"/>
  <c r="I47" i="17"/>
  <c r="J45" i="17"/>
  <c r="J43" i="17"/>
  <c r="I41" i="17"/>
  <c r="J39" i="17"/>
  <c r="J37" i="17"/>
  <c r="I35" i="17"/>
  <c r="J33" i="17"/>
  <c r="G31" i="17"/>
  <c r="G29" i="17"/>
  <c r="C27" i="17"/>
  <c r="H24" i="17"/>
  <c r="D22" i="17"/>
  <c r="F19" i="17"/>
  <c r="C17" i="17"/>
  <c r="G14" i="17"/>
  <c r="I11" i="17"/>
  <c r="C9" i="17"/>
  <c r="H6" i="17"/>
  <c r="G55" i="17"/>
  <c r="H53" i="17"/>
  <c r="H51" i="17"/>
  <c r="G49" i="17"/>
  <c r="H47" i="17"/>
  <c r="H45" i="17"/>
  <c r="G43" i="17"/>
  <c r="H41" i="17"/>
  <c r="H39" i="17"/>
  <c r="G37" i="17"/>
  <c r="H35" i="17"/>
  <c r="H33" i="17"/>
  <c r="F31" i="17"/>
  <c r="D29" i="17"/>
  <c r="J26" i="17"/>
  <c r="G24" i="17"/>
  <c r="C22" i="17"/>
  <c r="E19" i="17"/>
  <c r="G16" i="17"/>
  <c r="D14" i="17"/>
  <c r="H11" i="17"/>
  <c r="J8" i="17"/>
  <c r="G6" i="17"/>
  <c r="D55" i="17"/>
  <c r="C51" i="17"/>
  <c r="D47" i="17"/>
  <c r="D41" i="17"/>
  <c r="D35" i="17"/>
  <c r="C31" i="17"/>
  <c r="I23" i="17"/>
  <c r="G8" i="17"/>
  <c r="J56" i="17"/>
  <c r="C53" i="17"/>
  <c r="C49" i="17"/>
  <c r="C43" i="17"/>
  <c r="J38" i="17"/>
  <c r="C35" i="17"/>
  <c r="H30" i="17"/>
  <c r="D26" i="17"/>
  <c r="J20" i="17"/>
  <c r="C16" i="17"/>
  <c r="E13" i="17"/>
  <c r="D8" i="17"/>
  <c r="H5" i="17"/>
  <c r="I56" i="17"/>
  <c r="J54" i="17"/>
  <c r="J52" i="17"/>
  <c r="I50" i="17"/>
  <c r="J48" i="17"/>
  <c r="J46" i="17"/>
  <c r="I44" i="17"/>
  <c r="J42" i="17"/>
  <c r="J40" i="17"/>
  <c r="I38" i="17"/>
  <c r="J36" i="17"/>
  <c r="J34" i="17"/>
  <c r="I32" i="17"/>
  <c r="G30" i="17"/>
  <c r="E28" i="17"/>
  <c r="C26" i="17"/>
  <c r="G23" i="17"/>
  <c r="I20" i="17"/>
  <c r="C18" i="17"/>
  <c r="H15" i="17"/>
  <c r="D13" i="17"/>
  <c r="F10" i="17"/>
  <c r="C8" i="17"/>
  <c r="D5" i="17"/>
  <c r="D53" i="17"/>
  <c r="D49" i="17"/>
  <c r="C45" i="17"/>
  <c r="D43" i="17"/>
  <c r="C39" i="17"/>
  <c r="D37" i="17"/>
  <c r="C33" i="17"/>
  <c r="G28" i="17"/>
  <c r="G26" i="17"/>
  <c r="C21" i="17"/>
  <c r="H18" i="17"/>
  <c r="D16" i="17"/>
  <c r="F13" i="17"/>
  <c r="C11" i="17"/>
  <c r="I5" i="17"/>
  <c r="C55" i="17"/>
  <c r="J50" i="17"/>
  <c r="C47" i="17"/>
  <c r="J44" i="17"/>
  <c r="C41" i="17"/>
  <c r="C37" i="17"/>
  <c r="J32" i="17"/>
  <c r="F28" i="17"/>
  <c r="H23" i="17"/>
  <c r="G18" i="17"/>
  <c r="G10" i="17"/>
  <c r="H56" i="17"/>
  <c r="H54" i="17"/>
  <c r="G52" i="17"/>
  <c r="H50" i="17"/>
  <c r="H48" i="17"/>
  <c r="G46" i="17"/>
  <c r="H44" i="17"/>
  <c r="H42" i="17"/>
  <c r="G40" i="17"/>
  <c r="H38" i="17"/>
  <c r="H36" i="17"/>
  <c r="G34" i="17"/>
  <c r="H32" i="17"/>
  <c r="F30" i="17"/>
  <c r="D28" i="17"/>
  <c r="G25" i="17"/>
  <c r="D23" i="17"/>
  <c r="H20" i="17"/>
  <c r="J17" i="17"/>
  <c r="G15" i="17"/>
  <c r="C13" i="17"/>
  <c r="E10" i="17"/>
  <c r="G7" i="17"/>
  <c r="C5" i="17"/>
  <c r="G56" i="17"/>
  <c r="G54" i="17"/>
  <c r="F52" i="17"/>
  <c r="G50" i="17"/>
  <c r="G48" i="17"/>
  <c r="F46" i="17"/>
  <c r="G44" i="17"/>
  <c r="G42" i="17"/>
  <c r="F40" i="17"/>
  <c r="G38" i="17"/>
  <c r="G36" i="17"/>
  <c r="F34" i="17"/>
  <c r="G32" i="17"/>
  <c r="C30" i="17"/>
  <c r="C28" i="17"/>
  <c r="F25" i="17"/>
  <c r="C23" i="17"/>
  <c r="G20" i="17"/>
  <c r="I17" i="17"/>
  <c r="C15" i="17"/>
  <c r="H12" i="17"/>
  <c r="D10" i="17"/>
  <c r="F7" i="17"/>
  <c r="G4" i="17"/>
  <c r="B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N2" i="11" l="1" a="1"/>
  <c r="N2" i="11" s="1"/>
  <c r="G6" i="1"/>
  <c r="N9" i="11" l="1"/>
  <c r="N3" i="11"/>
  <c r="N4" i="11"/>
  <c r="N8" i="11"/>
  <c r="N7" i="11"/>
  <c r="N5" i="11"/>
  <c r="N6" i="11"/>
  <c r="B46" i="8"/>
  <c r="B47" i="8"/>
  <c r="B48" i="8"/>
  <c r="B49" i="8"/>
  <c r="B50" i="8"/>
  <c r="B51" i="8"/>
  <c r="B52" i="8"/>
  <c r="B53" i="8"/>
  <c r="B54" i="8"/>
  <c r="B55" i="8"/>
  <c r="B56" i="8"/>
  <c r="C46" i="5"/>
  <c r="C46" i="6" s="1"/>
  <c r="D46" i="5"/>
  <c r="E46" i="5"/>
  <c r="F46" i="5"/>
  <c r="G46" i="5"/>
  <c r="H46" i="5"/>
  <c r="I46" i="5"/>
  <c r="J46" i="6" s="1"/>
  <c r="C47" i="5"/>
  <c r="C47" i="6" s="1"/>
  <c r="D47" i="5"/>
  <c r="E47" i="5"/>
  <c r="F47" i="5"/>
  <c r="G47" i="5"/>
  <c r="H47" i="5"/>
  <c r="I47" i="5"/>
  <c r="J47" i="6" s="1"/>
  <c r="C48" i="5"/>
  <c r="D48" i="5"/>
  <c r="E48" i="5"/>
  <c r="F48" i="5"/>
  <c r="G48" i="5"/>
  <c r="H48" i="5"/>
  <c r="I48" i="5"/>
  <c r="J48" i="6" s="1"/>
  <c r="C49" i="5"/>
  <c r="D49" i="5"/>
  <c r="E49" i="5"/>
  <c r="F49" i="5"/>
  <c r="G49" i="5"/>
  <c r="H49" i="5"/>
  <c r="I49" i="5"/>
  <c r="J49" i="6" s="1"/>
  <c r="C50" i="5"/>
  <c r="C50" i="6" s="1"/>
  <c r="D50" i="5"/>
  <c r="D50" i="6" s="1"/>
  <c r="E50" i="5"/>
  <c r="F50" i="5"/>
  <c r="G50" i="5"/>
  <c r="G50" i="6" s="1"/>
  <c r="H50" i="5"/>
  <c r="I50" i="5"/>
  <c r="J50" i="6" s="1"/>
  <c r="C51" i="5"/>
  <c r="D51" i="5"/>
  <c r="E51" i="5"/>
  <c r="F51" i="5"/>
  <c r="G51" i="5"/>
  <c r="H51" i="5"/>
  <c r="I51" i="5"/>
  <c r="I51" i="6" s="1"/>
  <c r="C52" i="5"/>
  <c r="C52" i="6" s="1"/>
  <c r="D52" i="5"/>
  <c r="E52" i="5"/>
  <c r="F52" i="5"/>
  <c r="G52" i="5"/>
  <c r="H52" i="5"/>
  <c r="I52" i="5"/>
  <c r="J52" i="6" s="1"/>
  <c r="C53" i="5"/>
  <c r="C53" i="6" s="1"/>
  <c r="D53" i="5"/>
  <c r="E53" i="5"/>
  <c r="F53" i="5"/>
  <c r="G53" i="5"/>
  <c r="H53" i="5"/>
  <c r="I53" i="5"/>
  <c r="J53" i="6" s="1"/>
  <c r="C54" i="5"/>
  <c r="C54" i="6" s="1"/>
  <c r="D54" i="5"/>
  <c r="E54" i="5"/>
  <c r="F54" i="5"/>
  <c r="G54" i="5"/>
  <c r="H54" i="5"/>
  <c r="I54" i="5"/>
  <c r="C55" i="5"/>
  <c r="C55" i="6" s="1"/>
  <c r="D55" i="5"/>
  <c r="E55" i="5"/>
  <c r="F55" i="5"/>
  <c r="G55" i="5"/>
  <c r="H55" i="5"/>
  <c r="I55" i="5"/>
  <c r="J55" i="6" s="1"/>
  <c r="C56" i="5"/>
  <c r="D56" i="5"/>
  <c r="E56" i="5"/>
  <c r="F56" i="5"/>
  <c r="G56" i="5"/>
  <c r="H56" i="5"/>
  <c r="I56" i="5"/>
  <c r="J56" i="6" s="1"/>
  <c r="F55" i="6" l="1"/>
  <c r="G54" i="6"/>
  <c r="I55" i="6"/>
  <c r="F52" i="6"/>
  <c r="E47" i="6"/>
  <c r="F53" i="6"/>
  <c r="G46" i="6"/>
  <c r="D56" i="6"/>
  <c r="F54" i="6"/>
  <c r="H52" i="6"/>
  <c r="E49" i="6"/>
  <c r="F51" i="6"/>
  <c r="H48" i="6"/>
  <c r="H53" i="6"/>
  <c r="G48" i="6"/>
  <c r="I46" i="6"/>
  <c r="G53" i="6"/>
  <c r="H56" i="6"/>
  <c r="I54" i="6"/>
  <c r="D53" i="6"/>
  <c r="G51" i="6"/>
  <c r="I49" i="6"/>
  <c r="D48" i="6"/>
  <c r="F46" i="6"/>
  <c r="I53" i="6"/>
  <c r="G55" i="6"/>
  <c r="H47" i="6"/>
  <c r="D52" i="6"/>
  <c r="G47" i="6"/>
  <c r="H49" i="6"/>
  <c r="J54" i="6"/>
  <c r="F56" i="6"/>
  <c r="E51" i="6"/>
  <c r="G49" i="6"/>
  <c r="I47" i="6"/>
  <c r="C48" i="6"/>
  <c r="E56" i="6"/>
  <c r="I52" i="6"/>
  <c r="D51" i="6"/>
  <c r="F49" i="6"/>
  <c r="G56" i="6"/>
  <c r="F48" i="6"/>
  <c r="E54" i="6"/>
  <c r="G52" i="6"/>
  <c r="I50" i="6"/>
  <c r="D49" i="6"/>
  <c r="F47" i="6"/>
  <c r="E52" i="6"/>
  <c r="F50" i="6"/>
  <c r="I48" i="6"/>
  <c r="E55" i="6"/>
  <c r="E46" i="6"/>
  <c r="D46" i="6"/>
  <c r="E50" i="6"/>
  <c r="J51" i="6"/>
  <c r="C56" i="6"/>
  <c r="H55" i="6"/>
  <c r="H46" i="6"/>
  <c r="I56" i="6"/>
  <c r="E53" i="6"/>
  <c r="H51" i="6"/>
  <c r="E48" i="6"/>
  <c r="C51" i="6"/>
  <c r="D47" i="6"/>
  <c r="D55" i="6"/>
  <c r="D54" i="6"/>
  <c r="C49" i="6"/>
  <c r="H54" i="6"/>
  <c r="H50" i="6"/>
  <c r="AE6" i="7" l="1"/>
  <c r="A15" i="12"/>
  <c r="P6" i="7"/>
  <c r="B19" i="1" l="1"/>
  <c r="C2" i="2" l="1"/>
  <c r="C2" i="17" s="1"/>
  <c r="B20" i="1" l="1"/>
  <c r="K17" i="1" s="1"/>
  <c r="K18" i="1" s="1"/>
  <c r="B9" i="12" l="1"/>
  <c r="G7" i="1"/>
  <c r="B9" i="1" s="1"/>
  <c r="M3" i="11"/>
  <c r="M4" i="11" s="1"/>
  <c r="M5" i="11" s="1"/>
  <c r="M6" i="11" s="1"/>
  <c r="M7" i="11" s="1"/>
  <c r="M8" i="11" s="1"/>
  <c r="M9" i="11" s="1"/>
  <c r="B10" i="1" l="1"/>
  <c r="A9" i="12"/>
  <c r="M3" i="8" l="1"/>
  <c r="M2" i="8" l="1"/>
  <c r="J52" i="8" l="1"/>
  <c r="I51" i="8"/>
  <c r="G46" i="8"/>
  <c r="J46" i="8"/>
  <c r="C54" i="8"/>
  <c r="C55" i="8"/>
  <c r="G50" i="8"/>
  <c r="F53" i="8"/>
  <c r="C53" i="8"/>
  <c r="G54" i="8"/>
  <c r="J48" i="8"/>
  <c r="J49" i="8"/>
  <c r="J50" i="8"/>
  <c r="C52" i="8"/>
  <c r="J55" i="8"/>
  <c r="F55" i="8"/>
  <c r="F52" i="8"/>
  <c r="D50" i="8"/>
  <c r="E47" i="8"/>
  <c r="J56" i="8"/>
  <c r="C46" i="8"/>
  <c r="J53" i="8"/>
  <c r="C50" i="8"/>
  <c r="J47" i="8"/>
  <c r="C47" i="8"/>
  <c r="I55" i="8"/>
  <c r="E50" i="8"/>
  <c r="C51" i="8"/>
  <c r="I56" i="8"/>
  <c r="D49" i="8"/>
  <c r="D56" i="8"/>
  <c r="I54" i="8"/>
  <c r="H49" i="8"/>
  <c r="D51" i="8"/>
  <c r="I47" i="8"/>
  <c r="I48" i="8"/>
  <c r="J51" i="8"/>
  <c r="H46" i="8"/>
  <c r="G56" i="8"/>
  <c r="I49" i="8"/>
  <c r="H53" i="8"/>
  <c r="H50" i="8"/>
  <c r="G55" i="8"/>
  <c r="H48" i="8"/>
  <c r="F56" i="8"/>
  <c r="E52" i="8"/>
  <c r="D54" i="8"/>
  <c r="F51" i="8"/>
  <c r="F48" i="8"/>
  <c r="E55" i="8"/>
  <c r="F47" i="8"/>
  <c r="E46" i="8"/>
  <c r="I52" i="8"/>
  <c r="C49" i="8"/>
  <c r="H54" i="8"/>
  <c r="E48" i="8"/>
  <c r="H55" i="8"/>
  <c r="F50" i="8"/>
  <c r="D52" i="8"/>
  <c r="E51" i="8"/>
  <c r="E53" i="8"/>
  <c r="H56" i="8"/>
  <c r="H47" i="8"/>
  <c r="D48" i="8"/>
  <c r="E49" i="8"/>
  <c r="E56" i="8"/>
  <c r="D55" i="8"/>
  <c r="G48" i="8"/>
  <c r="H52" i="8"/>
  <c r="C48" i="8"/>
  <c r="G49" i="8"/>
  <c r="D46" i="8"/>
  <c r="F54" i="8"/>
  <c r="F49" i="8"/>
  <c r="D47" i="8"/>
  <c r="G47" i="8"/>
  <c r="C56" i="8"/>
  <c r="H51" i="8"/>
  <c r="G52" i="8"/>
  <c r="J54" i="8"/>
  <c r="I53" i="8"/>
  <c r="I46" i="8"/>
  <c r="G51" i="8"/>
  <c r="G53" i="8"/>
  <c r="E54" i="8"/>
  <c r="I50" i="8"/>
  <c r="D53" i="8"/>
  <c r="F46" i="8"/>
  <c r="B13" i="1"/>
  <c r="C2" i="5"/>
  <c r="B1" i="8"/>
  <c r="A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" i="11" l="1"/>
  <c r="C2" i="6"/>
  <c r="C2" i="8" s="1"/>
  <c r="D2" i="2"/>
  <c r="D2" i="17" s="1"/>
  <c r="C4" i="5"/>
  <c r="D4" i="5"/>
  <c r="E4" i="5"/>
  <c r="F4" i="5"/>
  <c r="G4" i="5"/>
  <c r="H4" i="5"/>
  <c r="I4" i="5"/>
  <c r="J4" i="6" s="1"/>
  <c r="J4" i="8" s="1"/>
  <c r="C5" i="5"/>
  <c r="D5" i="5"/>
  <c r="E5" i="5"/>
  <c r="F5" i="5"/>
  <c r="G5" i="5"/>
  <c r="H5" i="5"/>
  <c r="I5" i="5"/>
  <c r="J5" i="6" s="1"/>
  <c r="J5" i="8" s="1"/>
  <c r="C6" i="5"/>
  <c r="C6" i="6" s="1"/>
  <c r="C6" i="8" s="1"/>
  <c r="D6" i="5"/>
  <c r="E6" i="5"/>
  <c r="F6" i="5"/>
  <c r="G6" i="5"/>
  <c r="H6" i="5"/>
  <c r="I6" i="5"/>
  <c r="J6" i="6" s="1"/>
  <c r="J6" i="8" s="1"/>
  <c r="C7" i="5"/>
  <c r="C7" i="6" s="1"/>
  <c r="C7" i="8" s="1"/>
  <c r="D7" i="5"/>
  <c r="E7" i="5"/>
  <c r="F7" i="5"/>
  <c r="G7" i="5"/>
  <c r="H7" i="5"/>
  <c r="I7" i="5"/>
  <c r="J7" i="6" s="1"/>
  <c r="J7" i="8" s="1"/>
  <c r="C8" i="5"/>
  <c r="C8" i="6" s="1"/>
  <c r="C8" i="8" s="1"/>
  <c r="D8" i="5"/>
  <c r="E8" i="5"/>
  <c r="F8" i="5"/>
  <c r="G8" i="5"/>
  <c r="H8" i="5"/>
  <c r="I8" i="5"/>
  <c r="J8" i="6" s="1"/>
  <c r="J8" i="8" s="1"/>
  <c r="C9" i="5"/>
  <c r="C9" i="6" s="1"/>
  <c r="C9" i="8" s="1"/>
  <c r="D9" i="5"/>
  <c r="E9" i="5"/>
  <c r="F9" i="5"/>
  <c r="G9" i="5"/>
  <c r="H9" i="5"/>
  <c r="I9" i="5"/>
  <c r="J9" i="6" s="1"/>
  <c r="J9" i="8" s="1"/>
  <c r="C10" i="5"/>
  <c r="C10" i="6" s="1"/>
  <c r="C10" i="8" s="1"/>
  <c r="D10" i="5"/>
  <c r="E10" i="5"/>
  <c r="F10" i="5"/>
  <c r="G10" i="5"/>
  <c r="H10" i="5"/>
  <c r="I10" i="5"/>
  <c r="J10" i="6" s="1"/>
  <c r="J10" i="8" s="1"/>
  <c r="C11" i="5"/>
  <c r="D11" i="5"/>
  <c r="E11" i="5"/>
  <c r="F11" i="5"/>
  <c r="G11" i="5"/>
  <c r="H11" i="5"/>
  <c r="I11" i="5"/>
  <c r="J11" i="6" s="1"/>
  <c r="J11" i="8" s="1"/>
  <c r="C12" i="5"/>
  <c r="C12" i="6" s="1"/>
  <c r="C12" i="8" s="1"/>
  <c r="D12" i="5"/>
  <c r="E12" i="5"/>
  <c r="F12" i="5"/>
  <c r="G12" i="5"/>
  <c r="H12" i="5"/>
  <c r="I12" i="5"/>
  <c r="J12" i="6" s="1"/>
  <c r="J12" i="8" s="1"/>
  <c r="C13" i="5"/>
  <c r="D13" i="5"/>
  <c r="E13" i="5"/>
  <c r="F13" i="5"/>
  <c r="G13" i="5"/>
  <c r="H13" i="5"/>
  <c r="I13" i="5"/>
  <c r="J13" i="6" s="1"/>
  <c r="J13" i="8" s="1"/>
  <c r="C14" i="5"/>
  <c r="D14" i="5"/>
  <c r="E14" i="5"/>
  <c r="F14" i="5"/>
  <c r="G14" i="5"/>
  <c r="H14" i="5"/>
  <c r="I14" i="5"/>
  <c r="J14" i="6" s="1"/>
  <c r="J14" i="8" s="1"/>
  <c r="C15" i="5"/>
  <c r="D15" i="5"/>
  <c r="E15" i="5"/>
  <c r="F15" i="5"/>
  <c r="G15" i="5"/>
  <c r="H15" i="5"/>
  <c r="I15" i="5"/>
  <c r="J15" i="6" s="1"/>
  <c r="J15" i="8" s="1"/>
  <c r="C16" i="5"/>
  <c r="C16" i="6" s="1"/>
  <c r="C16" i="8" s="1"/>
  <c r="D16" i="5"/>
  <c r="E16" i="5"/>
  <c r="F16" i="5"/>
  <c r="G16" i="5"/>
  <c r="H16" i="5"/>
  <c r="I16" i="5"/>
  <c r="J16" i="6" s="1"/>
  <c r="J16" i="8" s="1"/>
  <c r="C17" i="5"/>
  <c r="D17" i="5"/>
  <c r="E17" i="5"/>
  <c r="F17" i="5"/>
  <c r="G17" i="5"/>
  <c r="H17" i="5"/>
  <c r="I17" i="5"/>
  <c r="J17" i="6" s="1"/>
  <c r="J17" i="8" s="1"/>
  <c r="C18" i="5"/>
  <c r="D18" i="5"/>
  <c r="E18" i="5"/>
  <c r="F18" i="5"/>
  <c r="G18" i="5"/>
  <c r="H18" i="5"/>
  <c r="I18" i="5"/>
  <c r="J18" i="6" s="1"/>
  <c r="J18" i="8" s="1"/>
  <c r="C19" i="5"/>
  <c r="C19" i="6" s="1"/>
  <c r="C19" i="8" s="1"/>
  <c r="D19" i="5"/>
  <c r="E19" i="5"/>
  <c r="F19" i="5"/>
  <c r="G19" i="5"/>
  <c r="H19" i="5"/>
  <c r="I19" i="5"/>
  <c r="C20" i="5"/>
  <c r="D20" i="5"/>
  <c r="E20" i="5"/>
  <c r="F20" i="5"/>
  <c r="G20" i="5"/>
  <c r="H20" i="5"/>
  <c r="I20" i="5"/>
  <c r="J20" i="6" s="1"/>
  <c r="J20" i="8" s="1"/>
  <c r="C21" i="5"/>
  <c r="C21" i="6" s="1"/>
  <c r="C21" i="8" s="1"/>
  <c r="D21" i="5"/>
  <c r="E21" i="5"/>
  <c r="F21" i="5"/>
  <c r="G21" i="5"/>
  <c r="H21" i="5"/>
  <c r="I21" i="5"/>
  <c r="J21" i="6" s="1"/>
  <c r="J21" i="8" s="1"/>
  <c r="C22" i="5"/>
  <c r="C22" i="6" s="1"/>
  <c r="C22" i="8" s="1"/>
  <c r="D22" i="5"/>
  <c r="E22" i="5"/>
  <c r="F22" i="5"/>
  <c r="G22" i="5"/>
  <c r="H22" i="5"/>
  <c r="I22" i="5"/>
  <c r="J22" i="6" s="1"/>
  <c r="J22" i="8" s="1"/>
  <c r="C23" i="5"/>
  <c r="C23" i="6" s="1"/>
  <c r="C23" i="8" s="1"/>
  <c r="D23" i="5"/>
  <c r="E23" i="5"/>
  <c r="F23" i="5"/>
  <c r="G23" i="5"/>
  <c r="H23" i="5"/>
  <c r="I23" i="5"/>
  <c r="J23" i="6" s="1"/>
  <c r="J23" i="8" s="1"/>
  <c r="C24" i="5"/>
  <c r="C24" i="6" s="1"/>
  <c r="C24" i="8" s="1"/>
  <c r="D24" i="5"/>
  <c r="E24" i="5"/>
  <c r="F24" i="5"/>
  <c r="G24" i="5"/>
  <c r="H24" i="5"/>
  <c r="I24" i="5"/>
  <c r="J24" i="6" s="1"/>
  <c r="J24" i="8" s="1"/>
  <c r="C25" i="5"/>
  <c r="D25" i="5"/>
  <c r="E25" i="5"/>
  <c r="F25" i="5"/>
  <c r="G25" i="5"/>
  <c r="H25" i="5"/>
  <c r="I25" i="5"/>
  <c r="J25" i="6" s="1"/>
  <c r="J25" i="8" s="1"/>
  <c r="C26" i="5"/>
  <c r="C26" i="6" s="1"/>
  <c r="C26" i="8" s="1"/>
  <c r="D26" i="5"/>
  <c r="E26" i="5"/>
  <c r="F26" i="5"/>
  <c r="G26" i="5"/>
  <c r="H26" i="5"/>
  <c r="I26" i="5"/>
  <c r="J26" i="6" s="1"/>
  <c r="J26" i="8" s="1"/>
  <c r="C27" i="5"/>
  <c r="D27" i="5"/>
  <c r="E27" i="5"/>
  <c r="F27" i="5"/>
  <c r="G27" i="5"/>
  <c r="H27" i="5"/>
  <c r="I27" i="5"/>
  <c r="J27" i="6" s="1"/>
  <c r="J27" i="8" s="1"/>
  <c r="C28" i="5"/>
  <c r="C28" i="6" s="1"/>
  <c r="C28" i="8" s="1"/>
  <c r="D28" i="5"/>
  <c r="E28" i="5"/>
  <c r="F28" i="5"/>
  <c r="G28" i="5"/>
  <c r="H28" i="5"/>
  <c r="I28" i="5"/>
  <c r="J28" i="6" s="1"/>
  <c r="J28" i="8" s="1"/>
  <c r="C29" i="5"/>
  <c r="D29" i="5"/>
  <c r="E29" i="5"/>
  <c r="F29" i="5"/>
  <c r="G29" i="5"/>
  <c r="H29" i="5"/>
  <c r="I29" i="5"/>
  <c r="J29" i="6" s="1"/>
  <c r="J29" i="8" s="1"/>
  <c r="C30" i="5"/>
  <c r="D30" i="5"/>
  <c r="E30" i="5"/>
  <c r="F30" i="5"/>
  <c r="G30" i="5"/>
  <c r="H30" i="5"/>
  <c r="I30" i="5"/>
  <c r="C31" i="5"/>
  <c r="D31" i="5"/>
  <c r="E31" i="5"/>
  <c r="F31" i="5"/>
  <c r="G31" i="5"/>
  <c r="H31" i="5"/>
  <c r="I31" i="5"/>
  <c r="J31" i="6" s="1"/>
  <c r="J31" i="8" s="1"/>
  <c r="C32" i="5"/>
  <c r="D32" i="5"/>
  <c r="E32" i="5"/>
  <c r="F32" i="5"/>
  <c r="G32" i="5"/>
  <c r="H32" i="5"/>
  <c r="I32" i="5"/>
  <c r="J32" i="6" s="1"/>
  <c r="J32" i="8" s="1"/>
  <c r="C33" i="5"/>
  <c r="D33" i="5"/>
  <c r="E33" i="5"/>
  <c r="F33" i="5"/>
  <c r="G33" i="5"/>
  <c r="H33" i="5"/>
  <c r="I33" i="5"/>
  <c r="J33" i="6" s="1"/>
  <c r="J33" i="8" s="1"/>
  <c r="C34" i="5"/>
  <c r="D34" i="5"/>
  <c r="E34" i="5"/>
  <c r="F34" i="5"/>
  <c r="G34" i="5"/>
  <c r="H34" i="5"/>
  <c r="I34" i="5"/>
  <c r="J34" i="6" s="1"/>
  <c r="J34" i="8" s="1"/>
  <c r="C35" i="5"/>
  <c r="C35" i="6" s="1"/>
  <c r="C35" i="8" s="1"/>
  <c r="D35" i="5"/>
  <c r="E35" i="5"/>
  <c r="F35" i="5"/>
  <c r="G35" i="5"/>
  <c r="H35" i="5"/>
  <c r="I35" i="5"/>
  <c r="J35" i="6" s="1"/>
  <c r="J35" i="8" s="1"/>
  <c r="C36" i="5"/>
  <c r="D36" i="5"/>
  <c r="E36" i="5"/>
  <c r="F36" i="5"/>
  <c r="G36" i="5"/>
  <c r="H36" i="5"/>
  <c r="I36" i="5"/>
  <c r="J36" i="6" s="1"/>
  <c r="J36" i="8" s="1"/>
  <c r="C37" i="5"/>
  <c r="C37" i="6" s="1"/>
  <c r="C37" i="8" s="1"/>
  <c r="D37" i="5"/>
  <c r="E37" i="5"/>
  <c r="F37" i="5"/>
  <c r="G37" i="5"/>
  <c r="H37" i="5"/>
  <c r="I37" i="5"/>
  <c r="J37" i="6" s="1"/>
  <c r="J37" i="8" s="1"/>
  <c r="C38" i="5"/>
  <c r="C38" i="6" s="1"/>
  <c r="C38" i="8" s="1"/>
  <c r="D38" i="5"/>
  <c r="E38" i="5"/>
  <c r="F38" i="5"/>
  <c r="G38" i="5"/>
  <c r="H38" i="5"/>
  <c r="I38" i="5"/>
  <c r="C39" i="5"/>
  <c r="D39" i="5"/>
  <c r="E39" i="5"/>
  <c r="F39" i="5"/>
  <c r="G39" i="5"/>
  <c r="H39" i="5"/>
  <c r="I39" i="5"/>
  <c r="C40" i="5"/>
  <c r="C40" i="6" s="1"/>
  <c r="C40" i="8" s="1"/>
  <c r="D40" i="5"/>
  <c r="E40" i="5"/>
  <c r="F40" i="5"/>
  <c r="G40" i="5"/>
  <c r="H40" i="5"/>
  <c r="I40" i="5"/>
  <c r="J40" i="6" s="1"/>
  <c r="J40" i="8" s="1"/>
  <c r="C41" i="5"/>
  <c r="D41" i="5"/>
  <c r="E41" i="5"/>
  <c r="F41" i="5"/>
  <c r="G41" i="5"/>
  <c r="H41" i="5"/>
  <c r="I41" i="5"/>
  <c r="J41" i="6" s="1"/>
  <c r="J41" i="8" s="1"/>
  <c r="C42" i="5"/>
  <c r="C42" i="6" s="1"/>
  <c r="C42" i="8" s="1"/>
  <c r="D42" i="5"/>
  <c r="E42" i="5"/>
  <c r="F42" i="5"/>
  <c r="G42" i="5"/>
  <c r="H42" i="5"/>
  <c r="I42" i="5"/>
  <c r="J42" i="6" s="1"/>
  <c r="J42" i="8" s="1"/>
  <c r="C43" i="5"/>
  <c r="D43" i="5"/>
  <c r="E43" i="5"/>
  <c r="F43" i="5"/>
  <c r="G43" i="5"/>
  <c r="H43" i="5"/>
  <c r="I43" i="5"/>
  <c r="J43" i="6" s="1"/>
  <c r="J43" i="8" s="1"/>
  <c r="C44" i="5"/>
  <c r="C44" i="6" s="1"/>
  <c r="C44" i="8" s="1"/>
  <c r="D44" i="5"/>
  <c r="E44" i="5"/>
  <c r="F44" i="5"/>
  <c r="G44" i="5"/>
  <c r="H44" i="5"/>
  <c r="I44" i="5"/>
  <c r="J44" i="6" s="1"/>
  <c r="J44" i="8" s="1"/>
  <c r="C45" i="5"/>
  <c r="D45" i="5"/>
  <c r="E45" i="5"/>
  <c r="F45" i="5"/>
  <c r="G45" i="5"/>
  <c r="H45" i="5"/>
  <c r="I45" i="5"/>
  <c r="J45" i="6" s="1"/>
  <c r="J45" i="8" s="1"/>
  <c r="D3" i="5"/>
  <c r="E3" i="5"/>
  <c r="F3" i="5"/>
  <c r="G3" i="5"/>
  <c r="H3" i="5"/>
  <c r="I3" i="5"/>
  <c r="J3" i="6" s="1"/>
  <c r="J3" i="8" s="1"/>
  <c r="C3" i="5"/>
  <c r="E2" i="2" l="1"/>
  <c r="E2" i="17" s="1"/>
  <c r="G9" i="11"/>
  <c r="I10" i="11"/>
  <c r="P9" i="11"/>
  <c r="P2" i="11"/>
  <c r="O3" i="11"/>
  <c r="O4" i="11"/>
  <c r="O5" i="11"/>
  <c r="P4" i="11"/>
  <c r="O8" i="11"/>
  <c r="P5" i="11"/>
  <c r="O9" i="11"/>
  <c r="P6" i="11"/>
  <c r="O2" i="11"/>
  <c r="P7" i="11"/>
  <c r="P8" i="11"/>
  <c r="O6" i="11"/>
  <c r="P3" i="11"/>
  <c r="O7" i="11"/>
  <c r="I1" i="11"/>
  <c r="G1" i="11"/>
  <c r="G3" i="11"/>
  <c r="G4" i="11"/>
  <c r="G5" i="11"/>
  <c r="G2" i="11"/>
  <c r="I4" i="11"/>
  <c r="I6" i="11"/>
  <c r="I2" i="11"/>
  <c r="I3" i="11"/>
  <c r="G6" i="11"/>
  <c r="I5" i="11"/>
  <c r="I7" i="11"/>
  <c r="G7" i="11"/>
  <c r="I8" i="11"/>
  <c r="G8" i="11"/>
  <c r="I9" i="11"/>
  <c r="I11" i="11"/>
  <c r="G10" i="11"/>
  <c r="E26" i="6"/>
  <c r="E26" i="8" s="1"/>
  <c r="G24" i="6"/>
  <c r="G24" i="8" s="1"/>
  <c r="E14" i="6"/>
  <c r="E14" i="8" s="1"/>
  <c r="D2" i="6"/>
  <c r="D2" i="8" s="1"/>
  <c r="D2" i="5"/>
  <c r="E10" i="6"/>
  <c r="E10" i="8" s="1"/>
  <c r="E3" i="6"/>
  <c r="E3" i="8" s="1"/>
  <c r="G45" i="6"/>
  <c r="G45" i="8" s="1"/>
  <c r="I43" i="6"/>
  <c r="I43" i="8" s="1"/>
  <c r="H38" i="6"/>
  <c r="H38" i="8" s="1"/>
  <c r="I35" i="6"/>
  <c r="I35" i="8" s="1"/>
  <c r="E35" i="6"/>
  <c r="E35" i="8" s="1"/>
  <c r="G33" i="6"/>
  <c r="G33" i="8" s="1"/>
  <c r="F32" i="6"/>
  <c r="F32" i="8" s="1"/>
  <c r="H30" i="6"/>
  <c r="H30" i="8" s="1"/>
  <c r="G25" i="6"/>
  <c r="G25" i="8" s="1"/>
  <c r="I23" i="6"/>
  <c r="I23" i="8" s="1"/>
  <c r="H22" i="6"/>
  <c r="H22" i="8" s="1"/>
  <c r="H37" i="6"/>
  <c r="H37" i="8" s="1"/>
  <c r="F27" i="6"/>
  <c r="F27" i="8" s="1"/>
  <c r="F20" i="6"/>
  <c r="F20" i="8" s="1"/>
  <c r="E19" i="6"/>
  <c r="E19" i="8" s="1"/>
  <c r="G17" i="6"/>
  <c r="G17" i="8" s="1"/>
  <c r="E15" i="6"/>
  <c r="E15" i="8" s="1"/>
  <c r="F12" i="6"/>
  <c r="F12" i="8" s="1"/>
  <c r="H10" i="6"/>
  <c r="H10" i="8" s="1"/>
  <c r="G9" i="6"/>
  <c r="G9" i="8" s="1"/>
  <c r="I7" i="6"/>
  <c r="I7" i="8" s="1"/>
  <c r="F4" i="6"/>
  <c r="F4" i="8" s="1"/>
  <c r="E2" i="6"/>
  <c r="E2" i="8" s="1"/>
  <c r="E2" i="5"/>
  <c r="F2" i="2"/>
  <c r="F2" i="17" s="1"/>
  <c r="G4" i="6"/>
  <c r="G4" i="8" s="1"/>
  <c r="H3" i="6"/>
  <c r="H3" i="8" s="1"/>
  <c r="F45" i="6"/>
  <c r="F45" i="8" s="1"/>
  <c r="I44" i="6"/>
  <c r="I44" i="8" s="1"/>
  <c r="E44" i="6"/>
  <c r="E44" i="8" s="1"/>
  <c r="H43" i="6"/>
  <c r="H43" i="8" s="1"/>
  <c r="G42" i="6"/>
  <c r="G42" i="8" s="1"/>
  <c r="F41" i="6"/>
  <c r="F41" i="8" s="1"/>
  <c r="I40" i="6"/>
  <c r="I40" i="8" s="1"/>
  <c r="E40" i="6"/>
  <c r="E40" i="8" s="1"/>
  <c r="H39" i="6"/>
  <c r="H39" i="8" s="1"/>
  <c r="G38" i="6"/>
  <c r="G38" i="8" s="1"/>
  <c r="F37" i="6"/>
  <c r="F37" i="8" s="1"/>
  <c r="I36" i="6"/>
  <c r="I36" i="8" s="1"/>
  <c r="E36" i="6"/>
  <c r="E36" i="8" s="1"/>
  <c r="H35" i="6"/>
  <c r="H35" i="8" s="1"/>
  <c r="G34" i="6"/>
  <c r="G34" i="8" s="1"/>
  <c r="F33" i="6"/>
  <c r="F33" i="8" s="1"/>
  <c r="I32" i="6"/>
  <c r="I32" i="8" s="1"/>
  <c r="E32" i="6"/>
  <c r="E32" i="8" s="1"/>
  <c r="H31" i="6"/>
  <c r="H31" i="8" s="1"/>
  <c r="G30" i="6"/>
  <c r="G30" i="8" s="1"/>
  <c r="F29" i="6"/>
  <c r="F29" i="8" s="1"/>
  <c r="I28" i="6"/>
  <c r="I28" i="8" s="1"/>
  <c r="E28" i="6"/>
  <c r="E28" i="8" s="1"/>
  <c r="H27" i="6"/>
  <c r="H27" i="8" s="1"/>
  <c r="G26" i="6"/>
  <c r="G26" i="8" s="1"/>
  <c r="F25" i="6"/>
  <c r="F25" i="8" s="1"/>
  <c r="I24" i="6"/>
  <c r="I24" i="8" s="1"/>
  <c r="E20" i="6"/>
  <c r="E20" i="8" s="1"/>
  <c r="C39" i="6"/>
  <c r="C39" i="8" s="1"/>
  <c r="D39" i="6"/>
  <c r="D39" i="8" s="1"/>
  <c r="C34" i="6"/>
  <c r="C34" i="8" s="1"/>
  <c r="D34" i="6"/>
  <c r="D34" i="8" s="1"/>
  <c r="D30" i="6"/>
  <c r="D30" i="8" s="1"/>
  <c r="C30" i="6"/>
  <c r="C30" i="8" s="1"/>
  <c r="C18" i="6"/>
  <c r="C18" i="8" s="1"/>
  <c r="D18" i="6"/>
  <c r="D18" i="8" s="1"/>
  <c r="C14" i="6"/>
  <c r="C14" i="8" s="1"/>
  <c r="D14" i="6"/>
  <c r="D14" i="8" s="1"/>
  <c r="D28" i="6"/>
  <c r="D28" i="8" s="1"/>
  <c r="E24" i="6"/>
  <c r="E24" i="8" s="1"/>
  <c r="H23" i="6"/>
  <c r="H23" i="8" s="1"/>
  <c r="G22" i="6"/>
  <c r="G22" i="8" s="1"/>
  <c r="F21" i="6"/>
  <c r="F21" i="8" s="1"/>
  <c r="I20" i="6"/>
  <c r="I20" i="8" s="1"/>
  <c r="H19" i="6"/>
  <c r="H19" i="8" s="1"/>
  <c r="G18" i="6"/>
  <c r="G18" i="8" s="1"/>
  <c r="F17" i="6"/>
  <c r="F17" i="8" s="1"/>
  <c r="I16" i="6"/>
  <c r="I16" i="8" s="1"/>
  <c r="E16" i="6"/>
  <c r="E16" i="8" s="1"/>
  <c r="H15" i="6"/>
  <c r="H15" i="8" s="1"/>
  <c r="G14" i="6"/>
  <c r="G14" i="8" s="1"/>
  <c r="F13" i="6"/>
  <c r="F13" i="8" s="1"/>
  <c r="I12" i="6"/>
  <c r="I12" i="8" s="1"/>
  <c r="E12" i="6"/>
  <c r="E12" i="8" s="1"/>
  <c r="H11" i="6"/>
  <c r="H11" i="8" s="1"/>
  <c r="G10" i="6"/>
  <c r="G10" i="8" s="1"/>
  <c r="F9" i="6"/>
  <c r="F9" i="8" s="1"/>
  <c r="I8" i="6"/>
  <c r="I8" i="8" s="1"/>
  <c r="E8" i="6"/>
  <c r="E8" i="8" s="1"/>
  <c r="H7" i="6"/>
  <c r="H7" i="8" s="1"/>
  <c r="G6" i="6"/>
  <c r="G6" i="8" s="1"/>
  <c r="F5" i="6"/>
  <c r="F5" i="8" s="1"/>
  <c r="I4" i="6"/>
  <c r="I4" i="8" s="1"/>
  <c r="E4" i="6"/>
  <c r="E4" i="8" s="1"/>
  <c r="D44" i="6"/>
  <c r="D44" i="8" s="1"/>
  <c r="D42" i="6"/>
  <c r="D42" i="8" s="1"/>
  <c r="I39" i="6"/>
  <c r="I39" i="8" s="1"/>
  <c r="E39" i="6"/>
  <c r="E39" i="8" s="1"/>
  <c r="D26" i="6"/>
  <c r="D26" i="8" s="1"/>
  <c r="I19" i="6"/>
  <c r="I19" i="8" s="1"/>
  <c r="H14" i="6"/>
  <c r="H14" i="8" s="1"/>
  <c r="E11" i="6"/>
  <c r="E11" i="8" s="1"/>
  <c r="D10" i="6"/>
  <c r="D10" i="8" s="1"/>
  <c r="E7" i="6"/>
  <c r="E7" i="8" s="1"/>
  <c r="D7" i="6"/>
  <c r="D7" i="8" s="1"/>
  <c r="J39" i="6"/>
  <c r="J39" i="8" s="1"/>
  <c r="C43" i="6"/>
  <c r="C43" i="8" s="1"/>
  <c r="D43" i="6"/>
  <c r="D43" i="8" s="1"/>
  <c r="C31" i="6"/>
  <c r="C31" i="8" s="1"/>
  <c r="D31" i="6"/>
  <c r="D31" i="8" s="1"/>
  <c r="C27" i="6"/>
  <c r="C27" i="8" s="1"/>
  <c r="D27" i="6"/>
  <c r="D27" i="8" s="1"/>
  <c r="C15" i="6"/>
  <c r="C15" i="8" s="1"/>
  <c r="D15" i="6"/>
  <c r="D15" i="8" s="1"/>
  <c r="C11" i="6"/>
  <c r="C11" i="8" s="1"/>
  <c r="D11" i="6"/>
  <c r="D11" i="8" s="1"/>
  <c r="D35" i="6"/>
  <c r="D35" i="8" s="1"/>
  <c r="D24" i="6"/>
  <c r="D24" i="8" s="1"/>
  <c r="C3" i="6"/>
  <c r="C3" i="8" s="1"/>
  <c r="D3" i="6"/>
  <c r="D3" i="8" s="1"/>
  <c r="G3" i="6"/>
  <c r="G3" i="8" s="1"/>
  <c r="I45" i="6"/>
  <c r="I45" i="8" s="1"/>
  <c r="E45" i="6"/>
  <c r="E45" i="8" s="1"/>
  <c r="H44" i="6"/>
  <c r="H44" i="8" s="1"/>
  <c r="G43" i="6"/>
  <c r="G43" i="8" s="1"/>
  <c r="F42" i="6"/>
  <c r="F42" i="8" s="1"/>
  <c r="I41" i="6"/>
  <c r="I41" i="8" s="1"/>
  <c r="E41" i="6"/>
  <c r="E41" i="8" s="1"/>
  <c r="H40" i="6"/>
  <c r="H40" i="8" s="1"/>
  <c r="G40" i="6"/>
  <c r="G40" i="8" s="1"/>
  <c r="G39" i="6"/>
  <c r="G39" i="8" s="1"/>
  <c r="J38" i="6"/>
  <c r="J38" i="8" s="1"/>
  <c r="I38" i="6"/>
  <c r="I38" i="8" s="1"/>
  <c r="F38" i="6"/>
  <c r="F38" i="8" s="1"/>
  <c r="I37" i="6"/>
  <c r="I37" i="8" s="1"/>
  <c r="E37" i="6"/>
  <c r="E37" i="8" s="1"/>
  <c r="H36" i="6"/>
  <c r="H36" i="8" s="1"/>
  <c r="D36" i="6"/>
  <c r="D36" i="8" s="1"/>
  <c r="C36" i="6"/>
  <c r="C36" i="8" s="1"/>
  <c r="G35" i="6"/>
  <c r="G35" i="8" s="1"/>
  <c r="F34" i="6"/>
  <c r="F34" i="8" s="1"/>
  <c r="I33" i="6"/>
  <c r="I33" i="8" s="1"/>
  <c r="E33" i="6"/>
  <c r="E33" i="8" s="1"/>
  <c r="H32" i="6"/>
  <c r="H32" i="8" s="1"/>
  <c r="C32" i="6"/>
  <c r="C32" i="8" s="1"/>
  <c r="D32" i="6"/>
  <c r="D32" i="8" s="1"/>
  <c r="G31" i="6"/>
  <c r="G31" i="8" s="1"/>
  <c r="J30" i="6"/>
  <c r="J30" i="8" s="1"/>
  <c r="I30" i="6"/>
  <c r="I30" i="8" s="1"/>
  <c r="F30" i="6"/>
  <c r="F30" i="8" s="1"/>
  <c r="I29" i="6"/>
  <c r="I29" i="8" s="1"/>
  <c r="E29" i="6"/>
  <c r="E29" i="8" s="1"/>
  <c r="H28" i="6"/>
  <c r="H28" i="8" s="1"/>
  <c r="G27" i="6"/>
  <c r="G27" i="8" s="1"/>
  <c r="F26" i="6"/>
  <c r="F26" i="8" s="1"/>
  <c r="I25" i="6"/>
  <c r="I25" i="8" s="1"/>
  <c r="H25" i="6"/>
  <c r="H25" i="8" s="1"/>
  <c r="E25" i="6"/>
  <c r="E25" i="8" s="1"/>
  <c r="H24" i="6"/>
  <c r="H24" i="8" s="1"/>
  <c r="G23" i="6"/>
  <c r="G23" i="8" s="1"/>
  <c r="F22" i="6"/>
  <c r="F22" i="8" s="1"/>
  <c r="I21" i="6"/>
  <c r="I21" i="8" s="1"/>
  <c r="E21" i="6"/>
  <c r="E21" i="8" s="1"/>
  <c r="H20" i="6"/>
  <c r="H20" i="8" s="1"/>
  <c r="D20" i="6"/>
  <c r="D20" i="8" s="1"/>
  <c r="C20" i="6"/>
  <c r="C20" i="8" s="1"/>
  <c r="G19" i="6"/>
  <c r="G19" i="8" s="1"/>
  <c r="F18" i="6"/>
  <c r="F18" i="8" s="1"/>
  <c r="I17" i="6"/>
  <c r="I17" i="8" s="1"/>
  <c r="H17" i="6"/>
  <c r="H17" i="8" s="1"/>
  <c r="E17" i="6"/>
  <c r="E17" i="8" s="1"/>
  <c r="H16" i="6"/>
  <c r="H16" i="8" s="1"/>
  <c r="D16" i="6"/>
  <c r="D16" i="8" s="1"/>
  <c r="G15" i="6"/>
  <c r="G15" i="8" s="1"/>
  <c r="F14" i="6"/>
  <c r="F14" i="8" s="1"/>
  <c r="I13" i="6"/>
  <c r="I13" i="8" s="1"/>
  <c r="E13" i="6"/>
  <c r="E13" i="8" s="1"/>
  <c r="H12" i="6"/>
  <c r="H12" i="8" s="1"/>
  <c r="G11" i="6"/>
  <c r="G11" i="8" s="1"/>
  <c r="F10" i="6"/>
  <c r="F10" i="8" s="1"/>
  <c r="I9" i="6"/>
  <c r="I9" i="8" s="1"/>
  <c r="E9" i="6"/>
  <c r="E9" i="8" s="1"/>
  <c r="H8" i="6"/>
  <c r="H8" i="8" s="1"/>
  <c r="G7" i="6"/>
  <c r="G7" i="8" s="1"/>
  <c r="F6" i="6"/>
  <c r="F6" i="8" s="1"/>
  <c r="I5" i="6"/>
  <c r="I5" i="8" s="1"/>
  <c r="E5" i="6"/>
  <c r="E5" i="8" s="1"/>
  <c r="H4" i="6"/>
  <c r="H4" i="8" s="1"/>
  <c r="C4" i="6"/>
  <c r="C4" i="8" s="1"/>
  <c r="D4" i="6"/>
  <c r="D4" i="8" s="1"/>
  <c r="D23" i="6"/>
  <c r="D23" i="8" s="1"/>
  <c r="D12" i="6"/>
  <c r="D12" i="8" s="1"/>
  <c r="E42" i="6"/>
  <c r="E42" i="8" s="1"/>
  <c r="G12" i="6"/>
  <c r="G12" i="8" s="1"/>
  <c r="I14" i="6"/>
  <c r="I14" i="8" s="1"/>
  <c r="G44" i="6"/>
  <c r="G44" i="8" s="1"/>
  <c r="F43" i="6"/>
  <c r="F43" i="8" s="1"/>
  <c r="H41" i="6"/>
  <c r="H41" i="8" s="1"/>
  <c r="G36" i="6"/>
  <c r="G36" i="8" s="1"/>
  <c r="I34" i="6"/>
  <c r="I34" i="8" s="1"/>
  <c r="H33" i="6"/>
  <c r="H33" i="8" s="1"/>
  <c r="F31" i="6"/>
  <c r="F31" i="8" s="1"/>
  <c r="E30" i="6"/>
  <c r="E30" i="8" s="1"/>
  <c r="G28" i="6"/>
  <c r="G28" i="8" s="1"/>
  <c r="F23" i="6"/>
  <c r="F23" i="8" s="1"/>
  <c r="H21" i="6"/>
  <c r="H21" i="8" s="1"/>
  <c r="G20" i="6"/>
  <c r="G20" i="8" s="1"/>
  <c r="I18" i="6"/>
  <c r="I18" i="8" s="1"/>
  <c r="E18" i="6"/>
  <c r="E18" i="8" s="1"/>
  <c r="F15" i="6"/>
  <c r="F15" i="8" s="1"/>
  <c r="G8" i="6"/>
  <c r="G8" i="8" s="1"/>
  <c r="I6" i="6"/>
  <c r="I6" i="8" s="1"/>
  <c r="E6" i="6"/>
  <c r="E6" i="8" s="1"/>
  <c r="H5" i="6"/>
  <c r="H5" i="8" s="1"/>
  <c r="D40" i="6"/>
  <c r="D40" i="8" s="1"/>
  <c r="D19" i="6"/>
  <c r="D19" i="8" s="1"/>
  <c r="D8" i="6"/>
  <c r="D8" i="8" s="1"/>
  <c r="E34" i="6"/>
  <c r="E34" i="8" s="1"/>
  <c r="F11" i="6"/>
  <c r="F11" i="8" s="1"/>
  <c r="F39" i="6"/>
  <c r="F39" i="8" s="1"/>
  <c r="H9" i="6"/>
  <c r="H9" i="8" s="1"/>
  <c r="I22" i="6"/>
  <c r="I22" i="8" s="1"/>
  <c r="F3" i="6"/>
  <c r="F3" i="8" s="1"/>
  <c r="H45" i="6"/>
  <c r="H45" i="8" s="1"/>
  <c r="C45" i="6"/>
  <c r="C45" i="8" s="1"/>
  <c r="D45" i="6"/>
  <c r="D45" i="8" s="1"/>
  <c r="I42" i="6"/>
  <c r="I42" i="8" s="1"/>
  <c r="D41" i="6"/>
  <c r="D41" i="8" s="1"/>
  <c r="E38" i="6"/>
  <c r="E38" i="8" s="1"/>
  <c r="D37" i="6"/>
  <c r="D37" i="8" s="1"/>
  <c r="F35" i="6"/>
  <c r="F35" i="8" s="1"/>
  <c r="D33" i="6"/>
  <c r="D33" i="8" s="1"/>
  <c r="G32" i="6"/>
  <c r="G32" i="8" s="1"/>
  <c r="H29" i="6"/>
  <c r="H29" i="8" s="1"/>
  <c r="C29" i="6"/>
  <c r="C29" i="8" s="1"/>
  <c r="D29" i="6"/>
  <c r="D29" i="8" s="1"/>
  <c r="I26" i="6"/>
  <c r="I26" i="8" s="1"/>
  <c r="D25" i="6"/>
  <c r="D25" i="8" s="1"/>
  <c r="E22" i="6"/>
  <c r="E22" i="8" s="1"/>
  <c r="D21" i="6"/>
  <c r="D21" i="8" s="1"/>
  <c r="F19" i="6"/>
  <c r="F19" i="8" s="1"/>
  <c r="D17" i="6"/>
  <c r="D17" i="8" s="1"/>
  <c r="G16" i="6"/>
  <c r="G16" i="8" s="1"/>
  <c r="H13" i="6"/>
  <c r="H13" i="8" s="1"/>
  <c r="C13" i="6"/>
  <c r="C13" i="8" s="1"/>
  <c r="D13" i="6"/>
  <c r="D13" i="8" s="1"/>
  <c r="I10" i="6"/>
  <c r="I10" i="8" s="1"/>
  <c r="D9" i="6"/>
  <c r="D9" i="8" s="1"/>
  <c r="D5" i="6"/>
  <c r="D5" i="8" s="1"/>
  <c r="D38" i="6"/>
  <c r="D38" i="8" s="1"/>
  <c r="D22" i="6"/>
  <c r="D22" i="8" s="1"/>
  <c r="D6" i="6"/>
  <c r="D6" i="8" s="1"/>
  <c r="E23" i="6"/>
  <c r="E23" i="8" s="1"/>
  <c r="F7" i="6"/>
  <c r="F7" i="8" s="1"/>
  <c r="F28" i="6"/>
  <c r="F28" i="8" s="1"/>
  <c r="F36" i="6"/>
  <c r="F36" i="8" s="1"/>
  <c r="G13" i="6"/>
  <c r="G13" i="8" s="1"/>
  <c r="G41" i="6"/>
  <c r="G41" i="8" s="1"/>
  <c r="H26" i="6"/>
  <c r="H26" i="8" s="1"/>
  <c r="I3" i="6"/>
  <c r="I3" i="8" s="1"/>
  <c r="I11" i="6"/>
  <c r="I11" i="8" s="1"/>
  <c r="C41" i="6"/>
  <c r="C41" i="8" s="1"/>
  <c r="C33" i="6"/>
  <c r="C33" i="8" s="1"/>
  <c r="C5" i="6"/>
  <c r="C5" i="8" s="1"/>
  <c r="J19" i="6"/>
  <c r="J19" i="8" s="1"/>
  <c r="E43" i="6"/>
  <c r="E43" i="8" s="1"/>
  <c r="F40" i="6"/>
  <c r="F40" i="8" s="1"/>
  <c r="G37" i="6"/>
  <c r="G37" i="8" s="1"/>
  <c r="H34" i="6"/>
  <c r="H34" i="8" s="1"/>
  <c r="I31" i="6"/>
  <c r="I31" i="8" s="1"/>
  <c r="E27" i="6"/>
  <c r="E27" i="8" s="1"/>
  <c r="F24" i="6"/>
  <c r="F24" i="8" s="1"/>
  <c r="G21" i="6"/>
  <c r="G21" i="8" s="1"/>
  <c r="H18" i="6"/>
  <c r="H18" i="8" s="1"/>
  <c r="I15" i="6"/>
  <c r="I15" i="8" s="1"/>
  <c r="F8" i="6"/>
  <c r="F8" i="8" s="1"/>
  <c r="G5" i="6"/>
  <c r="G5" i="8" s="1"/>
  <c r="E31" i="6"/>
  <c r="E31" i="8" s="1"/>
  <c r="F16" i="6"/>
  <c r="F16" i="8" s="1"/>
  <c r="F44" i="6"/>
  <c r="F44" i="8" s="1"/>
  <c r="G29" i="6"/>
  <c r="G29" i="8" s="1"/>
  <c r="H6" i="6"/>
  <c r="H6" i="8" s="1"/>
  <c r="H42" i="6"/>
  <c r="H42" i="8" s="1"/>
  <c r="I27" i="6"/>
  <c r="I27" i="8" s="1"/>
  <c r="C25" i="6"/>
  <c r="C25" i="8" s="1"/>
  <c r="C17" i="6"/>
  <c r="C17" i="8" s="1"/>
  <c r="G11" i="11" l="1"/>
  <c r="I12" i="11"/>
  <c r="G2" i="2"/>
  <c r="G2" i="17" s="1"/>
  <c r="F2" i="6"/>
  <c r="F2" i="8" s="1"/>
  <c r="F2" i="5"/>
  <c r="G12" i="11" l="1"/>
  <c r="I13" i="11"/>
  <c r="G2" i="6"/>
  <c r="G2" i="8" s="1"/>
  <c r="H2" i="2"/>
  <c r="H2" i="17" s="1"/>
  <c r="G2" i="5"/>
  <c r="I14" i="11" l="1"/>
  <c r="G13" i="11"/>
  <c r="I2" i="2"/>
  <c r="I2" i="17" s="1"/>
  <c r="H2" i="6"/>
  <c r="H2" i="8" s="1"/>
  <c r="H2" i="5"/>
  <c r="G14" i="11" l="1"/>
  <c r="I15" i="11"/>
  <c r="J2" i="2"/>
  <c r="J2" i="17" s="1"/>
  <c r="I2" i="5"/>
  <c r="I2" i="6"/>
  <c r="I2" i="8" s="1"/>
  <c r="G15" i="11" l="1"/>
  <c r="I16" i="11"/>
  <c r="J2" i="6"/>
  <c r="J2" i="8" s="1"/>
  <c r="J2" i="5"/>
  <c r="G16" i="11" l="1"/>
  <c r="I17" i="11"/>
  <c r="I18" i="11" l="1"/>
  <c r="G17" i="11"/>
  <c r="I19" i="11" l="1"/>
  <c r="G18" i="11"/>
  <c r="I20" i="11" l="1"/>
  <c r="G19" i="11"/>
  <c r="G20" i="11" l="1"/>
  <c r="G21" i="11" l="1"/>
  <c r="I21" i="11"/>
</calcChain>
</file>

<file path=xl/sharedStrings.xml><?xml version="1.0" encoding="utf-8"?>
<sst xmlns="http://schemas.openxmlformats.org/spreadsheetml/2006/main" count="110" uniqueCount="85">
  <si>
    <t>חומר</t>
  </si>
  <si>
    <t>שגיאה בציר הX</t>
  </si>
  <si>
    <t>שגיאה בהצגה</t>
  </si>
  <si>
    <t>מרחק בין נקודות</t>
  </si>
  <si>
    <t>חלק שבתוך התנור</t>
  </si>
  <si>
    <t>זמן</t>
  </si>
  <si>
    <t>מיקום</t>
  </si>
  <si>
    <t>צלזיוס</t>
  </si>
  <si>
    <t>אורך כולל</t>
  </si>
  <si>
    <t>כמות נקודות</t>
  </si>
  <si>
    <t>קוטר</t>
  </si>
  <si>
    <t>שגיאת כיול</t>
  </si>
  <si>
    <t>טמפ אוויר</t>
  </si>
  <si>
    <t>טמפ תנור</t>
  </si>
  <si>
    <t>אוטומטי</t>
  </si>
  <si>
    <t>מספר ניסוי</t>
  </si>
  <si>
    <t>מסה</t>
  </si>
  <si>
    <t>גרמים</t>
  </si>
  <si>
    <t>M מחושב</t>
  </si>
  <si>
    <t>T1</t>
  </si>
  <si>
    <t>מטרים</t>
  </si>
  <si>
    <t xml:space="preserve">אורך </t>
  </si>
  <si>
    <t>דיוק</t>
  </si>
  <si>
    <t>SINH</t>
  </si>
  <si>
    <t>COSH</t>
  </si>
  <si>
    <t>קצה המוט שווה לטמפ אוויר</t>
  </si>
  <si>
    <t>קצה המוט לא שווה לטמפ האוויר</t>
  </si>
  <si>
    <t>x</t>
  </si>
  <si>
    <t>ניסוי</t>
  </si>
  <si>
    <t>חישוב טמפ הנוסחאות</t>
  </si>
  <si>
    <t>לינאריצזיה של הגרפים (יחס ישר)</t>
  </si>
  <si>
    <t>צורת מוט</t>
  </si>
  <si>
    <t>צילינדר</t>
  </si>
  <si>
    <t>שטח חתך</t>
  </si>
  <si>
    <t>היקף</t>
  </si>
  <si>
    <t>קיבול החום של המוט</t>
  </si>
  <si>
    <t>טמפ' המוט בזמנים השונים</t>
  </si>
  <si>
    <t>אותו זמן כמו שמאלה</t>
  </si>
  <si>
    <t>Sinh</t>
  </si>
  <si>
    <t>Cosh</t>
  </si>
  <si>
    <t>M</t>
  </si>
  <si>
    <t>Kr * Ra</t>
  </si>
  <si>
    <t>רדיוס חום האוויר</t>
  </si>
  <si>
    <t>סדר גודל</t>
  </si>
  <si>
    <t>הכנס M</t>
  </si>
  <si>
    <t>נתוני צד</t>
  </si>
  <si>
    <t>זמן מקסימלי</t>
  </si>
  <si>
    <t>1/M</t>
  </si>
  <si>
    <t>W/K</t>
  </si>
  <si>
    <t>W/(M*K)</t>
  </si>
  <si>
    <t>W/(M^2*K)</t>
  </si>
  <si>
    <t>מוליכות חום אוויר</t>
  </si>
  <si>
    <t>מקדם ניוטון</t>
  </si>
  <si>
    <t>נוסחאות תאורטיות</t>
  </si>
  <si>
    <t>M אופטימלי</t>
  </si>
  <si>
    <t>הכנס זמן</t>
  </si>
  <si>
    <t>מוליכות חום המוט</t>
  </si>
  <si>
    <t>J / (g*k)</t>
  </si>
  <si>
    <t>נתוני המוט והניסוי</t>
  </si>
  <si>
    <t>מיקום מקסימלי</t>
  </si>
  <si>
    <t>ירוק - ניתן להקליד, משנה גרפים ודברים כאלו</t>
  </si>
  <si>
    <t>מקרא של תאים</t>
  </si>
  <si>
    <t>מקרא של טאבים</t>
  </si>
  <si>
    <t>כחול - נתונים של המוט והטמפ'</t>
  </si>
  <si>
    <t>ירוק - גרפים ותוצאות (מה שבאמת מעניין)</t>
  </si>
  <si>
    <t>אפור - אוטומטי וקבועים, אין צורך לגעת</t>
  </si>
  <si>
    <t>שחור - לא גמור, אין צורך לראות</t>
  </si>
  <si>
    <t>שחור - להתעלם</t>
  </si>
  <si>
    <t>אפור - חישובים ודברים כאלו, אין צורך להסתכל ולא לגעת</t>
  </si>
  <si>
    <t>חישובי צד</t>
  </si>
  <si>
    <t>InOven = 0.08</t>
  </si>
  <si>
    <t>הפרש טמפ' המוט בזמנים השונים</t>
  </si>
  <si>
    <t>טמפ' אוויר</t>
  </si>
  <si>
    <t>קפיצה באורך</t>
  </si>
  <si>
    <t>LC</t>
  </si>
  <si>
    <t>פלדה</t>
  </si>
  <si>
    <t>Length = 0.65</t>
  </si>
  <si>
    <t>Diameter = 0.0118</t>
  </si>
  <si>
    <t>Mass = 576</t>
  </si>
  <si>
    <t>Msq = 103.02250000000001</t>
  </si>
  <si>
    <t>K = 218</t>
  </si>
  <si>
    <t>H = 66.25376975</t>
  </si>
  <si>
    <t>C = 0.9</t>
  </si>
  <si>
    <t>Toven = 65.4</t>
  </si>
  <si>
    <t>Tair = 23.7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</si>
</sst>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NumberFormat="1"/>
    <xf numFmtId="0" fontId="0" fillId="0" borderId="0" xfId="0" applyAlignment="1"/>
    <xf numFmtId="0" fontId="0" fillId="2" borderId="0" xfId="0" applyFill="1"/>
    <xf numFmtId="0" fontId="0" fillId="0" borderId="0" xfId="0" applyBorder="1"/>
    <xf numFmtId="0" fontId="0" fillId="4" borderId="0" xfId="0" applyFill="1"/>
    <xf numFmtId="0" fontId="3" fillId="0" borderId="0" xfId="0" applyFont="1" applyAlignment="1"/>
    <xf numFmtId="0" fontId="0" fillId="0" borderId="0" xfId="0" applyAlignment="1">
      <alignment readingOrder="2"/>
    </xf>
    <xf numFmtId="0" fontId="0" fillId="0" borderId="0" xfId="0" applyFill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4" borderId="7" xfId="0" applyFill="1" applyBorder="1"/>
    <xf numFmtId="0" fontId="0" fillId="4" borderId="8" xfId="0" applyFill="1" applyBorder="1"/>
    <xf numFmtId="11" fontId="0" fillId="4" borderId="0" xfId="0" applyNumberFormat="1" applyFill="1"/>
    <xf numFmtId="0" fontId="0" fillId="0" borderId="0" xfId="0" applyAlignment="1">
      <alignment vertical="center"/>
    </xf>
    <xf numFmtId="0" fontId="0" fillId="0" borderId="0" xfId="0" applyFill="1" applyBorder="1"/>
    <xf numFmtId="0" fontId="5" fillId="0" borderId="0" xfId="1"/>
    <xf numFmtId="0" fontId="4" fillId="9" borderId="0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9" borderId="7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גרף</a:t>
            </a:r>
            <a:r>
              <a:rPr lang="he-IL" baseline="0"/>
              <a:t> טמפ' בזמנים שונים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טמפ'!$C$3:$J$3</c:f>
              <c:numCache>
                <c:formatCode>General</c:formatCode>
                <c:ptCount val="8"/>
                <c:pt idx="0">
                  <c:v>24.7</c:v>
                </c:pt>
                <c:pt idx="1">
                  <c:v>24.5</c:v>
                </c:pt>
                <c:pt idx="2">
                  <c:v>24.6</c:v>
                </c:pt>
                <c:pt idx="3">
                  <c:v>24.1</c:v>
                </c:pt>
                <c:pt idx="4">
                  <c:v>24.4</c:v>
                </c:pt>
                <c:pt idx="5">
                  <c:v>24.1</c:v>
                </c:pt>
                <c:pt idx="6">
                  <c:v>24.5</c:v>
                </c:pt>
                <c:pt idx="7">
                  <c:v>25.1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B4-449F-80EF-2BF89BEC631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טמפ'!$C$4:$J$4</c:f>
              <c:numCache>
                <c:formatCode>General</c:formatCode>
                <c:ptCount val="8"/>
                <c:pt idx="0">
                  <c:v>33.4</c:v>
                </c:pt>
                <c:pt idx="1">
                  <c:v>25.58</c:v>
                </c:pt>
                <c:pt idx="2">
                  <c:v>24.6</c:v>
                </c:pt>
                <c:pt idx="3">
                  <c:v>23.979999999999997</c:v>
                </c:pt>
                <c:pt idx="4">
                  <c:v>24.28</c:v>
                </c:pt>
                <c:pt idx="5">
                  <c:v>24.04</c:v>
                </c:pt>
                <c:pt idx="6">
                  <c:v>24.560000000000002</c:v>
                </c:pt>
                <c:pt idx="7">
                  <c:v>25.1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B4-449F-80EF-2BF89BEC631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טמפ'!$C$5:$J$5</c:f>
              <c:numCache>
                <c:formatCode>General</c:formatCode>
                <c:ptCount val="8"/>
                <c:pt idx="0">
                  <c:v>39.200000000000003</c:v>
                </c:pt>
                <c:pt idx="1">
                  <c:v>26.3</c:v>
                </c:pt>
                <c:pt idx="2">
                  <c:v>24.6</c:v>
                </c:pt>
                <c:pt idx="3">
                  <c:v>23.9</c:v>
                </c:pt>
                <c:pt idx="4">
                  <c:v>24.2</c:v>
                </c:pt>
                <c:pt idx="5">
                  <c:v>24</c:v>
                </c:pt>
                <c:pt idx="6">
                  <c:v>24.6</c:v>
                </c:pt>
                <c:pt idx="7">
                  <c:v>25.1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B4-449F-80EF-2BF89BEC6314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טמפ'!$C$6:$J$6</c:f>
              <c:numCache>
                <c:formatCode>General</c:formatCode>
                <c:ptCount val="8"/>
                <c:pt idx="0">
                  <c:v>43.105000000000004</c:v>
                </c:pt>
                <c:pt idx="1">
                  <c:v>27.785000000000004</c:v>
                </c:pt>
                <c:pt idx="2">
                  <c:v>24.82</c:v>
                </c:pt>
                <c:pt idx="3">
                  <c:v>23.844999999999999</c:v>
                </c:pt>
                <c:pt idx="4">
                  <c:v>24.145000000000003</c:v>
                </c:pt>
                <c:pt idx="5">
                  <c:v>23.945</c:v>
                </c:pt>
                <c:pt idx="6">
                  <c:v>24.490000000000002</c:v>
                </c:pt>
                <c:pt idx="7">
                  <c:v>25.045000000000002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B4-449F-80EF-2BF89BEC6314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טמפ'!$C$7:$J$7</c:f>
              <c:numCache>
                <c:formatCode>General</c:formatCode>
                <c:ptCount val="8"/>
                <c:pt idx="0">
                  <c:v>46.3</c:v>
                </c:pt>
                <c:pt idx="1">
                  <c:v>29</c:v>
                </c:pt>
                <c:pt idx="2">
                  <c:v>25</c:v>
                </c:pt>
                <c:pt idx="3">
                  <c:v>23.8</c:v>
                </c:pt>
                <c:pt idx="4">
                  <c:v>24.1</c:v>
                </c:pt>
                <c:pt idx="5">
                  <c:v>23.9</c:v>
                </c:pt>
                <c:pt idx="6">
                  <c:v>24.4</c:v>
                </c:pt>
                <c:pt idx="7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3B4-449F-80EF-2BF89BEC6314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טמפ'!$C$8:$J$8</c:f>
              <c:numCache>
                <c:formatCode>General</c:formatCode>
                <c:ptCount val="8"/>
                <c:pt idx="0">
                  <c:v>48.8</c:v>
                </c:pt>
                <c:pt idx="1">
                  <c:v>30.4</c:v>
                </c:pt>
                <c:pt idx="2">
                  <c:v>25.4</c:v>
                </c:pt>
                <c:pt idx="3">
                  <c:v>23.9</c:v>
                </c:pt>
                <c:pt idx="4">
                  <c:v>24.1</c:v>
                </c:pt>
                <c:pt idx="5">
                  <c:v>23.9</c:v>
                </c:pt>
                <c:pt idx="6">
                  <c:v>24.3</c:v>
                </c:pt>
                <c:pt idx="7">
                  <c:v>24.9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3B4-449F-80EF-2BF89BEC6314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טמפ'!$C$9:$J$9</c:f>
              <c:numCache>
                <c:formatCode>General</c:formatCode>
                <c:ptCount val="8"/>
                <c:pt idx="0">
                  <c:v>50.9</c:v>
                </c:pt>
                <c:pt idx="1">
                  <c:v>31.4</c:v>
                </c:pt>
                <c:pt idx="2">
                  <c:v>25.7</c:v>
                </c:pt>
                <c:pt idx="3">
                  <c:v>23.8</c:v>
                </c:pt>
                <c:pt idx="4">
                  <c:v>24</c:v>
                </c:pt>
                <c:pt idx="5">
                  <c:v>23.8</c:v>
                </c:pt>
                <c:pt idx="6">
                  <c:v>24.2</c:v>
                </c:pt>
                <c:pt idx="7">
                  <c:v>24.9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3B4-449F-80EF-2BF89BEC6314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טמפ'!$C$10:$J$10</c:f>
              <c:numCache>
                <c:formatCode>General</c:formatCode>
                <c:ptCount val="8"/>
                <c:pt idx="0">
                  <c:v>52.7</c:v>
                </c:pt>
                <c:pt idx="1">
                  <c:v>32.700000000000003</c:v>
                </c:pt>
                <c:pt idx="2">
                  <c:v>26.2</c:v>
                </c:pt>
                <c:pt idx="3">
                  <c:v>23.9</c:v>
                </c:pt>
                <c:pt idx="4">
                  <c:v>24</c:v>
                </c:pt>
                <c:pt idx="5">
                  <c:v>23.7</c:v>
                </c:pt>
                <c:pt idx="6">
                  <c:v>24.3</c:v>
                </c:pt>
                <c:pt idx="7">
                  <c:v>24.9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3B4-449F-80EF-2BF89BEC6314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טמפ'!$C$11:$J$11</c:f>
              <c:numCache>
                <c:formatCode>General</c:formatCode>
                <c:ptCount val="8"/>
                <c:pt idx="0">
                  <c:v>54.1</c:v>
                </c:pt>
                <c:pt idx="1">
                  <c:v>33.9</c:v>
                </c:pt>
                <c:pt idx="2">
                  <c:v>26.8</c:v>
                </c:pt>
                <c:pt idx="3">
                  <c:v>24.1</c:v>
                </c:pt>
                <c:pt idx="4">
                  <c:v>24.1</c:v>
                </c:pt>
                <c:pt idx="5">
                  <c:v>23.7</c:v>
                </c:pt>
                <c:pt idx="6">
                  <c:v>24.2</c:v>
                </c:pt>
                <c:pt idx="7">
                  <c:v>24.8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3B4-449F-80EF-2BF89BEC6314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טמפ'!$C$12:$J$12</c:f>
              <c:numCache>
                <c:formatCode>General</c:formatCode>
                <c:ptCount val="8"/>
                <c:pt idx="0">
                  <c:v>55.4</c:v>
                </c:pt>
                <c:pt idx="1">
                  <c:v>35</c:v>
                </c:pt>
                <c:pt idx="2">
                  <c:v>27.4</c:v>
                </c:pt>
                <c:pt idx="3">
                  <c:v>24.3</c:v>
                </c:pt>
                <c:pt idx="4">
                  <c:v>24.2</c:v>
                </c:pt>
                <c:pt idx="5">
                  <c:v>23.7</c:v>
                </c:pt>
                <c:pt idx="6">
                  <c:v>24.2</c:v>
                </c:pt>
                <c:pt idx="7">
                  <c:v>24.8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3B4-449F-80EF-2BF89BEC6314}"/>
            </c:ext>
          </c:extLst>
        </c:ser>
        <c:ser>
          <c:idx val="10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טמפ'!$C$13:$J$13</c:f>
              <c:numCache>
                <c:formatCode>General</c:formatCode>
                <c:ptCount val="8"/>
                <c:pt idx="0">
                  <c:v>56.7</c:v>
                </c:pt>
                <c:pt idx="1">
                  <c:v>35.9</c:v>
                </c:pt>
                <c:pt idx="2">
                  <c:v>27.8</c:v>
                </c:pt>
                <c:pt idx="3">
                  <c:v>24.4</c:v>
                </c:pt>
                <c:pt idx="4">
                  <c:v>24.2</c:v>
                </c:pt>
                <c:pt idx="5">
                  <c:v>23.7</c:v>
                </c:pt>
                <c:pt idx="6">
                  <c:v>24.1</c:v>
                </c:pt>
                <c:pt idx="7">
                  <c:v>24.7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3B4-449F-80EF-2BF89BEC6314}"/>
            </c:ext>
          </c:extLst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טמפ'!$C$14:$J$14</c:f>
              <c:numCache>
                <c:formatCode>General</c:formatCode>
                <c:ptCount val="8"/>
                <c:pt idx="0">
                  <c:v>57.5</c:v>
                </c:pt>
                <c:pt idx="1">
                  <c:v>36.700000000000003</c:v>
                </c:pt>
                <c:pt idx="2">
                  <c:v>28.3</c:v>
                </c:pt>
                <c:pt idx="3">
                  <c:v>24.6</c:v>
                </c:pt>
                <c:pt idx="4">
                  <c:v>24.2</c:v>
                </c:pt>
                <c:pt idx="5">
                  <c:v>23.7</c:v>
                </c:pt>
                <c:pt idx="6">
                  <c:v>24.1</c:v>
                </c:pt>
                <c:pt idx="7">
                  <c:v>24.7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3B4-449F-80EF-2BF89BEC6314}"/>
            </c:ext>
          </c:extLst>
        </c:ser>
        <c:ser>
          <c:idx val="12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טמפ'!$C$15:$J$15</c:f>
              <c:numCache>
                <c:formatCode>General</c:formatCode>
                <c:ptCount val="8"/>
                <c:pt idx="0">
                  <c:v>58.3</c:v>
                </c:pt>
                <c:pt idx="1">
                  <c:v>37.4</c:v>
                </c:pt>
                <c:pt idx="2">
                  <c:v>28.8</c:v>
                </c:pt>
                <c:pt idx="3">
                  <c:v>24.8</c:v>
                </c:pt>
                <c:pt idx="4">
                  <c:v>24.3</c:v>
                </c:pt>
                <c:pt idx="5">
                  <c:v>23.6</c:v>
                </c:pt>
                <c:pt idx="6">
                  <c:v>24</c:v>
                </c:pt>
                <c:pt idx="7">
                  <c:v>24.7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3B4-449F-80EF-2BF89BEC6314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טמפ'!$C$16:$J$16</c:f>
              <c:numCache>
                <c:formatCode>General</c:formatCode>
                <c:ptCount val="8"/>
                <c:pt idx="0">
                  <c:v>58.3</c:v>
                </c:pt>
                <c:pt idx="1">
                  <c:v>37.5</c:v>
                </c:pt>
                <c:pt idx="2">
                  <c:v>28.8</c:v>
                </c:pt>
                <c:pt idx="3">
                  <c:v>24.8</c:v>
                </c:pt>
                <c:pt idx="4">
                  <c:v>24.3</c:v>
                </c:pt>
                <c:pt idx="5">
                  <c:v>23.6</c:v>
                </c:pt>
                <c:pt idx="6">
                  <c:v>24</c:v>
                </c:pt>
                <c:pt idx="7">
                  <c:v>24.7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3B4-449F-80EF-2BF89BEC6314}"/>
            </c:ext>
          </c:extLst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טמפ'!$C$17:$J$17</c:f>
              <c:numCache>
                <c:formatCode>General</c:formatCode>
                <c:ptCount val="8"/>
                <c:pt idx="0">
                  <c:v>59.5</c:v>
                </c:pt>
                <c:pt idx="1">
                  <c:v>37.9</c:v>
                </c:pt>
                <c:pt idx="2">
                  <c:v>29</c:v>
                </c:pt>
                <c:pt idx="3">
                  <c:v>25</c:v>
                </c:pt>
                <c:pt idx="4">
                  <c:v>24.4</c:v>
                </c:pt>
                <c:pt idx="5">
                  <c:v>23.7</c:v>
                </c:pt>
                <c:pt idx="6">
                  <c:v>24</c:v>
                </c:pt>
                <c:pt idx="7">
                  <c:v>24.6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3B4-449F-80EF-2BF89BEC6314}"/>
            </c:ext>
          </c:extLst>
        </c:ser>
        <c:ser>
          <c:idx val="15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טמפ'!$C$18:$J$18</c:f>
              <c:numCache>
                <c:formatCode>General</c:formatCode>
                <c:ptCount val="8"/>
                <c:pt idx="0">
                  <c:v>59.9</c:v>
                </c:pt>
                <c:pt idx="1">
                  <c:v>39.1</c:v>
                </c:pt>
                <c:pt idx="2">
                  <c:v>29.9</c:v>
                </c:pt>
                <c:pt idx="3">
                  <c:v>25.3</c:v>
                </c:pt>
                <c:pt idx="4">
                  <c:v>24.4</c:v>
                </c:pt>
                <c:pt idx="5">
                  <c:v>23.6</c:v>
                </c:pt>
                <c:pt idx="6">
                  <c:v>24</c:v>
                </c:pt>
                <c:pt idx="7">
                  <c:v>24.6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3B4-449F-80EF-2BF89BEC6314}"/>
            </c:ext>
          </c:extLst>
        </c:ser>
        <c:ser>
          <c:idx val="16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טמפ'!$C$19:$J$19</c:f>
              <c:numCache>
                <c:formatCode>General</c:formatCode>
                <c:ptCount val="8"/>
                <c:pt idx="0">
                  <c:v>61.1</c:v>
                </c:pt>
                <c:pt idx="1">
                  <c:v>39.5</c:v>
                </c:pt>
                <c:pt idx="2">
                  <c:v>30.2</c:v>
                </c:pt>
                <c:pt idx="3">
                  <c:v>25.4</c:v>
                </c:pt>
                <c:pt idx="4">
                  <c:v>24.4</c:v>
                </c:pt>
                <c:pt idx="5">
                  <c:v>23.6</c:v>
                </c:pt>
                <c:pt idx="6">
                  <c:v>23.9</c:v>
                </c:pt>
                <c:pt idx="7">
                  <c:v>24.5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3B4-449F-80EF-2BF89BEC6314}"/>
            </c:ext>
          </c:extLst>
        </c:ser>
        <c:ser>
          <c:idx val="17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טמפ'!$C$20:$J$20</c:f>
              <c:numCache>
                <c:formatCode>General</c:formatCode>
                <c:ptCount val="8"/>
                <c:pt idx="0">
                  <c:v>61.4</c:v>
                </c:pt>
                <c:pt idx="1">
                  <c:v>40</c:v>
                </c:pt>
                <c:pt idx="2">
                  <c:v>30.6</c:v>
                </c:pt>
                <c:pt idx="3">
                  <c:v>25.7</c:v>
                </c:pt>
                <c:pt idx="4">
                  <c:v>24.6</c:v>
                </c:pt>
                <c:pt idx="5">
                  <c:v>23.6</c:v>
                </c:pt>
                <c:pt idx="6">
                  <c:v>23.9</c:v>
                </c:pt>
                <c:pt idx="7">
                  <c:v>24.4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3B4-449F-80EF-2BF89BEC6314}"/>
            </c:ext>
          </c:extLst>
        </c:ser>
        <c:ser>
          <c:idx val="18"/>
          <c:order val="1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טמפ'!$C$21:$J$21</c:f>
              <c:numCache>
                <c:formatCode>General</c:formatCode>
                <c:ptCount val="8"/>
                <c:pt idx="0">
                  <c:v>62</c:v>
                </c:pt>
                <c:pt idx="1">
                  <c:v>40.4</c:v>
                </c:pt>
                <c:pt idx="2">
                  <c:v>30.8</c:v>
                </c:pt>
                <c:pt idx="3">
                  <c:v>25.8</c:v>
                </c:pt>
                <c:pt idx="4">
                  <c:v>24.6</c:v>
                </c:pt>
                <c:pt idx="5">
                  <c:v>23.6</c:v>
                </c:pt>
                <c:pt idx="6">
                  <c:v>23.8</c:v>
                </c:pt>
                <c:pt idx="7">
                  <c:v>24.3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3B4-449F-80EF-2BF89BEC6314}"/>
            </c:ext>
          </c:extLst>
        </c:ser>
        <c:ser>
          <c:idx val="19"/>
          <c:order val="1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טמפ'!$C$22:$J$22</c:f>
              <c:numCache>
                <c:formatCode>General</c:formatCode>
                <c:ptCount val="8"/>
                <c:pt idx="0">
                  <c:v>62</c:v>
                </c:pt>
                <c:pt idx="1">
                  <c:v>40.6</c:v>
                </c:pt>
                <c:pt idx="2">
                  <c:v>30.9</c:v>
                </c:pt>
                <c:pt idx="3">
                  <c:v>25.8</c:v>
                </c:pt>
                <c:pt idx="4">
                  <c:v>24.7</c:v>
                </c:pt>
                <c:pt idx="5">
                  <c:v>23.6</c:v>
                </c:pt>
                <c:pt idx="6">
                  <c:v>23.9</c:v>
                </c:pt>
                <c:pt idx="7">
                  <c:v>24.3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3B4-449F-80EF-2BF89BEC6314}"/>
            </c:ext>
          </c:extLst>
        </c:ser>
        <c:ser>
          <c:idx val="20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טמפ'!$C$23:$J$23</c:f>
              <c:numCache>
                <c:formatCode>General</c:formatCode>
                <c:ptCount val="8"/>
                <c:pt idx="0">
                  <c:v>62.7</c:v>
                </c:pt>
                <c:pt idx="1">
                  <c:v>40.6</c:v>
                </c:pt>
                <c:pt idx="2">
                  <c:v>31</c:v>
                </c:pt>
                <c:pt idx="3">
                  <c:v>25.9</c:v>
                </c:pt>
                <c:pt idx="4">
                  <c:v>24.7</c:v>
                </c:pt>
                <c:pt idx="5">
                  <c:v>23.6</c:v>
                </c:pt>
                <c:pt idx="6">
                  <c:v>23.8</c:v>
                </c:pt>
                <c:pt idx="7">
                  <c:v>24.3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3B4-449F-80EF-2BF89BEC6314}"/>
            </c:ext>
          </c:extLst>
        </c:ser>
        <c:ser>
          <c:idx val="21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טמפ'!$C$24:$J$24</c:f>
              <c:numCache>
                <c:formatCode>General</c:formatCode>
                <c:ptCount val="8"/>
                <c:pt idx="0">
                  <c:v>63.1</c:v>
                </c:pt>
                <c:pt idx="1">
                  <c:v>41.1</c:v>
                </c:pt>
                <c:pt idx="2">
                  <c:v>31.5</c:v>
                </c:pt>
                <c:pt idx="3">
                  <c:v>26.2</c:v>
                </c:pt>
                <c:pt idx="4">
                  <c:v>24.9</c:v>
                </c:pt>
                <c:pt idx="5">
                  <c:v>23.7</c:v>
                </c:pt>
                <c:pt idx="6">
                  <c:v>23.8</c:v>
                </c:pt>
                <c:pt idx="7">
                  <c:v>24.3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3B4-449F-80EF-2BF89BEC6314}"/>
            </c:ext>
          </c:extLst>
        </c:ser>
        <c:ser>
          <c:idx val="22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טמפ'!$C$25:$J$25</c:f>
              <c:numCache>
                <c:formatCode>General</c:formatCode>
                <c:ptCount val="8"/>
                <c:pt idx="0">
                  <c:v>63.6</c:v>
                </c:pt>
                <c:pt idx="1">
                  <c:v>40.9</c:v>
                </c:pt>
                <c:pt idx="2">
                  <c:v>31.2</c:v>
                </c:pt>
                <c:pt idx="3">
                  <c:v>26.1</c:v>
                </c:pt>
                <c:pt idx="4">
                  <c:v>24.8</c:v>
                </c:pt>
                <c:pt idx="5">
                  <c:v>23.6</c:v>
                </c:pt>
                <c:pt idx="6">
                  <c:v>23.8</c:v>
                </c:pt>
                <c:pt idx="7">
                  <c:v>24.3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3B4-449F-80EF-2BF89BEC6314}"/>
            </c:ext>
          </c:extLst>
        </c:ser>
        <c:ser>
          <c:idx val="23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טמפ'!$C$26:$J$26</c:f>
              <c:numCache>
                <c:formatCode>General</c:formatCode>
                <c:ptCount val="8"/>
                <c:pt idx="0">
                  <c:v>63.6</c:v>
                </c:pt>
                <c:pt idx="1">
                  <c:v>41.3</c:v>
                </c:pt>
                <c:pt idx="2">
                  <c:v>31.4</c:v>
                </c:pt>
                <c:pt idx="3">
                  <c:v>26.3</c:v>
                </c:pt>
                <c:pt idx="4">
                  <c:v>24.9</c:v>
                </c:pt>
                <c:pt idx="5">
                  <c:v>23.7</c:v>
                </c:pt>
                <c:pt idx="6">
                  <c:v>23.8</c:v>
                </c:pt>
                <c:pt idx="7">
                  <c:v>24.2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93B4-449F-80EF-2BF89BEC6314}"/>
            </c:ext>
          </c:extLst>
        </c:ser>
        <c:ser>
          <c:idx val="24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טמפ'!$C$27:$J$27</c:f>
              <c:numCache>
                <c:formatCode>General</c:formatCode>
                <c:ptCount val="8"/>
                <c:pt idx="0">
                  <c:v>63.3</c:v>
                </c:pt>
                <c:pt idx="1">
                  <c:v>41.6</c:v>
                </c:pt>
                <c:pt idx="2">
                  <c:v>32</c:v>
                </c:pt>
                <c:pt idx="3">
                  <c:v>26.5</c:v>
                </c:pt>
                <c:pt idx="4">
                  <c:v>24.9</c:v>
                </c:pt>
                <c:pt idx="5">
                  <c:v>23.6</c:v>
                </c:pt>
                <c:pt idx="6">
                  <c:v>23.7</c:v>
                </c:pt>
                <c:pt idx="7">
                  <c:v>24.2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93B4-449F-80EF-2BF89BEC6314}"/>
            </c:ext>
          </c:extLst>
        </c:ser>
        <c:ser>
          <c:idx val="25"/>
          <c:order val="2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טמפ'!$C$28:$J$28</c:f>
              <c:numCache>
                <c:formatCode>General</c:formatCode>
                <c:ptCount val="8"/>
                <c:pt idx="0">
                  <c:v>63.3</c:v>
                </c:pt>
                <c:pt idx="1">
                  <c:v>42.1</c:v>
                </c:pt>
                <c:pt idx="2">
                  <c:v>32.200000000000003</c:v>
                </c:pt>
                <c:pt idx="3">
                  <c:v>26.6</c:v>
                </c:pt>
                <c:pt idx="4">
                  <c:v>25</c:v>
                </c:pt>
                <c:pt idx="5">
                  <c:v>23.6</c:v>
                </c:pt>
                <c:pt idx="6">
                  <c:v>23.7</c:v>
                </c:pt>
                <c:pt idx="7">
                  <c:v>24.1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93B4-449F-80EF-2BF89BEC6314}"/>
            </c:ext>
          </c:extLst>
        </c:ser>
        <c:ser>
          <c:idx val="26"/>
          <c:order val="2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טמפ'!$C$29:$J$29</c:f>
              <c:numCache>
                <c:formatCode>General</c:formatCode>
                <c:ptCount val="8"/>
                <c:pt idx="0">
                  <c:v>63.4</c:v>
                </c:pt>
                <c:pt idx="1">
                  <c:v>42.3</c:v>
                </c:pt>
                <c:pt idx="2">
                  <c:v>32.6</c:v>
                </c:pt>
                <c:pt idx="3">
                  <c:v>26.8</c:v>
                </c:pt>
                <c:pt idx="4">
                  <c:v>25.1</c:v>
                </c:pt>
                <c:pt idx="5">
                  <c:v>23.7</c:v>
                </c:pt>
                <c:pt idx="6">
                  <c:v>23.7</c:v>
                </c:pt>
                <c:pt idx="7">
                  <c:v>24.2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93B4-449F-80EF-2BF89BEC6314}"/>
            </c:ext>
          </c:extLst>
        </c:ser>
        <c:ser>
          <c:idx val="27"/>
          <c:order val="2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טמפ'!$C$30:$J$30</c:f>
              <c:numCache>
                <c:formatCode>General</c:formatCode>
                <c:ptCount val="8"/>
                <c:pt idx="0">
                  <c:v>63.8</c:v>
                </c:pt>
                <c:pt idx="1">
                  <c:v>42.4</c:v>
                </c:pt>
                <c:pt idx="2">
                  <c:v>32.200000000000003</c:v>
                </c:pt>
                <c:pt idx="3">
                  <c:v>26.8</c:v>
                </c:pt>
                <c:pt idx="4">
                  <c:v>25.2</c:v>
                </c:pt>
                <c:pt idx="5">
                  <c:v>23.7</c:v>
                </c:pt>
                <c:pt idx="6">
                  <c:v>23.7</c:v>
                </c:pt>
                <c:pt idx="7">
                  <c:v>24.1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93B4-449F-80EF-2BF89BEC6314}"/>
            </c:ext>
          </c:extLst>
        </c:ser>
        <c:ser>
          <c:idx val="28"/>
          <c:order val="2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טמפ'!$C$31:$J$31</c:f>
              <c:numCache>
                <c:formatCode>General</c:formatCode>
                <c:ptCount val="8"/>
                <c:pt idx="0">
                  <c:v>64.7</c:v>
                </c:pt>
                <c:pt idx="1">
                  <c:v>42.2</c:v>
                </c:pt>
                <c:pt idx="2">
                  <c:v>32.200000000000003</c:v>
                </c:pt>
                <c:pt idx="3">
                  <c:v>26.8</c:v>
                </c:pt>
                <c:pt idx="4">
                  <c:v>25.2</c:v>
                </c:pt>
                <c:pt idx="5">
                  <c:v>23.7</c:v>
                </c:pt>
                <c:pt idx="6">
                  <c:v>23.8</c:v>
                </c:pt>
                <c:pt idx="7">
                  <c:v>24.2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93B4-449F-80EF-2BF89BEC6314}"/>
            </c:ext>
          </c:extLst>
        </c:ser>
        <c:ser>
          <c:idx val="29"/>
          <c:order val="2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טמפ'!$C$32:$J$32</c:f>
              <c:numCache>
                <c:formatCode>General</c:formatCode>
                <c:ptCount val="8"/>
                <c:pt idx="0">
                  <c:v>64.2</c:v>
                </c:pt>
                <c:pt idx="1">
                  <c:v>42.8</c:v>
                </c:pt>
                <c:pt idx="2">
                  <c:v>32.799999999999997</c:v>
                </c:pt>
                <c:pt idx="3">
                  <c:v>27</c:v>
                </c:pt>
                <c:pt idx="4">
                  <c:v>25.2</c:v>
                </c:pt>
                <c:pt idx="5">
                  <c:v>23.7</c:v>
                </c:pt>
                <c:pt idx="6">
                  <c:v>23.7</c:v>
                </c:pt>
                <c:pt idx="7">
                  <c:v>24.1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93B4-449F-80EF-2BF89BEC6314}"/>
            </c:ext>
          </c:extLst>
        </c:ser>
        <c:ser>
          <c:idx val="30"/>
          <c:order val="3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טמפ'!$C$33:$J$33</c:f>
              <c:numCache>
                <c:formatCode>General</c:formatCode>
                <c:ptCount val="8"/>
                <c:pt idx="0">
                  <c:v>64.8</c:v>
                </c:pt>
                <c:pt idx="1">
                  <c:v>42.5</c:v>
                </c:pt>
                <c:pt idx="2">
                  <c:v>32.6</c:v>
                </c:pt>
                <c:pt idx="3">
                  <c:v>27.2</c:v>
                </c:pt>
                <c:pt idx="4">
                  <c:v>25.3</c:v>
                </c:pt>
                <c:pt idx="5">
                  <c:v>23.8</c:v>
                </c:pt>
                <c:pt idx="6">
                  <c:v>23.8</c:v>
                </c:pt>
                <c:pt idx="7">
                  <c:v>24.2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93B4-449F-80EF-2BF89BEC6314}"/>
            </c:ext>
          </c:extLst>
        </c:ser>
        <c:ser>
          <c:idx val="31"/>
          <c:order val="3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טמפ'!$C$34:$J$34</c:f>
              <c:numCache>
                <c:formatCode>General</c:formatCode>
                <c:ptCount val="8"/>
                <c:pt idx="0">
                  <c:v>64.7</c:v>
                </c:pt>
                <c:pt idx="1">
                  <c:v>42.9</c:v>
                </c:pt>
                <c:pt idx="2">
                  <c:v>33.1</c:v>
                </c:pt>
                <c:pt idx="3">
                  <c:v>27.3</c:v>
                </c:pt>
                <c:pt idx="4">
                  <c:v>25.4</c:v>
                </c:pt>
                <c:pt idx="5">
                  <c:v>23.8</c:v>
                </c:pt>
                <c:pt idx="6">
                  <c:v>23.8</c:v>
                </c:pt>
                <c:pt idx="7">
                  <c:v>24.2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93B4-449F-80EF-2BF89BEC6314}"/>
            </c:ext>
          </c:extLst>
        </c:ser>
        <c:ser>
          <c:idx val="32"/>
          <c:order val="3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טמפ'!$C$35:$J$35</c:f>
              <c:numCache>
                <c:formatCode>General</c:formatCode>
                <c:ptCount val="8"/>
                <c:pt idx="0">
                  <c:v>64</c:v>
                </c:pt>
                <c:pt idx="1">
                  <c:v>42.6</c:v>
                </c:pt>
                <c:pt idx="2">
                  <c:v>33</c:v>
                </c:pt>
                <c:pt idx="3">
                  <c:v>27.3</c:v>
                </c:pt>
                <c:pt idx="4">
                  <c:v>25.4</c:v>
                </c:pt>
                <c:pt idx="5">
                  <c:v>23.8</c:v>
                </c:pt>
                <c:pt idx="6">
                  <c:v>23.8</c:v>
                </c:pt>
                <c:pt idx="7">
                  <c:v>24.2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93B4-449F-80EF-2BF89BEC6314}"/>
            </c:ext>
          </c:extLst>
        </c:ser>
        <c:ser>
          <c:idx val="33"/>
          <c:order val="3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טמפ'!$C$36:$J$36</c:f>
              <c:numCache>
                <c:formatCode>General</c:formatCode>
                <c:ptCount val="8"/>
                <c:pt idx="0">
                  <c:v>64.900000000000006</c:v>
                </c:pt>
                <c:pt idx="1">
                  <c:v>42.8</c:v>
                </c:pt>
                <c:pt idx="2">
                  <c:v>32.700000000000003</c:v>
                </c:pt>
                <c:pt idx="3">
                  <c:v>27.2</c:v>
                </c:pt>
                <c:pt idx="4">
                  <c:v>25.4</c:v>
                </c:pt>
                <c:pt idx="5">
                  <c:v>23.9</c:v>
                </c:pt>
                <c:pt idx="6">
                  <c:v>23.8</c:v>
                </c:pt>
                <c:pt idx="7">
                  <c:v>24.2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93B4-449F-80EF-2BF89BEC6314}"/>
            </c:ext>
          </c:extLst>
        </c:ser>
        <c:ser>
          <c:idx val="34"/>
          <c:order val="3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טמפ'!$C$37:$J$37</c:f>
              <c:numCache>
                <c:formatCode>General</c:formatCode>
                <c:ptCount val="8"/>
                <c:pt idx="0">
                  <c:v>64.8</c:v>
                </c:pt>
                <c:pt idx="1">
                  <c:v>43</c:v>
                </c:pt>
                <c:pt idx="2">
                  <c:v>32.9</c:v>
                </c:pt>
                <c:pt idx="3">
                  <c:v>27.3</c:v>
                </c:pt>
                <c:pt idx="4">
                  <c:v>25.5</c:v>
                </c:pt>
                <c:pt idx="5">
                  <c:v>23.9</c:v>
                </c:pt>
                <c:pt idx="6">
                  <c:v>23.8</c:v>
                </c:pt>
                <c:pt idx="7">
                  <c:v>24.2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93B4-449F-80EF-2BF89BEC6314}"/>
            </c:ext>
          </c:extLst>
        </c:ser>
        <c:ser>
          <c:idx val="35"/>
          <c:order val="3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טמפ'!$C$38:$J$38</c:f>
              <c:numCache>
                <c:formatCode>General</c:formatCode>
                <c:ptCount val="8"/>
                <c:pt idx="0">
                  <c:v>65</c:v>
                </c:pt>
                <c:pt idx="1">
                  <c:v>43.4</c:v>
                </c:pt>
                <c:pt idx="2">
                  <c:v>33.1</c:v>
                </c:pt>
                <c:pt idx="3">
                  <c:v>27.4</c:v>
                </c:pt>
                <c:pt idx="4">
                  <c:v>25.5</c:v>
                </c:pt>
                <c:pt idx="5">
                  <c:v>23.9</c:v>
                </c:pt>
                <c:pt idx="6">
                  <c:v>23.9</c:v>
                </c:pt>
                <c:pt idx="7">
                  <c:v>24.3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93B4-449F-80EF-2BF89BEC6314}"/>
            </c:ext>
          </c:extLst>
        </c:ser>
        <c:ser>
          <c:idx val="36"/>
          <c:order val="3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טמפ'!$C$39:$J$39</c:f>
              <c:numCache>
                <c:formatCode>General</c:formatCode>
                <c:ptCount val="8"/>
                <c:pt idx="0">
                  <c:v>65.099999999999994</c:v>
                </c:pt>
                <c:pt idx="1">
                  <c:v>43.2</c:v>
                </c:pt>
                <c:pt idx="2">
                  <c:v>33</c:v>
                </c:pt>
                <c:pt idx="3">
                  <c:v>27.3</c:v>
                </c:pt>
                <c:pt idx="4">
                  <c:v>25.6</c:v>
                </c:pt>
                <c:pt idx="5">
                  <c:v>23.9</c:v>
                </c:pt>
                <c:pt idx="6">
                  <c:v>23.9</c:v>
                </c:pt>
                <c:pt idx="7">
                  <c:v>24.3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93B4-449F-80EF-2BF89BEC6314}"/>
            </c:ext>
          </c:extLst>
        </c:ser>
        <c:ser>
          <c:idx val="37"/>
          <c:order val="3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טמפ'!$C$40:$J$40</c:f>
              <c:numCache>
                <c:formatCode>General</c:formatCode>
                <c:ptCount val="8"/>
                <c:pt idx="0">
                  <c:v>64.7</c:v>
                </c:pt>
                <c:pt idx="1">
                  <c:v>43.2</c:v>
                </c:pt>
                <c:pt idx="2">
                  <c:v>33.1</c:v>
                </c:pt>
                <c:pt idx="3">
                  <c:v>27.5</c:v>
                </c:pt>
                <c:pt idx="4">
                  <c:v>25.7</c:v>
                </c:pt>
                <c:pt idx="5">
                  <c:v>23.9</c:v>
                </c:pt>
                <c:pt idx="6">
                  <c:v>23.9</c:v>
                </c:pt>
                <c:pt idx="7">
                  <c:v>24.3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93B4-449F-80EF-2BF89BEC6314}"/>
            </c:ext>
          </c:extLst>
        </c:ser>
        <c:ser>
          <c:idx val="38"/>
          <c:order val="3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טמפ'!$C$41:$J$41</c:f>
              <c:numCache>
                <c:formatCode>General</c:formatCode>
                <c:ptCount val="8"/>
                <c:pt idx="0">
                  <c:v>65.099999999999994</c:v>
                </c:pt>
                <c:pt idx="1">
                  <c:v>43.3</c:v>
                </c:pt>
                <c:pt idx="2">
                  <c:v>33.4</c:v>
                </c:pt>
                <c:pt idx="3">
                  <c:v>27.6</c:v>
                </c:pt>
                <c:pt idx="4">
                  <c:v>25.7</c:v>
                </c:pt>
                <c:pt idx="5">
                  <c:v>23.9</c:v>
                </c:pt>
                <c:pt idx="6">
                  <c:v>23.9</c:v>
                </c:pt>
                <c:pt idx="7">
                  <c:v>24.3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93B4-449F-80EF-2BF89BEC6314}"/>
            </c:ext>
          </c:extLst>
        </c:ser>
        <c:ser>
          <c:idx val="39"/>
          <c:order val="3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טמפ'!$C$42:$J$42</c:f>
              <c:numCache>
                <c:formatCode>General</c:formatCode>
                <c:ptCount val="8"/>
                <c:pt idx="0">
                  <c:v>65.5</c:v>
                </c:pt>
                <c:pt idx="1">
                  <c:v>43.2</c:v>
                </c:pt>
                <c:pt idx="2">
                  <c:v>33</c:v>
                </c:pt>
                <c:pt idx="3">
                  <c:v>27.5</c:v>
                </c:pt>
                <c:pt idx="4">
                  <c:v>25.7</c:v>
                </c:pt>
                <c:pt idx="5">
                  <c:v>24</c:v>
                </c:pt>
                <c:pt idx="6">
                  <c:v>23.9</c:v>
                </c:pt>
                <c:pt idx="7">
                  <c:v>24.3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93B4-449F-80EF-2BF89BEC6314}"/>
            </c:ext>
          </c:extLst>
        </c:ser>
        <c:ser>
          <c:idx val="40"/>
          <c:order val="4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טמפ'!$C$43:$J$43</c:f>
              <c:numCache>
                <c:formatCode>General</c:formatCode>
                <c:ptCount val="8"/>
                <c:pt idx="0">
                  <c:v>65.8</c:v>
                </c:pt>
                <c:pt idx="1">
                  <c:v>43</c:v>
                </c:pt>
                <c:pt idx="2">
                  <c:v>32.700000000000003</c:v>
                </c:pt>
                <c:pt idx="3">
                  <c:v>27.3</c:v>
                </c:pt>
                <c:pt idx="4">
                  <c:v>25.6</c:v>
                </c:pt>
                <c:pt idx="5">
                  <c:v>24</c:v>
                </c:pt>
                <c:pt idx="6">
                  <c:v>23.9</c:v>
                </c:pt>
                <c:pt idx="7">
                  <c:v>24.3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93B4-449F-80EF-2BF89BEC6314}"/>
            </c:ext>
          </c:extLst>
        </c:ser>
        <c:ser>
          <c:idx val="41"/>
          <c:order val="4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טמפ'!$C$44:$J$44</c:f>
              <c:numCache>
                <c:formatCode>General</c:formatCode>
                <c:ptCount val="8"/>
                <c:pt idx="0">
                  <c:v>64.2</c:v>
                </c:pt>
                <c:pt idx="1">
                  <c:v>43.4</c:v>
                </c:pt>
                <c:pt idx="2">
                  <c:v>33.5</c:v>
                </c:pt>
                <c:pt idx="3">
                  <c:v>27.6</c:v>
                </c:pt>
                <c:pt idx="4">
                  <c:v>25.7</c:v>
                </c:pt>
                <c:pt idx="5">
                  <c:v>24</c:v>
                </c:pt>
                <c:pt idx="6">
                  <c:v>23.9</c:v>
                </c:pt>
                <c:pt idx="7">
                  <c:v>24.3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93B4-449F-80EF-2BF89BEC6314}"/>
            </c:ext>
          </c:extLst>
        </c:ser>
        <c:ser>
          <c:idx val="42"/>
          <c:order val="4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טמפ'!$C$45:$J$45</c:f>
              <c:numCache>
                <c:formatCode>General</c:formatCode>
                <c:ptCount val="8"/>
                <c:pt idx="0">
                  <c:v>65.3</c:v>
                </c:pt>
                <c:pt idx="1">
                  <c:v>42.9</c:v>
                </c:pt>
                <c:pt idx="2">
                  <c:v>32.9</c:v>
                </c:pt>
                <c:pt idx="3">
                  <c:v>27.4</c:v>
                </c:pt>
                <c:pt idx="4">
                  <c:v>25.6</c:v>
                </c:pt>
                <c:pt idx="5">
                  <c:v>24</c:v>
                </c:pt>
                <c:pt idx="6">
                  <c:v>23.9</c:v>
                </c:pt>
                <c:pt idx="7">
                  <c:v>24.3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93B4-449F-80EF-2BF89BEC6314}"/>
            </c:ext>
          </c:extLst>
        </c:ser>
        <c:ser>
          <c:idx val="43"/>
          <c:order val="4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טמפ'!$C$46:$J$46</c:f>
              <c:numCache>
                <c:formatCode>General</c:formatCode>
                <c:ptCount val="8"/>
                <c:pt idx="0">
                  <c:v>65.2</c:v>
                </c:pt>
                <c:pt idx="1">
                  <c:v>43.1</c:v>
                </c:pt>
                <c:pt idx="2">
                  <c:v>33.5</c:v>
                </c:pt>
                <c:pt idx="3">
                  <c:v>27.7</c:v>
                </c:pt>
                <c:pt idx="4">
                  <c:v>25.7</c:v>
                </c:pt>
                <c:pt idx="5">
                  <c:v>24</c:v>
                </c:pt>
                <c:pt idx="6">
                  <c:v>23.9</c:v>
                </c:pt>
                <c:pt idx="7">
                  <c:v>24.3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93B4-449F-80EF-2BF89BEC6314}"/>
            </c:ext>
          </c:extLst>
        </c:ser>
        <c:ser>
          <c:idx val="44"/>
          <c:order val="4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טמפ'!$C$47:$J$47</c:f>
              <c:numCache>
                <c:formatCode>General</c:formatCode>
                <c:ptCount val="8"/>
                <c:pt idx="0">
                  <c:v>64.5</c:v>
                </c:pt>
                <c:pt idx="1">
                  <c:v>43.4</c:v>
                </c:pt>
                <c:pt idx="2">
                  <c:v>33.6</c:v>
                </c:pt>
                <c:pt idx="3">
                  <c:v>27.7</c:v>
                </c:pt>
                <c:pt idx="4">
                  <c:v>25.7</c:v>
                </c:pt>
                <c:pt idx="5">
                  <c:v>24</c:v>
                </c:pt>
                <c:pt idx="6">
                  <c:v>23.9</c:v>
                </c:pt>
                <c:pt idx="7">
                  <c:v>24.3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93B4-449F-80EF-2BF89BEC6314}"/>
            </c:ext>
          </c:extLst>
        </c:ser>
        <c:ser>
          <c:idx val="45"/>
          <c:order val="4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טמפ'!$C$48:$J$48</c:f>
              <c:numCache>
                <c:formatCode>General</c:formatCode>
                <c:ptCount val="8"/>
                <c:pt idx="0">
                  <c:v>65.3</c:v>
                </c:pt>
                <c:pt idx="1">
                  <c:v>43</c:v>
                </c:pt>
                <c:pt idx="2">
                  <c:v>33.200000000000003</c:v>
                </c:pt>
                <c:pt idx="3">
                  <c:v>27.8</c:v>
                </c:pt>
                <c:pt idx="4">
                  <c:v>25.8</c:v>
                </c:pt>
                <c:pt idx="5">
                  <c:v>24.1</c:v>
                </c:pt>
                <c:pt idx="6">
                  <c:v>23.9</c:v>
                </c:pt>
                <c:pt idx="7">
                  <c:v>24.9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93B4-449F-80EF-2BF89BEC6314}"/>
            </c:ext>
          </c:extLst>
        </c:ser>
        <c:ser>
          <c:idx val="46"/>
          <c:order val="4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טמפ'!$C$49:$J$49</c:f>
              <c:numCache>
                <c:formatCode>General</c:formatCode>
                <c:ptCount val="8"/>
                <c:pt idx="0">
                  <c:v>64.900000000000006</c:v>
                </c:pt>
                <c:pt idx="1">
                  <c:v>44</c:v>
                </c:pt>
                <c:pt idx="2">
                  <c:v>33.5</c:v>
                </c:pt>
                <c:pt idx="3">
                  <c:v>27.9</c:v>
                </c:pt>
                <c:pt idx="4">
                  <c:v>25.9</c:v>
                </c:pt>
                <c:pt idx="5">
                  <c:v>24.1</c:v>
                </c:pt>
                <c:pt idx="6">
                  <c:v>23.9</c:v>
                </c:pt>
                <c:pt idx="7">
                  <c:v>24.4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93B4-449F-80EF-2BF89BEC6314}"/>
            </c:ext>
          </c:extLst>
        </c:ser>
        <c:ser>
          <c:idx val="47"/>
          <c:order val="4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טמפ'!$C$50:$J$50</c:f>
              <c:numCache>
                <c:formatCode>General</c:formatCode>
                <c:ptCount val="8"/>
                <c:pt idx="0">
                  <c:v>64.7</c:v>
                </c:pt>
                <c:pt idx="1">
                  <c:v>44</c:v>
                </c:pt>
                <c:pt idx="2">
                  <c:v>33.9</c:v>
                </c:pt>
                <c:pt idx="3">
                  <c:v>27.9</c:v>
                </c:pt>
                <c:pt idx="4">
                  <c:v>25.9</c:v>
                </c:pt>
                <c:pt idx="5">
                  <c:v>24.1</c:v>
                </c:pt>
                <c:pt idx="6">
                  <c:v>24</c:v>
                </c:pt>
                <c:pt idx="7">
                  <c:v>24.4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93B4-449F-80EF-2BF89BEC6314}"/>
            </c:ext>
          </c:extLst>
        </c:ser>
        <c:ser>
          <c:idx val="48"/>
          <c:order val="4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טמפ'!$C$51:$J$51</c:f>
              <c:numCache>
                <c:formatCode>General</c:formatCode>
                <c:ptCount val="8"/>
                <c:pt idx="0">
                  <c:v>64.8</c:v>
                </c:pt>
                <c:pt idx="1">
                  <c:v>44.5</c:v>
                </c:pt>
                <c:pt idx="2">
                  <c:v>34</c:v>
                </c:pt>
                <c:pt idx="3">
                  <c:v>28</c:v>
                </c:pt>
                <c:pt idx="4">
                  <c:v>25.9</c:v>
                </c:pt>
                <c:pt idx="5">
                  <c:v>24.2</c:v>
                </c:pt>
                <c:pt idx="6">
                  <c:v>24</c:v>
                </c:pt>
                <c:pt idx="7">
                  <c:v>24.4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93B4-449F-80EF-2BF89BEC6314}"/>
            </c:ext>
          </c:extLst>
        </c:ser>
        <c:ser>
          <c:idx val="49"/>
          <c:order val="4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טמפ'!$C$52:$J$52</c:f>
              <c:numCache>
                <c:formatCode>General</c:formatCode>
                <c:ptCount val="8"/>
                <c:pt idx="0">
                  <c:v>65</c:v>
                </c:pt>
                <c:pt idx="1">
                  <c:v>44.3</c:v>
                </c:pt>
                <c:pt idx="2">
                  <c:v>33.799999999999997</c:v>
                </c:pt>
                <c:pt idx="3">
                  <c:v>28</c:v>
                </c:pt>
                <c:pt idx="4">
                  <c:v>26</c:v>
                </c:pt>
                <c:pt idx="5">
                  <c:v>24.2</c:v>
                </c:pt>
                <c:pt idx="6">
                  <c:v>24</c:v>
                </c:pt>
                <c:pt idx="7">
                  <c:v>24.4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93B4-449F-80EF-2BF89BEC6314}"/>
            </c:ext>
          </c:extLst>
        </c:ser>
        <c:ser>
          <c:idx val="50"/>
          <c:order val="5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טמפ'!$C$53:$J$53</c:f>
              <c:numCache>
                <c:formatCode>General</c:formatCode>
                <c:ptCount val="8"/>
                <c:pt idx="0">
                  <c:v>65</c:v>
                </c:pt>
                <c:pt idx="1">
                  <c:v>44.4</c:v>
                </c:pt>
                <c:pt idx="2">
                  <c:v>34</c:v>
                </c:pt>
                <c:pt idx="3">
                  <c:v>28.1</c:v>
                </c:pt>
                <c:pt idx="4">
                  <c:v>26</c:v>
                </c:pt>
                <c:pt idx="5">
                  <c:v>24.2</c:v>
                </c:pt>
                <c:pt idx="6">
                  <c:v>24</c:v>
                </c:pt>
                <c:pt idx="7">
                  <c:v>24.4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93B4-449F-80EF-2BF89BEC6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28088"/>
        <c:axId val="166228480"/>
      </c:scatterChart>
      <c:valAx>
        <c:axId val="166228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מיקום מטר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8480"/>
        <c:crosses val="autoZero"/>
        <c:crossBetween val="midCat"/>
      </c:valAx>
      <c:valAx>
        <c:axId val="16622848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טמפ'</a:t>
                </a:r>
                <a:r>
                  <a:rPr lang="he-IL" baseline="0"/>
                  <a:t> צלזיוס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8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0"/>
      <c:rotY val="160"/>
      <c:depthPercent val="100"/>
      <c:rAngAx val="0"/>
      <c:perspective val="1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'נתוני טמפ'!$B$3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טמפ'!$C$3:$J$3</c:f>
              <c:numCache>
                <c:formatCode>General</c:formatCode>
                <c:ptCount val="8"/>
                <c:pt idx="0">
                  <c:v>24.7</c:v>
                </c:pt>
                <c:pt idx="1">
                  <c:v>24.5</c:v>
                </c:pt>
                <c:pt idx="2">
                  <c:v>24.6</c:v>
                </c:pt>
                <c:pt idx="3">
                  <c:v>24.1</c:v>
                </c:pt>
                <c:pt idx="4">
                  <c:v>24.4</c:v>
                </c:pt>
                <c:pt idx="5">
                  <c:v>24.1</c:v>
                </c:pt>
                <c:pt idx="6">
                  <c:v>24.5</c:v>
                </c:pt>
                <c:pt idx="7">
                  <c:v>25.1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1-4837-AC6A-974778412ED8}"/>
            </c:ext>
          </c:extLst>
        </c:ser>
        <c:ser>
          <c:idx val="1"/>
          <c:order val="1"/>
          <c:tx>
            <c:strRef>
              <c:f>'נתוני טמפ'!$B$4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טמפ'!$C$4:$J$4</c:f>
              <c:numCache>
                <c:formatCode>General</c:formatCode>
                <c:ptCount val="8"/>
                <c:pt idx="0">
                  <c:v>33.4</c:v>
                </c:pt>
                <c:pt idx="1">
                  <c:v>25.58</c:v>
                </c:pt>
                <c:pt idx="2">
                  <c:v>24.6</c:v>
                </c:pt>
                <c:pt idx="3">
                  <c:v>23.979999999999997</c:v>
                </c:pt>
                <c:pt idx="4">
                  <c:v>24.28</c:v>
                </c:pt>
                <c:pt idx="5">
                  <c:v>24.04</c:v>
                </c:pt>
                <c:pt idx="6">
                  <c:v>24.560000000000002</c:v>
                </c:pt>
                <c:pt idx="7">
                  <c:v>25.1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81-4837-AC6A-974778412ED8}"/>
            </c:ext>
          </c:extLst>
        </c:ser>
        <c:ser>
          <c:idx val="2"/>
          <c:order val="2"/>
          <c:tx>
            <c:strRef>
              <c:f>'נתוני טמפ'!$B$5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טמפ'!$C$5:$J$5</c:f>
              <c:numCache>
                <c:formatCode>General</c:formatCode>
                <c:ptCount val="8"/>
                <c:pt idx="0">
                  <c:v>39.200000000000003</c:v>
                </c:pt>
                <c:pt idx="1">
                  <c:v>26.3</c:v>
                </c:pt>
                <c:pt idx="2">
                  <c:v>24.6</c:v>
                </c:pt>
                <c:pt idx="3">
                  <c:v>23.9</c:v>
                </c:pt>
                <c:pt idx="4">
                  <c:v>24.2</c:v>
                </c:pt>
                <c:pt idx="5">
                  <c:v>24</c:v>
                </c:pt>
                <c:pt idx="6">
                  <c:v>24.6</c:v>
                </c:pt>
                <c:pt idx="7">
                  <c:v>25.1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81-4837-AC6A-974778412ED8}"/>
            </c:ext>
          </c:extLst>
        </c:ser>
        <c:ser>
          <c:idx val="3"/>
          <c:order val="3"/>
          <c:tx>
            <c:strRef>
              <c:f>'נתוני טמפ'!$B$6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טמפ'!$C$6:$J$6</c:f>
              <c:numCache>
                <c:formatCode>General</c:formatCode>
                <c:ptCount val="8"/>
                <c:pt idx="0">
                  <c:v>43.105000000000004</c:v>
                </c:pt>
                <c:pt idx="1">
                  <c:v>27.785000000000004</c:v>
                </c:pt>
                <c:pt idx="2">
                  <c:v>24.82</c:v>
                </c:pt>
                <c:pt idx="3">
                  <c:v>23.844999999999999</c:v>
                </c:pt>
                <c:pt idx="4">
                  <c:v>24.145000000000003</c:v>
                </c:pt>
                <c:pt idx="5">
                  <c:v>23.945</c:v>
                </c:pt>
                <c:pt idx="6">
                  <c:v>24.490000000000002</c:v>
                </c:pt>
                <c:pt idx="7">
                  <c:v>25.045000000000002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81-4837-AC6A-974778412ED8}"/>
            </c:ext>
          </c:extLst>
        </c:ser>
        <c:ser>
          <c:idx val="4"/>
          <c:order val="4"/>
          <c:tx>
            <c:strRef>
              <c:f>'נתוני טמפ'!$B$7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טמפ'!$C$7:$J$7</c:f>
              <c:numCache>
                <c:formatCode>General</c:formatCode>
                <c:ptCount val="8"/>
                <c:pt idx="0">
                  <c:v>46.3</c:v>
                </c:pt>
                <c:pt idx="1">
                  <c:v>29</c:v>
                </c:pt>
                <c:pt idx="2">
                  <c:v>25</c:v>
                </c:pt>
                <c:pt idx="3">
                  <c:v>23.8</c:v>
                </c:pt>
                <c:pt idx="4">
                  <c:v>24.1</c:v>
                </c:pt>
                <c:pt idx="5">
                  <c:v>23.9</c:v>
                </c:pt>
                <c:pt idx="6">
                  <c:v>24.4</c:v>
                </c:pt>
                <c:pt idx="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81-4837-AC6A-974778412ED8}"/>
            </c:ext>
          </c:extLst>
        </c:ser>
        <c:ser>
          <c:idx val="5"/>
          <c:order val="5"/>
          <c:tx>
            <c:strRef>
              <c:f>'נתוני טמפ'!$B$8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טמפ'!$C$8:$J$8</c:f>
              <c:numCache>
                <c:formatCode>General</c:formatCode>
                <c:ptCount val="8"/>
                <c:pt idx="0">
                  <c:v>48.8</c:v>
                </c:pt>
                <c:pt idx="1">
                  <c:v>30.4</c:v>
                </c:pt>
                <c:pt idx="2">
                  <c:v>25.4</c:v>
                </c:pt>
                <c:pt idx="3">
                  <c:v>23.9</c:v>
                </c:pt>
                <c:pt idx="4">
                  <c:v>24.1</c:v>
                </c:pt>
                <c:pt idx="5">
                  <c:v>23.9</c:v>
                </c:pt>
                <c:pt idx="6">
                  <c:v>24.3</c:v>
                </c:pt>
                <c:pt idx="7">
                  <c:v>24.9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81-4837-AC6A-974778412ED8}"/>
            </c:ext>
          </c:extLst>
        </c:ser>
        <c:ser>
          <c:idx val="6"/>
          <c:order val="6"/>
          <c:tx>
            <c:strRef>
              <c:f>'נתוני טמפ'!$B$9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טמפ'!$C$9:$J$9</c:f>
              <c:numCache>
                <c:formatCode>General</c:formatCode>
                <c:ptCount val="8"/>
                <c:pt idx="0">
                  <c:v>50.9</c:v>
                </c:pt>
                <c:pt idx="1">
                  <c:v>31.4</c:v>
                </c:pt>
                <c:pt idx="2">
                  <c:v>25.7</c:v>
                </c:pt>
                <c:pt idx="3">
                  <c:v>23.8</c:v>
                </c:pt>
                <c:pt idx="4">
                  <c:v>24</c:v>
                </c:pt>
                <c:pt idx="5">
                  <c:v>23.8</c:v>
                </c:pt>
                <c:pt idx="6">
                  <c:v>24.2</c:v>
                </c:pt>
                <c:pt idx="7">
                  <c:v>24.9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81-4837-AC6A-974778412ED8}"/>
            </c:ext>
          </c:extLst>
        </c:ser>
        <c:ser>
          <c:idx val="7"/>
          <c:order val="7"/>
          <c:tx>
            <c:strRef>
              <c:f>'נתוני טמפ'!$B$10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טמפ'!$C$10:$J$10</c:f>
              <c:numCache>
                <c:formatCode>General</c:formatCode>
                <c:ptCount val="8"/>
                <c:pt idx="0">
                  <c:v>52.7</c:v>
                </c:pt>
                <c:pt idx="1">
                  <c:v>32.700000000000003</c:v>
                </c:pt>
                <c:pt idx="2">
                  <c:v>26.2</c:v>
                </c:pt>
                <c:pt idx="3">
                  <c:v>23.9</c:v>
                </c:pt>
                <c:pt idx="4">
                  <c:v>24</c:v>
                </c:pt>
                <c:pt idx="5">
                  <c:v>23.7</c:v>
                </c:pt>
                <c:pt idx="6">
                  <c:v>24.3</c:v>
                </c:pt>
                <c:pt idx="7">
                  <c:v>24.9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881-4837-AC6A-974778412ED8}"/>
            </c:ext>
          </c:extLst>
        </c:ser>
        <c:ser>
          <c:idx val="8"/>
          <c:order val="8"/>
          <c:tx>
            <c:strRef>
              <c:f>'נתוני טמפ'!$B$11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טמפ'!$C$11:$J$11</c:f>
              <c:numCache>
                <c:formatCode>General</c:formatCode>
                <c:ptCount val="8"/>
                <c:pt idx="0">
                  <c:v>54.1</c:v>
                </c:pt>
                <c:pt idx="1">
                  <c:v>33.9</c:v>
                </c:pt>
                <c:pt idx="2">
                  <c:v>26.8</c:v>
                </c:pt>
                <c:pt idx="3">
                  <c:v>24.1</c:v>
                </c:pt>
                <c:pt idx="4">
                  <c:v>24.1</c:v>
                </c:pt>
                <c:pt idx="5">
                  <c:v>23.7</c:v>
                </c:pt>
                <c:pt idx="6">
                  <c:v>24.2</c:v>
                </c:pt>
                <c:pt idx="7">
                  <c:v>24.8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881-4837-AC6A-974778412ED8}"/>
            </c:ext>
          </c:extLst>
        </c:ser>
        <c:ser>
          <c:idx val="9"/>
          <c:order val="9"/>
          <c:tx>
            <c:strRef>
              <c:f>'נתוני טמפ'!$B$12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טמפ'!$C$12:$J$12</c:f>
              <c:numCache>
                <c:formatCode>General</c:formatCode>
                <c:ptCount val="8"/>
                <c:pt idx="0">
                  <c:v>55.4</c:v>
                </c:pt>
                <c:pt idx="1">
                  <c:v>35</c:v>
                </c:pt>
                <c:pt idx="2">
                  <c:v>27.4</c:v>
                </c:pt>
                <c:pt idx="3">
                  <c:v>24.3</c:v>
                </c:pt>
                <c:pt idx="4">
                  <c:v>24.2</c:v>
                </c:pt>
                <c:pt idx="5">
                  <c:v>23.7</c:v>
                </c:pt>
                <c:pt idx="6">
                  <c:v>24.2</c:v>
                </c:pt>
                <c:pt idx="7">
                  <c:v>24.8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81-4837-AC6A-974778412ED8}"/>
            </c:ext>
          </c:extLst>
        </c:ser>
        <c:ser>
          <c:idx val="10"/>
          <c:order val="10"/>
          <c:tx>
            <c:strRef>
              <c:f>'נתוני טמפ'!$B$13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טמפ'!$C$13:$J$13</c:f>
              <c:numCache>
                <c:formatCode>General</c:formatCode>
                <c:ptCount val="8"/>
                <c:pt idx="0">
                  <c:v>56.7</c:v>
                </c:pt>
                <c:pt idx="1">
                  <c:v>35.9</c:v>
                </c:pt>
                <c:pt idx="2">
                  <c:v>27.8</c:v>
                </c:pt>
                <c:pt idx="3">
                  <c:v>24.4</c:v>
                </c:pt>
                <c:pt idx="4">
                  <c:v>24.2</c:v>
                </c:pt>
                <c:pt idx="5">
                  <c:v>23.7</c:v>
                </c:pt>
                <c:pt idx="6">
                  <c:v>24.1</c:v>
                </c:pt>
                <c:pt idx="7">
                  <c:v>24.7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881-4837-AC6A-974778412ED8}"/>
            </c:ext>
          </c:extLst>
        </c:ser>
        <c:ser>
          <c:idx val="11"/>
          <c:order val="11"/>
          <c:tx>
            <c:strRef>
              <c:f>'נתוני טמפ'!$B$14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טמפ'!$C$14:$J$14</c:f>
              <c:numCache>
                <c:formatCode>General</c:formatCode>
                <c:ptCount val="8"/>
                <c:pt idx="0">
                  <c:v>57.5</c:v>
                </c:pt>
                <c:pt idx="1">
                  <c:v>36.700000000000003</c:v>
                </c:pt>
                <c:pt idx="2">
                  <c:v>28.3</c:v>
                </c:pt>
                <c:pt idx="3">
                  <c:v>24.6</c:v>
                </c:pt>
                <c:pt idx="4">
                  <c:v>24.2</c:v>
                </c:pt>
                <c:pt idx="5">
                  <c:v>23.7</c:v>
                </c:pt>
                <c:pt idx="6">
                  <c:v>24.1</c:v>
                </c:pt>
                <c:pt idx="7">
                  <c:v>24.7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881-4837-AC6A-974778412ED8}"/>
            </c:ext>
          </c:extLst>
        </c:ser>
        <c:ser>
          <c:idx val="12"/>
          <c:order val="12"/>
          <c:tx>
            <c:strRef>
              <c:f>'נתוני טמפ'!$B$15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טמפ'!$C$15:$J$15</c:f>
              <c:numCache>
                <c:formatCode>General</c:formatCode>
                <c:ptCount val="8"/>
                <c:pt idx="0">
                  <c:v>58.3</c:v>
                </c:pt>
                <c:pt idx="1">
                  <c:v>37.4</c:v>
                </c:pt>
                <c:pt idx="2">
                  <c:v>28.8</c:v>
                </c:pt>
                <c:pt idx="3">
                  <c:v>24.8</c:v>
                </c:pt>
                <c:pt idx="4">
                  <c:v>24.3</c:v>
                </c:pt>
                <c:pt idx="5">
                  <c:v>23.6</c:v>
                </c:pt>
                <c:pt idx="6">
                  <c:v>24</c:v>
                </c:pt>
                <c:pt idx="7">
                  <c:v>24.7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881-4837-AC6A-974778412ED8}"/>
            </c:ext>
          </c:extLst>
        </c:ser>
        <c:ser>
          <c:idx val="13"/>
          <c:order val="13"/>
          <c:tx>
            <c:strRef>
              <c:f>'נתוני טמפ'!$B$16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טמפ'!$C$16:$J$16</c:f>
              <c:numCache>
                <c:formatCode>General</c:formatCode>
                <c:ptCount val="8"/>
                <c:pt idx="0">
                  <c:v>58.3</c:v>
                </c:pt>
                <c:pt idx="1">
                  <c:v>37.5</c:v>
                </c:pt>
                <c:pt idx="2">
                  <c:v>28.8</c:v>
                </c:pt>
                <c:pt idx="3">
                  <c:v>24.8</c:v>
                </c:pt>
                <c:pt idx="4">
                  <c:v>24.3</c:v>
                </c:pt>
                <c:pt idx="5">
                  <c:v>23.6</c:v>
                </c:pt>
                <c:pt idx="6">
                  <c:v>24</c:v>
                </c:pt>
                <c:pt idx="7">
                  <c:v>24.7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881-4837-AC6A-974778412ED8}"/>
            </c:ext>
          </c:extLst>
        </c:ser>
        <c:ser>
          <c:idx val="14"/>
          <c:order val="14"/>
          <c:tx>
            <c:strRef>
              <c:f>'נתוני טמפ'!$B$17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טמפ'!$C$17:$J$17</c:f>
              <c:numCache>
                <c:formatCode>General</c:formatCode>
                <c:ptCount val="8"/>
                <c:pt idx="0">
                  <c:v>59.5</c:v>
                </c:pt>
                <c:pt idx="1">
                  <c:v>37.9</c:v>
                </c:pt>
                <c:pt idx="2">
                  <c:v>29</c:v>
                </c:pt>
                <c:pt idx="3">
                  <c:v>25</c:v>
                </c:pt>
                <c:pt idx="4">
                  <c:v>24.4</c:v>
                </c:pt>
                <c:pt idx="5">
                  <c:v>23.7</c:v>
                </c:pt>
                <c:pt idx="6">
                  <c:v>24</c:v>
                </c:pt>
                <c:pt idx="7">
                  <c:v>24.6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881-4837-AC6A-974778412ED8}"/>
            </c:ext>
          </c:extLst>
        </c:ser>
        <c:ser>
          <c:idx val="15"/>
          <c:order val="15"/>
          <c:tx>
            <c:strRef>
              <c:f>'נתוני טמפ'!$B$18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טמפ'!$C$18:$J$18</c:f>
              <c:numCache>
                <c:formatCode>General</c:formatCode>
                <c:ptCount val="8"/>
                <c:pt idx="0">
                  <c:v>59.9</c:v>
                </c:pt>
                <c:pt idx="1">
                  <c:v>39.1</c:v>
                </c:pt>
                <c:pt idx="2">
                  <c:v>29.9</c:v>
                </c:pt>
                <c:pt idx="3">
                  <c:v>25.3</c:v>
                </c:pt>
                <c:pt idx="4">
                  <c:v>24.4</c:v>
                </c:pt>
                <c:pt idx="5">
                  <c:v>23.6</c:v>
                </c:pt>
                <c:pt idx="6">
                  <c:v>24</c:v>
                </c:pt>
                <c:pt idx="7">
                  <c:v>24.6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881-4837-AC6A-974778412ED8}"/>
            </c:ext>
          </c:extLst>
        </c:ser>
        <c:ser>
          <c:idx val="16"/>
          <c:order val="16"/>
          <c:tx>
            <c:strRef>
              <c:f>'נתוני טמפ'!$B$19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טמפ'!$C$19:$J$19</c:f>
              <c:numCache>
                <c:formatCode>General</c:formatCode>
                <c:ptCount val="8"/>
                <c:pt idx="0">
                  <c:v>61.1</c:v>
                </c:pt>
                <c:pt idx="1">
                  <c:v>39.5</c:v>
                </c:pt>
                <c:pt idx="2">
                  <c:v>30.2</c:v>
                </c:pt>
                <c:pt idx="3">
                  <c:v>25.4</c:v>
                </c:pt>
                <c:pt idx="4">
                  <c:v>24.4</c:v>
                </c:pt>
                <c:pt idx="5">
                  <c:v>23.6</c:v>
                </c:pt>
                <c:pt idx="6">
                  <c:v>23.9</c:v>
                </c:pt>
                <c:pt idx="7">
                  <c:v>24.5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881-4837-AC6A-974778412ED8}"/>
            </c:ext>
          </c:extLst>
        </c:ser>
        <c:ser>
          <c:idx val="17"/>
          <c:order val="17"/>
          <c:tx>
            <c:strRef>
              <c:f>'נתוני טמפ'!$B$20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טמפ'!$C$20:$J$20</c:f>
              <c:numCache>
                <c:formatCode>General</c:formatCode>
                <c:ptCount val="8"/>
                <c:pt idx="0">
                  <c:v>61.4</c:v>
                </c:pt>
                <c:pt idx="1">
                  <c:v>40</c:v>
                </c:pt>
                <c:pt idx="2">
                  <c:v>30.6</c:v>
                </c:pt>
                <c:pt idx="3">
                  <c:v>25.7</c:v>
                </c:pt>
                <c:pt idx="4">
                  <c:v>24.6</c:v>
                </c:pt>
                <c:pt idx="5">
                  <c:v>23.6</c:v>
                </c:pt>
                <c:pt idx="6">
                  <c:v>23.9</c:v>
                </c:pt>
                <c:pt idx="7">
                  <c:v>24.4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881-4837-AC6A-974778412ED8}"/>
            </c:ext>
          </c:extLst>
        </c:ser>
        <c:ser>
          <c:idx val="18"/>
          <c:order val="18"/>
          <c:tx>
            <c:strRef>
              <c:f>'נתוני טמפ'!$B$21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טמפ'!$C$21:$J$21</c:f>
              <c:numCache>
                <c:formatCode>General</c:formatCode>
                <c:ptCount val="8"/>
                <c:pt idx="0">
                  <c:v>62</c:v>
                </c:pt>
                <c:pt idx="1">
                  <c:v>40.4</c:v>
                </c:pt>
                <c:pt idx="2">
                  <c:v>30.8</c:v>
                </c:pt>
                <c:pt idx="3">
                  <c:v>25.8</c:v>
                </c:pt>
                <c:pt idx="4">
                  <c:v>24.6</c:v>
                </c:pt>
                <c:pt idx="5">
                  <c:v>23.6</c:v>
                </c:pt>
                <c:pt idx="6">
                  <c:v>23.8</c:v>
                </c:pt>
                <c:pt idx="7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881-4837-AC6A-974778412ED8}"/>
            </c:ext>
          </c:extLst>
        </c:ser>
        <c:ser>
          <c:idx val="19"/>
          <c:order val="19"/>
          <c:tx>
            <c:strRef>
              <c:f>'נתוני טמפ'!$B$22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טמפ'!$C$22:$J$22</c:f>
              <c:numCache>
                <c:formatCode>General</c:formatCode>
                <c:ptCount val="8"/>
                <c:pt idx="0">
                  <c:v>62</c:v>
                </c:pt>
                <c:pt idx="1">
                  <c:v>40.6</c:v>
                </c:pt>
                <c:pt idx="2">
                  <c:v>30.9</c:v>
                </c:pt>
                <c:pt idx="3">
                  <c:v>25.8</c:v>
                </c:pt>
                <c:pt idx="4">
                  <c:v>24.7</c:v>
                </c:pt>
                <c:pt idx="5">
                  <c:v>23.6</c:v>
                </c:pt>
                <c:pt idx="6">
                  <c:v>23.9</c:v>
                </c:pt>
                <c:pt idx="7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881-4837-AC6A-974778412ED8}"/>
            </c:ext>
          </c:extLst>
        </c:ser>
        <c:ser>
          <c:idx val="20"/>
          <c:order val="20"/>
          <c:tx>
            <c:strRef>
              <c:f>'נתוני טמפ'!$B$23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טמפ'!$C$23:$J$23</c:f>
              <c:numCache>
                <c:formatCode>General</c:formatCode>
                <c:ptCount val="8"/>
                <c:pt idx="0">
                  <c:v>62.7</c:v>
                </c:pt>
                <c:pt idx="1">
                  <c:v>40.6</c:v>
                </c:pt>
                <c:pt idx="2">
                  <c:v>31</c:v>
                </c:pt>
                <c:pt idx="3">
                  <c:v>25.9</c:v>
                </c:pt>
                <c:pt idx="4">
                  <c:v>24.7</c:v>
                </c:pt>
                <c:pt idx="5">
                  <c:v>23.6</c:v>
                </c:pt>
                <c:pt idx="6">
                  <c:v>23.8</c:v>
                </c:pt>
                <c:pt idx="7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881-4837-AC6A-974778412ED8}"/>
            </c:ext>
          </c:extLst>
        </c:ser>
        <c:ser>
          <c:idx val="21"/>
          <c:order val="21"/>
          <c:tx>
            <c:strRef>
              <c:f>'נתוני טמפ'!$B$24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טמפ'!$C$24:$J$24</c:f>
              <c:numCache>
                <c:formatCode>General</c:formatCode>
                <c:ptCount val="8"/>
                <c:pt idx="0">
                  <c:v>63.1</c:v>
                </c:pt>
                <c:pt idx="1">
                  <c:v>41.1</c:v>
                </c:pt>
                <c:pt idx="2">
                  <c:v>31.5</c:v>
                </c:pt>
                <c:pt idx="3">
                  <c:v>26.2</c:v>
                </c:pt>
                <c:pt idx="4">
                  <c:v>24.9</c:v>
                </c:pt>
                <c:pt idx="5">
                  <c:v>23.7</c:v>
                </c:pt>
                <c:pt idx="6">
                  <c:v>23.8</c:v>
                </c:pt>
                <c:pt idx="7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881-4837-AC6A-974778412ED8}"/>
            </c:ext>
          </c:extLst>
        </c:ser>
        <c:ser>
          <c:idx val="22"/>
          <c:order val="22"/>
          <c:tx>
            <c:strRef>
              <c:f>'נתוני טמפ'!$B$25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טמפ'!$C$25:$J$25</c:f>
              <c:numCache>
                <c:formatCode>General</c:formatCode>
                <c:ptCount val="8"/>
                <c:pt idx="0">
                  <c:v>63.6</c:v>
                </c:pt>
                <c:pt idx="1">
                  <c:v>40.9</c:v>
                </c:pt>
                <c:pt idx="2">
                  <c:v>31.2</c:v>
                </c:pt>
                <c:pt idx="3">
                  <c:v>26.1</c:v>
                </c:pt>
                <c:pt idx="4">
                  <c:v>24.8</c:v>
                </c:pt>
                <c:pt idx="5">
                  <c:v>23.6</c:v>
                </c:pt>
                <c:pt idx="6">
                  <c:v>23.8</c:v>
                </c:pt>
                <c:pt idx="7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881-4837-AC6A-974778412ED8}"/>
            </c:ext>
          </c:extLst>
        </c:ser>
        <c:ser>
          <c:idx val="23"/>
          <c:order val="23"/>
          <c:tx>
            <c:strRef>
              <c:f>'נתוני טמפ'!$B$26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טמפ'!$C$26:$J$26</c:f>
              <c:numCache>
                <c:formatCode>General</c:formatCode>
                <c:ptCount val="8"/>
                <c:pt idx="0">
                  <c:v>63.6</c:v>
                </c:pt>
                <c:pt idx="1">
                  <c:v>41.3</c:v>
                </c:pt>
                <c:pt idx="2">
                  <c:v>31.4</c:v>
                </c:pt>
                <c:pt idx="3">
                  <c:v>26.3</c:v>
                </c:pt>
                <c:pt idx="4">
                  <c:v>24.9</c:v>
                </c:pt>
                <c:pt idx="5">
                  <c:v>23.7</c:v>
                </c:pt>
                <c:pt idx="6">
                  <c:v>23.8</c:v>
                </c:pt>
                <c:pt idx="7">
                  <c:v>24.2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881-4837-AC6A-974778412ED8}"/>
            </c:ext>
          </c:extLst>
        </c:ser>
        <c:ser>
          <c:idx val="24"/>
          <c:order val="24"/>
          <c:tx>
            <c:strRef>
              <c:f>'נתוני טמפ'!$B$27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טמפ'!$C$27:$J$27</c:f>
              <c:numCache>
                <c:formatCode>General</c:formatCode>
                <c:ptCount val="8"/>
                <c:pt idx="0">
                  <c:v>63.3</c:v>
                </c:pt>
                <c:pt idx="1">
                  <c:v>41.6</c:v>
                </c:pt>
                <c:pt idx="2">
                  <c:v>32</c:v>
                </c:pt>
                <c:pt idx="3">
                  <c:v>26.5</c:v>
                </c:pt>
                <c:pt idx="4">
                  <c:v>24.9</c:v>
                </c:pt>
                <c:pt idx="5">
                  <c:v>23.6</c:v>
                </c:pt>
                <c:pt idx="6">
                  <c:v>23.7</c:v>
                </c:pt>
                <c:pt idx="7">
                  <c:v>24.2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F881-4837-AC6A-974778412ED8}"/>
            </c:ext>
          </c:extLst>
        </c:ser>
        <c:ser>
          <c:idx val="25"/>
          <c:order val="25"/>
          <c:tx>
            <c:strRef>
              <c:f>'נתוני טמפ'!$B$28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טמפ'!$C$28:$J$28</c:f>
              <c:numCache>
                <c:formatCode>General</c:formatCode>
                <c:ptCount val="8"/>
                <c:pt idx="0">
                  <c:v>63.3</c:v>
                </c:pt>
                <c:pt idx="1">
                  <c:v>42.1</c:v>
                </c:pt>
                <c:pt idx="2">
                  <c:v>32.200000000000003</c:v>
                </c:pt>
                <c:pt idx="3">
                  <c:v>26.6</c:v>
                </c:pt>
                <c:pt idx="4">
                  <c:v>25</c:v>
                </c:pt>
                <c:pt idx="5">
                  <c:v>23.6</c:v>
                </c:pt>
                <c:pt idx="6">
                  <c:v>23.7</c:v>
                </c:pt>
                <c:pt idx="7">
                  <c:v>24.1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F881-4837-AC6A-974778412ED8}"/>
            </c:ext>
          </c:extLst>
        </c:ser>
        <c:ser>
          <c:idx val="26"/>
          <c:order val="26"/>
          <c:tx>
            <c:strRef>
              <c:f>'נתוני טמפ'!$B$29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טמפ'!$C$29:$J$29</c:f>
              <c:numCache>
                <c:formatCode>General</c:formatCode>
                <c:ptCount val="8"/>
                <c:pt idx="0">
                  <c:v>63.4</c:v>
                </c:pt>
                <c:pt idx="1">
                  <c:v>42.3</c:v>
                </c:pt>
                <c:pt idx="2">
                  <c:v>32.6</c:v>
                </c:pt>
                <c:pt idx="3">
                  <c:v>26.8</c:v>
                </c:pt>
                <c:pt idx="4">
                  <c:v>25.1</c:v>
                </c:pt>
                <c:pt idx="5">
                  <c:v>23.7</c:v>
                </c:pt>
                <c:pt idx="6">
                  <c:v>23.7</c:v>
                </c:pt>
                <c:pt idx="7">
                  <c:v>24.2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F881-4837-AC6A-974778412ED8}"/>
            </c:ext>
          </c:extLst>
        </c:ser>
        <c:ser>
          <c:idx val="27"/>
          <c:order val="27"/>
          <c:tx>
            <c:strRef>
              <c:f>'נתוני טמפ'!$B$30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טמפ'!$C$30:$J$30</c:f>
              <c:numCache>
                <c:formatCode>General</c:formatCode>
                <c:ptCount val="8"/>
                <c:pt idx="0">
                  <c:v>63.8</c:v>
                </c:pt>
                <c:pt idx="1">
                  <c:v>42.4</c:v>
                </c:pt>
                <c:pt idx="2">
                  <c:v>32.200000000000003</c:v>
                </c:pt>
                <c:pt idx="3">
                  <c:v>26.8</c:v>
                </c:pt>
                <c:pt idx="4">
                  <c:v>25.2</c:v>
                </c:pt>
                <c:pt idx="5">
                  <c:v>23.7</c:v>
                </c:pt>
                <c:pt idx="6">
                  <c:v>23.7</c:v>
                </c:pt>
                <c:pt idx="7">
                  <c:v>24.1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F881-4837-AC6A-974778412ED8}"/>
            </c:ext>
          </c:extLst>
        </c:ser>
        <c:ser>
          <c:idx val="28"/>
          <c:order val="28"/>
          <c:tx>
            <c:strRef>
              <c:f>'נתוני טמפ'!$B$31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טמפ'!$C$31:$J$31</c:f>
              <c:numCache>
                <c:formatCode>General</c:formatCode>
                <c:ptCount val="8"/>
                <c:pt idx="0">
                  <c:v>64.7</c:v>
                </c:pt>
                <c:pt idx="1">
                  <c:v>42.2</c:v>
                </c:pt>
                <c:pt idx="2">
                  <c:v>32.200000000000003</c:v>
                </c:pt>
                <c:pt idx="3">
                  <c:v>26.8</c:v>
                </c:pt>
                <c:pt idx="4">
                  <c:v>25.2</c:v>
                </c:pt>
                <c:pt idx="5">
                  <c:v>23.7</c:v>
                </c:pt>
                <c:pt idx="6">
                  <c:v>23.8</c:v>
                </c:pt>
                <c:pt idx="7">
                  <c:v>24.2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F881-4837-AC6A-974778412ED8}"/>
            </c:ext>
          </c:extLst>
        </c:ser>
        <c:ser>
          <c:idx val="29"/>
          <c:order val="29"/>
          <c:tx>
            <c:strRef>
              <c:f>'נתוני טמפ'!$B$32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טמפ'!$C$32:$J$32</c:f>
              <c:numCache>
                <c:formatCode>General</c:formatCode>
                <c:ptCount val="8"/>
                <c:pt idx="0">
                  <c:v>64.2</c:v>
                </c:pt>
                <c:pt idx="1">
                  <c:v>42.8</c:v>
                </c:pt>
                <c:pt idx="2">
                  <c:v>32.799999999999997</c:v>
                </c:pt>
                <c:pt idx="3">
                  <c:v>27</c:v>
                </c:pt>
                <c:pt idx="4">
                  <c:v>25.2</c:v>
                </c:pt>
                <c:pt idx="5">
                  <c:v>23.7</c:v>
                </c:pt>
                <c:pt idx="6">
                  <c:v>23.7</c:v>
                </c:pt>
                <c:pt idx="7">
                  <c:v>24.1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F881-4837-AC6A-974778412ED8}"/>
            </c:ext>
          </c:extLst>
        </c:ser>
        <c:ser>
          <c:idx val="30"/>
          <c:order val="30"/>
          <c:tx>
            <c:strRef>
              <c:f>'נתוני טמפ'!$B$33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טמפ'!$C$33:$J$33</c:f>
              <c:numCache>
                <c:formatCode>General</c:formatCode>
                <c:ptCount val="8"/>
                <c:pt idx="0">
                  <c:v>64.8</c:v>
                </c:pt>
                <c:pt idx="1">
                  <c:v>42.5</c:v>
                </c:pt>
                <c:pt idx="2">
                  <c:v>32.6</c:v>
                </c:pt>
                <c:pt idx="3">
                  <c:v>27.2</c:v>
                </c:pt>
                <c:pt idx="4">
                  <c:v>25.3</c:v>
                </c:pt>
                <c:pt idx="5">
                  <c:v>23.8</c:v>
                </c:pt>
                <c:pt idx="6">
                  <c:v>23.8</c:v>
                </c:pt>
                <c:pt idx="7">
                  <c:v>24.2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F881-4837-AC6A-974778412ED8}"/>
            </c:ext>
          </c:extLst>
        </c:ser>
        <c:ser>
          <c:idx val="31"/>
          <c:order val="31"/>
          <c:tx>
            <c:strRef>
              <c:f>'נתוני טמפ'!$B$34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טמפ'!$C$34:$J$34</c:f>
              <c:numCache>
                <c:formatCode>General</c:formatCode>
                <c:ptCount val="8"/>
                <c:pt idx="0">
                  <c:v>64.7</c:v>
                </c:pt>
                <c:pt idx="1">
                  <c:v>42.9</c:v>
                </c:pt>
                <c:pt idx="2">
                  <c:v>33.1</c:v>
                </c:pt>
                <c:pt idx="3">
                  <c:v>27.3</c:v>
                </c:pt>
                <c:pt idx="4">
                  <c:v>25.4</c:v>
                </c:pt>
                <c:pt idx="5">
                  <c:v>23.8</c:v>
                </c:pt>
                <c:pt idx="6">
                  <c:v>23.8</c:v>
                </c:pt>
                <c:pt idx="7">
                  <c:v>24.2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F881-4837-AC6A-974778412ED8}"/>
            </c:ext>
          </c:extLst>
        </c:ser>
        <c:ser>
          <c:idx val="32"/>
          <c:order val="32"/>
          <c:tx>
            <c:strRef>
              <c:f>'נתוני טמפ'!$B$35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טמפ'!$C$35:$J$35</c:f>
              <c:numCache>
                <c:formatCode>General</c:formatCode>
                <c:ptCount val="8"/>
                <c:pt idx="0">
                  <c:v>64</c:v>
                </c:pt>
                <c:pt idx="1">
                  <c:v>42.6</c:v>
                </c:pt>
                <c:pt idx="2">
                  <c:v>33</c:v>
                </c:pt>
                <c:pt idx="3">
                  <c:v>27.3</c:v>
                </c:pt>
                <c:pt idx="4">
                  <c:v>25.4</c:v>
                </c:pt>
                <c:pt idx="5">
                  <c:v>23.8</c:v>
                </c:pt>
                <c:pt idx="6">
                  <c:v>23.8</c:v>
                </c:pt>
                <c:pt idx="7">
                  <c:v>24.2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F881-4837-AC6A-974778412ED8}"/>
            </c:ext>
          </c:extLst>
        </c:ser>
        <c:ser>
          <c:idx val="33"/>
          <c:order val="33"/>
          <c:tx>
            <c:strRef>
              <c:f>'נתוני טמפ'!$B$36</c:f>
              <c:strCache>
                <c:ptCount val="1"/>
                <c:pt idx="0">
                  <c:v>33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טמפ'!$C$36:$J$36</c:f>
              <c:numCache>
                <c:formatCode>General</c:formatCode>
                <c:ptCount val="8"/>
                <c:pt idx="0">
                  <c:v>64.900000000000006</c:v>
                </c:pt>
                <c:pt idx="1">
                  <c:v>42.8</c:v>
                </c:pt>
                <c:pt idx="2">
                  <c:v>32.700000000000003</c:v>
                </c:pt>
                <c:pt idx="3">
                  <c:v>27.2</c:v>
                </c:pt>
                <c:pt idx="4">
                  <c:v>25.4</c:v>
                </c:pt>
                <c:pt idx="5">
                  <c:v>23.9</c:v>
                </c:pt>
                <c:pt idx="6">
                  <c:v>23.8</c:v>
                </c:pt>
                <c:pt idx="7">
                  <c:v>24.2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F881-4837-AC6A-974778412ED8}"/>
            </c:ext>
          </c:extLst>
        </c:ser>
        <c:ser>
          <c:idx val="34"/>
          <c:order val="34"/>
          <c:tx>
            <c:strRef>
              <c:f>'נתוני טמפ'!$B$37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טמפ'!$C$37:$J$37</c:f>
              <c:numCache>
                <c:formatCode>General</c:formatCode>
                <c:ptCount val="8"/>
                <c:pt idx="0">
                  <c:v>64.8</c:v>
                </c:pt>
                <c:pt idx="1">
                  <c:v>43</c:v>
                </c:pt>
                <c:pt idx="2">
                  <c:v>32.9</c:v>
                </c:pt>
                <c:pt idx="3">
                  <c:v>27.3</c:v>
                </c:pt>
                <c:pt idx="4">
                  <c:v>25.5</c:v>
                </c:pt>
                <c:pt idx="5">
                  <c:v>23.9</c:v>
                </c:pt>
                <c:pt idx="6">
                  <c:v>23.8</c:v>
                </c:pt>
                <c:pt idx="7">
                  <c:v>24.2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F881-4837-AC6A-974778412ED8}"/>
            </c:ext>
          </c:extLst>
        </c:ser>
        <c:ser>
          <c:idx val="35"/>
          <c:order val="35"/>
          <c:tx>
            <c:strRef>
              <c:f>'נתוני טמפ'!$B$38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טמפ'!$C$38:$J$38</c:f>
              <c:numCache>
                <c:formatCode>General</c:formatCode>
                <c:ptCount val="8"/>
                <c:pt idx="0">
                  <c:v>65</c:v>
                </c:pt>
                <c:pt idx="1">
                  <c:v>43.4</c:v>
                </c:pt>
                <c:pt idx="2">
                  <c:v>33.1</c:v>
                </c:pt>
                <c:pt idx="3">
                  <c:v>27.4</c:v>
                </c:pt>
                <c:pt idx="4">
                  <c:v>25.5</c:v>
                </c:pt>
                <c:pt idx="5">
                  <c:v>23.9</c:v>
                </c:pt>
                <c:pt idx="6">
                  <c:v>23.9</c:v>
                </c:pt>
                <c:pt idx="7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F881-4837-AC6A-974778412ED8}"/>
            </c:ext>
          </c:extLst>
        </c:ser>
        <c:ser>
          <c:idx val="36"/>
          <c:order val="36"/>
          <c:tx>
            <c:strRef>
              <c:f>'נתוני טמפ'!$B$39</c:f>
              <c:strCache>
                <c:ptCount val="1"/>
                <c:pt idx="0">
                  <c:v>36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טמפ'!$C$39:$J$39</c:f>
              <c:numCache>
                <c:formatCode>General</c:formatCode>
                <c:ptCount val="8"/>
                <c:pt idx="0">
                  <c:v>65.099999999999994</c:v>
                </c:pt>
                <c:pt idx="1">
                  <c:v>43.2</c:v>
                </c:pt>
                <c:pt idx="2">
                  <c:v>33</c:v>
                </c:pt>
                <c:pt idx="3">
                  <c:v>27.3</c:v>
                </c:pt>
                <c:pt idx="4">
                  <c:v>25.6</c:v>
                </c:pt>
                <c:pt idx="5">
                  <c:v>23.9</c:v>
                </c:pt>
                <c:pt idx="6">
                  <c:v>23.9</c:v>
                </c:pt>
                <c:pt idx="7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F881-4837-AC6A-974778412ED8}"/>
            </c:ext>
          </c:extLst>
        </c:ser>
        <c:ser>
          <c:idx val="37"/>
          <c:order val="37"/>
          <c:tx>
            <c:strRef>
              <c:f>'נתוני טמפ'!$B$40</c:f>
              <c:strCache>
                <c:ptCount val="1"/>
                <c:pt idx="0">
                  <c:v>37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טמפ'!$C$40:$J$40</c:f>
              <c:numCache>
                <c:formatCode>General</c:formatCode>
                <c:ptCount val="8"/>
                <c:pt idx="0">
                  <c:v>64.7</c:v>
                </c:pt>
                <c:pt idx="1">
                  <c:v>43.2</c:v>
                </c:pt>
                <c:pt idx="2">
                  <c:v>33.1</c:v>
                </c:pt>
                <c:pt idx="3">
                  <c:v>27.5</c:v>
                </c:pt>
                <c:pt idx="4">
                  <c:v>25.7</c:v>
                </c:pt>
                <c:pt idx="5">
                  <c:v>23.9</c:v>
                </c:pt>
                <c:pt idx="6">
                  <c:v>23.9</c:v>
                </c:pt>
                <c:pt idx="7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F881-4837-AC6A-974778412ED8}"/>
            </c:ext>
          </c:extLst>
        </c:ser>
        <c:ser>
          <c:idx val="38"/>
          <c:order val="38"/>
          <c:tx>
            <c:strRef>
              <c:f>'נתוני טמפ'!$B$41</c:f>
              <c:strCache>
                <c:ptCount val="1"/>
                <c:pt idx="0">
                  <c:v>38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טמפ'!$C$41:$J$41</c:f>
              <c:numCache>
                <c:formatCode>General</c:formatCode>
                <c:ptCount val="8"/>
                <c:pt idx="0">
                  <c:v>65.099999999999994</c:v>
                </c:pt>
                <c:pt idx="1">
                  <c:v>43.3</c:v>
                </c:pt>
                <c:pt idx="2">
                  <c:v>33.4</c:v>
                </c:pt>
                <c:pt idx="3">
                  <c:v>27.6</c:v>
                </c:pt>
                <c:pt idx="4">
                  <c:v>25.7</c:v>
                </c:pt>
                <c:pt idx="5">
                  <c:v>23.9</c:v>
                </c:pt>
                <c:pt idx="6">
                  <c:v>23.9</c:v>
                </c:pt>
                <c:pt idx="7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F881-4837-AC6A-974778412ED8}"/>
            </c:ext>
          </c:extLst>
        </c:ser>
        <c:ser>
          <c:idx val="39"/>
          <c:order val="39"/>
          <c:tx>
            <c:strRef>
              <c:f>'נתוני טמפ'!$B$42</c:f>
              <c:strCache>
                <c:ptCount val="1"/>
                <c:pt idx="0">
                  <c:v>39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טמפ'!$C$42:$J$42</c:f>
              <c:numCache>
                <c:formatCode>General</c:formatCode>
                <c:ptCount val="8"/>
                <c:pt idx="0">
                  <c:v>65.5</c:v>
                </c:pt>
                <c:pt idx="1">
                  <c:v>43.2</c:v>
                </c:pt>
                <c:pt idx="2">
                  <c:v>33</c:v>
                </c:pt>
                <c:pt idx="3">
                  <c:v>27.5</c:v>
                </c:pt>
                <c:pt idx="4">
                  <c:v>25.7</c:v>
                </c:pt>
                <c:pt idx="5">
                  <c:v>24</c:v>
                </c:pt>
                <c:pt idx="6">
                  <c:v>23.9</c:v>
                </c:pt>
                <c:pt idx="7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F881-4837-AC6A-974778412ED8}"/>
            </c:ext>
          </c:extLst>
        </c:ser>
        <c:ser>
          <c:idx val="40"/>
          <c:order val="40"/>
          <c:tx>
            <c:strRef>
              <c:f>'נתוני טמפ'!$B$43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טמפ'!$C$43:$J$43</c:f>
              <c:numCache>
                <c:formatCode>General</c:formatCode>
                <c:ptCount val="8"/>
                <c:pt idx="0">
                  <c:v>65.8</c:v>
                </c:pt>
                <c:pt idx="1">
                  <c:v>43</c:v>
                </c:pt>
                <c:pt idx="2">
                  <c:v>32.700000000000003</c:v>
                </c:pt>
                <c:pt idx="3">
                  <c:v>27.3</c:v>
                </c:pt>
                <c:pt idx="4">
                  <c:v>25.6</c:v>
                </c:pt>
                <c:pt idx="5">
                  <c:v>24</c:v>
                </c:pt>
                <c:pt idx="6">
                  <c:v>23.9</c:v>
                </c:pt>
                <c:pt idx="7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F881-4837-AC6A-974778412ED8}"/>
            </c:ext>
          </c:extLst>
        </c:ser>
        <c:ser>
          <c:idx val="41"/>
          <c:order val="41"/>
          <c:tx>
            <c:strRef>
              <c:f>'נתוני טמפ'!$B$44</c:f>
              <c:strCache>
                <c:ptCount val="1"/>
                <c:pt idx="0">
                  <c:v>41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טמפ'!$C$44:$J$44</c:f>
              <c:numCache>
                <c:formatCode>General</c:formatCode>
                <c:ptCount val="8"/>
                <c:pt idx="0">
                  <c:v>64.2</c:v>
                </c:pt>
                <c:pt idx="1">
                  <c:v>43.4</c:v>
                </c:pt>
                <c:pt idx="2">
                  <c:v>33.5</c:v>
                </c:pt>
                <c:pt idx="3">
                  <c:v>27.6</c:v>
                </c:pt>
                <c:pt idx="4">
                  <c:v>25.7</c:v>
                </c:pt>
                <c:pt idx="5">
                  <c:v>24</c:v>
                </c:pt>
                <c:pt idx="6">
                  <c:v>23.9</c:v>
                </c:pt>
                <c:pt idx="7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F881-4837-AC6A-974778412ED8}"/>
            </c:ext>
          </c:extLst>
        </c:ser>
        <c:ser>
          <c:idx val="42"/>
          <c:order val="42"/>
          <c:tx>
            <c:strRef>
              <c:f>'נתוני טמפ'!$B$45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טמפ'!$C$45:$J$45</c:f>
              <c:numCache>
                <c:formatCode>General</c:formatCode>
                <c:ptCount val="8"/>
                <c:pt idx="0">
                  <c:v>65.3</c:v>
                </c:pt>
                <c:pt idx="1">
                  <c:v>42.9</c:v>
                </c:pt>
                <c:pt idx="2">
                  <c:v>32.9</c:v>
                </c:pt>
                <c:pt idx="3">
                  <c:v>27.4</c:v>
                </c:pt>
                <c:pt idx="4">
                  <c:v>25.6</c:v>
                </c:pt>
                <c:pt idx="5">
                  <c:v>24</c:v>
                </c:pt>
                <c:pt idx="6">
                  <c:v>23.9</c:v>
                </c:pt>
                <c:pt idx="7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F881-4837-AC6A-974778412ED8}"/>
            </c:ext>
          </c:extLst>
        </c:ser>
        <c:ser>
          <c:idx val="43"/>
          <c:order val="43"/>
          <c:tx>
            <c:strRef>
              <c:f>'נתוני טמפ'!$B$46</c:f>
              <c:strCache>
                <c:ptCount val="1"/>
                <c:pt idx="0">
                  <c:v>43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טמפ'!$C$46:$J$46</c:f>
              <c:numCache>
                <c:formatCode>General</c:formatCode>
                <c:ptCount val="8"/>
                <c:pt idx="0">
                  <c:v>65.2</c:v>
                </c:pt>
                <c:pt idx="1">
                  <c:v>43.1</c:v>
                </c:pt>
                <c:pt idx="2">
                  <c:v>33.5</c:v>
                </c:pt>
                <c:pt idx="3">
                  <c:v>27.7</c:v>
                </c:pt>
                <c:pt idx="4">
                  <c:v>25.7</c:v>
                </c:pt>
                <c:pt idx="5">
                  <c:v>24</c:v>
                </c:pt>
                <c:pt idx="6">
                  <c:v>23.9</c:v>
                </c:pt>
                <c:pt idx="7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F881-4837-AC6A-974778412ED8}"/>
            </c:ext>
          </c:extLst>
        </c:ser>
        <c:ser>
          <c:idx val="44"/>
          <c:order val="44"/>
          <c:tx>
            <c:strRef>
              <c:f>'נתוני טמפ'!$B$47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טמפ'!$C$47:$J$47</c:f>
              <c:numCache>
                <c:formatCode>General</c:formatCode>
                <c:ptCount val="8"/>
                <c:pt idx="0">
                  <c:v>64.5</c:v>
                </c:pt>
                <c:pt idx="1">
                  <c:v>43.4</c:v>
                </c:pt>
                <c:pt idx="2">
                  <c:v>33.6</c:v>
                </c:pt>
                <c:pt idx="3">
                  <c:v>27.7</c:v>
                </c:pt>
                <c:pt idx="4">
                  <c:v>25.7</c:v>
                </c:pt>
                <c:pt idx="5">
                  <c:v>24</c:v>
                </c:pt>
                <c:pt idx="6">
                  <c:v>23.9</c:v>
                </c:pt>
                <c:pt idx="7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F881-4837-AC6A-974778412ED8}"/>
            </c:ext>
          </c:extLst>
        </c:ser>
        <c:ser>
          <c:idx val="45"/>
          <c:order val="45"/>
          <c:tx>
            <c:strRef>
              <c:f>'נתוני טמפ'!$B$48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טמפ'!$C$48:$J$48</c:f>
              <c:numCache>
                <c:formatCode>General</c:formatCode>
                <c:ptCount val="8"/>
                <c:pt idx="0">
                  <c:v>65.3</c:v>
                </c:pt>
                <c:pt idx="1">
                  <c:v>43</c:v>
                </c:pt>
                <c:pt idx="2">
                  <c:v>33.200000000000003</c:v>
                </c:pt>
                <c:pt idx="3">
                  <c:v>27.8</c:v>
                </c:pt>
                <c:pt idx="4">
                  <c:v>25.8</c:v>
                </c:pt>
                <c:pt idx="5">
                  <c:v>24.1</c:v>
                </c:pt>
                <c:pt idx="6">
                  <c:v>23.9</c:v>
                </c:pt>
                <c:pt idx="7">
                  <c:v>24.9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F881-4837-AC6A-974778412ED8}"/>
            </c:ext>
          </c:extLst>
        </c:ser>
        <c:ser>
          <c:idx val="46"/>
          <c:order val="46"/>
          <c:tx>
            <c:strRef>
              <c:f>'נתוני טמפ'!$B$49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טמפ'!$C$49:$J$49</c:f>
              <c:numCache>
                <c:formatCode>General</c:formatCode>
                <c:ptCount val="8"/>
                <c:pt idx="0">
                  <c:v>64.900000000000006</c:v>
                </c:pt>
                <c:pt idx="1">
                  <c:v>44</c:v>
                </c:pt>
                <c:pt idx="2">
                  <c:v>33.5</c:v>
                </c:pt>
                <c:pt idx="3">
                  <c:v>27.9</c:v>
                </c:pt>
                <c:pt idx="4">
                  <c:v>25.9</c:v>
                </c:pt>
                <c:pt idx="5">
                  <c:v>24.1</c:v>
                </c:pt>
                <c:pt idx="6">
                  <c:v>23.9</c:v>
                </c:pt>
                <c:pt idx="7">
                  <c:v>24.4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F881-4837-AC6A-974778412ED8}"/>
            </c:ext>
          </c:extLst>
        </c:ser>
        <c:ser>
          <c:idx val="47"/>
          <c:order val="47"/>
          <c:tx>
            <c:strRef>
              <c:f>'נתוני טמפ'!$B$50</c:f>
              <c:strCache>
                <c:ptCount val="1"/>
                <c:pt idx="0">
                  <c:v>47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טמפ'!$C$50:$J$50</c:f>
              <c:numCache>
                <c:formatCode>General</c:formatCode>
                <c:ptCount val="8"/>
                <c:pt idx="0">
                  <c:v>64.7</c:v>
                </c:pt>
                <c:pt idx="1">
                  <c:v>44</c:v>
                </c:pt>
                <c:pt idx="2">
                  <c:v>33.9</c:v>
                </c:pt>
                <c:pt idx="3">
                  <c:v>27.9</c:v>
                </c:pt>
                <c:pt idx="4">
                  <c:v>25.9</c:v>
                </c:pt>
                <c:pt idx="5">
                  <c:v>24.1</c:v>
                </c:pt>
                <c:pt idx="6">
                  <c:v>24</c:v>
                </c:pt>
                <c:pt idx="7">
                  <c:v>24.4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F881-4837-AC6A-974778412ED8}"/>
            </c:ext>
          </c:extLst>
        </c:ser>
        <c:ser>
          <c:idx val="48"/>
          <c:order val="48"/>
          <c:tx>
            <c:strRef>
              <c:f>'נתוני טמפ'!$B$51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טמפ'!$C$51:$J$51</c:f>
              <c:numCache>
                <c:formatCode>General</c:formatCode>
                <c:ptCount val="8"/>
                <c:pt idx="0">
                  <c:v>64.8</c:v>
                </c:pt>
                <c:pt idx="1">
                  <c:v>44.5</c:v>
                </c:pt>
                <c:pt idx="2">
                  <c:v>34</c:v>
                </c:pt>
                <c:pt idx="3">
                  <c:v>28</c:v>
                </c:pt>
                <c:pt idx="4">
                  <c:v>25.9</c:v>
                </c:pt>
                <c:pt idx="5">
                  <c:v>24.2</c:v>
                </c:pt>
                <c:pt idx="6">
                  <c:v>24</c:v>
                </c:pt>
                <c:pt idx="7">
                  <c:v>24.4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F881-4837-AC6A-974778412ED8}"/>
            </c:ext>
          </c:extLst>
        </c:ser>
        <c:ser>
          <c:idx val="49"/>
          <c:order val="49"/>
          <c:tx>
            <c:strRef>
              <c:f>'נתוני טמפ'!$B$52</c:f>
              <c:strCache>
                <c:ptCount val="1"/>
                <c:pt idx="0">
                  <c:v>49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טמפ'!$C$52:$J$52</c:f>
              <c:numCache>
                <c:formatCode>General</c:formatCode>
                <c:ptCount val="8"/>
                <c:pt idx="0">
                  <c:v>65</c:v>
                </c:pt>
                <c:pt idx="1">
                  <c:v>44.3</c:v>
                </c:pt>
                <c:pt idx="2">
                  <c:v>33.799999999999997</c:v>
                </c:pt>
                <c:pt idx="3">
                  <c:v>28</c:v>
                </c:pt>
                <c:pt idx="4">
                  <c:v>26</c:v>
                </c:pt>
                <c:pt idx="5">
                  <c:v>24.2</c:v>
                </c:pt>
                <c:pt idx="6">
                  <c:v>24</c:v>
                </c:pt>
                <c:pt idx="7">
                  <c:v>24.4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F881-4837-AC6A-974778412ED8}"/>
            </c:ext>
          </c:extLst>
        </c:ser>
        <c:ser>
          <c:idx val="50"/>
          <c:order val="50"/>
          <c:tx>
            <c:strRef>
              <c:f>'נתוני טמפ'!$B$53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טמפ'!$C$53:$J$53</c:f>
              <c:numCache>
                <c:formatCode>General</c:formatCode>
                <c:ptCount val="8"/>
                <c:pt idx="0">
                  <c:v>65</c:v>
                </c:pt>
                <c:pt idx="1">
                  <c:v>44.4</c:v>
                </c:pt>
                <c:pt idx="2">
                  <c:v>34</c:v>
                </c:pt>
                <c:pt idx="3">
                  <c:v>28.1</c:v>
                </c:pt>
                <c:pt idx="4">
                  <c:v>26</c:v>
                </c:pt>
                <c:pt idx="5">
                  <c:v>24.2</c:v>
                </c:pt>
                <c:pt idx="6">
                  <c:v>24</c:v>
                </c:pt>
                <c:pt idx="7">
                  <c:v>24.4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F881-4837-AC6A-974778412ED8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66229264"/>
        <c:axId val="166229656"/>
        <c:axId val="223443536"/>
      </c:surface3DChart>
      <c:catAx>
        <c:axId val="166229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9656"/>
        <c:crosses val="autoZero"/>
        <c:auto val="1"/>
        <c:lblAlgn val="ctr"/>
        <c:lblOffset val="100"/>
        <c:noMultiLvlLbl val="0"/>
      </c:catAx>
      <c:valAx>
        <c:axId val="16622965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9264"/>
        <c:crosses val="autoZero"/>
        <c:crossBetween val="midCat"/>
      </c:valAx>
      <c:serAx>
        <c:axId val="223443536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965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400" b="0" i="0" u="none" strike="noStrike" baseline="0">
                <a:effectLst/>
              </a:rPr>
              <a:t>טמפ' כתלות במיקום בדקה 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'גרף טמפ'!TimeErrorY</c:f>
                <c:numCache>
                  <c:formatCode>General</c:formatCode>
                  <c:ptCount val="8"/>
                  <c:pt idx="0">
                    <c:v>2.0370370370370363</c:v>
                  </c:pt>
                  <c:pt idx="1">
                    <c:v>1.4413580246913575</c:v>
                  </c:pt>
                  <c:pt idx="2">
                    <c:v>0.77160493827160503</c:v>
                  </c:pt>
                  <c:pt idx="3">
                    <c:v>0.62345679012345678</c:v>
                  </c:pt>
                  <c:pt idx="4">
                    <c:v>0.58641975308641969</c:v>
                  </c:pt>
                  <c:pt idx="5">
                    <c:v>0.59259259259259256</c:v>
                  </c:pt>
                  <c:pt idx="6">
                    <c:v>0.55555555555555558</c:v>
                  </c:pt>
                  <c:pt idx="7">
                    <c:v>0.54938271604938271</c:v>
                  </c:pt>
                </c:numCache>
              </c:numRef>
            </c:plus>
            <c:minus>
              <c:numRef>
                <c:f>'גרף טמפ'!TimeErrorY</c:f>
                <c:numCache>
                  <c:formatCode>General</c:formatCode>
                  <c:ptCount val="8"/>
                  <c:pt idx="0">
                    <c:v>2.0370370370370363</c:v>
                  </c:pt>
                  <c:pt idx="1">
                    <c:v>1.4413580246913575</c:v>
                  </c:pt>
                  <c:pt idx="2">
                    <c:v>0.77160493827160503</c:v>
                  </c:pt>
                  <c:pt idx="3">
                    <c:v>0.62345679012345678</c:v>
                  </c:pt>
                  <c:pt idx="4">
                    <c:v>0.58641975308641969</c:v>
                  </c:pt>
                  <c:pt idx="5">
                    <c:v>0.59259259259259256</c:v>
                  </c:pt>
                  <c:pt idx="6">
                    <c:v>0.55555555555555558</c:v>
                  </c:pt>
                  <c:pt idx="7">
                    <c:v>0.54938271604938271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'שגיאה סופית'!$M$3</c:f>
                <c:numCache>
                  <c:formatCode>General</c:formatCode>
                  <c:ptCount val="1"/>
                  <c:pt idx="0">
                    <c:v>5.0000000000000001E-3</c:v>
                  </c:pt>
                </c:numCache>
              </c:numRef>
            </c:plus>
            <c:minus>
              <c:numRef>
                <c:f>'שגיאה סופית'!$M$3</c:f>
                <c:numCache>
                  <c:formatCode>General</c:formatCode>
                  <c:ptCount val="1"/>
                  <c:pt idx="0">
                    <c:v>5.0000000000000001E-3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'גרף טמפ'!TimeX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'גרף טמפ'!TimeY</c:f>
              <c:numCache>
                <c:formatCode>General</c:formatCode>
                <c:ptCount val="8"/>
                <c:pt idx="0">
                  <c:v>67.099999999999994</c:v>
                </c:pt>
                <c:pt idx="1">
                  <c:v>42.2</c:v>
                </c:pt>
                <c:pt idx="2">
                  <c:v>36.6</c:v>
                </c:pt>
                <c:pt idx="3">
                  <c:v>33.4</c:v>
                </c:pt>
                <c:pt idx="4">
                  <c:v>32.6</c:v>
                </c:pt>
                <c:pt idx="5">
                  <c:v>30.6</c:v>
                </c:pt>
                <c:pt idx="6">
                  <c:v>29.6</c:v>
                </c:pt>
                <c:pt idx="7">
                  <c:v>28.8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32-47BE-9CA8-FC7DB9948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442208"/>
        <c:axId val="423447456"/>
      </c:scatterChart>
      <c:valAx>
        <c:axId val="4234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מיקום</a:t>
                </a:r>
                <a:r>
                  <a:rPr lang="he-IL" baseline="0"/>
                  <a:t> מטר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47456"/>
        <c:crosses val="autoZero"/>
        <c:crossBetween val="midCat"/>
      </c:valAx>
      <c:valAx>
        <c:axId val="423447456"/>
        <c:scaling>
          <c:orientation val="minMax"/>
          <c:max val="7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טמפ' צלזיוס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טמפ</a:t>
            </a:r>
            <a:r>
              <a:rPr lang="he-IL" baseline="0"/>
              <a:t>' בזמן יחיד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'גרף טמפ'!LocationErrorY</c:f>
                <c:numCache>
                  <c:formatCode>General</c:formatCode>
                  <c:ptCount val="53"/>
                  <c:pt idx="0">
                    <c:v>0.51234567901234562</c:v>
                  </c:pt>
                  <c:pt idx="1">
                    <c:v>0.98271604938271606</c:v>
                  </c:pt>
                  <c:pt idx="2">
                    <c:v>1.2962962962962963</c:v>
                  </c:pt>
                  <c:pt idx="3">
                    <c:v>1.4456790123456789</c:v>
                  </c:pt>
                  <c:pt idx="4">
                    <c:v>1.5679012345679011</c:v>
                  </c:pt>
                  <c:pt idx="5">
                    <c:v>1.6358024691358024</c:v>
                  </c:pt>
                  <c:pt idx="6">
                    <c:v>1.7037037037037037</c:v>
                  </c:pt>
                  <c:pt idx="7">
                    <c:v>1.7345679012345678</c:v>
                  </c:pt>
                  <c:pt idx="8">
                    <c:v>1.7469135802469138</c:v>
                  </c:pt>
                  <c:pt idx="9">
                    <c:v>1.7592592592592591</c:v>
                  </c:pt>
                  <c:pt idx="10">
                    <c:v>1.783950617283951</c:v>
                  </c:pt>
                  <c:pt idx="11">
                    <c:v>1.7839506172839503</c:v>
                  </c:pt>
                  <c:pt idx="12">
                    <c:v>1.7901234567901232</c:v>
                  </c:pt>
                  <c:pt idx="13">
                    <c:v>1.7839506172839503</c:v>
                  </c:pt>
                  <c:pt idx="14">
                    <c:v>1.8333333333333335</c:v>
                  </c:pt>
                  <c:pt idx="15">
                    <c:v>1.7839506172839503</c:v>
                  </c:pt>
                  <c:pt idx="16">
                    <c:v>1.8333333333333335</c:v>
                  </c:pt>
                  <c:pt idx="17">
                    <c:v>1.8209876543209875</c:v>
                  </c:pt>
                  <c:pt idx="18">
                    <c:v>1.8333333333333335</c:v>
                  </c:pt>
                  <c:pt idx="19">
                    <c:v>1.8209876543209875</c:v>
                  </c:pt>
                  <c:pt idx="20">
                    <c:v>1.8641975308641976</c:v>
                  </c:pt>
                  <c:pt idx="21">
                    <c:v>1.8580246913580245</c:v>
                  </c:pt>
                  <c:pt idx="22">
                    <c:v>1.9012345679012348</c:v>
                  </c:pt>
                  <c:pt idx="23">
                    <c:v>1.8765432098765433</c:v>
                  </c:pt>
                  <c:pt idx="24">
                    <c:v>1.8395061728395059</c:v>
                  </c:pt>
                  <c:pt idx="25">
                    <c:v>1.8086419753086418</c:v>
                  </c:pt>
                  <c:pt idx="26">
                    <c:v>1.8024691358024691</c:v>
                  </c:pt>
                  <c:pt idx="27">
                    <c:v>1.8209876543209875</c:v>
                  </c:pt>
                  <c:pt idx="28">
                    <c:v>1.8888888888888888</c:v>
                  </c:pt>
                  <c:pt idx="29">
                    <c:v>1.820987654320988</c:v>
                  </c:pt>
                  <c:pt idx="30">
                    <c:v>1.8765432098765431</c:v>
                  </c:pt>
                  <c:pt idx="31">
                    <c:v>1.8456790123456792</c:v>
                  </c:pt>
                  <c:pt idx="32">
                    <c:v>1.8209876543209875</c:v>
                  </c:pt>
                  <c:pt idx="33">
                    <c:v>1.864197530864198</c:v>
                  </c:pt>
                  <c:pt idx="34">
                    <c:v>1.8456790123456788</c:v>
                  </c:pt>
                  <c:pt idx="35">
                    <c:v>1.8333333333333335</c:v>
                  </c:pt>
                  <c:pt idx="36">
                    <c:v>1.8518518518518514</c:v>
                  </c:pt>
                  <c:pt idx="37">
                    <c:v>1.8271604938271606</c:v>
                  </c:pt>
                  <c:pt idx="38">
                    <c:v>1.8456790123456788</c:v>
                  </c:pt>
                  <c:pt idx="39">
                    <c:v>1.8765432098765431</c:v>
                  </c:pt>
                  <c:pt idx="40">
                    <c:v>1.907407407407407</c:v>
                  </c:pt>
                  <c:pt idx="41">
                    <c:v>1.783950617283951</c:v>
                  </c:pt>
                  <c:pt idx="42">
                    <c:v>1.882716049382716</c:v>
                  </c:pt>
                  <c:pt idx="43">
                    <c:v>1.8641975308641976</c:v>
                  </c:pt>
                  <c:pt idx="44">
                    <c:v>1.8024691358024691</c:v>
                  </c:pt>
                  <c:pt idx="45">
                    <c:v>1.8765432098765431</c:v>
                  </c:pt>
                  <c:pt idx="46">
                    <c:v>1.7901234567901239</c:v>
                  </c:pt>
                  <c:pt idx="47">
                    <c:v>1.7777777777777779</c:v>
                  </c:pt>
                  <c:pt idx="48">
                    <c:v>1.7530864197530862</c:v>
                  </c:pt>
                  <c:pt idx="49">
                    <c:v>1.7777777777777779</c:v>
                  </c:pt>
                  <c:pt idx="50">
                    <c:v>1.771604938271605</c:v>
                  </c:pt>
                  <c:pt idx="51">
                    <c:v>2.0555555555555554</c:v>
                  </c:pt>
                  <c:pt idx="52">
                    <c:v>2.0370370370370372</c:v>
                  </c:pt>
                </c:numCache>
              </c:numRef>
            </c:plus>
            <c:minus>
              <c:numRef>
                <c:f>'גרף טמפ'!LocationErrorY</c:f>
                <c:numCache>
                  <c:formatCode>General</c:formatCode>
                  <c:ptCount val="53"/>
                  <c:pt idx="0">
                    <c:v>0.51234567901234562</c:v>
                  </c:pt>
                  <c:pt idx="1">
                    <c:v>0.98271604938271606</c:v>
                  </c:pt>
                  <c:pt idx="2">
                    <c:v>1.2962962962962963</c:v>
                  </c:pt>
                  <c:pt idx="3">
                    <c:v>1.4456790123456789</c:v>
                  </c:pt>
                  <c:pt idx="4">
                    <c:v>1.5679012345679011</c:v>
                  </c:pt>
                  <c:pt idx="5">
                    <c:v>1.6358024691358024</c:v>
                  </c:pt>
                  <c:pt idx="6">
                    <c:v>1.7037037037037037</c:v>
                  </c:pt>
                  <c:pt idx="7">
                    <c:v>1.7345679012345678</c:v>
                  </c:pt>
                  <c:pt idx="8">
                    <c:v>1.7469135802469138</c:v>
                  </c:pt>
                  <c:pt idx="9">
                    <c:v>1.7592592592592591</c:v>
                  </c:pt>
                  <c:pt idx="10">
                    <c:v>1.783950617283951</c:v>
                  </c:pt>
                  <c:pt idx="11">
                    <c:v>1.7839506172839503</c:v>
                  </c:pt>
                  <c:pt idx="12">
                    <c:v>1.7901234567901232</c:v>
                  </c:pt>
                  <c:pt idx="13">
                    <c:v>1.7839506172839503</c:v>
                  </c:pt>
                  <c:pt idx="14">
                    <c:v>1.8333333333333335</c:v>
                  </c:pt>
                  <c:pt idx="15">
                    <c:v>1.7839506172839503</c:v>
                  </c:pt>
                  <c:pt idx="16">
                    <c:v>1.8333333333333335</c:v>
                  </c:pt>
                  <c:pt idx="17">
                    <c:v>1.8209876543209875</c:v>
                  </c:pt>
                  <c:pt idx="18">
                    <c:v>1.8333333333333335</c:v>
                  </c:pt>
                  <c:pt idx="19">
                    <c:v>1.8209876543209875</c:v>
                  </c:pt>
                  <c:pt idx="20">
                    <c:v>1.8641975308641976</c:v>
                  </c:pt>
                  <c:pt idx="21">
                    <c:v>1.8580246913580245</c:v>
                  </c:pt>
                  <c:pt idx="22">
                    <c:v>1.9012345679012348</c:v>
                  </c:pt>
                  <c:pt idx="23">
                    <c:v>1.8765432098765433</c:v>
                  </c:pt>
                  <c:pt idx="24">
                    <c:v>1.8395061728395059</c:v>
                  </c:pt>
                  <c:pt idx="25">
                    <c:v>1.8086419753086418</c:v>
                  </c:pt>
                  <c:pt idx="26">
                    <c:v>1.8024691358024691</c:v>
                  </c:pt>
                  <c:pt idx="27">
                    <c:v>1.8209876543209875</c:v>
                  </c:pt>
                  <c:pt idx="28">
                    <c:v>1.8888888888888888</c:v>
                  </c:pt>
                  <c:pt idx="29">
                    <c:v>1.820987654320988</c:v>
                  </c:pt>
                  <c:pt idx="30">
                    <c:v>1.8765432098765431</c:v>
                  </c:pt>
                  <c:pt idx="31">
                    <c:v>1.8456790123456792</c:v>
                  </c:pt>
                  <c:pt idx="32">
                    <c:v>1.8209876543209875</c:v>
                  </c:pt>
                  <c:pt idx="33">
                    <c:v>1.864197530864198</c:v>
                  </c:pt>
                  <c:pt idx="34">
                    <c:v>1.8456790123456788</c:v>
                  </c:pt>
                  <c:pt idx="35">
                    <c:v>1.8333333333333335</c:v>
                  </c:pt>
                  <c:pt idx="36">
                    <c:v>1.8518518518518514</c:v>
                  </c:pt>
                  <c:pt idx="37">
                    <c:v>1.8271604938271606</c:v>
                  </c:pt>
                  <c:pt idx="38">
                    <c:v>1.8456790123456788</c:v>
                  </c:pt>
                  <c:pt idx="39">
                    <c:v>1.8765432098765431</c:v>
                  </c:pt>
                  <c:pt idx="40">
                    <c:v>1.907407407407407</c:v>
                  </c:pt>
                  <c:pt idx="41">
                    <c:v>1.783950617283951</c:v>
                  </c:pt>
                  <c:pt idx="42">
                    <c:v>1.882716049382716</c:v>
                  </c:pt>
                  <c:pt idx="43">
                    <c:v>1.8641975308641976</c:v>
                  </c:pt>
                  <c:pt idx="44">
                    <c:v>1.8024691358024691</c:v>
                  </c:pt>
                  <c:pt idx="45">
                    <c:v>1.8765432098765431</c:v>
                  </c:pt>
                  <c:pt idx="46">
                    <c:v>1.7901234567901239</c:v>
                  </c:pt>
                  <c:pt idx="47">
                    <c:v>1.7777777777777779</c:v>
                  </c:pt>
                  <c:pt idx="48">
                    <c:v>1.7530864197530862</c:v>
                  </c:pt>
                  <c:pt idx="49">
                    <c:v>1.7777777777777779</c:v>
                  </c:pt>
                  <c:pt idx="50">
                    <c:v>1.771604938271605</c:v>
                  </c:pt>
                  <c:pt idx="51">
                    <c:v>2.0555555555555554</c:v>
                  </c:pt>
                  <c:pt idx="52">
                    <c:v>2.0370370370370372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'גרף טמפ'!LocationX</c:f>
              <c:numCache>
                <c:formatCode>General</c:formatCode>
                <c:ptCount val="5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</c:numCache>
            </c:numRef>
          </c:xVal>
          <c:yVal>
            <c:numRef>
              <c:f>'גרף טמפ'!LocationY</c:f>
              <c:numCache>
                <c:formatCode>General</c:formatCode>
                <c:ptCount val="53"/>
                <c:pt idx="0">
                  <c:v>24.7</c:v>
                </c:pt>
                <c:pt idx="1">
                  <c:v>33.4</c:v>
                </c:pt>
                <c:pt idx="2">
                  <c:v>39.200000000000003</c:v>
                </c:pt>
                <c:pt idx="3">
                  <c:v>43.105000000000004</c:v>
                </c:pt>
                <c:pt idx="4">
                  <c:v>46.3</c:v>
                </c:pt>
                <c:pt idx="5">
                  <c:v>48.8</c:v>
                </c:pt>
                <c:pt idx="6">
                  <c:v>50.9</c:v>
                </c:pt>
                <c:pt idx="7">
                  <c:v>52.7</c:v>
                </c:pt>
                <c:pt idx="8">
                  <c:v>54.1</c:v>
                </c:pt>
                <c:pt idx="9">
                  <c:v>55.4</c:v>
                </c:pt>
                <c:pt idx="10">
                  <c:v>56.7</c:v>
                </c:pt>
                <c:pt idx="11">
                  <c:v>57.5</c:v>
                </c:pt>
                <c:pt idx="12">
                  <c:v>58.3</c:v>
                </c:pt>
                <c:pt idx="13">
                  <c:v>58.3</c:v>
                </c:pt>
                <c:pt idx="14">
                  <c:v>59.5</c:v>
                </c:pt>
                <c:pt idx="15">
                  <c:v>59.9</c:v>
                </c:pt>
                <c:pt idx="16">
                  <c:v>61.1</c:v>
                </c:pt>
                <c:pt idx="17">
                  <c:v>61.4</c:v>
                </c:pt>
                <c:pt idx="18">
                  <c:v>62</c:v>
                </c:pt>
                <c:pt idx="19">
                  <c:v>62</c:v>
                </c:pt>
                <c:pt idx="20">
                  <c:v>62.7</c:v>
                </c:pt>
                <c:pt idx="21">
                  <c:v>63.1</c:v>
                </c:pt>
                <c:pt idx="22">
                  <c:v>63.6</c:v>
                </c:pt>
                <c:pt idx="23">
                  <c:v>63.6</c:v>
                </c:pt>
                <c:pt idx="24">
                  <c:v>63.3</c:v>
                </c:pt>
                <c:pt idx="25">
                  <c:v>63.3</c:v>
                </c:pt>
                <c:pt idx="26">
                  <c:v>63.4</c:v>
                </c:pt>
                <c:pt idx="27">
                  <c:v>63.8</c:v>
                </c:pt>
                <c:pt idx="28">
                  <c:v>64.7</c:v>
                </c:pt>
                <c:pt idx="29">
                  <c:v>64.2</c:v>
                </c:pt>
                <c:pt idx="30">
                  <c:v>64.8</c:v>
                </c:pt>
                <c:pt idx="31">
                  <c:v>64.7</c:v>
                </c:pt>
                <c:pt idx="32">
                  <c:v>64</c:v>
                </c:pt>
                <c:pt idx="33">
                  <c:v>64.900000000000006</c:v>
                </c:pt>
                <c:pt idx="34">
                  <c:v>64.8</c:v>
                </c:pt>
                <c:pt idx="35">
                  <c:v>65</c:v>
                </c:pt>
                <c:pt idx="36">
                  <c:v>65.099999999999994</c:v>
                </c:pt>
                <c:pt idx="37">
                  <c:v>64.7</c:v>
                </c:pt>
                <c:pt idx="38">
                  <c:v>65.099999999999994</c:v>
                </c:pt>
                <c:pt idx="39">
                  <c:v>65.5</c:v>
                </c:pt>
                <c:pt idx="40">
                  <c:v>65.8</c:v>
                </c:pt>
                <c:pt idx="41">
                  <c:v>64.2</c:v>
                </c:pt>
                <c:pt idx="42">
                  <c:v>65.3</c:v>
                </c:pt>
                <c:pt idx="43">
                  <c:v>65.2</c:v>
                </c:pt>
                <c:pt idx="44">
                  <c:v>64.5</c:v>
                </c:pt>
                <c:pt idx="45">
                  <c:v>65.3</c:v>
                </c:pt>
                <c:pt idx="46">
                  <c:v>64.900000000000006</c:v>
                </c:pt>
                <c:pt idx="47">
                  <c:v>64.7</c:v>
                </c:pt>
                <c:pt idx="48">
                  <c:v>64.8</c:v>
                </c:pt>
                <c:pt idx="49">
                  <c:v>65</c:v>
                </c:pt>
                <c:pt idx="50">
                  <c:v>65</c:v>
                </c:pt>
                <c:pt idx="51">
                  <c:v>67.3</c:v>
                </c:pt>
                <c:pt idx="52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FC-4D93-B80E-7D46B1B11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442208"/>
        <c:axId val="423447456"/>
      </c:scatterChart>
      <c:valAx>
        <c:axId val="4234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baseline="0"/>
                  <a:t>זמן בדקות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47456"/>
        <c:crosses val="autoZero"/>
        <c:crossBetween val="midCat"/>
      </c:valAx>
      <c:valAx>
        <c:axId val="423447456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טמפ' צלזיוס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baseline="0"/>
              <a:t>טמפ ביחס למיקום - נוסחה וניסוי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נוסחה SINH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תיאוריה!$E$1:$E$21</c:f>
              <c:numCache>
                <c:formatCode>General</c:formatCode>
                <c:ptCount val="21"/>
                <c:pt idx="0">
                  <c:v>0</c:v>
                </c:pt>
                <c:pt idx="1">
                  <c:v>2.8747500000000002E-2</c:v>
                </c:pt>
                <c:pt idx="2">
                  <c:v>5.7495000000000004E-2</c:v>
                </c:pt>
                <c:pt idx="3">
                  <c:v>8.62425E-2</c:v>
                </c:pt>
                <c:pt idx="4">
                  <c:v>0.11499000000000001</c:v>
                </c:pt>
                <c:pt idx="5">
                  <c:v>0.14373750000000002</c:v>
                </c:pt>
                <c:pt idx="6">
                  <c:v>0.17248500000000003</c:v>
                </c:pt>
                <c:pt idx="7">
                  <c:v>0.20123250000000004</c:v>
                </c:pt>
                <c:pt idx="8">
                  <c:v>0.22998000000000005</c:v>
                </c:pt>
                <c:pt idx="9">
                  <c:v>0.25872750000000005</c:v>
                </c:pt>
                <c:pt idx="10">
                  <c:v>0.28747500000000004</c:v>
                </c:pt>
                <c:pt idx="11">
                  <c:v>0.31622250000000002</c:v>
                </c:pt>
                <c:pt idx="12">
                  <c:v>0.34497</c:v>
                </c:pt>
                <c:pt idx="13">
                  <c:v>0.37371749999999998</c:v>
                </c:pt>
                <c:pt idx="14">
                  <c:v>0.40246499999999996</c:v>
                </c:pt>
                <c:pt idx="15">
                  <c:v>0.43121249999999994</c:v>
                </c:pt>
                <c:pt idx="16">
                  <c:v>0.45995999999999992</c:v>
                </c:pt>
                <c:pt idx="17">
                  <c:v>0.48870749999999991</c:v>
                </c:pt>
                <c:pt idx="18">
                  <c:v>0.51745499999999989</c:v>
                </c:pt>
                <c:pt idx="19">
                  <c:v>0.54620249999999992</c:v>
                </c:pt>
                <c:pt idx="20">
                  <c:v>0.57494999999999996</c:v>
                </c:pt>
              </c:numCache>
            </c:numRef>
          </c:xVal>
          <c:yVal>
            <c:numRef>
              <c:f>תיאוריה!$G$1:$G$21</c:f>
              <c:numCache>
                <c:formatCode>General</c:formatCode>
                <c:ptCount val="21"/>
                <c:pt idx="0">
                  <c:v>42.199999999999996</c:v>
                </c:pt>
                <c:pt idx="1">
                  <c:v>31.520128241398243</c:v>
                </c:pt>
                <c:pt idx="2">
                  <c:v>23.542965880689689</c:v>
                </c:pt>
                <c:pt idx="3">
                  <c:v>17.584507081486489</c:v>
                </c:pt>
                <c:pt idx="4">
                  <c:v>13.133840769118189</c:v>
                </c:pt>
                <c:pt idx="5">
                  <c:v>9.8093423011594307</c:v>
                </c:pt>
                <c:pt idx="6">
                  <c:v>7.3259508687258004</c:v>
                </c:pt>
                <c:pt idx="7">
                  <c:v>5.4707268126990822</c:v>
                </c:pt>
                <c:pt idx="8">
                  <c:v>4.084593004553029</c:v>
                </c:pt>
                <c:pt idx="9">
                  <c:v>3.048694697209128</c:v>
                </c:pt>
                <c:pt idx="10">
                  <c:v>2.2742082644093173</c:v>
                </c:pt>
                <c:pt idx="11">
                  <c:v>1.6947249737893835</c:v>
                </c:pt>
                <c:pt idx="12">
                  <c:v>1.2605567364086359</c:v>
                </c:pt>
                <c:pt idx="13">
                  <c:v>0.93447557633852274</c:v>
                </c:pt>
                <c:pt idx="14">
                  <c:v>0.68852149896709702</c:v>
                </c:pt>
                <c:pt idx="15">
                  <c:v>0.50160504706655318</c:v>
                </c:pt>
                <c:pt idx="16">
                  <c:v>0.35769897457673933</c:v>
                </c:pt>
                <c:pt idx="17">
                  <c:v>0.2444639822551706</c:v>
                </c:pt>
                <c:pt idx="18">
                  <c:v>0.15219067819918614</c:v>
                </c:pt>
                <c:pt idx="19">
                  <c:v>7.2967041108085287E-2</c:v>
                </c:pt>
                <c:pt idx="20">
                  <c:v>2.7783800973573777E-16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EB-4DF0-BC56-9E3FE2CBF0BE}"/>
            </c:ext>
          </c:extLst>
        </c:ser>
        <c:ser>
          <c:idx val="1"/>
          <c:order val="1"/>
          <c:tx>
            <c:v>נוסחה COSH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תיאוריה!$E$1:$E$21</c:f>
              <c:numCache>
                <c:formatCode>General</c:formatCode>
                <c:ptCount val="21"/>
                <c:pt idx="0">
                  <c:v>0</c:v>
                </c:pt>
                <c:pt idx="1">
                  <c:v>2.8747500000000002E-2</c:v>
                </c:pt>
                <c:pt idx="2">
                  <c:v>5.7495000000000004E-2</c:v>
                </c:pt>
                <c:pt idx="3">
                  <c:v>8.62425E-2</c:v>
                </c:pt>
                <c:pt idx="4">
                  <c:v>0.11499000000000001</c:v>
                </c:pt>
                <c:pt idx="5">
                  <c:v>0.14373750000000002</c:v>
                </c:pt>
                <c:pt idx="6">
                  <c:v>0.17248500000000003</c:v>
                </c:pt>
                <c:pt idx="7">
                  <c:v>0.20123250000000004</c:v>
                </c:pt>
                <c:pt idx="8">
                  <c:v>0.22998000000000005</c:v>
                </c:pt>
                <c:pt idx="9">
                  <c:v>0.25872750000000005</c:v>
                </c:pt>
                <c:pt idx="10">
                  <c:v>0.28747500000000004</c:v>
                </c:pt>
                <c:pt idx="11">
                  <c:v>0.31622250000000002</c:v>
                </c:pt>
                <c:pt idx="12">
                  <c:v>0.34497</c:v>
                </c:pt>
                <c:pt idx="13">
                  <c:v>0.37371749999999998</c:v>
                </c:pt>
                <c:pt idx="14">
                  <c:v>0.40246499999999996</c:v>
                </c:pt>
                <c:pt idx="15">
                  <c:v>0.43121249999999994</c:v>
                </c:pt>
                <c:pt idx="16">
                  <c:v>0.45995999999999992</c:v>
                </c:pt>
                <c:pt idx="17">
                  <c:v>0.48870749999999991</c:v>
                </c:pt>
                <c:pt idx="18">
                  <c:v>0.51745499999999989</c:v>
                </c:pt>
                <c:pt idx="19">
                  <c:v>0.54620249999999992</c:v>
                </c:pt>
                <c:pt idx="20">
                  <c:v>0.57494999999999996</c:v>
                </c:pt>
              </c:numCache>
            </c:numRef>
          </c:xVal>
          <c:yVal>
            <c:numRef>
              <c:f>תיאוריה!$I$1:$I$21</c:f>
              <c:numCache>
                <c:formatCode>General</c:formatCode>
                <c:ptCount val="21"/>
                <c:pt idx="0">
                  <c:v>42.199999999999996</c:v>
                </c:pt>
                <c:pt idx="1">
                  <c:v>31.520554548197623</c:v>
                </c:pt>
                <c:pt idx="2">
                  <c:v>23.543855048181374</c:v>
                </c:pt>
                <c:pt idx="3">
                  <c:v>17.585935351788461</c:v>
                </c:pt>
                <c:pt idx="4">
                  <c:v>13.135930609992581</c:v>
                </c:pt>
                <c:pt idx="5">
                  <c:v>9.8122729070729662</c:v>
                </c:pt>
                <c:pt idx="6">
                  <c:v>7.3299735259703187</c:v>
                </c:pt>
                <c:pt idx="7">
                  <c:v>5.4761864460621981</c:v>
                </c:pt>
                <c:pt idx="8">
                  <c:v>4.0919577530691571</c:v>
                </c:pt>
                <c:pt idx="9">
                  <c:v>3.0585960549786475</c:v>
                </c:pt>
                <c:pt idx="10">
                  <c:v>2.2874952283808021</c:v>
                </c:pt>
                <c:pt idx="11">
                  <c:v>1.7125368414339646</c:v>
                </c:pt>
                <c:pt idx="12">
                  <c:v>1.2844207953600557</c:v>
                </c:pt>
                <c:pt idx="13">
                  <c:v>0.9664380624466461</c:v>
                </c:pt>
                <c:pt idx="14">
                  <c:v>0.73132305182967128</c:v>
                </c:pt>
                <c:pt idx="15">
                  <c:v>0.5589157075628588</c:v>
                </c:pt>
                <c:pt idx="16">
                  <c:v>0.43443287438595513</c:v>
                </c:pt>
                <c:pt idx="17">
                  <c:v>0.34720070857196333</c:v>
                </c:pt>
                <c:pt idx="18">
                  <c:v>0.28973944377797883</c:v>
                </c:pt>
                <c:pt idx="19">
                  <c:v>0.25712203468286093</c:v>
                </c:pt>
                <c:pt idx="20">
                  <c:v>0.24655168498485777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EB-4DF0-BC56-9E3FE2CBF0BE}"/>
            </c:ext>
          </c:extLst>
        </c:ser>
        <c:ser>
          <c:idx val="2"/>
          <c:order val="2"/>
          <c:tx>
            <c:v>ניסוי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תיאוריה!$M$2:$M$9</c:f>
              <c:numCache>
                <c:formatCode>General</c:formatCode>
                <c:ptCount val="8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</c:numCache>
            </c:numRef>
          </c:xVal>
          <c:yVal>
            <c:numRef>
              <c:f>תיאוריה!$N$2:$N$9</c:f>
              <c:numCache>
                <c:formatCode>General</c:formatCode>
                <c:ptCount val="8"/>
                <c:pt idx="0">
                  <c:v>41.199999999999996</c:v>
                </c:pt>
                <c:pt idx="1">
                  <c:v>18.899999999999999</c:v>
                </c:pt>
                <c:pt idx="2">
                  <c:v>9</c:v>
                </c:pt>
                <c:pt idx="3">
                  <c:v>3.5999999999999979</c:v>
                </c:pt>
                <c:pt idx="4">
                  <c:v>1.6999999999999993</c:v>
                </c:pt>
                <c:pt idx="5">
                  <c:v>0.19999999999999929</c:v>
                </c:pt>
                <c:pt idx="6">
                  <c:v>0.19999999999999929</c:v>
                </c:pt>
                <c:pt idx="7">
                  <c:v>0.59999999999999787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EB-4DF0-BC56-9E3FE2CBF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31616"/>
        <c:axId val="165071992"/>
      </c:scatterChart>
      <c:valAx>
        <c:axId val="16623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מיקום במטרים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1992"/>
        <c:crosses val="autoZero"/>
        <c:crossBetween val="midCat"/>
      </c:valAx>
      <c:valAx>
        <c:axId val="165071992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rtl="1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הפרש טמפ בין </a:t>
                </a:r>
                <a:r>
                  <a:rPr lang="en-US"/>
                  <a:t>T</a:t>
                </a:r>
                <a:r>
                  <a:rPr lang="he-IL"/>
                  <a:t>(</a:t>
                </a:r>
                <a:r>
                  <a:rPr lang="en-US"/>
                  <a:t>X</a:t>
                </a:r>
                <a:r>
                  <a:rPr lang="he-IL"/>
                  <a:t>)</a:t>
                </a:r>
                <a:r>
                  <a:rPr lang="he-IL" baseline="0"/>
                  <a:t> לאוויר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rtl="1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טמפ</a:t>
            </a:r>
            <a:r>
              <a:rPr lang="he-IL" baseline="0"/>
              <a:t> ניסוי ביחס לנוסחה </a:t>
            </a:r>
            <a:r>
              <a:rPr lang="en-US" baseline="0"/>
              <a:t>COSH</a:t>
            </a:r>
            <a:endParaRPr lang="he-IL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523272090988627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'גרף תיאוריה'!LinarXError</c:f>
                <c:numCache>
                  <c:formatCode>General</c:formatCode>
                  <c:ptCount val="8"/>
                  <c:pt idx="0">
                    <c:v>1.8765432098765431</c:v>
                  </c:pt>
                  <c:pt idx="1">
                    <c:v>1.4938271604938271</c:v>
                  </c:pt>
                  <c:pt idx="2">
                    <c:v>0.97222222222222221</c:v>
                  </c:pt>
                  <c:pt idx="3">
                    <c:v>0.72530864197530864</c:v>
                  </c:pt>
                  <c:pt idx="4">
                    <c:v>0.60493827160493818</c:v>
                  </c:pt>
                  <c:pt idx="5">
                    <c:v>0.54629629629629628</c:v>
                  </c:pt>
                  <c:pt idx="6">
                    <c:v>0.51234567901234562</c:v>
                  </c:pt>
                  <c:pt idx="7">
                    <c:v>0.52469135802469125</c:v>
                  </c:pt>
                </c:numCache>
              </c:numRef>
            </c:plus>
            <c:minus>
              <c:numRef>
                <c:f>'גרף תיאוריה'!LinarXError</c:f>
                <c:numCache>
                  <c:formatCode>General</c:formatCode>
                  <c:ptCount val="8"/>
                  <c:pt idx="0">
                    <c:v>1.8765432098765431</c:v>
                  </c:pt>
                  <c:pt idx="1">
                    <c:v>1.4938271604938271</c:v>
                  </c:pt>
                  <c:pt idx="2">
                    <c:v>0.97222222222222221</c:v>
                  </c:pt>
                  <c:pt idx="3">
                    <c:v>0.72530864197530864</c:v>
                  </c:pt>
                  <c:pt idx="4">
                    <c:v>0.60493827160493818</c:v>
                  </c:pt>
                  <c:pt idx="5">
                    <c:v>0.54629629629629628</c:v>
                  </c:pt>
                  <c:pt idx="6">
                    <c:v>0.51234567901234562</c:v>
                  </c:pt>
                  <c:pt idx="7">
                    <c:v>0.52469135802469125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תיאוריה!$N$2:$N$9</c:f>
              <c:numCache>
                <c:formatCode>General</c:formatCode>
                <c:ptCount val="8"/>
                <c:pt idx="0">
                  <c:v>41.199999999999996</c:v>
                </c:pt>
                <c:pt idx="1">
                  <c:v>18.899999999999999</c:v>
                </c:pt>
                <c:pt idx="2">
                  <c:v>9</c:v>
                </c:pt>
                <c:pt idx="3">
                  <c:v>3.5999999999999979</c:v>
                </c:pt>
                <c:pt idx="4">
                  <c:v>1.6999999999999993</c:v>
                </c:pt>
                <c:pt idx="5">
                  <c:v>0.19999999999999929</c:v>
                </c:pt>
                <c:pt idx="6">
                  <c:v>0.19999999999999929</c:v>
                </c:pt>
                <c:pt idx="7">
                  <c:v>0.59999999999999787</c:v>
                </c:pt>
              </c:numCache>
            </c:numRef>
          </c:xVal>
          <c:yVal>
            <c:numRef>
              <c:f>תיאוריה!$P$2:$P$9</c:f>
              <c:numCache>
                <c:formatCode>General</c:formatCode>
                <c:ptCount val="8"/>
                <c:pt idx="0">
                  <c:v>42.199999999999996</c:v>
                </c:pt>
                <c:pt idx="1">
                  <c:v>19.71147202124429</c:v>
                </c:pt>
                <c:pt idx="2">
                  <c:v>9.2081684492161227</c:v>
                </c:pt>
                <c:pt idx="3">
                  <c:v>4.3037346683359488</c:v>
                </c:pt>
                <c:pt idx="4">
                  <c:v>2.0161133574441612</c:v>
                </c:pt>
                <c:pt idx="5">
                  <c:v>0.95435539112281287</c:v>
                </c:pt>
                <c:pt idx="6">
                  <c:v>0.4728769449737531</c:v>
                </c:pt>
                <c:pt idx="7">
                  <c:v>0.27892326086021857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F0-43AC-B08C-C66EA2686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73168"/>
        <c:axId val="165073560"/>
      </c:scatterChart>
      <c:valAx>
        <c:axId val="16507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 ניסוי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3560"/>
        <c:crosses val="autoZero"/>
        <c:crossBetween val="midCat"/>
      </c:valAx>
      <c:valAx>
        <c:axId val="16507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 נוסחה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טמפ</a:t>
            </a:r>
            <a:r>
              <a:rPr lang="he-IL" baseline="0"/>
              <a:t> ניסוי ביחס לנוסחה </a:t>
            </a:r>
            <a:r>
              <a:rPr lang="en-US" baseline="0"/>
              <a:t>SINH</a:t>
            </a:r>
            <a:endParaRPr lang="he-IL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ניסוי - SINH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523272090988627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תיאוריה!$N$2:$N$9</c:f>
              <c:numCache>
                <c:formatCode>General</c:formatCode>
                <c:ptCount val="8"/>
                <c:pt idx="0">
                  <c:v>41.199999999999996</c:v>
                </c:pt>
                <c:pt idx="1">
                  <c:v>18.899999999999999</c:v>
                </c:pt>
                <c:pt idx="2">
                  <c:v>9</c:v>
                </c:pt>
                <c:pt idx="3">
                  <c:v>3.5999999999999979</c:v>
                </c:pt>
                <c:pt idx="4">
                  <c:v>1.6999999999999993</c:v>
                </c:pt>
                <c:pt idx="5">
                  <c:v>0.19999999999999929</c:v>
                </c:pt>
                <c:pt idx="6">
                  <c:v>0.19999999999999929</c:v>
                </c:pt>
                <c:pt idx="7">
                  <c:v>0.59999999999999787</c:v>
                </c:pt>
              </c:numCache>
            </c:numRef>
          </c:xVal>
          <c:yVal>
            <c:numRef>
              <c:f>תיאוריה!$O$2:$O$9</c:f>
              <c:numCache>
                <c:formatCode>General</c:formatCode>
                <c:ptCount val="8"/>
                <c:pt idx="0">
                  <c:v>42.199999999999996</c:v>
                </c:pt>
                <c:pt idx="1">
                  <c:v>19.710266423964651</c:v>
                </c:pt>
                <c:pt idx="2">
                  <c:v>9.2050242117909864</c:v>
                </c:pt>
                <c:pt idx="3">
                  <c:v>4.2967399908202131</c:v>
                </c:pt>
                <c:pt idx="4">
                  <c:v>2.0010152454603114</c:v>
                </c:pt>
                <c:pt idx="5">
                  <c:v>0.92197369515947492</c:v>
                </c:pt>
                <c:pt idx="6">
                  <c:v>0.40352252703185931</c:v>
                </c:pt>
                <c:pt idx="7">
                  <c:v>0.13042634986758805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E3-4529-8A0F-EFE2CC401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74344"/>
        <c:axId val="165074736"/>
      </c:scatterChart>
      <c:valAx>
        <c:axId val="16507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 ניסוי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4736"/>
        <c:crosses val="autoZero"/>
        <c:crossBetween val="midCat"/>
      </c:valAx>
      <c:valAx>
        <c:axId val="16507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 נוסחה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4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baseline="0"/>
              <a:t>טמפ ביחס למיקום - נוסחה וניסוי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2"/>
          <c:tx>
            <c:v>מודל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'גרף תיאוריה'!ModelX</c:f>
              <c:numCache>
                <c:formatCode>General</c:formatCode>
                <c:ptCount val="99"/>
                <c:pt idx="0">
                  <c:v>2.8500000000000001E-3</c:v>
                </c:pt>
                <c:pt idx="1">
                  <c:v>8.5500000000000003E-3</c:v>
                </c:pt>
                <c:pt idx="2">
                  <c:v>1.4250000000000001E-2</c:v>
                </c:pt>
                <c:pt idx="3">
                  <c:v>1.9949999999999999E-2</c:v>
                </c:pt>
                <c:pt idx="4">
                  <c:v>2.5649999999999999E-2</c:v>
                </c:pt>
                <c:pt idx="5">
                  <c:v>3.1350000000000003E-2</c:v>
                </c:pt>
                <c:pt idx="6">
                  <c:v>3.705E-2</c:v>
                </c:pt>
                <c:pt idx="7">
                  <c:v>4.2750000000000003E-2</c:v>
                </c:pt>
                <c:pt idx="8">
                  <c:v>4.845E-2</c:v>
                </c:pt>
                <c:pt idx="9">
                  <c:v>5.4149999999999997E-2</c:v>
                </c:pt>
                <c:pt idx="10">
                  <c:v>5.985E-2</c:v>
                </c:pt>
                <c:pt idx="11">
                  <c:v>6.5549999999999997E-2</c:v>
                </c:pt>
                <c:pt idx="12">
                  <c:v>7.1250000000000008E-2</c:v>
                </c:pt>
                <c:pt idx="13">
                  <c:v>7.6950000000000005E-2</c:v>
                </c:pt>
                <c:pt idx="14">
                  <c:v>8.2650000000000001E-2</c:v>
                </c:pt>
                <c:pt idx="15">
                  <c:v>8.8349999999999998E-2</c:v>
                </c:pt>
                <c:pt idx="16">
                  <c:v>9.4050000000000009E-2</c:v>
                </c:pt>
                <c:pt idx="17">
                  <c:v>9.9750000000000005E-2</c:v>
                </c:pt>
                <c:pt idx="18">
                  <c:v>0.10545</c:v>
                </c:pt>
                <c:pt idx="19">
                  <c:v>0.11115</c:v>
                </c:pt>
                <c:pt idx="20">
                  <c:v>0.11685</c:v>
                </c:pt>
                <c:pt idx="21">
                  <c:v>0.12255000000000001</c:v>
                </c:pt>
                <c:pt idx="22">
                  <c:v>0.12825</c:v>
                </c:pt>
                <c:pt idx="23">
                  <c:v>0.13395000000000001</c:v>
                </c:pt>
                <c:pt idx="24">
                  <c:v>0.13965</c:v>
                </c:pt>
                <c:pt idx="25">
                  <c:v>0.14535000000000001</c:v>
                </c:pt>
                <c:pt idx="26">
                  <c:v>0.15104999999999999</c:v>
                </c:pt>
                <c:pt idx="27">
                  <c:v>0.15675</c:v>
                </c:pt>
                <c:pt idx="28">
                  <c:v>0.16245000000000001</c:v>
                </c:pt>
                <c:pt idx="29">
                  <c:v>0.16814999999999999</c:v>
                </c:pt>
                <c:pt idx="30">
                  <c:v>0.17385</c:v>
                </c:pt>
                <c:pt idx="31">
                  <c:v>0.17954999999999999</c:v>
                </c:pt>
                <c:pt idx="32">
                  <c:v>0.18525</c:v>
                </c:pt>
                <c:pt idx="33">
                  <c:v>0.19095000000000001</c:v>
                </c:pt>
                <c:pt idx="34">
                  <c:v>0.19664999999999999</c:v>
                </c:pt>
                <c:pt idx="35">
                  <c:v>0.20235</c:v>
                </c:pt>
                <c:pt idx="36">
                  <c:v>0.20805000000000001</c:v>
                </c:pt>
                <c:pt idx="37">
                  <c:v>0.21375</c:v>
                </c:pt>
                <c:pt idx="38">
                  <c:v>0.21945000000000001</c:v>
                </c:pt>
                <c:pt idx="39">
                  <c:v>0.22514999999999999</c:v>
                </c:pt>
                <c:pt idx="40">
                  <c:v>0.23085</c:v>
                </c:pt>
                <c:pt idx="41">
                  <c:v>0.23655000000000001</c:v>
                </c:pt>
                <c:pt idx="42">
                  <c:v>0.24224999999999999</c:v>
                </c:pt>
                <c:pt idx="43">
                  <c:v>0.24795</c:v>
                </c:pt>
                <c:pt idx="44">
                  <c:v>0.25364999999999999</c:v>
                </c:pt>
                <c:pt idx="45">
                  <c:v>0.25935000000000002</c:v>
                </c:pt>
                <c:pt idx="46">
                  <c:v>0.26505000000000001</c:v>
                </c:pt>
                <c:pt idx="47">
                  <c:v>0.27074999999999999</c:v>
                </c:pt>
                <c:pt idx="48">
                  <c:v>0.27644999999999997</c:v>
                </c:pt>
                <c:pt idx="49">
                  <c:v>0.28215000000000001</c:v>
                </c:pt>
                <c:pt idx="50">
                  <c:v>0.28784999999999999</c:v>
                </c:pt>
                <c:pt idx="51">
                  <c:v>0.29354999999999998</c:v>
                </c:pt>
                <c:pt idx="52">
                  <c:v>0.29925000000000002</c:v>
                </c:pt>
                <c:pt idx="53">
                  <c:v>0.30495</c:v>
                </c:pt>
                <c:pt idx="54">
                  <c:v>0.31064999999999998</c:v>
                </c:pt>
                <c:pt idx="55">
                  <c:v>0.31635000000000002</c:v>
                </c:pt>
                <c:pt idx="56">
                  <c:v>0.32205</c:v>
                </c:pt>
                <c:pt idx="57">
                  <c:v>0.32774999999999999</c:v>
                </c:pt>
                <c:pt idx="58">
                  <c:v>0.33345000000000002</c:v>
                </c:pt>
                <c:pt idx="59">
                  <c:v>0.33915000000000001</c:v>
                </c:pt>
                <c:pt idx="60">
                  <c:v>0.34484999999999999</c:v>
                </c:pt>
                <c:pt idx="61">
                  <c:v>0.35054999999999997</c:v>
                </c:pt>
                <c:pt idx="62">
                  <c:v>0.35625000000000001</c:v>
                </c:pt>
                <c:pt idx="63">
                  <c:v>0.36194999999999999</c:v>
                </c:pt>
                <c:pt idx="64">
                  <c:v>0.36764999999999998</c:v>
                </c:pt>
                <c:pt idx="65">
                  <c:v>0.37335000000000002</c:v>
                </c:pt>
                <c:pt idx="66">
                  <c:v>0.37905</c:v>
                </c:pt>
                <c:pt idx="67">
                  <c:v>0.38474999999999998</c:v>
                </c:pt>
                <c:pt idx="68">
                  <c:v>0.39045000000000002</c:v>
                </c:pt>
                <c:pt idx="69">
                  <c:v>0.39615</c:v>
                </c:pt>
                <c:pt idx="70">
                  <c:v>0.40184999999999998</c:v>
                </c:pt>
                <c:pt idx="71">
                  <c:v>0.40755000000000002</c:v>
                </c:pt>
                <c:pt idx="72">
                  <c:v>0.41325000000000001</c:v>
                </c:pt>
                <c:pt idx="73">
                  <c:v>0.41894999999999999</c:v>
                </c:pt>
                <c:pt idx="74">
                  <c:v>0.42465000000000003</c:v>
                </c:pt>
                <c:pt idx="75">
                  <c:v>0.43035000000000001</c:v>
                </c:pt>
                <c:pt idx="76">
                  <c:v>0.43604999999999999</c:v>
                </c:pt>
                <c:pt idx="77">
                  <c:v>0.44174999999999998</c:v>
                </c:pt>
                <c:pt idx="78">
                  <c:v>0.44745000000000001</c:v>
                </c:pt>
                <c:pt idx="79">
                  <c:v>0.45315</c:v>
                </c:pt>
                <c:pt idx="80">
                  <c:v>0.45884999999999998</c:v>
                </c:pt>
                <c:pt idx="81">
                  <c:v>0.46455000000000002</c:v>
                </c:pt>
                <c:pt idx="82">
                  <c:v>0.47025</c:v>
                </c:pt>
                <c:pt idx="83">
                  <c:v>0.47594999999999998</c:v>
                </c:pt>
                <c:pt idx="84">
                  <c:v>0.48165000000000002</c:v>
                </c:pt>
                <c:pt idx="85">
                  <c:v>0.48735000000000001</c:v>
                </c:pt>
                <c:pt idx="86">
                  <c:v>0.49304999999999999</c:v>
                </c:pt>
                <c:pt idx="87">
                  <c:v>0.49875000000000003</c:v>
                </c:pt>
                <c:pt idx="88">
                  <c:v>0.50445000000000007</c:v>
                </c:pt>
                <c:pt idx="89">
                  <c:v>0.51014999999999999</c:v>
                </c:pt>
                <c:pt idx="90">
                  <c:v>0.51585000000000003</c:v>
                </c:pt>
                <c:pt idx="91">
                  <c:v>0.52155000000000007</c:v>
                </c:pt>
                <c:pt idx="92">
                  <c:v>0.52725</c:v>
                </c:pt>
                <c:pt idx="93">
                  <c:v>0.53295000000000003</c:v>
                </c:pt>
                <c:pt idx="94">
                  <c:v>0.53865000000000007</c:v>
                </c:pt>
                <c:pt idx="95">
                  <c:v>0.54435</c:v>
                </c:pt>
                <c:pt idx="96">
                  <c:v>0.55005000000000004</c:v>
                </c:pt>
                <c:pt idx="97">
                  <c:v>0.55574999999999997</c:v>
                </c:pt>
                <c:pt idx="98">
                  <c:v>0.56145</c:v>
                </c:pt>
              </c:numCache>
            </c:numRef>
          </c:xVal>
          <c:yVal>
            <c:numRef>
              <c:f>'גרף תיאוריה'!ModelY</c:f>
              <c:numCache>
                <c:formatCode>General</c:formatCode>
                <c:ptCount val="99"/>
                <c:pt idx="0">
                  <c:v>28.855273081476049</c:v>
                </c:pt>
                <c:pt idx="1">
                  <c:v>27.232533667366418</c:v>
                </c:pt>
                <c:pt idx="2">
                  <c:v>25.70097791256881</c:v>
                </c:pt>
                <c:pt idx="3">
                  <c:v>24.255481730723819</c:v>
                </c:pt>
                <c:pt idx="4">
                  <c:v>22.89120905839145</c:v>
                </c:pt>
                <c:pt idx="5">
                  <c:v>21.603595665645031</c:v>
                </c:pt>
                <c:pt idx="6">
                  <c:v>20.388333876618841</c:v>
                </c:pt>
                <c:pt idx="7">
                  <c:v>19.241358148869139</c:v>
                </c:pt>
                <c:pt idx="8">
                  <c:v>18.1588314632837</c:v>
                </c:pt>
                <c:pt idx="9">
                  <c:v>17.137132478986501</c:v>
                </c:pt>
                <c:pt idx="10">
                  <c:v>16.172843410245971</c:v>
                </c:pt>
                <c:pt idx="11">
                  <c:v>15.26273858481072</c:v>
                </c:pt>
                <c:pt idx="12">
                  <c:v>14.403773645377759</c:v>
                </c:pt>
                <c:pt idx="13">
                  <c:v>13.59307535805077</c:v>
                </c:pt>
                <c:pt idx="14">
                  <c:v>12.82793199367716</c:v>
                </c:pt>
                <c:pt idx="15">
                  <c:v>12.1057842498704</c:v>
                </c:pt>
                <c:pt idx="16">
                  <c:v>11.42421668333315</c:v>
                </c:pt>
                <c:pt idx="17">
                  <c:v>10.78094962380527</c:v>
                </c:pt>
                <c:pt idx="18">
                  <c:v>10.173831542571889</c:v>
                </c:pt>
                <c:pt idx="19">
                  <c:v>9.6008318499887491</c:v>
                </c:pt>
                <c:pt idx="20">
                  <c:v>9.0600340979171321</c:v>
                </c:pt>
                <c:pt idx="21">
                  <c:v>8.5496295643162981</c:v>
                </c:pt>
                <c:pt idx="22">
                  <c:v>8.0679111985201768</c:v>
                </c:pt>
                <c:pt idx="23">
                  <c:v>7.6132679069318003</c:v>
                </c:pt>
                <c:pt idx="24">
                  <c:v>7.1841791600086884</c:v>
                </c:pt>
                <c:pt idx="25">
                  <c:v>6.7792099024873087</c:v>
                </c:pt>
                <c:pt idx="26">
                  <c:v>6.3970057498095354</c:v>
                </c:pt>
                <c:pt idx="27">
                  <c:v>6.0362884546719719</c:v>
                </c:pt>
                <c:pt idx="28">
                  <c:v>5.6958516285227727</c:v>
                </c:pt>
                <c:pt idx="29">
                  <c:v>5.3745567036838811</c:v>
                </c:pt>
                <c:pt idx="30">
                  <c:v>5.0713291225818056</c:v>
                </c:pt>
                <c:pt idx="31">
                  <c:v>4.7851547413300342</c:v>
                </c:pt>
                <c:pt idx="32">
                  <c:v>4.5150764356234809</c:v>
                </c:pt>
                <c:pt idx="33">
                  <c:v>4.260190897582425</c:v>
                </c:pt>
                <c:pt idx="34">
                  <c:v>4.019645612822301</c:v>
                </c:pt>
                <c:pt idx="35">
                  <c:v>3.792636007628857</c:v>
                </c:pt>
                <c:pt idx="36">
                  <c:v>3.5784027566873982</c:v>
                </c:pt>
                <c:pt idx="37">
                  <c:v>3.3762292423520912</c:v>
                </c:pt>
                <c:pt idx="38">
                  <c:v>3.1854391569484131</c:v>
                </c:pt>
                <c:pt idx="39">
                  <c:v>3.005394240080471</c:v>
                </c:pt>
                <c:pt idx="40">
                  <c:v>2.835492143366646</c:v>
                </c:pt>
                <c:pt idx="41">
                  <c:v>2.675164415453509</c:v>
                </c:pt>
                <c:pt idx="42">
                  <c:v>2.523874600560335</c:v>
                </c:pt>
                <c:pt idx="43">
                  <c:v>2.3811164441865702</c:v>
                </c:pt>
                <c:pt idx="44">
                  <c:v>2.2464121999731299</c:v>
                </c:pt>
                <c:pt idx="45">
                  <c:v>2.119311032046955</c:v>
                </c:pt>
                <c:pt idx="46">
                  <c:v>1.9993875074977701</c:v>
                </c:pt>
                <c:pt idx="47">
                  <c:v>1.8862401739375929</c:v>
                </c:pt>
                <c:pt idx="48">
                  <c:v>1.7794902173783229</c:v>
                </c:pt>
                <c:pt idx="49">
                  <c:v>1.6787801959314881</c:v>
                </c:pt>
                <c:pt idx="50">
                  <c:v>1.583772845087998</c:v>
                </c:pt>
                <c:pt idx="51">
                  <c:v>1.4941499505753231</c:v>
                </c:pt>
                <c:pt idx="52">
                  <c:v>1.4096112850156699</c:v>
                </c:pt>
                <c:pt idx="53">
                  <c:v>1.329873604822269</c:v>
                </c:pt>
                <c:pt idx="54">
                  <c:v>1.2546697039725181</c:v>
                </c:pt>
                <c:pt idx="55">
                  <c:v>1.1837475214870941</c:v>
                </c:pt>
                <c:pt idx="56">
                  <c:v>1.116869299623906</c:v>
                </c:pt>
                <c:pt idx="57">
                  <c:v>1.0538107899655491</c:v>
                </c:pt>
                <c:pt idx="58">
                  <c:v>0.99436050473922588</c:v>
                </c:pt>
                <c:pt idx="59">
                  <c:v>0.93831901085952751</c:v>
                </c:pt>
                <c:pt idx="60">
                  <c:v>0.88549826432751955</c:v>
                </c:pt>
                <c:pt idx="61">
                  <c:v>0.83572098275466866</c:v>
                </c:pt>
                <c:pt idx="62">
                  <c:v>0.78882005390781373</c:v>
                </c:pt>
                <c:pt idx="63">
                  <c:v>0.74463797829199674</c:v>
                </c:pt>
                <c:pt idx="64">
                  <c:v>0.70302634390195062</c:v>
                </c:pt>
                <c:pt idx="65">
                  <c:v>0.66384533138077395</c:v>
                </c:pt>
                <c:pt idx="66">
                  <c:v>0.62696324792615998</c:v>
                </c:pt>
                <c:pt idx="67">
                  <c:v>0.5922560883808321</c:v>
                </c:pt>
                <c:pt idx="68">
                  <c:v>0.55960712203490504</c:v>
                </c:pt>
                <c:pt idx="69">
                  <c:v>0.5289065037540206</c:v>
                </c:pt>
                <c:pt idx="70">
                  <c:v>0.50005090812859765</c:v>
                </c:pt>
                <c:pt idx="71">
                  <c:v>0.47294318541668701</c:v>
                </c:pt>
                <c:pt idx="72">
                  <c:v>0.44749203812593158</c:v>
                </c:pt>
                <c:pt idx="73">
                  <c:v>0.423611717149316</c:v>
                </c:pt>
                <c:pt idx="74">
                  <c:v>0.40122173643490611</c:v>
                </c:pt>
                <c:pt idx="75">
                  <c:v>0.38024660523192111</c:v>
                </c:pt>
                <c:pt idx="76">
                  <c:v>0.36061557701439251</c:v>
                </c:pt>
                <c:pt idx="77">
                  <c:v>0.34226241423957843</c:v>
                </c:pt>
                <c:pt idx="78">
                  <c:v>0.32512516815139841</c:v>
                </c:pt>
                <c:pt idx="79">
                  <c:v>0.30914597288960638</c:v>
                </c:pt>
                <c:pt idx="80">
                  <c:v>0.29427085321339419</c:v>
                </c:pt>
                <c:pt idx="81">
                  <c:v>0.28044954519378867</c:v>
                </c:pt>
                <c:pt idx="82">
                  <c:v>0.26763532927270922</c:v>
                </c:pt>
                <c:pt idx="83">
                  <c:v>0.25578487512803849</c:v>
                </c:pt>
                <c:pt idx="84">
                  <c:v>0.2448580978236842</c:v>
                </c:pt>
                <c:pt idx="85">
                  <c:v>0.2348180247614656</c:v>
                </c:pt>
                <c:pt idx="86">
                  <c:v>0.22563067298792919</c:v>
                </c:pt>
                <c:pt idx="87">
                  <c:v>0.21726493644394049</c:v>
                </c:pt>
                <c:pt idx="88">
                  <c:v>0.2096924827782882</c:v>
                </c:pt>
                <c:pt idx="89">
                  <c:v>0.20288765937864511</c:v>
                </c:pt>
                <c:pt idx="90">
                  <c:v>0.19682740830417789</c:v>
                </c:pt>
                <c:pt idx="91">
                  <c:v>0.1914911898339956</c:v>
                </c:pt>
                <c:pt idx="92">
                  <c:v>0.1868609143745627</c:v>
                </c:pt>
                <c:pt idx="93">
                  <c:v>0.1829208824972772</c:v>
                </c:pt>
                <c:pt idx="94">
                  <c:v>0.17965773290473139</c:v>
                </c:pt>
                <c:pt idx="95">
                  <c:v>0.1770603981508026</c:v>
                </c:pt>
                <c:pt idx="96">
                  <c:v>0.17512006796577689</c:v>
                </c:pt>
                <c:pt idx="97">
                  <c:v>0.1738301600632628</c:v>
                </c:pt>
                <c:pt idx="98">
                  <c:v>0.17318629833078769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4C-4895-AEB5-22F86E62B438}"/>
            </c:ext>
          </c:extLst>
        </c:ser>
        <c:ser>
          <c:idx val="2"/>
          <c:order val="3"/>
          <c:tx>
            <c:v>ניסוי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תיאוריה!$M$2:$M$9</c:f>
              <c:numCache>
                <c:formatCode>General</c:formatCode>
                <c:ptCount val="8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</c:numCache>
            </c:numRef>
          </c:xVal>
          <c:yVal>
            <c:numRef>
              <c:f>תיאוריה!$N$2:$N$9</c:f>
              <c:numCache>
                <c:formatCode>General</c:formatCode>
                <c:ptCount val="8"/>
                <c:pt idx="0">
                  <c:v>41.199999999999996</c:v>
                </c:pt>
                <c:pt idx="1">
                  <c:v>18.899999999999999</c:v>
                </c:pt>
                <c:pt idx="2">
                  <c:v>9</c:v>
                </c:pt>
                <c:pt idx="3">
                  <c:v>3.5999999999999979</c:v>
                </c:pt>
                <c:pt idx="4">
                  <c:v>1.6999999999999993</c:v>
                </c:pt>
                <c:pt idx="5">
                  <c:v>0.19999999999999929</c:v>
                </c:pt>
                <c:pt idx="6">
                  <c:v>0.19999999999999929</c:v>
                </c:pt>
                <c:pt idx="7">
                  <c:v>0.59999999999999787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4C-4895-AEB5-22F86E62B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31616"/>
        <c:axId val="16507199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נוסחה SINH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תיאוריה!$E$1:$E$21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2.8747500000000002E-2</c:v>
                      </c:pt>
                      <c:pt idx="2">
                        <c:v>5.7495000000000004E-2</c:v>
                      </c:pt>
                      <c:pt idx="3">
                        <c:v>8.62425E-2</c:v>
                      </c:pt>
                      <c:pt idx="4">
                        <c:v>0.11499000000000001</c:v>
                      </c:pt>
                      <c:pt idx="5">
                        <c:v>0.14373750000000002</c:v>
                      </c:pt>
                      <c:pt idx="6">
                        <c:v>0.17248500000000003</c:v>
                      </c:pt>
                      <c:pt idx="7">
                        <c:v>0.20123250000000004</c:v>
                      </c:pt>
                      <c:pt idx="8">
                        <c:v>0.22998000000000005</c:v>
                      </c:pt>
                      <c:pt idx="9">
                        <c:v>0.25872750000000005</c:v>
                      </c:pt>
                      <c:pt idx="10">
                        <c:v>0.28747500000000004</c:v>
                      </c:pt>
                      <c:pt idx="11">
                        <c:v>0.31622250000000002</c:v>
                      </c:pt>
                      <c:pt idx="12">
                        <c:v>0.34497</c:v>
                      </c:pt>
                      <c:pt idx="13">
                        <c:v>0.37371749999999998</c:v>
                      </c:pt>
                      <c:pt idx="14">
                        <c:v>0.40246499999999996</c:v>
                      </c:pt>
                      <c:pt idx="15">
                        <c:v>0.43121249999999994</c:v>
                      </c:pt>
                      <c:pt idx="16">
                        <c:v>0.45995999999999992</c:v>
                      </c:pt>
                      <c:pt idx="17">
                        <c:v>0.48870749999999991</c:v>
                      </c:pt>
                      <c:pt idx="18">
                        <c:v>0.51745499999999989</c:v>
                      </c:pt>
                      <c:pt idx="19">
                        <c:v>0.54620249999999992</c:v>
                      </c:pt>
                      <c:pt idx="20">
                        <c:v>0.57494999999999996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תיאוריה!$G$1:$G$21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42.199999999999996</c:v>
                      </c:pt>
                      <c:pt idx="1">
                        <c:v>31.520128241398243</c:v>
                      </c:pt>
                      <c:pt idx="2">
                        <c:v>23.542965880689689</c:v>
                      </c:pt>
                      <c:pt idx="3">
                        <c:v>17.584507081486489</c:v>
                      </c:pt>
                      <c:pt idx="4">
                        <c:v>13.133840769118189</c:v>
                      </c:pt>
                      <c:pt idx="5">
                        <c:v>9.8093423011594307</c:v>
                      </c:pt>
                      <c:pt idx="6">
                        <c:v>7.3259508687258004</c:v>
                      </c:pt>
                      <c:pt idx="7">
                        <c:v>5.4707268126990822</c:v>
                      </c:pt>
                      <c:pt idx="8">
                        <c:v>4.084593004553029</c:v>
                      </c:pt>
                      <c:pt idx="9">
                        <c:v>3.048694697209128</c:v>
                      </c:pt>
                      <c:pt idx="10">
                        <c:v>2.2742082644093173</c:v>
                      </c:pt>
                      <c:pt idx="11">
                        <c:v>1.6947249737893835</c:v>
                      </c:pt>
                      <c:pt idx="12">
                        <c:v>1.2605567364086359</c:v>
                      </c:pt>
                      <c:pt idx="13">
                        <c:v>0.93447557633852274</c:v>
                      </c:pt>
                      <c:pt idx="14">
                        <c:v>0.68852149896709702</c:v>
                      </c:pt>
                      <c:pt idx="15">
                        <c:v>0.50160504706655318</c:v>
                      </c:pt>
                      <c:pt idx="16">
                        <c:v>0.35769897457673933</c:v>
                      </c:pt>
                      <c:pt idx="17">
                        <c:v>0.2444639822551706</c:v>
                      </c:pt>
                      <c:pt idx="18">
                        <c:v>0.15219067819918614</c:v>
                      </c:pt>
                      <c:pt idx="19">
                        <c:v>7.2967041108085287E-2</c:v>
                      </c:pt>
                      <c:pt idx="20">
                        <c:v>2.7783800973573777E-16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94C-4895-AEB5-22F86E62B438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נוסחה COSH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תיאוריה!$E$1:$E$21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2.8747500000000002E-2</c:v>
                      </c:pt>
                      <c:pt idx="2">
                        <c:v>5.7495000000000004E-2</c:v>
                      </c:pt>
                      <c:pt idx="3">
                        <c:v>8.62425E-2</c:v>
                      </c:pt>
                      <c:pt idx="4">
                        <c:v>0.11499000000000001</c:v>
                      </c:pt>
                      <c:pt idx="5">
                        <c:v>0.14373750000000002</c:v>
                      </c:pt>
                      <c:pt idx="6">
                        <c:v>0.17248500000000003</c:v>
                      </c:pt>
                      <c:pt idx="7">
                        <c:v>0.20123250000000004</c:v>
                      </c:pt>
                      <c:pt idx="8">
                        <c:v>0.22998000000000005</c:v>
                      </c:pt>
                      <c:pt idx="9">
                        <c:v>0.25872750000000005</c:v>
                      </c:pt>
                      <c:pt idx="10">
                        <c:v>0.28747500000000004</c:v>
                      </c:pt>
                      <c:pt idx="11">
                        <c:v>0.31622250000000002</c:v>
                      </c:pt>
                      <c:pt idx="12">
                        <c:v>0.34497</c:v>
                      </c:pt>
                      <c:pt idx="13">
                        <c:v>0.37371749999999998</c:v>
                      </c:pt>
                      <c:pt idx="14">
                        <c:v>0.40246499999999996</c:v>
                      </c:pt>
                      <c:pt idx="15">
                        <c:v>0.43121249999999994</c:v>
                      </c:pt>
                      <c:pt idx="16">
                        <c:v>0.45995999999999992</c:v>
                      </c:pt>
                      <c:pt idx="17">
                        <c:v>0.48870749999999991</c:v>
                      </c:pt>
                      <c:pt idx="18">
                        <c:v>0.51745499999999989</c:v>
                      </c:pt>
                      <c:pt idx="19">
                        <c:v>0.54620249999999992</c:v>
                      </c:pt>
                      <c:pt idx="20">
                        <c:v>0.57494999999999996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תיאוריה!$I$1:$I$21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42.199999999999996</c:v>
                      </c:pt>
                      <c:pt idx="1">
                        <c:v>31.520554548197623</c:v>
                      </c:pt>
                      <c:pt idx="2">
                        <c:v>23.543855048181374</c:v>
                      </c:pt>
                      <c:pt idx="3">
                        <c:v>17.585935351788461</c:v>
                      </c:pt>
                      <c:pt idx="4">
                        <c:v>13.135930609992581</c:v>
                      </c:pt>
                      <c:pt idx="5">
                        <c:v>9.8122729070729662</c:v>
                      </c:pt>
                      <c:pt idx="6">
                        <c:v>7.3299735259703187</c:v>
                      </c:pt>
                      <c:pt idx="7">
                        <c:v>5.4761864460621981</c:v>
                      </c:pt>
                      <c:pt idx="8">
                        <c:v>4.0919577530691571</c:v>
                      </c:pt>
                      <c:pt idx="9">
                        <c:v>3.0585960549786475</c:v>
                      </c:pt>
                      <c:pt idx="10">
                        <c:v>2.2874952283808021</c:v>
                      </c:pt>
                      <c:pt idx="11">
                        <c:v>1.7125368414339646</c:v>
                      </c:pt>
                      <c:pt idx="12">
                        <c:v>1.2844207953600557</c:v>
                      </c:pt>
                      <c:pt idx="13">
                        <c:v>0.9664380624466461</c:v>
                      </c:pt>
                      <c:pt idx="14">
                        <c:v>0.73132305182967128</c:v>
                      </c:pt>
                      <c:pt idx="15">
                        <c:v>0.5589157075628588</c:v>
                      </c:pt>
                      <c:pt idx="16">
                        <c:v>0.43443287438595513</c:v>
                      </c:pt>
                      <c:pt idx="17">
                        <c:v>0.34720070857196333</c:v>
                      </c:pt>
                      <c:pt idx="18">
                        <c:v>0.28973944377797883</c:v>
                      </c:pt>
                      <c:pt idx="19">
                        <c:v>0.25712203468286093</c:v>
                      </c:pt>
                      <c:pt idx="20">
                        <c:v>0.24655168498485777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94C-4895-AEB5-22F86E62B438}"/>
                  </c:ext>
                </c:extLst>
              </c15:ser>
            </c15:filteredScatterSeries>
          </c:ext>
        </c:extLst>
      </c:scatterChart>
      <c:valAx>
        <c:axId val="16623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מיקום במטרים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1992"/>
        <c:crosses val="autoZero"/>
        <c:crossBetween val="midCat"/>
      </c:valAx>
      <c:valAx>
        <c:axId val="165071992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rtl="1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הפרש טמפ בין </a:t>
                </a:r>
                <a:r>
                  <a:rPr lang="en-US"/>
                  <a:t>T</a:t>
                </a:r>
                <a:r>
                  <a:rPr lang="he-IL"/>
                  <a:t>(</a:t>
                </a:r>
                <a:r>
                  <a:rPr lang="en-US"/>
                  <a:t>X</a:t>
                </a:r>
                <a:r>
                  <a:rPr lang="he-IL"/>
                  <a:t>)</a:t>
                </a:r>
                <a:r>
                  <a:rPr lang="he-IL" baseline="0"/>
                  <a:t> לאוויר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rtl="1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9526</xdr:rowOff>
    </xdr:from>
    <xdr:to>
      <xdr:col>14</xdr:col>
      <xdr:colOff>66676</xdr:colOff>
      <xdr:row>29</xdr:row>
      <xdr:rowOff>152401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228600</xdr:colOff>
      <xdr:row>30</xdr:row>
      <xdr:rowOff>4762</xdr:rowOff>
    </xdr:from>
    <xdr:to>
      <xdr:col>15</xdr:col>
      <xdr:colOff>0</xdr:colOff>
      <xdr:row>50</xdr:row>
      <xdr:rowOff>161925</xdr:rowOff>
    </xdr:to>
    <xdr:graphicFrame macro="">
      <xdr:nvGraphicFramePr>
        <xdr:cNvPr id="8" name="Chart 2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609599</xdr:colOff>
      <xdr:row>2</xdr:row>
      <xdr:rowOff>0</xdr:rowOff>
    </xdr:from>
    <xdr:to>
      <xdr:col>29</xdr:col>
      <xdr:colOff>9524</xdr:colOff>
      <xdr:row>21</xdr:row>
      <xdr:rowOff>9525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0</xdr:colOff>
      <xdr:row>2</xdr:row>
      <xdr:rowOff>0</xdr:rowOff>
    </xdr:from>
    <xdr:to>
      <xdr:col>44</xdr:col>
      <xdr:colOff>9525</xdr:colOff>
      <xdr:row>21</xdr:row>
      <xdr:rowOff>9525</xdr:rowOff>
    </xdr:to>
    <xdr:graphicFrame macro="">
      <xdr:nvGraphicFramePr>
        <xdr:cNvPr id="5" name="תרשים 1">
          <a:extLst>
            <a:ext uri="{FF2B5EF4-FFF2-40B4-BE49-F238E27FC236}">
              <a16:creationId xmlns:a16="http://schemas.microsoft.com/office/drawing/2014/main" id="{251493A4-BFA7-4650-B131-2DCE7AA1CA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0</xdr:row>
      <xdr:rowOff>23811</xdr:rowOff>
    </xdr:from>
    <xdr:to>
      <xdr:col>9</xdr:col>
      <xdr:colOff>504825</xdr:colOff>
      <xdr:row>20</xdr:row>
      <xdr:rowOff>142874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14</xdr:row>
      <xdr:rowOff>133350</xdr:rowOff>
    </xdr:from>
    <xdr:to>
      <xdr:col>17</xdr:col>
      <xdr:colOff>304800</xdr:colOff>
      <xdr:row>29</xdr:row>
      <xdr:rowOff>9525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</xdr:colOff>
      <xdr:row>0</xdr:row>
      <xdr:rowOff>14287</xdr:rowOff>
    </xdr:from>
    <xdr:to>
      <xdr:col>17</xdr:col>
      <xdr:colOff>314325</xdr:colOff>
      <xdr:row>14</xdr:row>
      <xdr:rowOff>100012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533400</xdr:colOff>
      <xdr:row>0</xdr:row>
      <xdr:rowOff>95250</xdr:rowOff>
    </xdr:from>
    <xdr:to>
      <xdr:col>27</xdr:col>
      <xdr:colOff>228600</xdr:colOff>
      <xdr:row>21</xdr:row>
      <xdr:rowOff>23813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8DE4A33E-E3DE-4D58-A771-507F67E190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</sheetPr>
  <dimension ref="A1:R23"/>
  <sheetViews>
    <sheetView tabSelected="1" workbookViewId="0">
      <selection activeCell="B19" sqref="B19"/>
    </sheetView>
  </sheetViews>
  <sheetFormatPr defaultColWidth="9" defaultRowHeight="14.25" customHeight="1" x14ac:dyDescent="0.25"/>
  <cols>
    <col min="1" max="1" width="17.5703125" customWidth="1"/>
  </cols>
  <sheetData>
    <row r="1" spans="1:18" ht="27.75" customHeight="1" x14ac:dyDescent="0.25">
      <c r="A1" s="22" t="s">
        <v>58</v>
      </c>
      <c r="B1" s="22"/>
      <c r="C1" s="22"/>
      <c r="D1" s="22"/>
      <c r="E1" s="22"/>
      <c r="F1" s="22"/>
      <c r="G1" s="22"/>
      <c r="H1" s="22"/>
    </row>
    <row r="2" spans="1:18" ht="14.25" customHeight="1" thickBot="1" x14ac:dyDescent="0.3">
      <c r="A2" t="s">
        <v>0</v>
      </c>
      <c r="B2" t="s">
        <v>75</v>
      </c>
    </row>
    <row r="3" spans="1:18" ht="14.25" customHeight="1" x14ac:dyDescent="0.25">
      <c r="A3" t="s">
        <v>15</v>
      </c>
      <c r="B3">
        <v>1</v>
      </c>
      <c r="K3" s="25" t="s">
        <v>61</v>
      </c>
      <c r="L3" s="26"/>
      <c r="M3" s="26"/>
      <c r="N3" s="27"/>
      <c r="O3" s="26" t="s">
        <v>62</v>
      </c>
      <c r="P3" s="26"/>
      <c r="Q3" s="26"/>
      <c r="R3" s="27"/>
    </row>
    <row r="4" spans="1:18" ht="14.25" customHeight="1" x14ac:dyDescent="0.25">
      <c r="A4" t="s">
        <v>31</v>
      </c>
      <c r="B4" t="s">
        <v>32</v>
      </c>
      <c r="K4" s="28"/>
      <c r="L4" s="29"/>
      <c r="M4" s="29"/>
      <c r="N4" s="30"/>
      <c r="O4" s="29"/>
      <c r="P4" s="29"/>
      <c r="Q4" s="29"/>
      <c r="R4" s="30"/>
    </row>
    <row r="5" spans="1:18" ht="14.25" customHeight="1" x14ac:dyDescent="0.25">
      <c r="A5" t="s">
        <v>16</v>
      </c>
      <c r="B5">
        <v>574</v>
      </c>
      <c r="C5" t="s">
        <v>17</v>
      </c>
      <c r="F5" s="21" t="s">
        <v>69</v>
      </c>
      <c r="G5" s="21"/>
      <c r="H5" s="21"/>
      <c r="K5" s="31" t="s">
        <v>60</v>
      </c>
      <c r="L5" s="32"/>
      <c r="M5" s="32"/>
      <c r="N5" s="33"/>
      <c r="O5" s="37" t="s">
        <v>63</v>
      </c>
      <c r="P5" s="37"/>
      <c r="Q5" s="37"/>
      <c r="R5" s="38"/>
    </row>
    <row r="6" spans="1:18" ht="14.25" customHeight="1" x14ac:dyDescent="0.25">
      <c r="A6" t="s">
        <v>56</v>
      </c>
      <c r="B6" s="14">
        <v>53</v>
      </c>
      <c r="C6" t="s">
        <v>49</v>
      </c>
      <c r="D6" t="s">
        <v>43</v>
      </c>
      <c r="F6" s="8" t="s">
        <v>40</v>
      </c>
      <c r="G6" s="8">
        <f>תיאוריה!M</f>
        <v>10.15</v>
      </c>
      <c r="H6" s="8" t="s">
        <v>47</v>
      </c>
      <c r="K6" s="31"/>
      <c r="L6" s="32"/>
      <c r="M6" s="32"/>
      <c r="N6" s="33"/>
      <c r="O6" s="37"/>
      <c r="P6" s="37"/>
      <c r="Q6" s="37"/>
      <c r="R6" s="38"/>
    </row>
    <row r="7" spans="1:18" ht="14.25" customHeight="1" x14ac:dyDescent="0.25">
      <c r="A7" t="s">
        <v>35</v>
      </c>
      <c r="B7" s="14">
        <v>0.45</v>
      </c>
      <c r="C7" t="s">
        <v>57</v>
      </c>
      <c r="D7" t="s">
        <v>43</v>
      </c>
      <c r="F7" s="8" t="s">
        <v>41</v>
      </c>
      <c r="G7" s="8">
        <f>('נתוני מוט'!$B$20*'נתוני מוט'!$B$8)/('נתוני מוט'!$B$19*POWER($G$6, 2))</f>
        <v>8.8840227842280628E-2</v>
      </c>
      <c r="H7" s="8" t="s">
        <v>48</v>
      </c>
      <c r="K7" s="34" t="s">
        <v>65</v>
      </c>
      <c r="L7" s="35"/>
      <c r="M7" s="35"/>
      <c r="N7" s="36"/>
      <c r="O7" s="39" t="s">
        <v>64</v>
      </c>
      <c r="P7" s="39"/>
      <c r="Q7" s="39"/>
      <c r="R7" s="40"/>
    </row>
    <row r="8" spans="1:18" ht="14.25" customHeight="1" x14ac:dyDescent="0.25">
      <c r="A8" t="s">
        <v>51</v>
      </c>
      <c r="B8">
        <v>2.7E-2</v>
      </c>
      <c r="C8" t="s">
        <v>49</v>
      </c>
      <c r="F8" s="8"/>
      <c r="G8" s="8"/>
      <c r="H8" s="8"/>
      <c r="K8" s="34"/>
      <c r="L8" s="35"/>
      <c r="M8" s="35"/>
      <c r="N8" s="36"/>
      <c r="O8" s="39"/>
      <c r="P8" s="39"/>
      <c r="Q8" s="39"/>
      <c r="R8" s="40"/>
    </row>
    <row r="9" spans="1:18" ht="14.25" customHeight="1" x14ac:dyDescent="0.25">
      <c r="A9" t="s">
        <v>42</v>
      </c>
      <c r="B9" s="13">
        <f>$G$7 / 'נתוני מוט'!$B$6</f>
        <v>1.6762307140052949E-3</v>
      </c>
      <c r="C9" t="s">
        <v>40</v>
      </c>
      <c r="D9" t="s">
        <v>14</v>
      </c>
      <c r="F9" s="8"/>
      <c r="G9" s="8"/>
      <c r="H9" s="8"/>
      <c r="K9" s="23" t="s">
        <v>67</v>
      </c>
      <c r="L9" s="17"/>
      <c r="M9" s="17"/>
      <c r="N9" s="18"/>
      <c r="O9" s="35" t="s">
        <v>68</v>
      </c>
      <c r="P9" s="35"/>
      <c r="Q9" s="35"/>
      <c r="R9" s="36"/>
    </row>
    <row r="10" spans="1:18" ht="14.25" customHeight="1" thickBot="1" x14ac:dyDescent="0.3">
      <c r="A10" t="s">
        <v>52</v>
      </c>
      <c r="B10" s="5">
        <f>$B$8 / $B$9</f>
        <v>16.107567875000001</v>
      </c>
      <c r="C10" s="6" t="s">
        <v>50</v>
      </c>
      <c r="D10" t="s">
        <v>14</v>
      </c>
      <c r="K10" s="24"/>
      <c r="L10" s="19"/>
      <c r="M10" s="19"/>
      <c r="N10" s="20"/>
      <c r="O10" s="35"/>
      <c r="P10" s="35"/>
      <c r="Q10" s="35"/>
      <c r="R10" s="36"/>
    </row>
    <row r="11" spans="1:18" ht="14.25" customHeight="1" x14ac:dyDescent="0.25">
      <c r="K11" s="2"/>
      <c r="L11" s="2"/>
      <c r="M11" s="2"/>
      <c r="N11" s="2"/>
      <c r="O11" s="17" t="s">
        <v>66</v>
      </c>
      <c r="P11" s="17"/>
      <c r="Q11" s="17"/>
      <c r="R11" s="18"/>
    </row>
    <row r="12" spans="1:18" ht="14.25" customHeight="1" thickBot="1" x14ac:dyDescent="0.3">
      <c r="A12" t="s">
        <v>12</v>
      </c>
      <c r="B12" s="5">
        <f>MIN('נתוני טמפ'!C3:J56)</f>
        <v>23.6</v>
      </c>
      <c r="C12" t="s">
        <v>7</v>
      </c>
      <c r="D12" t="s">
        <v>14</v>
      </c>
      <c r="K12" s="2"/>
      <c r="L12" s="2"/>
      <c r="M12" s="2"/>
      <c r="N12" s="2"/>
      <c r="O12" s="19"/>
      <c r="P12" s="19"/>
      <c r="Q12" s="19"/>
      <c r="R12" s="20"/>
    </row>
    <row r="13" spans="1:18" ht="14.25" customHeight="1" x14ac:dyDescent="0.25">
      <c r="A13" t="s">
        <v>13</v>
      </c>
      <c r="B13" s="5">
        <f>MAX('נתוני טמפ'!C3:J53)</f>
        <v>65.8</v>
      </c>
      <c r="C13" t="s">
        <v>7</v>
      </c>
      <c r="D13" t="s">
        <v>14</v>
      </c>
    </row>
    <row r="15" spans="1:18" ht="14.25" customHeight="1" x14ac:dyDescent="0.25">
      <c r="A15" t="s">
        <v>8</v>
      </c>
      <c r="B15">
        <v>0.65300000000000002</v>
      </c>
      <c r="C15" t="s">
        <v>20</v>
      </c>
      <c r="F15" s="21" t="s">
        <v>45</v>
      </c>
      <c r="G15" s="21"/>
      <c r="H15" s="21"/>
    </row>
    <row r="16" spans="1:18" ht="14.25" customHeight="1" x14ac:dyDescent="0.25">
      <c r="A16" t="s">
        <v>4</v>
      </c>
      <c r="B16">
        <v>8.1000000000000003E-2</v>
      </c>
      <c r="C16" t="s">
        <v>20</v>
      </c>
      <c r="F16" t="s">
        <v>10</v>
      </c>
      <c r="G16">
        <v>1.18E-2</v>
      </c>
      <c r="H16" t="s">
        <v>20</v>
      </c>
      <c r="K16" t="s">
        <v>74</v>
      </c>
    </row>
    <row r="17" spans="1:11" ht="14.25" customHeight="1" x14ac:dyDescent="0.25">
      <c r="A17" t="s">
        <v>3</v>
      </c>
      <c r="B17">
        <v>7.4999999999999997E-2</v>
      </c>
      <c r="C17" t="s">
        <v>20</v>
      </c>
      <c r="K17">
        <f>(B19 * B15) / (2 * B19 + B20 * B15)</f>
        <v>2.9235847624829257E-3</v>
      </c>
    </row>
    <row r="18" spans="1:11" ht="14.25" customHeight="1" x14ac:dyDescent="0.25">
      <c r="A18" t="s">
        <v>9</v>
      </c>
      <c r="B18">
        <v>8</v>
      </c>
      <c r="K18">
        <f>B8 / K17</f>
        <v>9.2352376255612967</v>
      </c>
    </row>
    <row r="19" spans="1:11" ht="14.25" customHeight="1" x14ac:dyDescent="0.25">
      <c r="A19" t="s">
        <v>33</v>
      </c>
      <c r="B19" s="5">
        <f>POWER($G$16 / 2, 2) * PI()</f>
        <v>1.0935884027146069E-4</v>
      </c>
      <c r="C19" t="s">
        <v>20</v>
      </c>
      <c r="D19" t="s">
        <v>14</v>
      </c>
    </row>
    <row r="20" spans="1:11" ht="14.25" customHeight="1" x14ac:dyDescent="0.25">
      <c r="A20" t="s">
        <v>34</v>
      </c>
      <c r="B20" s="5">
        <f>$G$16 * PI()</f>
        <v>3.707079331235956E-2</v>
      </c>
      <c r="C20" t="s">
        <v>20</v>
      </c>
      <c r="D20" t="s">
        <v>14</v>
      </c>
    </row>
    <row r="22" spans="1:11" ht="14.25" customHeight="1" x14ac:dyDescent="0.25">
      <c r="A22" t="s">
        <v>1</v>
      </c>
      <c r="B22">
        <v>0.01</v>
      </c>
      <c r="C22" t="s">
        <v>20</v>
      </c>
    </row>
    <row r="23" spans="1:11" ht="14.25" customHeight="1" x14ac:dyDescent="0.25">
      <c r="A23" t="s">
        <v>2</v>
      </c>
      <c r="B23">
        <v>0.1</v>
      </c>
      <c r="C23" t="s">
        <v>7</v>
      </c>
    </row>
  </sheetData>
  <mergeCells count="12">
    <mergeCell ref="O11:R12"/>
    <mergeCell ref="F15:H15"/>
    <mergeCell ref="A1:H1"/>
    <mergeCell ref="K9:N10"/>
    <mergeCell ref="K3:N4"/>
    <mergeCell ref="K5:N6"/>
    <mergeCell ref="K7:N8"/>
    <mergeCell ref="O3:R4"/>
    <mergeCell ref="O9:R10"/>
    <mergeCell ref="O5:R6"/>
    <mergeCell ref="O7:R8"/>
    <mergeCell ref="F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</sheetPr>
  <dimension ref="B1:J56"/>
  <sheetViews>
    <sheetView workbookViewId="0">
      <selection activeCell="M5" sqref="M5"/>
    </sheetView>
  </sheetViews>
  <sheetFormatPr defaultRowHeight="15" x14ac:dyDescent="0.25"/>
  <sheetData>
    <row r="1" spans="2:10" ht="21" x14ac:dyDescent="0.35">
      <c r="B1" s="41" t="s">
        <v>36</v>
      </c>
      <c r="C1" s="41"/>
      <c r="D1" s="41"/>
      <c r="E1" s="41"/>
      <c r="F1" s="41"/>
      <c r="G1" s="41"/>
      <c r="H1" s="41"/>
      <c r="I1" s="41"/>
      <c r="J1" s="41"/>
    </row>
    <row r="2" spans="2:10" x14ac:dyDescent="0.25">
      <c r="B2" s="2"/>
      <c r="C2">
        <f>'נתוני מוט'!$B$16</f>
        <v>8.1000000000000003E-2</v>
      </c>
      <c r="D2">
        <f>C2+'נתוני מוט'!$B$17</f>
        <v>0.156</v>
      </c>
      <c r="E2">
        <f>D2+'נתוני מוט'!$B$17</f>
        <v>0.23099999999999998</v>
      </c>
      <c r="F2">
        <f>E2+'נתוני מוט'!$B$17</f>
        <v>0.30599999999999999</v>
      </c>
      <c r="G2">
        <f>F2+'נתוני מוט'!$B$17</f>
        <v>0.38100000000000001</v>
      </c>
      <c r="H2">
        <f>G2+'נתוני מוט'!$B$17</f>
        <v>0.45600000000000002</v>
      </c>
      <c r="I2">
        <f>H2+'נתוני מוט'!$B$17</f>
        <v>0.53100000000000003</v>
      </c>
      <c r="J2">
        <f>I2+'נתוני מוט'!$B$17</f>
        <v>0.60599999999999998</v>
      </c>
    </row>
    <row r="3" spans="2:10" x14ac:dyDescent="0.25">
      <c r="B3">
        <v>0</v>
      </c>
      <c r="C3">
        <v>24.7</v>
      </c>
      <c r="D3">
        <v>24.5</v>
      </c>
      <c r="E3">
        <v>24.6</v>
      </c>
      <c r="F3">
        <v>24.1</v>
      </c>
      <c r="G3">
        <v>24.4</v>
      </c>
      <c r="H3">
        <v>24.1</v>
      </c>
      <c r="I3">
        <v>24.5</v>
      </c>
      <c r="J3">
        <v>25.1</v>
      </c>
    </row>
    <row r="4" spans="2:10" x14ac:dyDescent="0.25">
      <c r="B4">
        <v>1</v>
      </c>
      <c r="C4">
        <v>33.4</v>
      </c>
      <c r="D4">
        <v>25.58</v>
      </c>
      <c r="E4">
        <v>24.6</v>
      </c>
      <c r="F4">
        <v>23.979999999999997</v>
      </c>
      <c r="G4">
        <v>24.28</v>
      </c>
      <c r="H4">
        <v>24.04</v>
      </c>
      <c r="I4">
        <v>24.560000000000002</v>
      </c>
      <c r="J4">
        <v>25.1</v>
      </c>
    </row>
    <row r="5" spans="2:10" x14ac:dyDescent="0.25">
      <c r="B5">
        <v>2</v>
      </c>
      <c r="C5">
        <v>39.200000000000003</v>
      </c>
      <c r="D5">
        <v>26.3</v>
      </c>
      <c r="E5">
        <v>24.6</v>
      </c>
      <c r="F5">
        <v>23.9</v>
      </c>
      <c r="G5">
        <v>24.2</v>
      </c>
      <c r="H5">
        <v>24</v>
      </c>
      <c r="I5">
        <v>24.6</v>
      </c>
      <c r="J5">
        <v>25.1</v>
      </c>
    </row>
    <row r="6" spans="2:10" x14ac:dyDescent="0.25">
      <c r="B6">
        <v>3</v>
      </c>
      <c r="C6">
        <v>43.105000000000004</v>
      </c>
      <c r="D6">
        <v>27.785000000000004</v>
      </c>
      <c r="E6">
        <v>24.82</v>
      </c>
      <c r="F6">
        <v>23.844999999999999</v>
      </c>
      <c r="G6">
        <v>24.145000000000003</v>
      </c>
      <c r="H6">
        <v>23.945</v>
      </c>
      <c r="I6">
        <v>24.490000000000002</v>
      </c>
      <c r="J6">
        <v>25.045000000000002</v>
      </c>
    </row>
    <row r="7" spans="2:10" x14ac:dyDescent="0.25">
      <c r="B7">
        <v>4</v>
      </c>
      <c r="C7">
        <v>46.3</v>
      </c>
      <c r="D7">
        <v>29</v>
      </c>
      <c r="E7">
        <v>25</v>
      </c>
      <c r="F7">
        <v>23.8</v>
      </c>
      <c r="G7">
        <v>24.1</v>
      </c>
      <c r="H7">
        <v>23.9</v>
      </c>
      <c r="I7">
        <v>24.4</v>
      </c>
      <c r="J7">
        <v>25</v>
      </c>
    </row>
    <row r="8" spans="2:10" x14ac:dyDescent="0.25">
      <c r="B8">
        <v>5</v>
      </c>
      <c r="C8">
        <v>48.8</v>
      </c>
      <c r="D8">
        <v>30.4</v>
      </c>
      <c r="E8">
        <v>25.4</v>
      </c>
      <c r="F8">
        <v>23.9</v>
      </c>
      <c r="G8">
        <v>24.1</v>
      </c>
      <c r="H8">
        <v>23.9</v>
      </c>
      <c r="I8">
        <v>24.3</v>
      </c>
      <c r="J8">
        <v>24.9</v>
      </c>
    </row>
    <row r="9" spans="2:10" x14ac:dyDescent="0.25">
      <c r="B9">
        <v>6</v>
      </c>
      <c r="C9">
        <v>50.9</v>
      </c>
      <c r="D9">
        <v>31.4</v>
      </c>
      <c r="E9">
        <v>25.7</v>
      </c>
      <c r="F9">
        <v>23.8</v>
      </c>
      <c r="G9">
        <v>24</v>
      </c>
      <c r="H9">
        <v>23.8</v>
      </c>
      <c r="I9">
        <v>24.2</v>
      </c>
      <c r="J9">
        <v>24.9</v>
      </c>
    </row>
    <row r="10" spans="2:10" x14ac:dyDescent="0.25">
      <c r="B10">
        <v>7</v>
      </c>
      <c r="C10">
        <v>52.7</v>
      </c>
      <c r="D10">
        <v>32.700000000000003</v>
      </c>
      <c r="E10">
        <v>26.2</v>
      </c>
      <c r="F10">
        <v>23.9</v>
      </c>
      <c r="G10">
        <v>24</v>
      </c>
      <c r="H10">
        <v>23.7</v>
      </c>
      <c r="I10">
        <v>24.3</v>
      </c>
      <c r="J10">
        <v>24.9</v>
      </c>
    </row>
    <row r="11" spans="2:10" x14ac:dyDescent="0.25">
      <c r="B11">
        <v>8</v>
      </c>
      <c r="C11">
        <v>54.1</v>
      </c>
      <c r="D11">
        <v>33.9</v>
      </c>
      <c r="E11">
        <v>26.8</v>
      </c>
      <c r="F11">
        <v>24.1</v>
      </c>
      <c r="G11">
        <v>24.1</v>
      </c>
      <c r="H11">
        <v>23.7</v>
      </c>
      <c r="I11">
        <v>24.2</v>
      </c>
      <c r="J11">
        <v>24.8</v>
      </c>
    </row>
    <row r="12" spans="2:10" x14ac:dyDescent="0.25">
      <c r="B12">
        <v>9</v>
      </c>
      <c r="C12">
        <v>55.4</v>
      </c>
      <c r="D12">
        <v>35</v>
      </c>
      <c r="E12">
        <v>27.4</v>
      </c>
      <c r="F12">
        <v>24.3</v>
      </c>
      <c r="G12">
        <v>24.2</v>
      </c>
      <c r="H12">
        <v>23.7</v>
      </c>
      <c r="I12">
        <v>24.2</v>
      </c>
      <c r="J12">
        <v>24.8</v>
      </c>
    </row>
    <row r="13" spans="2:10" x14ac:dyDescent="0.25">
      <c r="B13">
        <v>10</v>
      </c>
      <c r="C13">
        <v>56.7</v>
      </c>
      <c r="D13">
        <v>35.9</v>
      </c>
      <c r="E13">
        <v>27.8</v>
      </c>
      <c r="F13">
        <v>24.4</v>
      </c>
      <c r="G13">
        <v>24.2</v>
      </c>
      <c r="H13">
        <v>23.7</v>
      </c>
      <c r="I13">
        <v>24.1</v>
      </c>
      <c r="J13">
        <v>24.7</v>
      </c>
    </row>
    <row r="14" spans="2:10" x14ac:dyDescent="0.25">
      <c r="B14">
        <v>11</v>
      </c>
      <c r="C14">
        <v>57.5</v>
      </c>
      <c r="D14">
        <v>36.700000000000003</v>
      </c>
      <c r="E14">
        <v>28.3</v>
      </c>
      <c r="F14">
        <v>24.6</v>
      </c>
      <c r="G14">
        <v>24.2</v>
      </c>
      <c r="H14">
        <v>23.7</v>
      </c>
      <c r="I14">
        <v>24.1</v>
      </c>
      <c r="J14">
        <v>24.7</v>
      </c>
    </row>
    <row r="15" spans="2:10" x14ac:dyDescent="0.25">
      <c r="B15">
        <v>12</v>
      </c>
      <c r="C15">
        <v>58.3</v>
      </c>
      <c r="D15">
        <v>37.4</v>
      </c>
      <c r="E15">
        <v>28.8</v>
      </c>
      <c r="F15">
        <v>24.8</v>
      </c>
      <c r="G15">
        <v>24.3</v>
      </c>
      <c r="H15">
        <v>23.6</v>
      </c>
      <c r="I15">
        <v>24</v>
      </c>
      <c r="J15">
        <v>24.7</v>
      </c>
    </row>
    <row r="16" spans="2:10" x14ac:dyDescent="0.25">
      <c r="B16">
        <v>13</v>
      </c>
      <c r="C16">
        <v>58.3</v>
      </c>
      <c r="D16">
        <v>37.5</v>
      </c>
      <c r="E16">
        <v>28.8</v>
      </c>
      <c r="F16">
        <v>24.8</v>
      </c>
      <c r="G16">
        <v>24.3</v>
      </c>
      <c r="H16">
        <v>23.6</v>
      </c>
      <c r="I16">
        <v>24</v>
      </c>
      <c r="J16">
        <v>24.7</v>
      </c>
    </row>
    <row r="17" spans="2:10" x14ac:dyDescent="0.25">
      <c r="B17">
        <v>14</v>
      </c>
      <c r="C17">
        <v>59.5</v>
      </c>
      <c r="D17">
        <v>37.9</v>
      </c>
      <c r="E17">
        <v>29</v>
      </c>
      <c r="F17">
        <v>25</v>
      </c>
      <c r="G17">
        <v>24.4</v>
      </c>
      <c r="H17">
        <v>23.7</v>
      </c>
      <c r="I17">
        <v>24</v>
      </c>
      <c r="J17">
        <v>24.6</v>
      </c>
    </row>
    <row r="18" spans="2:10" x14ac:dyDescent="0.25">
      <c r="B18">
        <v>15</v>
      </c>
      <c r="C18">
        <v>59.9</v>
      </c>
      <c r="D18">
        <v>39.1</v>
      </c>
      <c r="E18">
        <v>29.9</v>
      </c>
      <c r="F18">
        <v>25.3</v>
      </c>
      <c r="G18">
        <v>24.4</v>
      </c>
      <c r="H18">
        <v>23.6</v>
      </c>
      <c r="I18">
        <v>24</v>
      </c>
      <c r="J18">
        <v>24.6</v>
      </c>
    </row>
    <row r="19" spans="2:10" x14ac:dyDescent="0.25">
      <c r="B19">
        <v>16</v>
      </c>
      <c r="C19">
        <v>61.1</v>
      </c>
      <c r="D19">
        <v>39.5</v>
      </c>
      <c r="E19">
        <v>30.2</v>
      </c>
      <c r="F19">
        <v>25.4</v>
      </c>
      <c r="G19">
        <v>24.4</v>
      </c>
      <c r="H19">
        <v>23.6</v>
      </c>
      <c r="I19">
        <v>23.9</v>
      </c>
      <c r="J19">
        <v>24.5</v>
      </c>
    </row>
    <row r="20" spans="2:10" x14ac:dyDescent="0.25">
      <c r="B20">
        <v>17</v>
      </c>
      <c r="C20">
        <v>61.4</v>
      </c>
      <c r="D20">
        <v>40</v>
      </c>
      <c r="E20">
        <v>30.6</v>
      </c>
      <c r="F20">
        <v>25.7</v>
      </c>
      <c r="G20">
        <v>24.6</v>
      </c>
      <c r="H20">
        <v>23.6</v>
      </c>
      <c r="I20">
        <v>23.9</v>
      </c>
      <c r="J20">
        <v>24.4</v>
      </c>
    </row>
    <row r="21" spans="2:10" x14ac:dyDescent="0.25">
      <c r="B21">
        <v>18</v>
      </c>
      <c r="C21">
        <v>62</v>
      </c>
      <c r="D21">
        <v>40.4</v>
      </c>
      <c r="E21">
        <v>30.8</v>
      </c>
      <c r="F21">
        <v>25.8</v>
      </c>
      <c r="G21">
        <v>24.6</v>
      </c>
      <c r="H21">
        <v>23.6</v>
      </c>
      <c r="I21">
        <v>23.8</v>
      </c>
      <c r="J21">
        <v>24.3</v>
      </c>
    </row>
    <row r="22" spans="2:10" x14ac:dyDescent="0.25">
      <c r="B22">
        <v>19</v>
      </c>
      <c r="C22">
        <v>62</v>
      </c>
      <c r="D22">
        <v>40.6</v>
      </c>
      <c r="E22">
        <v>30.9</v>
      </c>
      <c r="F22">
        <v>25.8</v>
      </c>
      <c r="G22">
        <v>24.7</v>
      </c>
      <c r="H22">
        <v>23.6</v>
      </c>
      <c r="I22">
        <v>23.9</v>
      </c>
      <c r="J22">
        <v>24.3</v>
      </c>
    </row>
    <row r="23" spans="2:10" x14ac:dyDescent="0.25">
      <c r="B23">
        <v>20</v>
      </c>
      <c r="C23">
        <v>62.7</v>
      </c>
      <c r="D23">
        <v>40.6</v>
      </c>
      <c r="E23">
        <v>31</v>
      </c>
      <c r="F23">
        <v>25.9</v>
      </c>
      <c r="G23">
        <v>24.7</v>
      </c>
      <c r="H23">
        <v>23.6</v>
      </c>
      <c r="I23">
        <v>23.8</v>
      </c>
      <c r="J23">
        <v>24.3</v>
      </c>
    </row>
    <row r="24" spans="2:10" x14ac:dyDescent="0.25">
      <c r="B24">
        <v>21</v>
      </c>
      <c r="C24">
        <v>63.1</v>
      </c>
      <c r="D24">
        <v>41.1</v>
      </c>
      <c r="E24">
        <v>31.5</v>
      </c>
      <c r="F24">
        <v>26.2</v>
      </c>
      <c r="G24">
        <v>24.9</v>
      </c>
      <c r="H24">
        <v>23.7</v>
      </c>
      <c r="I24">
        <v>23.8</v>
      </c>
      <c r="J24">
        <v>24.3</v>
      </c>
    </row>
    <row r="25" spans="2:10" x14ac:dyDescent="0.25">
      <c r="B25">
        <v>22</v>
      </c>
      <c r="C25">
        <v>63.6</v>
      </c>
      <c r="D25">
        <v>40.9</v>
      </c>
      <c r="E25">
        <v>31.2</v>
      </c>
      <c r="F25">
        <v>26.1</v>
      </c>
      <c r="G25">
        <v>24.8</v>
      </c>
      <c r="H25">
        <v>23.6</v>
      </c>
      <c r="I25">
        <v>23.8</v>
      </c>
      <c r="J25">
        <v>24.3</v>
      </c>
    </row>
    <row r="26" spans="2:10" x14ac:dyDescent="0.25">
      <c r="B26">
        <v>23</v>
      </c>
      <c r="C26">
        <v>63.6</v>
      </c>
      <c r="D26">
        <v>41.3</v>
      </c>
      <c r="E26">
        <v>31.4</v>
      </c>
      <c r="F26">
        <v>26.3</v>
      </c>
      <c r="G26">
        <v>24.9</v>
      </c>
      <c r="H26">
        <v>23.7</v>
      </c>
      <c r="I26">
        <v>23.8</v>
      </c>
      <c r="J26">
        <v>24.2</v>
      </c>
    </row>
    <row r="27" spans="2:10" x14ac:dyDescent="0.25">
      <c r="B27">
        <v>24</v>
      </c>
      <c r="C27">
        <v>63.3</v>
      </c>
      <c r="D27">
        <v>41.6</v>
      </c>
      <c r="E27">
        <v>32</v>
      </c>
      <c r="F27">
        <v>26.5</v>
      </c>
      <c r="G27">
        <v>24.9</v>
      </c>
      <c r="H27">
        <v>23.6</v>
      </c>
      <c r="I27">
        <v>23.7</v>
      </c>
      <c r="J27">
        <v>24.2</v>
      </c>
    </row>
    <row r="28" spans="2:10" x14ac:dyDescent="0.25">
      <c r="B28">
        <v>25</v>
      </c>
      <c r="C28">
        <v>63.3</v>
      </c>
      <c r="D28">
        <v>42.1</v>
      </c>
      <c r="E28">
        <v>32.200000000000003</v>
      </c>
      <c r="F28">
        <v>26.6</v>
      </c>
      <c r="G28">
        <v>25</v>
      </c>
      <c r="H28">
        <v>23.6</v>
      </c>
      <c r="I28">
        <v>23.7</v>
      </c>
      <c r="J28">
        <v>24.1</v>
      </c>
    </row>
    <row r="29" spans="2:10" x14ac:dyDescent="0.25">
      <c r="B29">
        <v>26</v>
      </c>
      <c r="C29">
        <v>63.4</v>
      </c>
      <c r="D29">
        <v>42.3</v>
      </c>
      <c r="E29">
        <v>32.6</v>
      </c>
      <c r="F29">
        <v>26.8</v>
      </c>
      <c r="G29">
        <v>25.1</v>
      </c>
      <c r="H29">
        <v>23.7</v>
      </c>
      <c r="I29">
        <v>23.7</v>
      </c>
      <c r="J29">
        <v>24.2</v>
      </c>
    </row>
    <row r="30" spans="2:10" x14ac:dyDescent="0.25">
      <c r="B30">
        <v>27</v>
      </c>
      <c r="C30">
        <v>63.8</v>
      </c>
      <c r="D30">
        <v>42.4</v>
      </c>
      <c r="E30">
        <v>32.200000000000003</v>
      </c>
      <c r="F30">
        <v>26.8</v>
      </c>
      <c r="G30">
        <v>25.2</v>
      </c>
      <c r="H30">
        <v>23.7</v>
      </c>
      <c r="I30">
        <v>23.7</v>
      </c>
      <c r="J30">
        <v>24.1</v>
      </c>
    </row>
    <row r="31" spans="2:10" x14ac:dyDescent="0.25">
      <c r="B31">
        <v>28</v>
      </c>
      <c r="C31">
        <v>64.7</v>
      </c>
      <c r="D31">
        <v>42.2</v>
      </c>
      <c r="E31">
        <v>32.200000000000003</v>
      </c>
      <c r="F31">
        <v>26.8</v>
      </c>
      <c r="G31">
        <v>25.2</v>
      </c>
      <c r="H31">
        <v>23.7</v>
      </c>
      <c r="I31">
        <v>23.8</v>
      </c>
      <c r="J31">
        <v>24.2</v>
      </c>
    </row>
    <row r="32" spans="2:10" x14ac:dyDescent="0.25">
      <c r="B32">
        <v>29</v>
      </c>
      <c r="C32">
        <v>64.2</v>
      </c>
      <c r="D32">
        <v>42.8</v>
      </c>
      <c r="E32">
        <v>32.799999999999997</v>
      </c>
      <c r="F32">
        <v>27</v>
      </c>
      <c r="G32">
        <v>25.2</v>
      </c>
      <c r="H32">
        <v>23.7</v>
      </c>
      <c r="I32">
        <v>23.7</v>
      </c>
      <c r="J32">
        <v>24.1</v>
      </c>
    </row>
    <row r="33" spans="2:10" x14ac:dyDescent="0.25">
      <c r="B33">
        <v>30</v>
      </c>
      <c r="C33">
        <v>64.8</v>
      </c>
      <c r="D33">
        <v>42.5</v>
      </c>
      <c r="E33">
        <v>32.6</v>
      </c>
      <c r="F33">
        <v>27.2</v>
      </c>
      <c r="G33">
        <v>25.3</v>
      </c>
      <c r="H33">
        <v>23.8</v>
      </c>
      <c r="I33">
        <v>23.8</v>
      </c>
      <c r="J33">
        <v>24.2</v>
      </c>
    </row>
    <row r="34" spans="2:10" x14ac:dyDescent="0.25">
      <c r="B34">
        <v>31</v>
      </c>
      <c r="C34">
        <v>64.7</v>
      </c>
      <c r="D34">
        <v>42.9</v>
      </c>
      <c r="E34">
        <v>33.1</v>
      </c>
      <c r="F34">
        <v>27.3</v>
      </c>
      <c r="G34">
        <v>25.4</v>
      </c>
      <c r="H34">
        <v>23.8</v>
      </c>
      <c r="I34">
        <v>23.8</v>
      </c>
      <c r="J34">
        <v>24.2</v>
      </c>
    </row>
    <row r="35" spans="2:10" x14ac:dyDescent="0.25">
      <c r="B35">
        <v>32</v>
      </c>
      <c r="C35">
        <v>64</v>
      </c>
      <c r="D35">
        <v>42.6</v>
      </c>
      <c r="E35">
        <v>33</v>
      </c>
      <c r="F35">
        <v>27.3</v>
      </c>
      <c r="G35">
        <v>25.4</v>
      </c>
      <c r="H35">
        <v>23.8</v>
      </c>
      <c r="I35">
        <v>23.8</v>
      </c>
      <c r="J35">
        <v>24.2</v>
      </c>
    </row>
    <row r="36" spans="2:10" x14ac:dyDescent="0.25">
      <c r="B36">
        <v>33</v>
      </c>
      <c r="C36">
        <v>64.900000000000006</v>
      </c>
      <c r="D36">
        <v>42.8</v>
      </c>
      <c r="E36">
        <v>32.700000000000003</v>
      </c>
      <c r="F36">
        <v>27.2</v>
      </c>
      <c r="G36">
        <v>25.4</v>
      </c>
      <c r="H36">
        <v>23.9</v>
      </c>
      <c r="I36">
        <v>23.8</v>
      </c>
      <c r="J36">
        <v>24.2</v>
      </c>
    </row>
    <row r="37" spans="2:10" x14ac:dyDescent="0.25">
      <c r="B37">
        <v>34</v>
      </c>
      <c r="C37">
        <v>64.8</v>
      </c>
      <c r="D37">
        <v>43</v>
      </c>
      <c r="E37">
        <v>32.9</v>
      </c>
      <c r="F37">
        <v>27.3</v>
      </c>
      <c r="G37">
        <v>25.5</v>
      </c>
      <c r="H37">
        <v>23.9</v>
      </c>
      <c r="I37">
        <v>23.8</v>
      </c>
      <c r="J37">
        <v>24.2</v>
      </c>
    </row>
    <row r="38" spans="2:10" x14ac:dyDescent="0.25">
      <c r="B38">
        <v>35</v>
      </c>
      <c r="C38">
        <v>65</v>
      </c>
      <c r="D38">
        <v>43.4</v>
      </c>
      <c r="E38">
        <v>33.1</v>
      </c>
      <c r="F38">
        <v>27.4</v>
      </c>
      <c r="G38">
        <v>25.5</v>
      </c>
      <c r="H38">
        <v>23.9</v>
      </c>
      <c r="I38">
        <v>23.9</v>
      </c>
      <c r="J38">
        <v>24.3</v>
      </c>
    </row>
    <row r="39" spans="2:10" x14ac:dyDescent="0.25">
      <c r="B39">
        <v>36</v>
      </c>
      <c r="C39">
        <v>65.099999999999994</v>
      </c>
      <c r="D39">
        <v>43.2</v>
      </c>
      <c r="E39">
        <v>33</v>
      </c>
      <c r="F39">
        <v>27.3</v>
      </c>
      <c r="G39">
        <v>25.6</v>
      </c>
      <c r="H39">
        <v>23.9</v>
      </c>
      <c r="I39">
        <v>23.9</v>
      </c>
      <c r="J39">
        <v>24.3</v>
      </c>
    </row>
    <row r="40" spans="2:10" x14ac:dyDescent="0.25">
      <c r="B40">
        <v>37</v>
      </c>
      <c r="C40">
        <v>64.7</v>
      </c>
      <c r="D40">
        <v>43.2</v>
      </c>
      <c r="E40">
        <v>33.1</v>
      </c>
      <c r="F40">
        <v>27.5</v>
      </c>
      <c r="G40">
        <v>25.7</v>
      </c>
      <c r="H40">
        <v>23.9</v>
      </c>
      <c r="I40">
        <v>23.9</v>
      </c>
      <c r="J40">
        <v>24.3</v>
      </c>
    </row>
    <row r="41" spans="2:10" x14ac:dyDescent="0.25">
      <c r="B41">
        <v>38</v>
      </c>
      <c r="C41">
        <v>65.099999999999994</v>
      </c>
      <c r="D41">
        <v>43.3</v>
      </c>
      <c r="E41">
        <v>33.4</v>
      </c>
      <c r="F41">
        <v>27.6</v>
      </c>
      <c r="G41">
        <v>25.7</v>
      </c>
      <c r="H41">
        <v>23.9</v>
      </c>
      <c r="I41">
        <v>23.9</v>
      </c>
      <c r="J41">
        <v>24.3</v>
      </c>
    </row>
    <row r="42" spans="2:10" x14ac:dyDescent="0.25">
      <c r="B42">
        <v>39</v>
      </c>
      <c r="C42">
        <v>65.5</v>
      </c>
      <c r="D42">
        <v>43.2</v>
      </c>
      <c r="E42">
        <v>33</v>
      </c>
      <c r="F42">
        <v>27.5</v>
      </c>
      <c r="G42">
        <v>25.7</v>
      </c>
      <c r="H42">
        <v>24</v>
      </c>
      <c r="I42">
        <v>23.9</v>
      </c>
      <c r="J42">
        <v>24.3</v>
      </c>
    </row>
    <row r="43" spans="2:10" x14ac:dyDescent="0.25">
      <c r="B43">
        <v>40</v>
      </c>
      <c r="C43">
        <v>65.8</v>
      </c>
      <c r="D43">
        <v>43</v>
      </c>
      <c r="E43">
        <v>32.700000000000003</v>
      </c>
      <c r="F43">
        <v>27.3</v>
      </c>
      <c r="G43">
        <v>25.6</v>
      </c>
      <c r="H43">
        <v>24</v>
      </c>
      <c r="I43">
        <v>23.9</v>
      </c>
      <c r="J43">
        <v>24.3</v>
      </c>
    </row>
    <row r="44" spans="2:10" x14ac:dyDescent="0.25">
      <c r="B44">
        <v>41</v>
      </c>
      <c r="C44">
        <v>64.2</v>
      </c>
      <c r="D44">
        <v>43.4</v>
      </c>
      <c r="E44">
        <v>33.5</v>
      </c>
      <c r="F44">
        <v>27.6</v>
      </c>
      <c r="G44">
        <v>25.7</v>
      </c>
      <c r="H44">
        <v>24</v>
      </c>
      <c r="I44">
        <v>23.9</v>
      </c>
      <c r="J44">
        <v>24.3</v>
      </c>
    </row>
    <row r="45" spans="2:10" x14ac:dyDescent="0.25">
      <c r="B45">
        <v>42</v>
      </c>
      <c r="C45">
        <v>65.3</v>
      </c>
      <c r="D45">
        <v>42.9</v>
      </c>
      <c r="E45">
        <v>32.9</v>
      </c>
      <c r="F45">
        <v>27.4</v>
      </c>
      <c r="G45">
        <v>25.6</v>
      </c>
      <c r="H45">
        <v>24</v>
      </c>
      <c r="I45">
        <v>23.9</v>
      </c>
      <c r="J45">
        <v>24.3</v>
      </c>
    </row>
    <row r="46" spans="2:10" x14ac:dyDescent="0.25">
      <c r="B46">
        <v>43</v>
      </c>
      <c r="C46">
        <v>65.2</v>
      </c>
      <c r="D46">
        <v>43.1</v>
      </c>
      <c r="E46">
        <v>33.5</v>
      </c>
      <c r="F46">
        <v>27.7</v>
      </c>
      <c r="G46">
        <v>25.7</v>
      </c>
      <c r="H46">
        <v>24</v>
      </c>
      <c r="I46">
        <v>23.9</v>
      </c>
      <c r="J46">
        <v>24.3</v>
      </c>
    </row>
    <row r="47" spans="2:10" x14ac:dyDescent="0.25">
      <c r="B47">
        <v>44</v>
      </c>
      <c r="C47">
        <v>64.5</v>
      </c>
      <c r="D47">
        <v>43.4</v>
      </c>
      <c r="E47">
        <v>33.6</v>
      </c>
      <c r="F47">
        <v>27.7</v>
      </c>
      <c r="G47">
        <v>25.7</v>
      </c>
      <c r="H47">
        <v>24</v>
      </c>
      <c r="I47">
        <v>23.9</v>
      </c>
      <c r="J47">
        <v>24.3</v>
      </c>
    </row>
    <row r="48" spans="2:10" x14ac:dyDescent="0.25">
      <c r="B48">
        <v>45</v>
      </c>
      <c r="C48">
        <v>65.3</v>
      </c>
      <c r="D48">
        <v>43</v>
      </c>
      <c r="E48">
        <v>33.200000000000003</v>
      </c>
      <c r="F48">
        <v>27.8</v>
      </c>
      <c r="G48">
        <v>25.8</v>
      </c>
      <c r="H48">
        <v>24.1</v>
      </c>
      <c r="I48">
        <v>23.9</v>
      </c>
      <c r="J48">
        <v>24.9</v>
      </c>
    </row>
    <row r="49" spans="2:10" x14ac:dyDescent="0.25">
      <c r="B49">
        <v>46</v>
      </c>
      <c r="C49">
        <v>64.900000000000006</v>
      </c>
      <c r="D49">
        <v>44</v>
      </c>
      <c r="E49">
        <v>33.5</v>
      </c>
      <c r="F49">
        <v>27.9</v>
      </c>
      <c r="G49">
        <v>25.9</v>
      </c>
      <c r="H49">
        <v>24.1</v>
      </c>
      <c r="I49">
        <v>23.9</v>
      </c>
      <c r="J49">
        <v>24.4</v>
      </c>
    </row>
    <row r="50" spans="2:10" x14ac:dyDescent="0.25">
      <c r="B50">
        <v>47</v>
      </c>
      <c r="C50">
        <v>64.7</v>
      </c>
      <c r="D50">
        <v>44</v>
      </c>
      <c r="E50">
        <v>33.9</v>
      </c>
      <c r="F50">
        <v>27.9</v>
      </c>
      <c r="G50">
        <v>25.9</v>
      </c>
      <c r="H50">
        <v>24.1</v>
      </c>
      <c r="I50">
        <v>24</v>
      </c>
      <c r="J50">
        <v>24.4</v>
      </c>
    </row>
    <row r="51" spans="2:10" x14ac:dyDescent="0.25">
      <c r="B51">
        <v>48</v>
      </c>
      <c r="C51">
        <v>64.8</v>
      </c>
      <c r="D51">
        <v>44.5</v>
      </c>
      <c r="E51">
        <v>34</v>
      </c>
      <c r="F51">
        <v>28</v>
      </c>
      <c r="G51">
        <v>25.9</v>
      </c>
      <c r="H51">
        <v>24.2</v>
      </c>
      <c r="I51">
        <v>24</v>
      </c>
      <c r="J51">
        <v>24.4</v>
      </c>
    </row>
    <row r="52" spans="2:10" x14ac:dyDescent="0.25">
      <c r="B52">
        <v>49</v>
      </c>
      <c r="C52">
        <v>65</v>
      </c>
      <c r="D52">
        <v>44.3</v>
      </c>
      <c r="E52">
        <v>33.799999999999997</v>
      </c>
      <c r="F52">
        <v>28</v>
      </c>
      <c r="G52">
        <v>26</v>
      </c>
      <c r="H52">
        <v>24.2</v>
      </c>
      <c r="I52">
        <v>24</v>
      </c>
      <c r="J52">
        <v>24.4</v>
      </c>
    </row>
    <row r="53" spans="2:10" x14ac:dyDescent="0.25">
      <c r="B53">
        <v>50</v>
      </c>
      <c r="C53">
        <v>65</v>
      </c>
      <c r="D53">
        <v>44.4</v>
      </c>
      <c r="E53">
        <v>34</v>
      </c>
      <c r="F53">
        <v>28.1</v>
      </c>
      <c r="G53">
        <v>26</v>
      </c>
      <c r="H53">
        <v>24.2</v>
      </c>
      <c r="I53">
        <v>24</v>
      </c>
      <c r="J53">
        <v>24.4</v>
      </c>
    </row>
    <row r="54" spans="2:10" x14ac:dyDescent="0.25">
      <c r="B54">
        <v>51</v>
      </c>
      <c r="C54">
        <v>67.3</v>
      </c>
      <c r="D54">
        <v>42.1</v>
      </c>
      <c r="E54">
        <v>36.5</v>
      </c>
      <c r="F54">
        <v>33.4</v>
      </c>
      <c r="G54">
        <v>32.700000000000003</v>
      </c>
      <c r="H54">
        <v>30.5</v>
      </c>
      <c r="I54">
        <v>29.5</v>
      </c>
      <c r="J54">
        <v>28.9</v>
      </c>
    </row>
    <row r="55" spans="2:10" x14ac:dyDescent="0.25">
      <c r="B55">
        <v>52</v>
      </c>
      <c r="C55">
        <v>67</v>
      </c>
      <c r="D55">
        <v>42.1</v>
      </c>
      <c r="E55">
        <v>36.4</v>
      </c>
      <c r="F55">
        <v>33.4</v>
      </c>
      <c r="G55">
        <v>32.6</v>
      </c>
      <c r="H55">
        <v>30.6</v>
      </c>
      <c r="I55">
        <v>29.8</v>
      </c>
      <c r="J55">
        <v>28.9</v>
      </c>
    </row>
    <row r="56" spans="2:10" x14ac:dyDescent="0.25">
      <c r="B56">
        <v>53</v>
      </c>
      <c r="C56">
        <v>67.099999999999994</v>
      </c>
      <c r="D56">
        <v>42.2</v>
      </c>
      <c r="E56">
        <v>36.6</v>
      </c>
      <c r="F56">
        <v>33.4</v>
      </c>
      <c r="G56">
        <v>32.6</v>
      </c>
      <c r="H56">
        <v>30.6</v>
      </c>
      <c r="I56">
        <v>29.6</v>
      </c>
      <c r="J56">
        <v>28.8</v>
      </c>
    </row>
  </sheetData>
  <mergeCells count="1"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2" tint="-0.249977111117893"/>
  </sheetPr>
  <dimension ref="A1:J56"/>
  <sheetViews>
    <sheetView workbookViewId="0">
      <selection activeCell="G23" sqref="G23"/>
    </sheetView>
  </sheetViews>
  <sheetFormatPr defaultRowHeight="15" x14ac:dyDescent="0.25"/>
  <sheetData>
    <row r="1" spans="1:10" x14ac:dyDescent="0.25">
      <c r="B1" t="s">
        <v>6</v>
      </c>
    </row>
    <row r="2" spans="1:10" x14ac:dyDescent="0.25">
      <c r="A2" t="s">
        <v>5</v>
      </c>
      <c r="C2">
        <f>'נתוני טמפ'!C2</f>
        <v>8.1000000000000003E-2</v>
      </c>
      <c r="D2">
        <f>'נתוני טמפ'!D2</f>
        <v>0.156</v>
      </c>
      <c r="E2">
        <f>'נתוני טמפ'!E2</f>
        <v>0.23099999999999998</v>
      </c>
      <c r="F2">
        <f>'נתוני טמפ'!F2</f>
        <v>0.30599999999999999</v>
      </c>
      <c r="G2">
        <f>'נתוני טמפ'!G2</f>
        <v>0.38100000000000001</v>
      </c>
      <c r="H2">
        <f>'נתוני טמפ'!H2</f>
        <v>0.45600000000000002</v>
      </c>
      <c r="I2">
        <f>'נתוני טמפ'!I2</f>
        <v>0.53100000000000003</v>
      </c>
      <c r="J2">
        <f>'נתוני טמפ'!J2</f>
        <v>0.60599999999999998</v>
      </c>
    </row>
    <row r="3" spans="1:10" x14ac:dyDescent="0.25">
      <c r="B3">
        <v>0</v>
      </c>
      <c r="C3">
        <f>('נתוני טמפ'!D3-'נתוני טמפ'!C3)/'נתוני מוט'!$B$16</f>
        <v>-2.4691358024691268</v>
      </c>
      <c r="D3">
        <f>('נתוני טמפ'!E3-'נתוני טמפ'!D3)/'נתוני מוט'!$B$16</f>
        <v>1.2345679012345854</v>
      </c>
      <c r="E3">
        <f>('נתוני טמפ'!F3-'נתוני טמפ'!E3)/'נתוני מוט'!$B$16</f>
        <v>-6.1728395061728394</v>
      </c>
      <c r="F3">
        <f>('נתוני טמפ'!G3-'נתוני טמפ'!F3)/'נתוני מוט'!$B$16</f>
        <v>3.7037037037036686</v>
      </c>
      <c r="G3">
        <f>('נתוני טמפ'!H3-'נתוני טמפ'!G3)/'נתוני מוט'!$B$16</f>
        <v>-3.7037037037036686</v>
      </c>
      <c r="H3">
        <f>('נתוני טמפ'!I3-'נתוני טמפ'!H3)/'נתוני מוט'!$B$16</f>
        <v>4.9382716049382536</v>
      </c>
      <c r="I3">
        <f>('נתוני טמפ'!J3-'נתוני טמפ'!I3)/'נתוני מוט'!$B$16</f>
        <v>7.4074074074074243</v>
      </c>
    </row>
    <row r="4" spans="1:10" x14ac:dyDescent="0.25">
      <c r="B4">
        <v>1</v>
      </c>
      <c r="C4">
        <f>('נתוני טמפ'!D4-'נתוני טמפ'!C4)/'נתוני מוט'!$B$16</f>
        <v>-96.543209876543216</v>
      </c>
      <c r="D4">
        <f>('נתוני טמפ'!E4-'נתוני טמפ'!D4)/'נתוני מוט'!$B$16</f>
        <v>-12.098765432098727</v>
      </c>
      <c r="E4">
        <f>('נתוני טמפ'!F4-'נתוני טמפ'!E4)/'נתוני מוט'!$B$16</f>
        <v>-7.6543209876543772</v>
      </c>
      <c r="F4">
        <f>('נתוני טמפ'!G4-'נתוני טמפ'!F4)/'נתוני מוט'!$B$16</f>
        <v>3.7037037037037561</v>
      </c>
      <c r="G4">
        <f>('נתוני טמפ'!H4-'נתוני טמפ'!G4)/'נתוני מוט'!$B$16</f>
        <v>-2.9629629629629872</v>
      </c>
      <c r="H4">
        <f>('נתוני טמפ'!I4-'נתוני טמפ'!H4)/'נתוני מוט'!$B$16</f>
        <v>6.4197530864197914</v>
      </c>
      <c r="I4">
        <f>('נתוני טמפ'!J4-'נתוני טמפ'!I4)/'נתוני מוט'!$B$16</f>
        <v>6.6666666666666563</v>
      </c>
    </row>
    <row r="5" spans="1:10" x14ac:dyDescent="0.25">
      <c r="B5">
        <v>2</v>
      </c>
      <c r="C5">
        <f>('נתוני טמפ'!D5-'נתוני טמפ'!C5)/'נתוני מוט'!$B$16</f>
        <v>-159.25925925925927</v>
      </c>
      <c r="D5">
        <f>('נתוני טמפ'!E5-'נתוני טמפ'!D5)/'נתוני מוט'!$B$16</f>
        <v>-20.987654320987644</v>
      </c>
      <c r="E5">
        <f>('נתוני טמפ'!F5-'נתוני טמפ'!E5)/'נתוני מוט'!$B$16</f>
        <v>-8.6419753086420101</v>
      </c>
      <c r="F5">
        <f>('נתוני טמפ'!G5-'נתוני טמפ'!F5)/'נתוני מוט'!$B$16</f>
        <v>3.7037037037037122</v>
      </c>
      <c r="G5">
        <f>('נתוני טמפ'!H5-'נתוני טמפ'!G5)/'נתוני מוט'!$B$16</f>
        <v>-2.4691358024691268</v>
      </c>
      <c r="H5">
        <f>('נתוני טמפ'!I5-'נתוני טמפ'!H5)/'נתוני מוט'!$B$16</f>
        <v>7.4074074074074243</v>
      </c>
      <c r="I5">
        <f>('נתוני טמפ'!J5-'נתוני טמפ'!I5)/'נתוני מוט'!$B$16</f>
        <v>6.1728395061728394</v>
      </c>
    </row>
    <row r="6" spans="1:10" x14ac:dyDescent="0.25">
      <c r="B6">
        <v>3</v>
      </c>
      <c r="C6">
        <f>('נתוני טמפ'!D6-'נתוני טמפ'!C6)/'נתוני מוט'!$B$16</f>
        <v>-189.1358024691358</v>
      </c>
      <c r="D6">
        <f>('נתוני טמפ'!E6-'נתוני טמפ'!D6)/'נתוני מוט'!$B$16</f>
        <v>-36.604938271604979</v>
      </c>
      <c r="E6">
        <f>('נתוני טמפ'!F6-'נתוני טמפ'!E6)/'נתוני מוט'!$B$16</f>
        <v>-12.037037037037054</v>
      </c>
      <c r="F6">
        <f>('נתוני טמפ'!G6-'נתוני טמפ'!F6)/'נתוני מוט'!$B$16</f>
        <v>3.7037037037037561</v>
      </c>
      <c r="G6">
        <f>('נתוני טמפ'!H6-'נתוני טמפ'!G6)/'נתוני מוט'!$B$16</f>
        <v>-2.4691358024691707</v>
      </c>
      <c r="H6">
        <f>('נתוני טמפ'!I6-'נתוני טמפ'!H6)/'נתוני מוט'!$B$16</f>
        <v>6.7283950617284161</v>
      </c>
      <c r="I6">
        <f>('נתוני טמפ'!J6-'נתוני טמפ'!I6)/'נתוני מוט'!$B$16</f>
        <v>6.8518518518518485</v>
      </c>
    </row>
    <row r="7" spans="1:10" x14ac:dyDescent="0.25">
      <c r="B7">
        <v>4</v>
      </c>
      <c r="C7">
        <f>('נתוני טמפ'!D7-'נתוני טמפ'!C7)/'נתוני מוט'!$B$16</f>
        <v>-213.5802469135802</v>
      </c>
      <c r="D7">
        <f>('נתוני טמפ'!E7-'נתוני טמפ'!D7)/'נתוני מוט'!$B$16</f>
        <v>-49.382716049382715</v>
      </c>
      <c r="E7">
        <f>('נתוני טמפ'!F7-'נתוני טמפ'!E7)/'נתוני מוט'!$B$16</f>
        <v>-14.814814814814806</v>
      </c>
      <c r="F7">
        <f>('נתוני טמפ'!G7-'נתוני טמפ'!F7)/'נתוני מוט'!$B$16</f>
        <v>3.7037037037037122</v>
      </c>
      <c r="G7">
        <f>('נתוני טמפ'!H7-'נתוני טמפ'!G7)/'נתוני מוט'!$B$16</f>
        <v>-2.4691358024691707</v>
      </c>
      <c r="H7">
        <f>('נתוני טמפ'!I7-'נתוני טמפ'!H7)/'נתוני מוט'!$B$16</f>
        <v>6.1728395061728394</v>
      </c>
      <c r="I7">
        <f>('נתוני טמפ'!J7-'נתוני טמפ'!I7)/'נתוני מוט'!$B$16</f>
        <v>7.4074074074074243</v>
      </c>
    </row>
    <row r="8" spans="1:10" x14ac:dyDescent="0.25">
      <c r="B8">
        <v>5</v>
      </c>
      <c r="C8">
        <f>('נתוני טמפ'!D8-'נתוני טמפ'!C8)/'נתוני מוט'!$B$16</f>
        <v>-227.16049382716048</v>
      </c>
      <c r="D8">
        <f>('נתוני טמפ'!E8-'נתוני טמפ'!D8)/'נתוני מוט'!$B$16</f>
        <v>-61.728395061728392</v>
      </c>
      <c r="E8">
        <f>('נתוני טמפ'!F8-'נתוני טמפ'!E8)/'נתוני מוט'!$B$16</f>
        <v>-18.518518518518519</v>
      </c>
      <c r="F8">
        <f>('נתוני טמפ'!G8-'נתוני טמפ'!F8)/'נתוני מוט'!$B$16</f>
        <v>2.4691358024691707</v>
      </c>
      <c r="G8">
        <f>('נתוני טמפ'!H8-'נתוני טמפ'!G8)/'נתוני מוט'!$B$16</f>
        <v>-2.4691358024691707</v>
      </c>
      <c r="H8">
        <f>('נתוני טמפ'!I8-'נתוני טמפ'!H8)/'נתוני מוט'!$B$16</f>
        <v>4.938271604938298</v>
      </c>
      <c r="I8">
        <f>('נתוני טמפ'!J8-'נתוני טמפ'!I8)/'נתוני מוט'!$B$16</f>
        <v>7.4074074074073808</v>
      </c>
    </row>
    <row r="9" spans="1:10" x14ac:dyDescent="0.25">
      <c r="B9">
        <v>6</v>
      </c>
      <c r="C9">
        <f>('נתוני טמפ'!D9-'נתוני טמפ'!C9)/'נתוני מוט'!$B$16</f>
        <v>-240.74074074074073</v>
      </c>
      <c r="D9">
        <f>('נתוני טמפ'!E9-'נתוני טמפ'!D9)/'נתוני מוט'!$B$16</f>
        <v>-70.370370370370352</v>
      </c>
      <c r="E9">
        <f>('נתוני טמפ'!F9-'נתוני טמפ'!E9)/'נתוני מוט'!$B$16</f>
        <v>-23.456790123456774</v>
      </c>
      <c r="F9">
        <f>('נתוני טמפ'!G9-'נתוני טמפ'!F9)/'נתוני מוט'!$B$16</f>
        <v>2.4691358024691268</v>
      </c>
      <c r="G9">
        <f>('נתוני טמפ'!H9-'נתוני טמפ'!G9)/'נתוני מוט'!$B$16</f>
        <v>-2.4691358024691268</v>
      </c>
      <c r="H9">
        <f>('נתוני טמפ'!I9-'נתוני טמפ'!H9)/'נתוני מוט'!$B$16</f>
        <v>4.9382716049382536</v>
      </c>
      <c r="I9">
        <f>('נתוני טמפ'!J9-'נתוני טמפ'!I9)/'נתוני מוט'!$B$16</f>
        <v>8.6419753086419657</v>
      </c>
    </row>
    <row r="10" spans="1:10" x14ac:dyDescent="0.25">
      <c r="B10">
        <v>7</v>
      </c>
      <c r="C10">
        <f>('נתוני טמפ'!D10-'נתוני טמפ'!C10)/'נתוני מוט'!$B$16</f>
        <v>-246.91358024691357</v>
      </c>
      <c r="D10">
        <f>('נתוני טמפ'!E10-'נתוני טמפ'!D10)/'נתוני מוט'!$B$16</f>
        <v>-80.246913580246954</v>
      </c>
      <c r="E10">
        <f>('נתוני טמפ'!F10-'נתוני טמפ'!E10)/'נתוני מוט'!$B$16</f>
        <v>-28.395061728395071</v>
      </c>
      <c r="F10">
        <f>('נתוני טמפ'!G10-'נתוני טמפ'!F10)/'נתוני מוט'!$B$16</f>
        <v>1.2345679012345854</v>
      </c>
      <c r="G10">
        <f>('נתוני טמפ'!H10-'נתוני טמפ'!G10)/'נתוני מוט'!$B$16</f>
        <v>-3.7037037037037122</v>
      </c>
      <c r="H10">
        <f>('נתוני טמפ'!I10-'נתוני טמפ'!H10)/'נתוני מוט'!$B$16</f>
        <v>7.4074074074074243</v>
      </c>
      <c r="I10">
        <f>('נתוני טמפ'!J10-'נתוני טמפ'!I10)/'נתוני מוט'!$B$16</f>
        <v>7.4074074074073808</v>
      </c>
    </row>
    <row r="11" spans="1:10" x14ac:dyDescent="0.25">
      <c r="B11">
        <v>8</v>
      </c>
      <c r="C11">
        <f>('נתוני טמפ'!D11-'נתוני טמפ'!C11)/'נתוני מוט'!$B$16</f>
        <v>-249.38271604938274</v>
      </c>
      <c r="D11">
        <f>('נתוני טמפ'!E11-'נתוני טמפ'!D11)/'נתוני מוט'!$B$16</f>
        <v>-87.654320987654287</v>
      </c>
      <c r="E11">
        <f>('נתוני טמפ'!F11-'נתוני טמפ'!E11)/'נתוני מוט'!$B$16</f>
        <v>-33.333333333333321</v>
      </c>
      <c r="F11">
        <f>('נתוני טמפ'!G11-'נתוני טמפ'!F11)/'נתוני מוט'!$B$16</f>
        <v>0</v>
      </c>
      <c r="G11">
        <f>('נתוני טמפ'!H11-'נתוני טמפ'!G11)/'נתוני מוט'!$B$16</f>
        <v>-4.938271604938298</v>
      </c>
      <c r="H11">
        <f>('נתוני טמפ'!I11-'נתוני טמפ'!H11)/'נתוני מוט'!$B$16</f>
        <v>6.1728395061728394</v>
      </c>
      <c r="I11">
        <f>('נתוני טמפ'!J11-'נתוני טמפ'!I11)/'נתוני מוט'!$B$16</f>
        <v>7.4074074074074243</v>
      </c>
    </row>
    <row r="12" spans="1:10" x14ac:dyDescent="0.25">
      <c r="B12">
        <v>9</v>
      </c>
      <c r="C12">
        <f>('נתוני טמפ'!D12-'נתוני טמפ'!C12)/'נתוני מוט'!$B$16</f>
        <v>-251.85185185185182</v>
      </c>
      <c r="D12">
        <f>('נתוני טמפ'!E12-'נתוני טמפ'!D12)/'נתוני מוט'!$B$16</f>
        <v>-93.827160493827179</v>
      </c>
      <c r="E12">
        <f>('נתוני טמפ'!F12-'נתוני טמפ'!E12)/'נתוני מוט'!$B$16</f>
        <v>-38.271604938271579</v>
      </c>
      <c r="F12">
        <f>('נתוני טמפ'!G12-'נתוני טמפ'!F12)/'נתוני מוט'!$B$16</f>
        <v>-1.2345679012345854</v>
      </c>
      <c r="G12">
        <f>('נתוני טמפ'!H12-'נתוני טמפ'!G12)/'נתוני מוט'!$B$16</f>
        <v>-6.1728395061728394</v>
      </c>
      <c r="H12">
        <f>('נתוני טמפ'!I12-'נתוני טמפ'!H12)/'נתוני מוט'!$B$16</f>
        <v>6.1728395061728394</v>
      </c>
      <c r="I12">
        <f>('נתוני טמפ'!J12-'נתוני טמפ'!I12)/'נתוני מוט'!$B$16</f>
        <v>7.4074074074074243</v>
      </c>
    </row>
    <row r="13" spans="1:10" x14ac:dyDescent="0.25">
      <c r="B13">
        <v>10</v>
      </c>
      <c r="C13">
        <f>('נתוני טמפ'!D13-'נתוני טמפ'!C13)/'נתוני מוט'!$B$16</f>
        <v>-256.79012345679018</v>
      </c>
      <c r="D13">
        <f>('נתוני טמפ'!E13-'נתוני טמפ'!D13)/'נתוני מוט'!$B$16</f>
        <v>-99.999999999999972</v>
      </c>
      <c r="E13">
        <f>('נתוני טמפ'!F13-'נתוני טמפ'!E13)/'נתוני מוט'!$B$16</f>
        <v>-41.975308641975332</v>
      </c>
      <c r="F13">
        <f>('נתוני טמפ'!G13-'נתוני טמפ'!F13)/'נתוני מוט'!$B$16</f>
        <v>-2.4691358024691268</v>
      </c>
      <c r="G13">
        <f>('נתוני טמפ'!H13-'נתוני טמפ'!G13)/'נתוני מוט'!$B$16</f>
        <v>-6.1728395061728394</v>
      </c>
      <c r="H13">
        <f>('נתוני טמפ'!I13-'נתוני טמפ'!H13)/'נתוני מוט'!$B$16</f>
        <v>4.938271604938298</v>
      </c>
      <c r="I13">
        <f>('נתוני טמפ'!J13-'נתוני טמפ'!I13)/'נתוני מוט'!$B$16</f>
        <v>7.4074074074073808</v>
      </c>
    </row>
    <row r="14" spans="1:10" x14ac:dyDescent="0.25">
      <c r="B14">
        <v>11</v>
      </c>
      <c r="C14">
        <f>('נתוני טמפ'!D14-'נתוני טמפ'!C14)/'נתוני מוט'!$B$16</f>
        <v>-256.79012345679007</v>
      </c>
      <c r="D14">
        <f>('נתוני טמפ'!E14-'נתוני טמפ'!D14)/'נתוני מוט'!$B$16</f>
        <v>-103.70370370370372</v>
      </c>
      <c r="E14">
        <f>('נתוני טמפ'!F14-'נתוני טמפ'!E14)/'נתוני מוט'!$B$16</f>
        <v>-45.679012345679006</v>
      </c>
      <c r="F14">
        <f>('נתוני טמפ'!G14-'נתוני טמפ'!F14)/'נתוני מוט'!$B$16</f>
        <v>-4.938271604938298</v>
      </c>
      <c r="G14">
        <f>('נתוני טמפ'!H14-'נתוני טמפ'!G14)/'נתוני מוט'!$B$16</f>
        <v>-6.1728395061728394</v>
      </c>
      <c r="H14">
        <f>('נתוני טמפ'!I14-'נתוני טמפ'!H14)/'נתוני מוט'!$B$16</f>
        <v>4.938271604938298</v>
      </c>
      <c r="I14">
        <f>('נתוני טמפ'!J14-'נתוני טמפ'!I14)/'נתוני מוט'!$B$16</f>
        <v>7.4074074074073808</v>
      </c>
    </row>
    <row r="15" spans="1:10" x14ac:dyDescent="0.25">
      <c r="B15">
        <v>12</v>
      </c>
      <c r="C15">
        <f>('נתוני טמפ'!D15-'נתוני טמפ'!C15)/'נתוני מוט'!$B$16</f>
        <v>-258.02469135802465</v>
      </c>
      <c r="D15">
        <f>('נתוני טמפ'!E15-'נתוני טמפ'!D15)/'נתוני מוט'!$B$16</f>
        <v>-106.17283950617281</v>
      </c>
      <c r="E15">
        <f>('נתוני טמפ'!F15-'נתוני טמפ'!E15)/'נתוני מוט'!$B$16</f>
        <v>-49.382716049382715</v>
      </c>
      <c r="F15">
        <f>('נתוני טמפ'!G15-'נתוני טמפ'!F15)/'נתוני מוט'!$B$16</f>
        <v>-6.1728395061728394</v>
      </c>
      <c r="G15">
        <f>('נתוני טמפ'!H15-'נתוני טמפ'!G15)/'נתוני מוט'!$B$16</f>
        <v>-8.6419753086419657</v>
      </c>
      <c r="H15">
        <f>('נתוני טמפ'!I15-'נתוני טמפ'!H15)/'נתוני מוט'!$B$16</f>
        <v>4.9382716049382536</v>
      </c>
      <c r="I15">
        <f>('נתוני טמפ'!J15-'נתוני טמפ'!I15)/'נתוני מוט'!$B$16</f>
        <v>8.6419753086419657</v>
      </c>
    </row>
    <row r="16" spans="1:10" x14ac:dyDescent="0.25">
      <c r="B16">
        <v>13</v>
      </c>
      <c r="C16">
        <f>('נתוני טמפ'!D16-'נתוני טמפ'!C16)/'נתוני מוט'!$B$16</f>
        <v>-256.79012345679007</v>
      </c>
      <c r="D16">
        <f>('נתוני טמפ'!E16-'נתוני טמפ'!D16)/'נתוני מוט'!$B$16</f>
        <v>-107.40740740740739</v>
      </c>
      <c r="E16">
        <f>('נתוני טמפ'!F16-'נתוני טמפ'!E16)/'נתוני מוט'!$B$16</f>
        <v>-49.382716049382715</v>
      </c>
      <c r="F16">
        <f>('נתוני טמפ'!G16-'נתוני טמפ'!F16)/'נתוני מוט'!$B$16</f>
        <v>-6.1728395061728394</v>
      </c>
      <c r="G16">
        <f>('נתוני טמפ'!H16-'נתוני טמפ'!G16)/'נתוני מוט'!$B$16</f>
        <v>-8.6419753086419657</v>
      </c>
      <c r="H16">
        <f>('נתוני טמפ'!I16-'נתוני טמפ'!H16)/'נתוני מוט'!$B$16</f>
        <v>4.9382716049382536</v>
      </c>
      <c r="I16">
        <f>('נתוני טמפ'!J16-'נתוני טמפ'!I16)/'נתוני מוט'!$B$16</f>
        <v>8.6419753086419657</v>
      </c>
    </row>
    <row r="17" spans="2:9" x14ac:dyDescent="0.25">
      <c r="B17">
        <v>14</v>
      </c>
      <c r="C17">
        <f>('נתוני טמפ'!D17-'נתוני טמפ'!C17)/'נתוני מוט'!$B$16</f>
        <v>-266.66666666666669</v>
      </c>
      <c r="D17">
        <f>('נתוני טמפ'!E17-'נתוני טמפ'!D17)/'נתוני מוט'!$B$16</f>
        <v>-109.87654320987652</v>
      </c>
      <c r="E17">
        <f>('נתוני טמפ'!F17-'נתוני טמפ'!E17)/'נתוני מוט'!$B$16</f>
        <v>-49.382716049382715</v>
      </c>
      <c r="F17">
        <f>('נתוני טמפ'!G17-'נתוני טמפ'!F17)/'נתוני מוט'!$B$16</f>
        <v>-7.4074074074074243</v>
      </c>
      <c r="G17">
        <f>('נתוני טמפ'!H17-'נתוני טמפ'!G17)/'נתוני מוט'!$B$16</f>
        <v>-8.6419753086419657</v>
      </c>
      <c r="H17">
        <f>('נתוני טמפ'!I17-'נתוני טמפ'!H17)/'נתוני מוט'!$B$16</f>
        <v>3.7037037037037122</v>
      </c>
      <c r="I17">
        <f>('נתוני טמפ'!J17-'נתוני טמפ'!I17)/'נתוני מוט'!$B$16</f>
        <v>7.4074074074074243</v>
      </c>
    </row>
    <row r="18" spans="2:9" x14ac:dyDescent="0.25">
      <c r="B18">
        <v>15</v>
      </c>
      <c r="C18">
        <f>('נתוני טמפ'!D18-'נתוני טמפ'!C18)/'נתוני מוט'!$B$16</f>
        <v>-256.79012345679007</v>
      </c>
      <c r="D18">
        <f>('נתוני טמפ'!E18-'נתוני טמפ'!D18)/'נתוני מוט'!$B$16</f>
        <v>-113.58024691358028</v>
      </c>
      <c r="E18">
        <f>('נתוני טמפ'!F18-'נתוני טמפ'!E18)/'נתוני מוט'!$B$16</f>
        <v>-56.790123456790099</v>
      </c>
      <c r="F18">
        <f>('נתוני טמפ'!G18-'נתוני טמפ'!F18)/'נתוני מוט'!$B$16</f>
        <v>-11.111111111111137</v>
      </c>
      <c r="G18">
        <f>('נתוני טמפ'!H18-'נתוני טמפ'!G18)/'נתוני מוט'!$B$16</f>
        <v>-9.8765432098765071</v>
      </c>
      <c r="H18">
        <f>('נתוני טמפ'!I18-'נתוני טמפ'!H18)/'נתוני מוט'!$B$16</f>
        <v>4.9382716049382536</v>
      </c>
      <c r="I18">
        <f>('נתוני טמפ'!J18-'נתוני טמפ'!I18)/'נתוני מוט'!$B$16</f>
        <v>7.4074074074074243</v>
      </c>
    </row>
    <row r="19" spans="2:9" x14ac:dyDescent="0.25">
      <c r="B19">
        <v>16</v>
      </c>
      <c r="C19">
        <f>('נתוני טמפ'!D19-'נתוני טמפ'!C19)/'נתוני מוט'!$B$16</f>
        <v>-266.66666666666669</v>
      </c>
      <c r="D19">
        <f>('נתוני טמפ'!E19-'נתוני טמפ'!D19)/'נתוני מוט'!$B$16</f>
        <v>-114.81481481481482</v>
      </c>
      <c r="E19">
        <f>('נתוני טמפ'!F19-'נתוני טמפ'!E19)/'נתוני מוט'!$B$16</f>
        <v>-59.259259259259267</v>
      </c>
      <c r="F19">
        <f>('נתוני טמפ'!G19-'נתוני טמפ'!F19)/'נתוני מוט'!$B$16</f>
        <v>-12.345679012345679</v>
      </c>
      <c r="G19">
        <f>('נתוני טמפ'!H19-'נתוני טמפ'!G19)/'נתוני מוט'!$B$16</f>
        <v>-9.8765432098765071</v>
      </c>
      <c r="H19">
        <f>('נתוני טמפ'!I19-'נתוני טמפ'!H19)/'נתוני מוט'!$B$16</f>
        <v>3.7037037037036686</v>
      </c>
      <c r="I19">
        <f>('נתוני טמפ'!J19-'נתוני טמפ'!I19)/'נתוני מוט'!$B$16</f>
        <v>7.4074074074074243</v>
      </c>
    </row>
    <row r="20" spans="2:9" x14ac:dyDescent="0.25">
      <c r="B20">
        <v>17</v>
      </c>
      <c r="C20">
        <f>('נתוני טמפ'!D20-'נתוני טמפ'!C20)/'נתוני מוט'!$B$16</f>
        <v>-264.19753086419752</v>
      </c>
      <c r="D20">
        <f>('נתוני טמפ'!E20-'נתוני טמפ'!D20)/'נתוני מוט'!$B$16</f>
        <v>-116.04938271604937</v>
      </c>
      <c r="E20">
        <f>('נתוני טמפ'!F20-'נתוני טמפ'!E20)/'נתוני מוט'!$B$16</f>
        <v>-60.493827160493851</v>
      </c>
      <c r="F20">
        <f>('נתוני טמפ'!G20-'נתוני טמפ'!F20)/'נתוני מוט'!$B$16</f>
        <v>-13.58024691358022</v>
      </c>
      <c r="G20">
        <f>('נתוני טמפ'!H20-'נתוני טמפ'!G20)/'נתוני מוט'!$B$16</f>
        <v>-12.345679012345679</v>
      </c>
      <c r="H20">
        <f>('נתוני טמפ'!I20-'נתוני טמפ'!H20)/'נתוני מוט'!$B$16</f>
        <v>3.7037037037036686</v>
      </c>
      <c r="I20">
        <f>('נתוני טמפ'!J20-'נתוני טמפ'!I20)/'נתוני מוט'!$B$16</f>
        <v>6.1728395061728394</v>
      </c>
    </row>
    <row r="21" spans="2:9" x14ac:dyDescent="0.25">
      <c r="B21">
        <v>18</v>
      </c>
      <c r="C21">
        <f>('נתוני טמפ'!D21-'נתוני טמפ'!C21)/'נתוני מוט'!$B$16</f>
        <v>-266.66666666666669</v>
      </c>
      <c r="D21">
        <f>('נתוני טמפ'!E21-'נתוני טמפ'!D21)/'נתוני מוט'!$B$16</f>
        <v>-118.51851851851849</v>
      </c>
      <c r="E21">
        <f>('נתוני טמפ'!F21-'נתוני טמפ'!E21)/'נתוני מוט'!$B$16</f>
        <v>-61.728395061728392</v>
      </c>
      <c r="F21">
        <f>('נתוני טמפ'!G21-'נתוני טמפ'!F21)/'נתוני מוט'!$B$16</f>
        <v>-14.814814814814806</v>
      </c>
      <c r="G21">
        <f>('נתוני טמפ'!H21-'נתוני טמפ'!G21)/'נתוני מוט'!$B$16</f>
        <v>-12.345679012345679</v>
      </c>
      <c r="H21">
        <f>('נתוני טמפ'!I21-'נתוני טמפ'!H21)/'נתוני מוט'!$B$16</f>
        <v>2.4691358024691268</v>
      </c>
      <c r="I21">
        <f>('נתוני טמפ'!J21-'נתוני טמפ'!I21)/'נתוני מוט'!$B$16</f>
        <v>6.1728395061728394</v>
      </c>
    </row>
    <row r="22" spans="2:9" x14ac:dyDescent="0.25">
      <c r="B22">
        <v>19</v>
      </c>
      <c r="C22">
        <f>('נתוני טמפ'!D22-'נתוני טמפ'!C22)/'נתוני מוט'!$B$16</f>
        <v>-264.19753086419752</v>
      </c>
      <c r="D22">
        <f>('נתוני טמפ'!E22-'נתוני טמפ'!D22)/'נתוני מוט'!$B$16</f>
        <v>-119.75308641975312</v>
      </c>
      <c r="E22">
        <f>('נתוני טמפ'!F22-'נתוני טמפ'!E22)/'נתוני מוט'!$B$16</f>
        <v>-62.962962962962933</v>
      </c>
      <c r="F22">
        <f>('נתוני טמפ'!G22-'נתוני טמפ'!F22)/'נתוני מוט'!$B$16</f>
        <v>-13.580246913580265</v>
      </c>
      <c r="G22">
        <f>('נתוני טמפ'!H22-'נתוני טמפ'!G22)/'נתוני מוט'!$B$16</f>
        <v>-13.58024691358022</v>
      </c>
      <c r="H22">
        <f>('נתוני טמפ'!I22-'נתוני טמפ'!H22)/'נתוני מוט'!$B$16</f>
        <v>3.7037037037036686</v>
      </c>
      <c r="I22">
        <f>('נתוני טמפ'!J22-'נתוני טמפ'!I22)/'נתוני מוט'!$B$16</f>
        <v>4.938271604938298</v>
      </c>
    </row>
    <row r="23" spans="2:9" x14ac:dyDescent="0.25">
      <c r="B23">
        <v>20</v>
      </c>
      <c r="C23">
        <f>('נתוני טמפ'!D23-'נתוני טמפ'!C23)/'נתוני מוט'!$B$16</f>
        <v>-272.83950617283949</v>
      </c>
      <c r="D23">
        <f>('נתוני טמפ'!E23-'נתוני טמפ'!D23)/'נתוני מוט'!$B$16</f>
        <v>-118.51851851851853</v>
      </c>
      <c r="E23">
        <f>('נתוני טמפ'!F23-'נתוני טמפ'!E23)/'נתוני מוט'!$B$16</f>
        <v>-62.962962962962976</v>
      </c>
      <c r="F23">
        <f>('נתוני טמפ'!G23-'נתוני טמפ'!F23)/'נתוני מוט'!$B$16</f>
        <v>-14.814814814814806</v>
      </c>
      <c r="G23">
        <f>('נתוני טמפ'!H23-'נתוני טמפ'!G23)/'נתוני מוט'!$B$16</f>
        <v>-13.58024691358022</v>
      </c>
      <c r="H23">
        <f>('נתוני טמפ'!I23-'נתוני טמפ'!H23)/'נתוני מוט'!$B$16</f>
        <v>2.4691358024691268</v>
      </c>
      <c r="I23">
        <f>('נתוני טמפ'!J23-'נתוני טמפ'!I23)/'נתוני מוט'!$B$16</f>
        <v>6.1728395061728394</v>
      </c>
    </row>
    <row r="24" spans="2:9" x14ac:dyDescent="0.25">
      <c r="B24">
        <v>21</v>
      </c>
      <c r="C24">
        <f>('נתוני טמפ'!D24-'נתוני טמפ'!C24)/'נתוני מוט'!$B$16</f>
        <v>-271.60493827160491</v>
      </c>
      <c r="D24">
        <f>('נתוני טמפ'!E24-'נתוני טמפ'!D24)/'נתוני מוט'!$B$16</f>
        <v>-118.51851851851853</v>
      </c>
      <c r="E24">
        <f>('נתוני טמפ'!F24-'נתוני טמפ'!E24)/'נתוני מוט'!$B$16</f>
        <v>-65.432098765432102</v>
      </c>
      <c r="F24">
        <f>('נתוני טמפ'!G24-'נתוני טמפ'!F24)/'נתוני מוט'!$B$16</f>
        <v>-16.04938271604939</v>
      </c>
      <c r="G24">
        <f>('נתוני טמפ'!H24-'נתוני טמפ'!G24)/'נתוני מוט'!$B$16</f>
        <v>-14.814814814814806</v>
      </c>
      <c r="H24">
        <f>('נתוני טמפ'!I24-'נתוני טמפ'!H24)/'נתוני מוט'!$B$16</f>
        <v>1.2345679012345854</v>
      </c>
      <c r="I24">
        <f>('נתוני טמפ'!J24-'נתוני טמפ'!I24)/'נתוני מוט'!$B$16</f>
        <v>6.1728395061728394</v>
      </c>
    </row>
    <row r="25" spans="2:9" x14ac:dyDescent="0.25">
      <c r="B25">
        <v>22</v>
      </c>
      <c r="C25">
        <f>('נתוני טמפ'!D25-'נתוני טמפ'!C25)/'נתוני מוט'!$B$16</f>
        <v>-280.24691358024694</v>
      </c>
      <c r="D25">
        <f>('נתוני טמפ'!E25-'נתוני טמפ'!D25)/'נתוני מוט'!$B$16</f>
        <v>-119.75308641975307</v>
      </c>
      <c r="E25">
        <f>('נתוני טמפ'!F25-'נתוני טמפ'!E25)/'נתוני מוט'!$B$16</f>
        <v>-62.962962962962933</v>
      </c>
      <c r="F25">
        <f>('נתוני טמפ'!G25-'נתוני טמפ'!F25)/'נתוני מוט'!$B$16</f>
        <v>-16.04938271604939</v>
      </c>
      <c r="G25">
        <f>('נתוני טמפ'!H25-'נתוני טמפ'!G25)/'נתוני מוט'!$B$16</f>
        <v>-14.814814814814806</v>
      </c>
      <c r="H25">
        <f>('נתוני טמפ'!I25-'נתוני טמפ'!H25)/'נתוני מוט'!$B$16</f>
        <v>2.4691358024691268</v>
      </c>
      <c r="I25">
        <f>('נתוני טמפ'!J25-'נתוני טמפ'!I25)/'נתוני מוט'!$B$16</f>
        <v>6.1728395061728394</v>
      </c>
    </row>
    <row r="26" spans="2:9" x14ac:dyDescent="0.25">
      <c r="B26">
        <v>23</v>
      </c>
      <c r="C26">
        <f>('נתוני טמפ'!D26-'נתוני טמפ'!C26)/'נתוני מוט'!$B$16</f>
        <v>-275.30864197530866</v>
      </c>
      <c r="D26">
        <f>('נתוני טמפ'!E26-'נתוני טמפ'!D26)/'נתוני מוט'!$B$16</f>
        <v>-122.2222222222222</v>
      </c>
      <c r="E26">
        <f>('נתוני טמפ'!F26-'נתוני טמפ'!E26)/'נתוני מוט'!$B$16</f>
        <v>-62.962962962962933</v>
      </c>
      <c r="F26">
        <f>('נתוני טמפ'!G26-'נתוני טמפ'!F26)/'נתוני מוט'!$B$16</f>
        <v>-17.283950617283978</v>
      </c>
      <c r="G26">
        <f>('נתוני טמפ'!H26-'נתוני טמפ'!G26)/'נתוני מוט'!$B$16</f>
        <v>-14.814814814814806</v>
      </c>
      <c r="H26">
        <f>('נתוני טמפ'!I26-'נתוני טמפ'!H26)/'נתוני מוט'!$B$16</f>
        <v>1.2345679012345854</v>
      </c>
      <c r="I26">
        <f>('נתוני טמפ'!J26-'נתוני טמפ'!I26)/'נתוני מוט'!$B$16</f>
        <v>4.9382716049382536</v>
      </c>
    </row>
    <row r="27" spans="2:9" x14ac:dyDescent="0.25">
      <c r="B27">
        <v>24</v>
      </c>
      <c r="C27">
        <f>('נתוני טמפ'!D27-'נתוני טמפ'!C27)/'נתוני מוט'!$B$16</f>
        <v>-267.90123456790116</v>
      </c>
      <c r="D27">
        <f>('נתוני טמפ'!E27-'נתוני טמפ'!D27)/'נתוני מוט'!$B$16</f>
        <v>-118.51851851851853</v>
      </c>
      <c r="E27">
        <f>('נתוני טמפ'!F27-'נתוני טמפ'!E27)/'נתוני מוט'!$B$16</f>
        <v>-67.901234567901227</v>
      </c>
      <c r="F27">
        <f>('נתוני טמפ'!G27-'נתוני טמפ'!F27)/'נתוני מוט'!$B$16</f>
        <v>-19.753086419753103</v>
      </c>
      <c r="G27">
        <f>('נתוני טמפ'!H27-'נתוני טמפ'!G27)/'נתוני מוט'!$B$16</f>
        <v>-16.049382716049347</v>
      </c>
      <c r="H27">
        <f>('נתוני טמפ'!I27-'נתוני טמפ'!H27)/'נתוני מוט'!$B$16</f>
        <v>1.2345679012345416</v>
      </c>
      <c r="I27">
        <f>('נתוני טמפ'!J27-'נתוני טמפ'!I27)/'נתוני מוט'!$B$16</f>
        <v>6.1728395061728394</v>
      </c>
    </row>
    <row r="28" spans="2:9" x14ac:dyDescent="0.25">
      <c r="B28">
        <v>25</v>
      </c>
      <c r="C28">
        <f>('נתוני טמפ'!D28-'נתוני טמפ'!C28)/'נתוני מוט'!$B$16</f>
        <v>-261.72839506172835</v>
      </c>
      <c r="D28">
        <f>('נתוני טמפ'!E28-'נתוני טמפ'!D28)/'נתוני מוט'!$B$16</f>
        <v>-122.2222222222222</v>
      </c>
      <c r="E28">
        <f>('נתוני טמפ'!F28-'נתוני טמפ'!E28)/'נתוני מוט'!$B$16</f>
        <v>-69.135802469135811</v>
      </c>
      <c r="F28">
        <f>('נתוני טמפ'!G28-'נתוני טמפ'!F28)/'נתוני מוט'!$B$16</f>
        <v>-19.753086419753103</v>
      </c>
      <c r="G28">
        <f>('נתוני טמפ'!H28-'נתוני טמפ'!G28)/'נתוני מוט'!$B$16</f>
        <v>-17.283950617283931</v>
      </c>
      <c r="H28">
        <f>('נתוני טמפ'!I28-'נתוני טמפ'!H28)/'נתוני מוט'!$B$16</f>
        <v>1.2345679012345416</v>
      </c>
      <c r="I28">
        <f>('נתוני טמפ'!J28-'נתוני טמפ'!I28)/'נתוני מוט'!$B$16</f>
        <v>4.938271604938298</v>
      </c>
    </row>
    <row r="29" spans="2:9" x14ac:dyDescent="0.25">
      <c r="B29">
        <v>26</v>
      </c>
      <c r="C29">
        <f>('נתוני טמפ'!D29-'נתוני טמפ'!C29)/'נתוני מוט'!$B$16</f>
        <v>-260.49382716049382</v>
      </c>
      <c r="D29">
        <f>('נתוני טמפ'!E29-'נתוני טמפ'!D29)/'נתוני מוט'!$B$16</f>
        <v>-119.75308641975303</v>
      </c>
      <c r="E29">
        <f>('נתוני טמפ'!F29-'נתוני טמפ'!E29)/'נתוני מוט'!$B$16</f>
        <v>-71.604938271604951</v>
      </c>
      <c r="F29">
        <f>('נתוני טמפ'!G29-'נתוני טמפ'!F29)/'נתוני מוט'!$B$16</f>
        <v>-20.987654320987644</v>
      </c>
      <c r="G29">
        <f>('נתוני טמפ'!H29-'נתוני טמפ'!G29)/'נתוני מוט'!$B$16</f>
        <v>-17.283950617283978</v>
      </c>
      <c r="H29">
        <f>('נתוני טמפ'!I29-'נתוני טמפ'!H29)/'נתוני מוט'!$B$16</f>
        <v>0</v>
      </c>
      <c r="I29">
        <f>('נתוני טמפ'!J29-'נתוני טמפ'!I29)/'נתוני מוט'!$B$16</f>
        <v>6.1728395061728394</v>
      </c>
    </row>
    <row r="30" spans="2:9" x14ac:dyDescent="0.25">
      <c r="B30">
        <v>27</v>
      </c>
      <c r="C30">
        <f>('נתוני טמפ'!D30-'נתוני טמפ'!C30)/'נתוני מוט'!$B$16</f>
        <v>-264.19753086419752</v>
      </c>
      <c r="D30">
        <f>('נתוני טמפ'!E30-'נתוני טמפ'!D30)/'נתוני מוט'!$B$16</f>
        <v>-125.92592592592587</v>
      </c>
      <c r="E30">
        <f>('נתוני טמפ'!F30-'נתוני טמפ'!E30)/'נתוני מוט'!$B$16</f>
        <v>-66.666666666666686</v>
      </c>
      <c r="F30">
        <f>('נתוני טמפ'!G30-'נתוני טמפ'!F30)/'נתוני מוט'!$B$16</f>
        <v>-19.753086419753103</v>
      </c>
      <c r="G30">
        <f>('נתוני טמפ'!H30-'נתוני טמפ'!G30)/'נתוני מוט'!$B$16</f>
        <v>-18.518518518518519</v>
      </c>
      <c r="H30">
        <f>('נתוני טמפ'!I30-'נתוני טמפ'!H30)/'נתוני מוט'!$B$16</f>
        <v>0</v>
      </c>
      <c r="I30">
        <f>('נתוני טמפ'!J30-'נתוני טמפ'!I30)/'נתוני מוט'!$B$16</f>
        <v>4.938271604938298</v>
      </c>
    </row>
    <row r="31" spans="2:9" x14ac:dyDescent="0.25">
      <c r="B31">
        <v>28</v>
      </c>
      <c r="C31">
        <f>('נתוני טמפ'!D31-'נתוני טמפ'!C31)/'נתוני מוט'!$B$16</f>
        <v>-277.77777777777777</v>
      </c>
      <c r="D31">
        <f>('נתוני טמפ'!E31-'נתוני טמפ'!D31)/'נתוני מוט'!$B$16</f>
        <v>-123.45679012345678</v>
      </c>
      <c r="E31">
        <f>('נתוני טמפ'!F31-'נתוני טמפ'!E31)/'נתוני מוט'!$B$16</f>
        <v>-66.666666666666686</v>
      </c>
      <c r="F31">
        <f>('נתוני טמפ'!G31-'נתוני טמפ'!F31)/'נתוני מוט'!$B$16</f>
        <v>-19.753086419753103</v>
      </c>
      <c r="G31">
        <f>('נתוני טמפ'!H31-'נתוני טמפ'!G31)/'נתוני מוט'!$B$16</f>
        <v>-18.518518518518519</v>
      </c>
      <c r="H31">
        <f>('נתוני טמפ'!I31-'נתוני טמפ'!H31)/'נתוני מוט'!$B$16</f>
        <v>1.2345679012345854</v>
      </c>
      <c r="I31">
        <f>('נתוני טמפ'!J31-'נתוני טמפ'!I31)/'נתוני מוט'!$B$16</f>
        <v>4.9382716049382536</v>
      </c>
    </row>
    <row r="32" spans="2:9" x14ac:dyDescent="0.25">
      <c r="B32">
        <v>29</v>
      </c>
      <c r="C32">
        <f>('נתוני טמפ'!D32-'נתוני טמפ'!C32)/'נתוני מוט'!$B$16</f>
        <v>-264.19753086419757</v>
      </c>
      <c r="D32">
        <f>('נתוני טמפ'!E32-'נתוני טמפ'!D32)/'נתוני מוט'!$B$16</f>
        <v>-123.45679012345678</v>
      </c>
      <c r="E32">
        <f>('נתוני טמפ'!F32-'נתוני טמפ'!E32)/'נתוני מוט'!$B$16</f>
        <v>-71.604938271604894</v>
      </c>
      <c r="F32">
        <f>('נתוני טמפ'!G32-'נתוני טמפ'!F32)/'נתוני מוט'!$B$16</f>
        <v>-22.222222222222229</v>
      </c>
      <c r="G32">
        <f>('נתוני טמפ'!H32-'נתוני טמפ'!G32)/'נתוני מוט'!$B$16</f>
        <v>-18.518518518518519</v>
      </c>
      <c r="H32">
        <f>('נתוני טמפ'!I32-'נתוני טמפ'!H32)/'נתוני מוט'!$B$16</f>
        <v>0</v>
      </c>
      <c r="I32">
        <f>('נתוני טמפ'!J32-'נתוני טמפ'!I32)/'נתוני מוט'!$B$16</f>
        <v>4.938271604938298</v>
      </c>
    </row>
    <row r="33" spans="2:9" x14ac:dyDescent="0.25">
      <c r="B33">
        <v>30</v>
      </c>
      <c r="C33">
        <f>('נתוני טמפ'!D33-'נתוני טמפ'!C33)/'נתוני מוט'!$B$16</f>
        <v>-275.3086419753086</v>
      </c>
      <c r="D33">
        <f>('נתוני טמפ'!E33-'נתוני טמפ'!D33)/'נתוני מוט'!$B$16</f>
        <v>-122.2222222222222</v>
      </c>
      <c r="E33">
        <f>('נתוני טמפ'!F33-'נתוני טמפ'!E33)/'נתוני מוט'!$B$16</f>
        <v>-66.666666666666686</v>
      </c>
      <c r="F33">
        <f>('נתוני טמפ'!G33-'נתוני טמפ'!F33)/'נתוני מוט'!$B$16</f>
        <v>-23.456790123456774</v>
      </c>
      <c r="G33">
        <f>('נתוני טמפ'!H33-'נתוני טמפ'!G33)/'נתוני מוט'!$B$16</f>
        <v>-18.518518518518519</v>
      </c>
      <c r="H33">
        <f>('נתוני טמפ'!I33-'נתוני טמפ'!H33)/'נתוני מוט'!$B$16</f>
        <v>0</v>
      </c>
      <c r="I33">
        <f>('נתוני טמפ'!J33-'נתוני טמפ'!I33)/'נתוני מוט'!$B$16</f>
        <v>4.9382716049382536</v>
      </c>
    </row>
    <row r="34" spans="2:9" x14ac:dyDescent="0.25">
      <c r="B34">
        <v>31</v>
      </c>
      <c r="C34">
        <f>('נתוני טמפ'!D34-'נתוני טמפ'!C34)/'נתוני מוט'!$B$16</f>
        <v>-269.13580246913585</v>
      </c>
      <c r="D34">
        <f>('נתוני טמפ'!E34-'נתוני טמפ'!D34)/'נתוני מוט'!$B$16</f>
        <v>-120.98765432098762</v>
      </c>
      <c r="E34">
        <f>('נתוני טמפ'!F34-'נתוני טמפ'!E34)/'נתוני מוט'!$B$16</f>
        <v>-71.604938271604951</v>
      </c>
      <c r="F34">
        <f>('נתוני טמפ'!G34-'נתוני טמפ'!F34)/'נתוני מוט'!$B$16</f>
        <v>-23.456790123456816</v>
      </c>
      <c r="G34">
        <f>('נתוני טמפ'!H34-'נתוני טמפ'!G34)/'נתוני מוט'!$B$16</f>
        <v>-19.75308641975306</v>
      </c>
      <c r="H34">
        <f>('נתוני טמפ'!I34-'נתוני טמפ'!H34)/'נתוני מוט'!$B$16</f>
        <v>0</v>
      </c>
      <c r="I34">
        <f>('נתוני טמפ'!J34-'נתוני טמפ'!I34)/'נתוני מוט'!$B$16</f>
        <v>4.9382716049382536</v>
      </c>
    </row>
    <row r="35" spans="2:9" x14ac:dyDescent="0.25">
      <c r="B35">
        <v>32</v>
      </c>
      <c r="C35">
        <f>('נתוני טמפ'!D35-'נתוני טמפ'!C35)/'נתוני מוט'!$B$16</f>
        <v>-264.19753086419752</v>
      </c>
      <c r="D35">
        <f>('נתוני טמפ'!E35-'נתוני טמפ'!D35)/'נתוני מוט'!$B$16</f>
        <v>-118.51851851851853</v>
      </c>
      <c r="E35">
        <f>('נתוני טמפ'!F35-'נתוני טמפ'!E35)/'נתוני מוט'!$B$16</f>
        <v>-70.370370370370352</v>
      </c>
      <c r="F35">
        <f>('נתוני טמפ'!G35-'נתוני טמפ'!F35)/'נתוני מוט'!$B$16</f>
        <v>-23.456790123456816</v>
      </c>
      <c r="G35">
        <f>('נתוני טמפ'!H35-'נתוני טמפ'!G35)/'נתוני מוט'!$B$16</f>
        <v>-19.75308641975306</v>
      </c>
      <c r="H35">
        <f>('נתוני טמפ'!I35-'נתוני טמפ'!H35)/'נתוני מוט'!$B$16</f>
        <v>0</v>
      </c>
      <c r="I35">
        <f>('נתוני טמפ'!J35-'נתוני טמפ'!I35)/'נתוני מוט'!$B$16</f>
        <v>4.9382716049382536</v>
      </c>
    </row>
    <row r="36" spans="2:9" x14ac:dyDescent="0.25">
      <c r="B36">
        <v>33</v>
      </c>
      <c r="C36">
        <f>('נתוני טמפ'!D36-'נתוני טמפ'!C36)/'נתוני מוט'!$B$16</f>
        <v>-272.83950617283961</v>
      </c>
      <c r="D36">
        <f>('נתוני טמפ'!E36-'נתוני טמפ'!D36)/'נתוני מוט'!$B$16</f>
        <v>-124.69135802469128</v>
      </c>
      <c r="E36">
        <f>('נתוני טמפ'!F36-'נתוני טמפ'!E36)/'נתוני מוט'!$B$16</f>
        <v>-67.90123456790127</v>
      </c>
      <c r="F36">
        <f>('נתוני טמפ'!G36-'נתוני טמפ'!F36)/'נתוני מוט'!$B$16</f>
        <v>-22.222222222222229</v>
      </c>
      <c r="G36">
        <f>('נתוני טמפ'!H36-'נתוני טמפ'!G36)/'נתוני מוט'!$B$16</f>
        <v>-18.518518518518519</v>
      </c>
      <c r="H36">
        <f>('נתוני טמפ'!I36-'נתוני טמפ'!H36)/'נתוני מוט'!$B$16</f>
        <v>-1.2345679012345416</v>
      </c>
      <c r="I36">
        <f>('נתוני טמפ'!J36-'נתוני טמפ'!I36)/'נתוני מוט'!$B$16</f>
        <v>4.9382716049382536</v>
      </c>
    </row>
    <row r="37" spans="2:9" x14ac:dyDescent="0.25">
      <c r="B37">
        <v>34</v>
      </c>
      <c r="C37">
        <f>('נתוני טמפ'!D37-'נתוני טמפ'!C37)/'נתוני מוט'!$B$16</f>
        <v>-269.13580246913574</v>
      </c>
      <c r="D37">
        <f>('נתוני טמפ'!E37-'נתוני טמפ'!D37)/'נתוני מוט'!$B$16</f>
        <v>-124.69135802469137</v>
      </c>
      <c r="E37">
        <f>('נתוני טמפ'!F37-'נתוני טמפ'!E37)/'נתוני מוט'!$B$16</f>
        <v>-69.135802469135768</v>
      </c>
      <c r="F37">
        <f>('נתוני טמפ'!G37-'נתוני טמפ'!F37)/'נתוני מוט'!$B$16</f>
        <v>-22.222222222222229</v>
      </c>
      <c r="G37">
        <f>('נתוני טמפ'!H37-'נתוני טמפ'!G37)/'נתוני מוט'!$B$16</f>
        <v>-19.753086419753103</v>
      </c>
      <c r="H37">
        <f>('נתוני טמפ'!I37-'נתוני טמפ'!H37)/'נתוני מוט'!$B$16</f>
        <v>-1.2345679012345416</v>
      </c>
      <c r="I37">
        <f>('נתוני טמפ'!J37-'נתוני טמפ'!I37)/'נתוני מוט'!$B$16</f>
        <v>4.9382716049382536</v>
      </c>
    </row>
    <row r="38" spans="2:9" x14ac:dyDescent="0.25">
      <c r="B38">
        <v>35</v>
      </c>
      <c r="C38">
        <f>('נתוני טמפ'!D38-'נתוני טמפ'!C38)/'נתוני מוט'!$B$16</f>
        <v>-266.66666666666669</v>
      </c>
      <c r="D38">
        <f>('נתוני טמפ'!E38-'נתוני טמפ'!D38)/'נתוני מוט'!$B$16</f>
        <v>-127.16049382716045</v>
      </c>
      <c r="E38">
        <f>('נתוני טמפ'!F38-'נתוני טמפ'!E38)/'נתוני מוט'!$B$16</f>
        <v>-70.370370370370409</v>
      </c>
      <c r="F38">
        <f>('נתוני טמפ'!G38-'נתוני טמפ'!F38)/'נתוני מוט'!$B$16</f>
        <v>-23.456790123456774</v>
      </c>
      <c r="G38">
        <f>('נתוני טמפ'!H38-'נתוני טמפ'!G38)/'נתוני מוט'!$B$16</f>
        <v>-19.753086419753103</v>
      </c>
      <c r="H38">
        <f>('נתוני טמפ'!I38-'נתוני טמפ'!H38)/'נתוני מוט'!$B$16</f>
        <v>0</v>
      </c>
      <c r="I38">
        <f>('נתוני טמפ'!J38-'נתוני טמפ'!I38)/'נתוני מוט'!$B$16</f>
        <v>4.938271604938298</v>
      </c>
    </row>
    <row r="39" spans="2:9" x14ac:dyDescent="0.25">
      <c r="B39">
        <v>36</v>
      </c>
      <c r="C39">
        <f>('נתוני טמפ'!D39-'נתוני טמפ'!C39)/'נתוני מוט'!$B$16</f>
        <v>-270.37037037037027</v>
      </c>
      <c r="D39">
        <f>('נתוני טמפ'!E39-'נתוני טמפ'!D39)/'נתוני מוט'!$B$16</f>
        <v>-125.92592592592595</v>
      </c>
      <c r="E39">
        <f>('נתוני טמפ'!F39-'נתוני טמפ'!E39)/'נתוני מוט'!$B$16</f>
        <v>-70.370370370370352</v>
      </c>
      <c r="F39">
        <f>('נתוני טמפ'!G39-'נתוני טמפ'!F39)/'נתוני מוט'!$B$16</f>
        <v>-20.987654320987644</v>
      </c>
      <c r="G39">
        <f>('נתוני טמפ'!H39-'נתוני טמפ'!G39)/'נתוני מוט'!$B$16</f>
        <v>-20.987654320987687</v>
      </c>
      <c r="H39">
        <f>('נתוני טמפ'!I39-'נתוני טמפ'!H39)/'נתוני מוט'!$B$16</f>
        <v>0</v>
      </c>
      <c r="I39">
        <f>('נתוני טמפ'!J39-'נתוני טמפ'!I39)/'נתוני מוט'!$B$16</f>
        <v>4.938271604938298</v>
      </c>
    </row>
    <row r="40" spans="2:9" x14ac:dyDescent="0.25">
      <c r="B40">
        <v>37</v>
      </c>
      <c r="C40">
        <f>('נתוני טמפ'!D40-'נתוני טמפ'!C40)/'נתוני מוט'!$B$16</f>
        <v>-265.4320987654321</v>
      </c>
      <c r="D40">
        <f>('נתוני טמפ'!E40-'נתוני טמפ'!D40)/'נתוני מוט'!$B$16</f>
        <v>-124.69135802469137</v>
      </c>
      <c r="E40">
        <f>('נתוני טמפ'!F40-'נתוני טמפ'!E40)/'נתוני מוט'!$B$16</f>
        <v>-69.135802469135811</v>
      </c>
      <c r="F40">
        <f>('נתוני טמפ'!G40-'נתוני טמפ'!F40)/'נתוני מוט'!$B$16</f>
        <v>-22.222222222222229</v>
      </c>
      <c r="G40">
        <f>('נתוני טמפ'!H40-'נתוני טמפ'!G40)/'נתוני מוט'!$B$16</f>
        <v>-22.222222222222229</v>
      </c>
      <c r="H40">
        <f>('נתוני טמפ'!I40-'נתוני טמפ'!H40)/'נתוני מוט'!$B$16</f>
        <v>0</v>
      </c>
      <c r="I40">
        <f>('נתוני טמפ'!J40-'נתוני טמפ'!I40)/'נתוני מוט'!$B$16</f>
        <v>4.938271604938298</v>
      </c>
    </row>
    <row r="41" spans="2:9" x14ac:dyDescent="0.25">
      <c r="B41">
        <v>38</v>
      </c>
      <c r="C41">
        <f>('נתוני טמפ'!D41-'נתוני טמפ'!C41)/'נתוני מוט'!$B$16</f>
        <v>-269.13580246913574</v>
      </c>
      <c r="D41">
        <f>('נתוני טמפ'!E41-'נתוני טמפ'!D41)/'נתוני מוט'!$B$16</f>
        <v>-122.2222222222222</v>
      </c>
      <c r="E41">
        <f>('נתוני טמפ'!F41-'נתוני טמפ'!E41)/'נתוני מוט'!$B$16</f>
        <v>-71.604938271604894</v>
      </c>
      <c r="F41">
        <f>('נתוני טמפ'!G41-'נתוני טמפ'!F41)/'נתוני מוט'!$B$16</f>
        <v>-23.456790123456816</v>
      </c>
      <c r="G41">
        <f>('נתוני טמפ'!H41-'נתוני טמפ'!G41)/'נתוני מוט'!$B$16</f>
        <v>-22.222222222222229</v>
      </c>
      <c r="H41">
        <f>('נתוני טמפ'!I41-'נתוני טמפ'!H41)/'נתוני מוט'!$B$16</f>
        <v>0</v>
      </c>
      <c r="I41">
        <f>('נתוני טמפ'!J41-'נתוני טמפ'!I41)/'נתוני מוט'!$B$16</f>
        <v>4.938271604938298</v>
      </c>
    </row>
    <row r="42" spans="2:9" x14ac:dyDescent="0.25">
      <c r="B42">
        <v>39</v>
      </c>
      <c r="C42">
        <f>('נתוני טמפ'!D42-'נתוני טמפ'!C42)/'נתוני מוט'!$B$16</f>
        <v>-275.3086419753086</v>
      </c>
      <c r="D42">
        <f>('נתוני טמפ'!E42-'נתוני טמפ'!D42)/'נתוני מוט'!$B$16</f>
        <v>-125.92592592592595</v>
      </c>
      <c r="E42">
        <f>('נתוני טמפ'!F42-'נתוני טמפ'!E42)/'נתוני מוט'!$B$16</f>
        <v>-67.901234567901227</v>
      </c>
      <c r="F42">
        <f>('נתוני טמפ'!G42-'נתוני טמפ'!F42)/'נתוני מוט'!$B$16</f>
        <v>-22.222222222222229</v>
      </c>
      <c r="G42">
        <f>('נתוני טמפ'!H42-'נתוני טמפ'!G42)/'נתוני מוט'!$B$16</f>
        <v>-20.987654320987644</v>
      </c>
      <c r="H42">
        <f>('נתוני טמפ'!I42-'נתוני טמפ'!H42)/'נתוני מוט'!$B$16</f>
        <v>-1.2345679012345854</v>
      </c>
      <c r="I42">
        <f>('נתוני טמפ'!J42-'נתוני טמפ'!I42)/'נתוני מוט'!$B$16</f>
        <v>4.938271604938298</v>
      </c>
    </row>
    <row r="43" spans="2:9" x14ac:dyDescent="0.25">
      <c r="B43">
        <v>40</v>
      </c>
      <c r="C43">
        <f>('נתוני טמפ'!D43-'נתוני טמפ'!C43)/'נתוני מוט'!$B$16</f>
        <v>-281.48148148148141</v>
      </c>
      <c r="D43">
        <f>('נתוני טמפ'!E43-'נתוני טמפ'!D43)/'נתוני מוט'!$B$16</f>
        <v>-127.16049382716045</v>
      </c>
      <c r="E43">
        <f>('נתוני טמפ'!F43-'נתוני טמפ'!E43)/'נתוני מוט'!$B$16</f>
        <v>-66.666666666666686</v>
      </c>
      <c r="F43">
        <f>('נתוני טמפ'!G43-'נתוני טמפ'!F43)/'נתוני מוט'!$B$16</f>
        <v>-20.987654320987644</v>
      </c>
      <c r="G43">
        <f>('נתוני טמפ'!H43-'נתוני טמפ'!G43)/'נתוני מוט'!$B$16</f>
        <v>-19.753086419753103</v>
      </c>
      <c r="H43">
        <f>('נתוני טמפ'!I43-'נתוני טמפ'!H43)/'נתוני מוט'!$B$16</f>
        <v>-1.2345679012345854</v>
      </c>
      <c r="I43">
        <f>('נתוני טמפ'!J43-'נתוני טמפ'!I43)/'נתוני מוט'!$B$16</f>
        <v>4.938271604938298</v>
      </c>
    </row>
    <row r="44" spans="2:9" x14ac:dyDescent="0.25">
      <c r="B44">
        <v>41</v>
      </c>
      <c r="C44">
        <f>('נתוני טמפ'!D44-'נתוני טמפ'!C44)/'נתוני מוט'!$B$16</f>
        <v>-256.79012345679018</v>
      </c>
      <c r="D44">
        <f>('נתוני טמפ'!E44-'נתוני טמפ'!D44)/'נתוני מוט'!$B$16</f>
        <v>-122.2222222222222</v>
      </c>
      <c r="E44">
        <f>('נתוני טמפ'!F44-'נתוני טמפ'!E44)/'נתוני מוט'!$B$16</f>
        <v>-72.839506172839492</v>
      </c>
      <c r="F44">
        <f>('נתוני טמפ'!G44-'נתוני טמפ'!F44)/'נתוני מוט'!$B$16</f>
        <v>-23.456790123456816</v>
      </c>
      <c r="G44">
        <f>('נתוני טמפ'!H44-'נתוני טמפ'!G44)/'נתוני מוט'!$B$16</f>
        <v>-20.987654320987644</v>
      </c>
      <c r="H44">
        <f>('נתוני טמפ'!I44-'נתוני טמפ'!H44)/'נתוני מוט'!$B$16</f>
        <v>-1.2345679012345854</v>
      </c>
      <c r="I44">
        <f>('נתוני טמפ'!J44-'נתוני טמפ'!I44)/'נתוני מוט'!$B$16</f>
        <v>4.938271604938298</v>
      </c>
    </row>
    <row r="45" spans="2:9" x14ac:dyDescent="0.25">
      <c r="B45">
        <v>42</v>
      </c>
      <c r="C45">
        <f>('נתוני טמפ'!D45-'נתוני טמפ'!C45)/'נתוני מוט'!$B$16</f>
        <v>-276.54320987654319</v>
      </c>
      <c r="D45">
        <f>('נתוני טמפ'!E45-'נתוני טמפ'!D45)/'נתוני מוט'!$B$16</f>
        <v>-123.45679012345678</v>
      </c>
      <c r="E45">
        <f>('נתוני טמפ'!F45-'נתוני טמפ'!E45)/'נתוני מוט'!$B$16</f>
        <v>-67.901234567901227</v>
      </c>
      <c r="F45">
        <f>('נתוני טמפ'!G45-'נתוני טמפ'!F45)/'נתוני מוט'!$B$16</f>
        <v>-22.222222222222186</v>
      </c>
      <c r="G45">
        <f>('נתוני טמפ'!H45-'נתוני טמפ'!G45)/'נתוני מוט'!$B$16</f>
        <v>-19.753086419753103</v>
      </c>
      <c r="H45">
        <f>('נתוני טמפ'!I45-'נתוני טמפ'!H45)/'נתוני מוט'!$B$16</f>
        <v>-1.2345679012345854</v>
      </c>
      <c r="I45">
        <f>('נתוני טמפ'!J45-'נתוני טמפ'!I45)/'נתוני מוט'!$B$16</f>
        <v>4.938271604938298</v>
      </c>
    </row>
    <row r="46" spans="2:9" x14ac:dyDescent="0.25">
      <c r="B46">
        <v>43</v>
      </c>
      <c r="C46">
        <f>('נתוני טמפ'!D46-'נתוני טמפ'!C46)/'נתוני מוט'!$B$16</f>
        <v>-272.83950617283949</v>
      </c>
      <c r="D46">
        <f>('נתוני טמפ'!E46-'נתוני טמפ'!D46)/'נתוני מוט'!$B$16</f>
        <v>-118.51851851851853</v>
      </c>
      <c r="E46">
        <f>('נתוני טמפ'!F46-'נתוני טמפ'!E46)/'נתוני מוט'!$B$16</f>
        <v>-71.604938271604951</v>
      </c>
      <c r="F46">
        <f>('נתוני טמפ'!G46-'נתוני טמפ'!F46)/'נתוני מוט'!$B$16</f>
        <v>-24.691358024691358</v>
      </c>
      <c r="G46">
        <f>('נתוני טמפ'!H46-'נתוני טמפ'!G46)/'נתוני מוט'!$B$16</f>
        <v>-20.987654320987644</v>
      </c>
      <c r="H46">
        <f>('נתוני טמפ'!I46-'נתוני טמפ'!H46)/'נתוני מוט'!$B$16</f>
        <v>-1.2345679012345854</v>
      </c>
      <c r="I46">
        <f>('נתוני טמפ'!J46-'נתוני טמפ'!I46)/'נתוני מוט'!$B$16</f>
        <v>4.938271604938298</v>
      </c>
    </row>
    <row r="47" spans="2:9" x14ac:dyDescent="0.25">
      <c r="B47">
        <v>44</v>
      </c>
      <c r="C47">
        <f>('נתוני טמפ'!D47-'נתוני טמפ'!C47)/'נתוני מוט'!$B$16</f>
        <v>-260.49382716049382</v>
      </c>
      <c r="D47">
        <f>('נתוני טמפ'!E47-'נתוני טמפ'!D47)/'נתוני מוט'!$B$16</f>
        <v>-120.98765432098762</v>
      </c>
      <c r="E47">
        <f>('נתוני טמפ'!F47-'נתוני טמפ'!E47)/'נתוני מוט'!$B$16</f>
        <v>-72.839506172839535</v>
      </c>
      <c r="F47">
        <f>('נתוני טמפ'!G47-'נתוני טמפ'!F47)/'נתוני מוט'!$B$16</f>
        <v>-24.691358024691358</v>
      </c>
      <c r="G47">
        <f>('נתוני טמפ'!H47-'נתוני טמפ'!G47)/'נתוני מוט'!$B$16</f>
        <v>-20.987654320987644</v>
      </c>
      <c r="H47">
        <f>('נתוני טמפ'!I47-'נתוני טמפ'!H47)/'נתוני מוט'!$B$16</f>
        <v>-1.2345679012345854</v>
      </c>
      <c r="I47">
        <f>('נתוני טמפ'!J47-'נתוני טמפ'!I47)/'נתוני מוט'!$B$16</f>
        <v>4.938271604938298</v>
      </c>
    </row>
    <row r="48" spans="2:9" x14ac:dyDescent="0.25">
      <c r="B48">
        <v>45</v>
      </c>
      <c r="C48">
        <f>('נתוני טמפ'!D48-'נתוני טמפ'!C48)/'נתוני מוט'!$B$16</f>
        <v>-275.3086419753086</v>
      </c>
      <c r="D48">
        <f>('נתוני טמפ'!E48-'נתוני טמפ'!D48)/'נתוני מוט'!$B$16</f>
        <v>-120.98765432098762</v>
      </c>
      <c r="E48">
        <f>('נתוני טמפ'!F48-'נתוני טמפ'!E48)/'נתוני מוט'!$B$16</f>
        <v>-66.666666666666686</v>
      </c>
      <c r="F48">
        <f>('נתוני טמפ'!G48-'נתוני טמפ'!F48)/'נתוני מוט'!$B$16</f>
        <v>-24.691358024691358</v>
      </c>
      <c r="G48">
        <f>('נתוני טמפ'!H48-'נתוני טמפ'!G48)/'נתוני מוט'!$B$16</f>
        <v>-20.987654320987644</v>
      </c>
      <c r="H48">
        <f>('נתוני טמפ'!I48-'נתוני טמפ'!H48)/'נתוני מוט'!$B$16</f>
        <v>-2.4691358024691707</v>
      </c>
      <c r="I48">
        <f>('נתוני טמפ'!J48-'נתוני טמפ'!I48)/'נתוני מוט'!$B$16</f>
        <v>12.345679012345679</v>
      </c>
    </row>
    <row r="49" spans="2:9" x14ac:dyDescent="0.25">
      <c r="B49">
        <v>46</v>
      </c>
      <c r="C49">
        <f>('נתוני טמפ'!D49-'נתוני טמפ'!C49)/'נתוני מוט'!$B$16</f>
        <v>-258.02469135802477</v>
      </c>
      <c r="D49">
        <f>('נתוני טמפ'!E49-'נתוני טמפ'!D49)/'נתוני מוט'!$B$16</f>
        <v>-129.62962962962962</v>
      </c>
      <c r="E49">
        <f>('נתוני טמפ'!F49-'נתוני טמפ'!E49)/'נתוני מוט'!$B$16</f>
        <v>-69.135802469135811</v>
      </c>
      <c r="F49">
        <f>('נתוני טמפ'!G49-'נתוני טמפ'!F49)/'נתוני מוט'!$B$16</f>
        <v>-24.691358024691358</v>
      </c>
      <c r="G49">
        <f>('נתוני טמפ'!H49-'נתוני טמפ'!G49)/'נתוני מוט'!$B$16</f>
        <v>-22.222222222222186</v>
      </c>
      <c r="H49">
        <f>('נתוני טמפ'!I49-'נתוני טמפ'!H49)/'נתוני מוט'!$B$16</f>
        <v>-2.4691358024691707</v>
      </c>
      <c r="I49">
        <f>('נתוני טמפ'!J49-'נתוני טמפ'!I49)/'נתוני מוט'!$B$16</f>
        <v>6.1728395061728394</v>
      </c>
    </row>
    <row r="50" spans="2:9" x14ac:dyDescent="0.25">
      <c r="B50">
        <v>47</v>
      </c>
      <c r="C50">
        <f>('נתוני טמפ'!D50-'נתוני טמפ'!C50)/'נתוני מוט'!$B$16</f>
        <v>-255.55555555555557</v>
      </c>
      <c r="D50">
        <f>('נתוני טמפ'!E50-'נתוני טמפ'!D50)/'נתוני מוט'!$B$16</f>
        <v>-124.69135802469137</v>
      </c>
      <c r="E50">
        <f>('נתוני טמפ'!F50-'נתוני טמפ'!E50)/'נתוני מוט'!$B$16</f>
        <v>-74.074074074074076</v>
      </c>
      <c r="F50">
        <f>('נתוני טמפ'!G50-'נתוני טמפ'!F50)/'נתוני מוט'!$B$16</f>
        <v>-24.691358024691358</v>
      </c>
      <c r="G50">
        <f>('נתוני טמפ'!H50-'נתוני טמפ'!G50)/'נתוני מוט'!$B$16</f>
        <v>-22.222222222222186</v>
      </c>
      <c r="H50">
        <f>('נתוני טמפ'!I50-'נתוני טמפ'!H50)/'נתוני מוט'!$B$16</f>
        <v>-1.2345679012345854</v>
      </c>
      <c r="I50">
        <f>('נתוני טמפ'!J50-'נתוני טמפ'!I50)/'נתוני מוט'!$B$16</f>
        <v>4.9382716049382536</v>
      </c>
    </row>
    <row r="51" spans="2:9" x14ac:dyDescent="0.25">
      <c r="B51">
        <v>48</v>
      </c>
      <c r="C51">
        <f>('נתוני טמפ'!D51-'נתוני טמפ'!C51)/'נתוני מוט'!$B$16</f>
        <v>-250.61728395061724</v>
      </c>
      <c r="D51">
        <f>('נתוני טמפ'!E51-'נתוני טמפ'!D51)/'נתוני מוט'!$B$16</f>
        <v>-129.62962962962962</v>
      </c>
      <c r="E51">
        <f>('נתוני טמפ'!F51-'נתוני טמפ'!E51)/'נתוני מוט'!$B$16</f>
        <v>-74.074074074074076</v>
      </c>
      <c r="F51">
        <f>('נתוני טמפ'!G51-'נתוני טמפ'!F51)/'נתוני מוט'!$B$16</f>
        <v>-25.925925925925942</v>
      </c>
      <c r="G51">
        <f>('נתוני טמפ'!H51-'נתוני טמפ'!G51)/'נתוני מוט'!$B$16</f>
        <v>-20.987654320987644</v>
      </c>
      <c r="H51">
        <f>('נתוני טמפ'!I51-'נתוני טמפ'!H51)/'נתוני מוט'!$B$16</f>
        <v>-2.4691358024691268</v>
      </c>
      <c r="I51">
        <f>('נתוני טמפ'!J51-'נתוני טמפ'!I51)/'נתוני מוט'!$B$16</f>
        <v>4.9382716049382536</v>
      </c>
    </row>
    <row r="52" spans="2:9" x14ac:dyDescent="0.25">
      <c r="B52">
        <v>49</v>
      </c>
      <c r="C52">
        <f>('נתוני טמפ'!D52-'נתוני טמפ'!C52)/'נתוני מוט'!$B$16</f>
        <v>-255.55555555555557</v>
      </c>
      <c r="D52">
        <f>('נתוני טמפ'!E52-'נתוני טמפ'!D52)/'נתוני מוט'!$B$16</f>
        <v>-129.62962962962962</v>
      </c>
      <c r="E52">
        <f>('נתוני טמפ'!F52-'נתוני טמפ'!E52)/'נתוני מוט'!$B$16</f>
        <v>-71.604938271604894</v>
      </c>
      <c r="F52">
        <f>('נתוני טמפ'!G52-'נתוני טמפ'!F52)/'נתוני מוט'!$B$16</f>
        <v>-24.691358024691358</v>
      </c>
      <c r="G52">
        <f>('נתוני טמפ'!H52-'נתוני טמפ'!G52)/'נתוני מוט'!$B$16</f>
        <v>-22.222222222222229</v>
      </c>
      <c r="H52">
        <f>('נתוני טמפ'!I52-'נתוני טמפ'!H52)/'נתוני מוט'!$B$16</f>
        <v>-2.4691358024691268</v>
      </c>
      <c r="I52">
        <f>('נתוני טמפ'!J52-'נתוני טמפ'!I52)/'נתוני מוט'!$B$16</f>
        <v>4.9382716049382536</v>
      </c>
    </row>
    <row r="53" spans="2:9" x14ac:dyDescent="0.25">
      <c r="B53">
        <v>50</v>
      </c>
      <c r="C53">
        <f>('נתוני טמפ'!D53-'נתוני טמפ'!C53)/'נתוני מוט'!$B$16</f>
        <v>-254.32098765432099</v>
      </c>
      <c r="D53">
        <f>('נתוני טמפ'!E53-'נתוני טמפ'!D53)/'נתוני מוט'!$B$16</f>
        <v>-128.39506172839504</v>
      </c>
      <c r="E53">
        <f>('נתוני טמפ'!F53-'נתוני טמפ'!E53)/'נתוני מוט'!$B$16</f>
        <v>-72.839506172839492</v>
      </c>
      <c r="F53">
        <f>('נתוני טמפ'!G53-'נתוני טמפ'!F53)/'נתוני מוט'!$B$16</f>
        <v>-25.925925925925942</v>
      </c>
      <c r="G53">
        <f>('נתוני טמפ'!H53-'נתוני טמפ'!G53)/'נתוני מוט'!$B$16</f>
        <v>-22.222222222222229</v>
      </c>
      <c r="H53">
        <f>('נתוני טמפ'!I53-'נתוני טמפ'!H53)/'נתוני מוט'!$B$16</f>
        <v>-2.4691358024691268</v>
      </c>
      <c r="I53">
        <f>('נתוני טמפ'!J53-'נתוני טמפ'!I53)/'נתוני מוט'!$B$16</f>
        <v>4.9382716049382536</v>
      </c>
    </row>
    <row r="54" spans="2:9" x14ac:dyDescent="0.25">
      <c r="B54">
        <v>51</v>
      </c>
      <c r="C54">
        <f>('נתוני טמפ'!D54-'נתוני טמפ'!C54)/'נתוני מוט'!$B$16</f>
        <v>-311.11111111111103</v>
      </c>
      <c r="D54">
        <f>('נתוני טמפ'!E54-'נתוני טמפ'!D54)/'נתוני מוט'!$B$16</f>
        <v>-69.135802469135811</v>
      </c>
      <c r="E54">
        <f>('נתוני טמפ'!F54-'נתוני טמפ'!E54)/'נתוני מוט'!$B$16</f>
        <v>-38.271604938271622</v>
      </c>
      <c r="F54">
        <f>('נתוני טמפ'!G54-'נתוני טמפ'!F54)/'נתוני מוט'!$B$16</f>
        <v>-8.6419753086419231</v>
      </c>
      <c r="G54">
        <f>('נתוני טמפ'!H54-'נתוני טמפ'!G54)/'נתוני מוט'!$B$16</f>
        <v>-27.160493827160529</v>
      </c>
      <c r="H54">
        <f>('נתוני טמפ'!I54-'נתוני טמפ'!H54)/'נתוני מוט'!$B$16</f>
        <v>-12.345679012345679</v>
      </c>
      <c r="I54">
        <f>('נתוני טמפ'!J54-'נתוני טמפ'!I54)/'נתוני מוט'!$B$16</f>
        <v>-7.4074074074074243</v>
      </c>
    </row>
    <row r="55" spans="2:9" x14ac:dyDescent="0.25">
      <c r="B55">
        <v>52</v>
      </c>
      <c r="C55">
        <f>('נתוני טמפ'!D55-'נתוני טמפ'!C55)/'נתוני מוט'!$B$16</f>
        <v>-307.40740740740739</v>
      </c>
      <c r="D55">
        <f>('נתוני טמפ'!E55-'נתוני טמפ'!D55)/'נתוני מוט'!$B$16</f>
        <v>-70.370370370370409</v>
      </c>
      <c r="E55">
        <f>('נתוני טמפ'!F55-'נתוני טמפ'!E55)/'נתוני מוט'!$B$16</f>
        <v>-37.037037037037038</v>
      </c>
      <c r="F55">
        <f>('נתוני טמפ'!G55-'נתוני טמפ'!F55)/'נתוני מוט'!$B$16</f>
        <v>-9.8765432098765071</v>
      </c>
      <c r="G55">
        <f>('נתוני טמפ'!H55-'נתוני טמפ'!G55)/'נתוני מוט'!$B$16</f>
        <v>-24.691358024691358</v>
      </c>
      <c r="H55">
        <f>('נתוני טמפ'!I55-'נתוני טמפ'!H55)/'נתוני מוט'!$B$16</f>
        <v>-9.8765432098765515</v>
      </c>
      <c r="I55">
        <f>('נתוני טמפ'!J55-'נתוני טמפ'!I55)/'נתוני מוט'!$B$16</f>
        <v>-11.111111111111137</v>
      </c>
    </row>
    <row r="56" spans="2:9" x14ac:dyDescent="0.25">
      <c r="B56">
        <v>53</v>
      </c>
      <c r="C56">
        <f>('נתוני טמפ'!D56-'נתוני טמפ'!C56)/'נתוני מוט'!$B$16</f>
        <v>-307.40740740740728</v>
      </c>
      <c r="D56">
        <f>('נתוני טמפ'!E56-'נתוני טמפ'!D56)/'נתוני מוט'!$B$16</f>
        <v>-69.135802469135811</v>
      </c>
      <c r="E56">
        <f>('נתוני טמפ'!F56-'נתוני טמפ'!E56)/'נתוני מוט'!$B$16</f>
        <v>-39.506172839506206</v>
      </c>
      <c r="F56">
        <f>('נתוני טמפ'!G56-'נתוני טמפ'!F56)/'נתוני מוט'!$B$16</f>
        <v>-9.8765432098765071</v>
      </c>
      <c r="G56">
        <f>('נתוני טמפ'!H56-'נתוני טמפ'!G56)/'נתוני מוט'!$B$16</f>
        <v>-24.691358024691358</v>
      </c>
      <c r="H56">
        <f>('נתוני טמפ'!I56-'נתוני טמפ'!H56)/'נתוני מוט'!$B$16</f>
        <v>-12.345679012345679</v>
      </c>
      <c r="I56">
        <f>('נתוני טמפ'!J56-'נתוני טמפ'!I56)/'נתוני מוט'!$B$16</f>
        <v>-9.8765432098765515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2" tint="-0.249977111117893"/>
  </sheetPr>
  <dimension ref="A1:J56"/>
  <sheetViews>
    <sheetView workbookViewId="0">
      <selection activeCell="K12" sqref="K12"/>
    </sheetView>
  </sheetViews>
  <sheetFormatPr defaultRowHeight="15" x14ac:dyDescent="0.25"/>
  <sheetData>
    <row r="1" spans="1:10" x14ac:dyDescent="0.25">
      <c r="B1" t="s">
        <v>6</v>
      </c>
    </row>
    <row r="2" spans="1:10" x14ac:dyDescent="0.25">
      <c r="A2" t="s">
        <v>5</v>
      </c>
      <c r="C2">
        <f>'נתוני טמפ'!C2</f>
        <v>8.1000000000000003E-2</v>
      </c>
      <c r="D2">
        <f>'נתוני טמפ'!D2</f>
        <v>0.156</v>
      </c>
      <c r="E2">
        <f>'נתוני טמפ'!E2</f>
        <v>0.23099999999999998</v>
      </c>
      <c r="F2">
        <f>'נתוני טמפ'!F2</f>
        <v>0.30599999999999999</v>
      </c>
      <c r="G2">
        <f>'נתוני טמפ'!G2</f>
        <v>0.38100000000000001</v>
      </c>
      <c r="H2">
        <f>'נתוני טמפ'!H2</f>
        <v>0.45600000000000002</v>
      </c>
      <c r="I2">
        <f>'נתוני טמפ'!I2</f>
        <v>0.53100000000000003</v>
      </c>
      <c r="J2">
        <f>'נתוני טמפ'!J2</f>
        <v>0.60599999999999998</v>
      </c>
    </row>
    <row r="3" spans="1:10" x14ac:dyDescent="0.25">
      <c r="B3">
        <v>0</v>
      </c>
      <c r="C3">
        <f>ABS(שיפועים!C3/2*'נתוני מוט'!$B$22)</f>
        <v>1.2345679012345635E-2</v>
      </c>
      <c r="D3">
        <f>ABS((שיפועים!C3+שיפועים!D3)/4*'נתוני מוט'!$B$22)</f>
        <v>3.0864197530863537E-3</v>
      </c>
      <c r="E3">
        <f>ABS((שיפועים!D3+שיפועים!E3)/4*'נתוני מוט'!$B$22)</f>
        <v>1.2345679012345637E-2</v>
      </c>
      <c r="F3">
        <f>ABS((שיפועים!E3+שיפועים!F3)/4*'נתוני מוט'!$B$22)</f>
        <v>6.1728395061729268E-3</v>
      </c>
      <c r="G3">
        <f>ABS((שיפועים!F3+שיפועים!G3)/4*'נתוני מוט'!$B$22)</f>
        <v>0</v>
      </c>
      <c r="H3">
        <f>ABS((שיפועים!G3+שיפועים!H3)/4*'נתוני מוט'!$B$22)</f>
        <v>3.0864197530864625E-3</v>
      </c>
      <c r="I3">
        <f>ABS((שיפועים!H3+שיפועים!I3)/4*'נתוני מוט'!$B$22)</f>
        <v>3.0864197530864192E-2</v>
      </c>
      <c r="J3">
        <f>ABS(שיפועים!I3/2*'נתוני מוט'!$B$22)</f>
        <v>3.7037037037037125E-2</v>
      </c>
    </row>
    <row r="4" spans="1:10" x14ac:dyDescent="0.25">
      <c r="B4">
        <v>1</v>
      </c>
      <c r="C4">
        <f>ABS(שיפועים!C4/2*'נתוני מוט'!$B$22)</f>
        <v>0.48271604938271612</v>
      </c>
      <c r="D4">
        <f>ABS((שיפועים!C4+שיפועים!D4)/4*'נתוני מוט'!$B$22)</f>
        <v>0.27160493827160487</v>
      </c>
      <c r="E4">
        <f>ABS((שיפועים!D4+שיפועים!E4)/4*'נתוני מוט'!$B$22)</f>
        <v>4.9382716049382762E-2</v>
      </c>
      <c r="F4">
        <f>ABS((שיפועים!E4+שיפועים!F4)/4*'נתוני מוט'!$B$22)</f>
        <v>9.8765432098765534E-3</v>
      </c>
      <c r="G4">
        <f>ABS((שיפועים!F4+שיפועים!G4)/4*'נתוני מוט'!$B$22)</f>
        <v>1.8518518518519222E-3</v>
      </c>
      <c r="H4">
        <f>ABS((שיפועים!G4+שיפועים!H4)/4*'נתוני מוט'!$B$22)</f>
        <v>8.6419753086420109E-3</v>
      </c>
      <c r="I4">
        <f>ABS((שיפועים!H4+שיפועים!I4)/4*'נתוני מוט'!$B$22)</f>
        <v>3.271604938271612E-2</v>
      </c>
      <c r="J4">
        <f>ABS(שיפועים!I4/2*'נתוני מוט'!$B$22)</f>
        <v>3.3333333333333284E-2</v>
      </c>
    </row>
    <row r="5" spans="1:10" x14ac:dyDescent="0.25">
      <c r="B5">
        <v>2</v>
      </c>
      <c r="C5">
        <f>ABS(שיפועים!C5/2*'נתוני מוט'!$B$22)</f>
        <v>0.79629629629629639</v>
      </c>
      <c r="D5">
        <f>ABS((שיפועים!C5+שיפועים!D5)/4*'נתוני מוט'!$B$22)</f>
        <v>0.45061728395061729</v>
      </c>
      <c r="E5">
        <f>ABS((שיפועים!D5+שיפועים!E5)/4*'נתוני מוט'!$B$22)</f>
        <v>7.4074074074074139E-2</v>
      </c>
      <c r="F5">
        <f>ABS((שיפועים!E5+שיפועים!F5)/4*'נתוני מוט'!$B$22)</f>
        <v>1.2345679012345746E-2</v>
      </c>
      <c r="G5">
        <f>ABS((שיפועים!F5+שיפועים!G5)/4*'נתוני מוט'!$B$22)</f>
        <v>3.0864197530864634E-3</v>
      </c>
      <c r="H5">
        <f>ABS((שיפועים!G5+שיפועים!H5)/4*'נתוני מוט'!$B$22)</f>
        <v>1.2345679012345743E-2</v>
      </c>
      <c r="I5">
        <f>ABS((שיפועים!H5+שיפועים!I5)/4*'נתוני מוט'!$B$22)</f>
        <v>3.3950617283950664E-2</v>
      </c>
      <c r="J5">
        <f>ABS(שיפועים!I5/2*'נתוני מוט'!$B$22)</f>
        <v>3.0864197530864199E-2</v>
      </c>
    </row>
    <row r="6" spans="1:10" x14ac:dyDescent="0.25">
      <c r="B6">
        <v>3</v>
      </c>
      <c r="C6">
        <f>ABS(שיפועים!C6/2*'נתוני מוט'!$B$22)</f>
        <v>0.94567901234567897</v>
      </c>
      <c r="D6">
        <f>ABS((שיפועים!C6+שיפועים!D6)/4*'נתוני מוט'!$B$22)</f>
        <v>0.56435185185185188</v>
      </c>
      <c r="E6">
        <f>ABS((שיפועים!D6+שיפועים!E6)/4*'נתוני מוט'!$B$22)</f>
        <v>0.12160493827160508</v>
      </c>
      <c r="F6">
        <f>ABS((שיפועים!E6+שיפועים!F6)/4*'נתוני מוט'!$B$22)</f>
        <v>2.0833333333333245E-2</v>
      </c>
      <c r="G6">
        <f>ABS((שיפועים!F6+שיפועים!G6)/4*'נתוני מוט'!$B$22)</f>
        <v>3.0864197530864634E-3</v>
      </c>
      <c r="H6">
        <f>ABS((שיפועים!G6+שיפועים!H6)/4*'נתוני מוט'!$B$22)</f>
        <v>1.0648148148148113E-2</v>
      </c>
      <c r="I6">
        <f>ABS((שיפועים!H6+שיפועים!I6)/4*'נתוני מוט'!$B$22)</f>
        <v>3.3950617283950664E-2</v>
      </c>
      <c r="J6">
        <f>ABS(שיפועים!I6/2*'נתוני מוט'!$B$22)</f>
        <v>3.4259259259259246E-2</v>
      </c>
    </row>
    <row r="7" spans="1:10" x14ac:dyDescent="0.25">
      <c r="B7">
        <v>4</v>
      </c>
      <c r="C7">
        <f>ABS(שיפועים!C7/2*'נתוני מוט'!$B$22)</f>
        <v>1.0679012345679011</v>
      </c>
      <c r="D7">
        <f>ABS((שיפועים!C7+שיפועים!D7)/4*'נתוני מוט'!$B$22)</f>
        <v>0.65740740740740733</v>
      </c>
      <c r="E7">
        <f>ABS((שיפועים!D7+שיפועים!E7)/4*'נתוני מוט'!$B$22)</f>
        <v>0.16049382716049379</v>
      </c>
      <c r="F7">
        <f>ABS((שיפועים!E7+שיפועים!F7)/4*'נתוני מוט'!$B$22)</f>
        <v>2.7777777777777735E-2</v>
      </c>
      <c r="G7">
        <f>ABS((שיפועים!F7+שיפועים!G7)/4*'נתוני מוט'!$B$22)</f>
        <v>3.0864197530863537E-3</v>
      </c>
      <c r="H7">
        <f>ABS((שיפועים!G7+שיפועים!H7)/4*'נתוני מוט'!$B$22)</f>
        <v>9.259259259259172E-3</v>
      </c>
      <c r="I7">
        <f>ABS((שיפועים!H7+שיפועים!I7)/4*'נתוני מוט'!$B$22)</f>
        <v>3.3950617283950664E-2</v>
      </c>
      <c r="J7">
        <f>ABS(שיפועים!I7/2*'נתוני מוט'!$B$22)</f>
        <v>3.7037037037037125E-2</v>
      </c>
    </row>
    <row r="8" spans="1:10" x14ac:dyDescent="0.25">
      <c r="B8">
        <v>5</v>
      </c>
      <c r="C8">
        <f>ABS(שיפועים!C8/2*'נתוני מוט'!$B$22)</f>
        <v>1.1358024691358024</v>
      </c>
      <c r="D8">
        <f>ABS((שיפועים!C8+שיפועים!D8)/4*'נתוני מוט'!$B$22)</f>
        <v>0.72222222222222221</v>
      </c>
      <c r="E8">
        <f>ABS((שיפועים!D8+שיפועים!E8)/4*'נתוני מוט'!$B$22)</f>
        <v>0.20061728395061729</v>
      </c>
      <c r="F8">
        <f>ABS((שיפועים!E8+שיפועים!F8)/4*'נתוני מוט'!$B$22)</f>
        <v>4.0123456790123371E-2</v>
      </c>
      <c r="G8">
        <f>ABS((שיפועים!F8+שיפועים!G8)/4*'נתוני מוט'!$B$22)</f>
        <v>0</v>
      </c>
      <c r="H8">
        <f>ABS((שיפועים!G8+שיפועים!H8)/4*'נתוני מוט'!$B$22)</f>
        <v>6.1728395061728183E-3</v>
      </c>
      <c r="I8">
        <f>ABS((שיפועים!H8+שיפועים!I8)/4*'נתוני מוט'!$B$22)</f>
        <v>3.0864197530864199E-2</v>
      </c>
      <c r="J8">
        <f>ABS(שיפועים!I8/2*'נתוני מוט'!$B$22)</f>
        <v>3.7037037037036903E-2</v>
      </c>
    </row>
    <row r="9" spans="1:10" x14ac:dyDescent="0.25">
      <c r="B9">
        <v>6</v>
      </c>
      <c r="C9">
        <f>ABS(שיפועים!C9/2*'נתוני מוט'!$B$22)</f>
        <v>1.2037037037037037</v>
      </c>
      <c r="D9">
        <f>ABS((שיפועים!C9+שיפועים!D9)/4*'נתוני מוט'!$B$22)</f>
        <v>0.77777777777777768</v>
      </c>
      <c r="E9">
        <f>ABS((שיפועים!D9+שיפועים!E9)/4*'נתוני מוט'!$B$22)</f>
        <v>0.2345679012345678</v>
      </c>
      <c r="F9">
        <f>ABS((שיפועים!E9+שיפועים!F9)/4*'נתוני מוט'!$B$22)</f>
        <v>5.2469135802469119E-2</v>
      </c>
      <c r="G9">
        <f>ABS((שיפועים!F9+שיפועים!G9)/4*'נתוני מוט'!$B$22)</f>
        <v>0</v>
      </c>
      <c r="H9">
        <f>ABS((שיפועים!G9+שיפועים!H9)/4*'נתוני מוט'!$B$22)</f>
        <v>6.1728395061728175E-3</v>
      </c>
      <c r="I9">
        <f>ABS((שיפועים!H9+שיפועים!I9)/4*'נתוני מוט'!$B$22)</f>
        <v>3.3950617283950546E-2</v>
      </c>
      <c r="J9">
        <f>ABS(שיפועים!I9/2*'נתוני מוט'!$B$22)</f>
        <v>4.3209876543209833E-2</v>
      </c>
    </row>
    <row r="10" spans="1:10" x14ac:dyDescent="0.25">
      <c r="B10">
        <v>7</v>
      </c>
      <c r="C10">
        <f>ABS(שיפועים!C10/2*'נתוני מוט'!$B$22)</f>
        <v>1.2345679012345678</v>
      </c>
      <c r="D10">
        <f>ABS((שיפועים!C10+שיפועים!D10)/4*'נתוני מוט'!$B$22)</f>
        <v>0.81790123456790131</v>
      </c>
      <c r="E10">
        <f>ABS((שיפועים!D10+שיפועים!E10)/4*'נתוני מוט'!$B$22)</f>
        <v>0.27160493827160509</v>
      </c>
      <c r="F10">
        <f>ABS((שיפועים!E10+שיפועים!F10)/4*'נתוני מוט'!$B$22)</f>
        <v>6.7901234567901217E-2</v>
      </c>
      <c r="G10">
        <f>ABS((שיפועים!F10+שיפועים!G10)/4*'נתוני מוט'!$B$22)</f>
        <v>6.1728395061728175E-3</v>
      </c>
      <c r="H10">
        <f>ABS((שיפועים!G10+שיפועים!H10)/4*'נתוני מוט'!$B$22)</f>
        <v>9.2592592592592813E-3</v>
      </c>
      <c r="I10">
        <f>ABS((שיפועים!H10+שיפועים!I10)/4*'נתוני מוט'!$B$22)</f>
        <v>3.7037037037037014E-2</v>
      </c>
      <c r="J10">
        <f>ABS(שיפועים!I10/2*'נתוני מוט'!$B$22)</f>
        <v>3.7037037037036903E-2</v>
      </c>
    </row>
    <row r="11" spans="1:10" x14ac:dyDescent="0.25">
      <c r="B11">
        <v>8</v>
      </c>
      <c r="C11">
        <f>ABS(שיפועים!C11/2*'נתוני מוט'!$B$22)</f>
        <v>1.2469135802469138</v>
      </c>
      <c r="D11">
        <f>ABS((שיפועים!C11+שיפועים!D11)/4*'נתוני מוט'!$B$22)</f>
        <v>0.84259259259259256</v>
      </c>
      <c r="E11">
        <f>ABS((שיפועים!D11+שיפועים!E11)/4*'נתוני מוט'!$B$22)</f>
        <v>0.30246913580246904</v>
      </c>
      <c r="F11">
        <f>ABS((שיפועים!E11+שיפועים!F11)/4*'נתוני מוט'!$B$22)</f>
        <v>8.3333333333333301E-2</v>
      </c>
      <c r="G11">
        <f>ABS((שיפועים!F11+שיפועים!G11)/4*'נתוני מוט'!$B$22)</f>
        <v>1.2345679012345746E-2</v>
      </c>
      <c r="H11">
        <f>ABS((שיפועים!G11+שיפועים!H11)/4*'נתוני מוט'!$B$22)</f>
        <v>3.0864197530863537E-3</v>
      </c>
      <c r="I11">
        <f>ABS((שיפועים!H11+שיפועים!I11)/4*'נתוני מוט'!$B$22)</f>
        <v>3.3950617283950664E-2</v>
      </c>
      <c r="J11">
        <f>ABS(שיפועים!I11/2*'נתוני מוט'!$B$22)</f>
        <v>3.7037037037037125E-2</v>
      </c>
    </row>
    <row r="12" spans="1:10" x14ac:dyDescent="0.25">
      <c r="B12">
        <v>9</v>
      </c>
      <c r="C12">
        <f>ABS(שיפועים!C12/2*'נתוני מוט'!$B$22)</f>
        <v>1.2592592592592591</v>
      </c>
      <c r="D12">
        <f>ABS((שיפועים!C12+שיפועים!D12)/4*'נתוני מוט'!$B$22)</f>
        <v>0.86419753086419748</v>
      </c>
      <c r="E12">
        <f>ABS((שיפועים!D12+שיפועים!E12)/4*'נתוני מוט'!$B$22)</f>
        <v>0.33024691358024688</v>
      </c>
      <c r="F12">
        <f>ABS((שיפועים!E12+שיפועים!F12)/4*'נתוני מוט'!$B$22)</f>
        <v>9.8765432098765413E-2</v>
      </c>
      <c r="G12">
        <f>ABS((שיפועים!F12+שיפועים!G12)/4*'נתוני מוט'!$B$22)</f>
        <v>1.8518518518518563E-2</v>
      </c>
      <c r="H12">
        <f>ABS((שיפועים!G12+שיפועים!H12)/4*'נתוני מוט'!$B$22)</f>
        <v>0</v>
      </c>
      <c r="I12">
        <f>ABS((שיפועים!H12+שיפועים!I12)/4*'נתוני מוט'!$B$22)</f>
        <v>3.3950617283950664E-2</v>
      </c>
      <c r="J12">
        <f>ABS(שיפועים!I12/2*'נתוני מוט'!$B$22)</f>
        <v>3.7037037037037125E-2</v>
      </c>
    </row>
    <row r="13" spans="1:10" x14ac:dyDescent="0.25">
      <c r="B13">
        <v>10</v>
      </c>
      <c r="C13">
        <f>ABS(שיפועים!C13/2*'נתוני מוט'!$B$22)</f>
        <v>1.283950617283951</v>
      </c>
      <c r="D13">
        <f>ABS((שיפועים!C13+שיפועים!D13)/4*'נתוני מוט'!$B$22)</f>
        <v>0.8919753086419755</v>
      </c>
      <c r="E13">
        <f>ABS((שיפועים!D13+שיפועים!E13)/4*'נתוני מוט'!$B$22)</f>
        <v>0.35493827160493824</v>
      </c>
      <c r="F13">
        <f>ABS((שיפועים!E13+שיפועים!F13)/4*'נתוני מוט'!$B$22)</f>
        <v>0.11111111111111115</v>
      </c>
      <c r="G13">
        <f>ABS((שיפועים!F13+שיפועים!G13)/4*'נתוני מוט'!$B$22)</f>
        <v>2.1604938271604916E-2</v>
      </c>
      <c r="H13">
        <f>ABS((שיפועים!G13+שיפועים!H13)/4*'נתוני מוט'!$B$22)</f>
        <v>3.0864197530863537E-3</v>
      </c>
      <c r="I13">
        <f>ABS((שיפועים!H13+שיפועים!I13)/4*'נתוני מוט'!$B$22)</f>
        <v>3.0864197530864199E-2</v>
      </c>
      <c r="J13">
        <f>ABS(שיפועים!I13/2*'נתוני מוט'!$B$22)</f>
        <v>3.7037037037036903E-2</v>
      </c>
    </row>
    <row r="14" spans="1:10" x14ac:dyDescent="0.25">
      <c r="B14">
        <v>11</v>
      </c>
      <c r="C14">
        <f>ABS(שיפועים!C14/2*'נתוני מוט'!$B$22)</f>
        <v>1.2839506172839503</v>
      </c>
      <c r="D14">
        <f>ABS((שיפועים!C14+שיפועים!D14)/4*'נתוני מוט'!$B$22)</f>
        <v>0.90123456790123446</v>
      </c>
      <c r="E14">
        <f>ABS((שיפועים!D14+שיפועים!E14)/4*'נתוני מוט'!$B$22)</f>
        <v>0.37345679012345684</v>
      </c>
      <c r="F14">
        <f>ABS((שיפועים!E14+שיפועים!F14)/4*'נתוני מוט'!$B$22)</f>
        <v>0.12654320987654327</v>
      </c>
      <c r="G14">
        <f>ABS((שיפועים!F14+שיפועים!G14)/4*'נתוני מוט'!$B$22)</f>
        <v>2.7777777777777846E-2</v>
      </c>
      <c r="H14">
        <f>ABS((שיפועים!G14+שיפועים!H14)/4*'נתוני מוט'!$B$22)</f>
        <v>3.0864197530863537E-3</v>
      </c>
      <c r="I14">
        <f>ABS((שיפועים!H14+שיפועים!I14)/4*'נתוני מוט'!$B$22)</f>
        <v>3.0864197530864199E-2</v>
      </c>
      <c r="J14">
        <f>ABS(שיפועים!I14/2*'נתוני מוט'!$B$22)</f>
        <v>3.7037037037036903E-2</v>
      </c>
    </row>
    <row r="15" spans="1:10" x14ac:dyDescent="0.25">
      <c r="B15">
        <v>12</v>
      </c>
      <c r="C15">
        <f>ABS(שיפועים!C15/2*'נתוני מוט'!$B$22)</f>
        <v>1.2901234567901232</v>
      </c>
      <c r="D15">
        <f>ABS((שיפועים!C15+שיפועים!D15)/4*'נתוני מוט'!$B$22)</f>
        <v>0.91049382716049365</v>
      </c>
      <c r="E15">
        <f>ABS((שיפועים!D15+שיפועים!E15)/4*'נתוני מוט'!$B$22)</f>
        <v>0.38888888888888878</v>
      </c>
      <c r="F15">
        <f>ABS((שיפועים!E15+שיפועים!F15)/4*'נתוני מוט'!$B$22)</f>
        <v>0.1388888888888889</v>
      </c>
      <c r="G15">
        <f>ABS((שיפועים!F15+שיפועים!G15)/4*'נתוני מוט'!$B$22)</f>
        <v>3.7037037037037014E-2</v>
      </c>
      <c r="H15">
        <f>ABS((שיפועים!G15+שיפועים!H15)/4*'נתוני מוט'!$B$22)</f>
        <v>9.2592592592592813E-3</v>
      </c>
      <c r="I15">
        <f>ABS((שיפועים!H15+שיפועים!I15)/4*'נתוני מוט'!$B$22)</f>
        <v>3.3950617283950546E-2</v>
      </c>
      <c r="J15">
        <f>ABS(שיפועים!I15/2*'נתוני מוט'!$B$22)</f>
        <v>4.3209876543209833E-2</v>
      </c>
    </row>
    <row r="16" spans="1:10" x14ac:dyDescent="0.25">
      <c r="B16">
        <v>13</v>
      </c>
      <c r="C16">
        <f>ABS(שיפועים!C16/2*'נתוני מוט'!$B$22)</f>
        <v>1.2839506172839503</v>
      </c>
      <c r="D16">
        <f>ABS((שיפועים!C16+שיפועים!D16)/4*'נתוני מוט'!$B$22)</f>
        <v>0.91049382716049365</v>
      </c>
      <c r="E16">
        <f>ABS((שיפועים!D16+שיפועים!E16)/4*'נתוני מוט'!$B$22)</f>
        <v>0.39197530864197527</v>
      </c>
      <c r="F16">
        <f>ABS((שיפועים!E16+שיפועים!F16)/4*'נתוני מוט'!$B$22)</f>
        <v>0.1388888888888889</v>
      </c>
      <c r="G16">
        <f>ABS((שיפועים!F16+שיפועים!G16)/4*'נתוני מוט'!$B$22)</f>
        <v>3.7037037037037014E-2</v>
      </c>
      <c r="H16">
        <f>ABS((שיפועים!G16+שיפועים!H16)/4*'נתוני מוט'!$B$22)</f>
        <v>9.2592592592592813E-3</v>
      </c>
      <c r="I16">
        <f>ABS((שיפועים!H16+שיפועים!I16)/4*'נתוני מוט'!$B$22)</f>
        <v>3.3950617283950546E-2</v>
      </c>
      <c r="J16">
        <f>ABS(שיפועים!I16/2*'נתוני מוט'!$B$22)</f>
        <v>4.3209876543209833E-2</v>
      </c>
    </row>
    <row r="17" spans="2:10" x14ac:dyDescent="0.25">
      <c r="B17">
        <v>14</v>
      </c>
      <c r="C17">
        <f>ABS(שיפועים!C17/2*'נתוני מוט'!$B$22)</f>
        <v>1.3333333333333335</v>
      </c>
      <c r="D17">
        <f>ABS((שיפועים!C17+שיפועים!D17)/4*'נתוני מוט'!$B$22)</f>
        <v>0.94135802469135799</v>
      </c>
      <c r="E17">
        <f>ABS((שיפועים!D17+שיפועים!E17)/4*'נתוני מוט'!$B$22)</f>
        <v>0.39814814814814808</v>
      </c>
      <c r="F17">
        <f>ABS((שיפועים!E17+שיפועים!F17)/4*'נתוני מוט'!$B$22)</f>
        <v>0.14197530864197536</v>
      </c>
      <c r="G17">
        <f>ABS((שיפועים!F17+שיפועים!G17)/4*'נתוני מוט'!$B$22)</f>
        <v>4.0123456790123475E-2</v>
      </c>
      <c r="H17">
        <f>ABS((שיפועים!G17+שיפועים!H17)/4*'נתוני מוט'!$B$22)</f>
        <v>1.2345679012345635E-2</v>
      </c>
      <c r="I17">
        <f>ABS((שיפועים!H17+שיפועים!I17)/4*'נתוני מוט'!$B$22)</f>
        <v>2.7777777777777839E-2</v>
      </c>
      <c r="J17">
        <f>ABS(שיפועים!I17/2*'נתוני מוט'!$B$22)</f>
        <v>3.7037037037037125E-2</v>
      </c>
    </row>
    <row r="18" spans="2:10" x14ac:dyDescent="0.25">
      <c r="B18">
        <v>15</v>
      </c>
      <c r="C18">
        <f>ABS(שיפועים!C18/2*'נתוני מוט'!$B$22)</f>
        <v>1.2839506172839503</v>
      </c>
      <c r="D18">
        <f>ABS((שיפועים!C18+שיפועים!D18)/4*'נתוני מוט'!$B$22)</f>
        <v>0.92592592592592582</v>
      </c>
      <c r="E18">
        <f>ABS((שיפועים!D18+שיפועים!E18)/4*'נתוני מוט'!$B$22)</f>
        <v>0.42592592592592599</v>
      </c>
      <c r="F18">
        <f>ABS((שיפועים!E18+שיפועים!F18)/4*'נתוני מוט'!$B$22)</f>
        <v>0.16975308641975312</v>
      </c>
      <c r="G18">
        <f>ABS((שיפועים!F18+שיפועים!G18)/4*'נתוני מוט'!$B$22)</f>
        <v>5.2469135802469112E-2</v>
      </c>
      <c r="H18">
        <f>ABS((שיפועים!G18+שיפועים!H18)/4*'נתוני מוט'!$B$22)</f>
        <v>1.2345679012345635E-2</v>
      </c>
      <c r="I18">
        <f>ABS((שיפועים!H18+שיפועים!I18)/4*'נתוני מוט'!$B$22)</f>
        <v>3.0864197530864192E-2</v>
      </c>
      <c r="J18">
        <f>ABS(שיפועים!I18/2*'נתוני מוט'!$B$22)</f>
        <v>3.7037037037037125E-2</v>
      </c>
    </row>
    <row r="19" spans="2:10" x14ac:dyDescent="0.25">
      <c r="B19">
        <v>16</v>
      </c>
      <c r="C19">
        <f>ABS(שיפועים!C19/2*'נתוני מוט'!$B$22)</f>
        <v>1.3333333333333335</v>
      </c>
      <c r="D19">
        <f>ABS((שיפועים!C19+שיפועים!D19)/4*'נתוני מוט'!$B$22)</f>
        <v>0.95370370370370383</v>
      </c>
      <c r="E19">
        <f>ABS((שיפועים!D19+שיפועים!E19)/4*'נתוני מוט'!$B$22)</f>
        <v>0.43518518518518517</v>
      </c>
      <c r="F19">
        <f>ABS((שיפועים!E19+שיפועים!F19)/4*'נתוני מוט'!$B$22)</f>
        <v>0.17901234567901239</v>
      </c>
      <c r="G19">
        <f>ABS((שיפועים!F19+שיפועים!G19)/4*'נתוני מוט'!$B$22)</f>
        <v>5.5555555555555469E-2</v>
      </c>
      <c r="H19">
        <f>ABS((שיפועים!G19+שיפועים!H19)/4*'נתוני מוט'!$B$22)</f>
        <v>1.5432098765432096E-2</v>
      </c>
      <c r="I19">
        <f>ABS((שיפועים!H19+שיפועים!I19)/4*'נתוני מוט'!$B$22)</f>
        <v>2.7777777777777735E-2</v>
      </c>
      <c r="J19">
        <f>ABS(שיפועים!I19/2*'נתוני מוט'!$B$22)</f>
        <v>3.7037037037037125E-2</v>
      </c>
    </row>
    <row r="20" spans="2:10" x14ac:dyDescent="0.25">
      <c r="B20">
        <v>17</v>
      </c>
      <c r="C20">
        <f>ABS(שיפועים!C20/2*'נתוני מוט'!$B$22)</f>
        <v>1.3209876543209875</v>
      </c>
      <c r="D20">
        <f>ABS((שיפועים!C20+שיפועים!D20)/4*'נתוני מוט'!$B$22)</f>
        <v>0.95061728395061718</v>
      </c>
      <c r="E20">
        <f>ABS((שיפועים!D20+שיפועים!E20)/4*'נתוני מוט'!$B$22)</f>
        <v>0.44135802469135804</v>
      </c>
      <c r="F20">
        <f>ABS((שיפועים!E20+שיפועים!F20)/4*'נתוני מוט'!$B$22)</f>
        <v>0.1851851851851852</v>
      </c>
      <c r="G20">
        <f>ABS((שיפועים!F20+שיפועים!G20)/4*'נתוני מוט'!$B$22)</f>
        <v>6.4814814814814742E-2</v>
      </c>
      <c r="H20">
        <f>ABS((שיפועים!G20+שיפועים!H20)/4*'נתוני מוט'!$B$22)</f>
        <v>2.1604938271605027E-2</v>
      </c>
      <c r="I20">
        <f>ABS((שיפועים!H20+שיפועים!I20)/4*'נתוני מוט'!$B$22)</f>
        <v>2.4691358024691273E-2</v>
      </c>
      <c r="J20">
        <f>ABS(שיפועים!I20/2*'נתוני מוט'!$B$22)</f>
        <v>3.0864197530864199E-2</v>
      </c>
    </row>
    <row r="21" spans="2:10" x14ac:dyDescent="0.25">
      <c r="B21">
        <v>18</v>
      </c>
      <c r="C21">
        <f>ABS(שיפועים!C21/2*'נתוני מוט'!$B$22)</f>
        <v>1.3333333333333335</v>
      </c>
      <c r="D21">
        <f>ABS((שיפועים!C21+שיפועים!D21)/4*'נתוני מוט'!$B$22)</f>
        <v>0.96296296296296291</v>
      </c>
      <c r="E21">
        <f>ABS((שיפועים!D21+שיפועים!E21)/4*'נתוני מוט'!$B$22)</f>
        <v>0.45061728395061723</v>
      </c>
      <c r="F21">
        <f>ABS((שיפועים!E21+שיפועים!F21)/4*'נתוני מוט'!$B$22)</f>
        <v>0.19135802469135801</v>
      </c>
      <c r="G21">
        <f>ABS((שיפועים!F21+שיפועים!G21)/4*'נתוני מוט'!$B$22)</f>
        <v>6.7901234567901217E-2</v>
      </c>
      <c r="H21">
        <f>ABS((שיפועים!G21+שיפועים!H21)/4*'נתוני מוט'!$B$22)</f>
        <v>2.4691358024691381E-2</v>
      </c>
      <c r="I21">
        <f>ABS((שיפועים!H21+שיפועים!I21)/4*'נתוני מוט'!$B$22)</f>
        <v>2.1604938271604916E-2</v>
      </c>
      <c r="J21">
        <f>ABS(שיפועים!I21/2*'נתוני מוט'!$B$22)</f>
        <v>3.0864197530864199E-2</v>
      </c>
    </row>
    <row r="22" spans="2:10" x14ac:dyDescent="0.25">
      <c r="B22">
        <v>19</v>
      </c>
      <c r="C22">
        <f>ABS(שיפועים!C22/2*'נתוני מוט'!$B$22)</f>
        <v>1.3209876543209875</v>
      </c>
      <c r="D22">
        <f>ABS((שיפועים!C22+שיפועים!D22)/4*'נתוני מוט'!$B$22)</f>
        <v>0.95987654320987659</v>
      </c>
      <c r="E22">
        <f>ABS((שיפועים!D22+שיפועים!E22)/4*'נתוני מוט'!$B$22)</f>
        <v>0.45679012345679015</v>
      </c>
      <c r="F22">
        <f>ABS((שיפועים!E22+שיפועים!F22)/4*'נתוני מוט'!$B$22)</f>
        <v>0.19135802469135801</v>
      </c>
      <c r="G22">
        <f>ABS((שיפועים!F22+שיפועים!G22)/4*'נתוני מוט'!$B$22)</f>
        <v>6.7901234567901217E-2</v>
      </c>
      <c r="H22">
        <f>ABS((שיפועים!G22+שיפועים!H22)/4*'נתוני מוט'!$B$22)</f>
        <v>2.4691358024691381E-2</v>
      </c>
      <c r="I22">
        <f>ABS((שיפועים!H22+שיפועים!I22)/4*'נתוני מוט'!$B$22)</f>
        <v>2.160493827160492E-2</v>
      </c>
      <c r="J22">
        <f>ABS(שיפועים!I22/2*'נתוני מוט'!$B$22)</f>
        <v>2.4691358024691492E-2</v>
      </c>
    </row>
    <row r="23" spans="2:10" x14ac:dyDescent="0.25">
      <c r="B23">
        <v>20</v>
      </c>
      <c r="C23">
        <f>ABS(שיפועים!C23/2*'נתוני מוט'!$B$22)</f>
        <v>1.3641975308641976</v>
      </c>
      <c r="D23">
        <f>ABS((שיפועים!C23+שיפועים!D23)/4*'נתוני מוט'!$B$22)</f>
        <v>0.97839506172839508</v>
      </c>
      <c r="E23">
        <f>ABS((שיפועים!D23+שיפועים!E23)/4*'נתוני מוט'!$B$22)</f>
        <v>0.45370370370370383</v>
      </c>
      <c r="F23">
        <f>ABS((שיפועים!E23+שיפועים!F23)/4*'נתוני מוט'!$B$22)</f>
        <v>0.19444444444444448</v>
      </c>
      <c r="G23">
        <f>ABS((שיפועים!F23+שיפועים!G23)/4*'נתוני מוט'!$B$22)</f>
        <v>7.0987654320987567E-2</v>
      </c>
      <c r="H23">
        <f>ABS((שיפועים!G23+שיפועים!H23)/4*'נתוני מוט'!$B$22)</f>
        <v>2.7777777777777735E-2</v>
      </c>
      <c r="I23">
        <f>ABS((שיפועים!H23+שיפועים!I23)/4*'נתוני מוט'!$B$22)</f>
        <v>2.1604938271604916E-2</v>
      </c>
      <c r="J23">
        <f>ABS(שיפועים!I23/2*'נתוני מוט'!$B$22)</f>
        <v>3.0864197530864199E-2</v>
      </c>
    </row>
    <row r="24" spans="2:10" x14ac:dyDescent="0.25">
      <c r="B24">
        <v>21</v>
      </c>
      <c r="C24">
        <f>ABS(שיפועים!C24/2*'נתוני מוט'!$B$22)</f>
        <v>1.3580246913580245</v>
      </c>
      <c r="D24">
        <f>ABS((שיפועים!C24+שיפועים!D24)/4*'נתוני מוט'!$B$22)</f>
        <v>0.97530864197530864</v>
      </c>
      <c r="E24">
        <f>ABS((שיפועים!D24+שיפועים!E24)/4*'נתוני מוט'!$B$22)</f>
        <v>0.45987654320987659</v>
      </c>
      <c r="F24">
        <f>ABS((שיפועים!E24+שיפועים!F24)/4*'נתוני מוט'!$B$22)</f>
        <v>0.20370370370370375</v>
      </c>
      <c r="G24">
        <f>ABS((שיפועים!F24+שיפועים!G24)/4*'נתוני מוט'!$B$22)</f>
        <v>7.716049382716049E-2</v>
      </c>
      <c r="H24">
        <f>ABS((שיפועים!G24+שיפועים!H24)/4*'נתוני מוט'!$B$22)</f>
        <v>3.3950617283950553E-2</v>
      </c>
      <c r="I24">
        <f>ABS((שיפועים!H24+שיפועים!I24)/4*'נתוני מוט'!$B$22)</f>
        <v>1.8518518518518563E-2</v>
      </c>
      <c r="J24">
        <f>ABS(שיפועים!I24/2*'נתוני מוט'!$B$22)</f>
        <v>3.0864197530864199E-2</v>
      </c>
    </row>
    <row r="25" spans="2:10" x14ac:dyDescent="0.25">
      <c r="B25">
        <v>22</v>
      </c>
      <c r="C25">
        <f>ABS(שיפועים!C25/2*'נתוני מוט'!$B$22)</f>
        <v>1.4012345679012348</v>
      </c>
      <c r="D25">
        <f>ABS((שיפועים!C25+שיפועים!D25)/4*'נתוני מוט'!$B$22)</f>
        <v>1</v>
      </c>
      <c r="E25">
        <f>ABS((שיפועים!D25+שיפועים!E25)/4*'נתוני מוט'!$B$22)</f>
        <v>0.45679012345678999</v>
      </c>
      <c r="F25">
        <f>ABS((שיפועים!E25+שיפועים!F25)/4*'נתוני מוט'!$B$22)</f>
        <v>0.19753086419753083</v>
      </c>
      <c r="G25">
        <f>ABS((שיפועים!F25+שיפועים!G25)/4*'נתוני מוט'!$B$22)</f>
        <v>7.716049382716049E-2</v>
      </c>
      <c r="H25">
        <f>ABS((שיפועים!G25+שיפועים!H25)/4*'נתוני מוט'!$B$22)</f>
        <v>3.0864197530864199E-2</v>
      </c>
      <c r="I25">
        <f>ABS((שיפועים!H25+שיפועים!I25)/4*'נתוני מוט'!$B$22)</f>
        <v>2.1604938271604916E-2</v>
      </c>
      <c r="J25">
        <f>ABS(שיפועים!I25/2*'נתוני מוט'!$B$22)</f>
        <v>3.0864197530864199E-2</v>
      </c>
    </row>
    <row r="26" spans="2:10" x14ac:dyDescent="0.25">
      <c r="B26">
        <v>23</v>
      </c>
      <c r="C26">
        <f>ABS(שיפועים!C26/2*'נתוני מוט'!$B$22)</f>
        <v>1.3765432098765433</v>
      </c>
      <c r="D26">
        <f>ABS((שיפועים!C26+שיפועים!D26)/4*'נתוני מוט'!$B$22)</f>
        <v>0.99382716049382713</v>
      </c>
      <c r="E26">
        <f>ABS((שיפועים!D26+שיפועים!E26)/4*'נתוני מוט'!$B$22)</f>
        <v>0.46296296296296285</v>
      </c>
      <c r="F26">
        <f>ABS((שיפועים!E26+שיפועים!F26)/4*'נתוני מוט'!$B$22)</f>
        <v>0.20061728395061729</v>
      </c>
      <c r="G26">
        <f>ABS((שיפועים!F26+שיפועים!G26)/4*'נתוני מוט'!$B$22)</f>
        <v>8.0246913580246965E-2</v>
      </c>
      <c r="H26">
        <f>ABS((שיפועים!G26+שיפועים!H26)/4*'נתוני מוט'!$B$22)</f>
        <v>3.3950617283950553E-2</v>
      </c>
      <c r="I26">
        <f>ABS((שיפועים!H26+שיפועים!I26)/4*'נתוני מוט'!$B$22)</f>
        <v>1.5432098765432096E-2</v>
      </c>
      <c r="J26">
        <f>ABS(שיפועים!I26/2*'נתוני מוט'!$B$22)</f>
        <v>2.469135802469127E-2</v>
      </c>
    </row>
    <row r="27" spans="2:10" x14ac:dyDescent="0.25">
      <c r="B27">
        <v>24</v>
      </c>
      <c r="C27">
        <f>ABS(שיפועים!C27/2*'נתוני מוט'!$B$22)</f>
        <v>1.3395061728395059</v>
      </c>
      <c r="D27">
        <f>ABS((שיפועים!C27+שיפועים!D27)/4*'נתוני מוט'!$B$22)</f>
        <v>0.96604938271604923</v>
      </c>
      <c r="E27">
        <f>ABS((שיפועים!D27+שיפועים!E27)/4*'נתוני מוט'!$B$22)</f>
        <v>0.4660493827160494</v>
      </c>
      <c r="F27">
        <f>ABS((שיפועים!E27+שיפועים!F27)/4*'נתוני מוט'!$B$22)</f>
        <v>0.21913580246913583</v>
      </c>
      <c r="G27">
        <f>ABS((שיפועים!F27+שיפועים!G27)/4*'נתוני מוט'!$B$22)</f>
        <v>8.950617283950614E-2</v>
      </c>
      <c r="H27">
        <f>ABS((שיפועים!G27+שיפועים!H27)/4*'נתוני מוט'!$B$22)</f>
        <v>3.7037037037037014E-2</v>
      </c>
      <c r="I27">
        <f>ABS((שיפועים!H27+שיפועים!I27)/4*'נתוני מוט'!$B$22)</f>
        <v>1.8518518518518452E-2</v>
      </c>
      <c r="J27">
        <f>ABS(שיפועים!I27/2*'נתוני מוט'!$B$22)</f>
        <v>3.0864197530864199E-2</v>
      </c>
    </row>
    <row r="28" spans="2:10" x14ac:dyDescent="0.25">
      <c r="B28">
        <v>25</v>
      </c>
      <c r="C28">
        <f>ABS(שיפועים!C28/2*'נתוני מוט'!$B$22)</f>
        <v>1.3086419753086418</v>
      </c>
      <c r="D28">
        <f>ABS((שיפועים!C28+שיפועים!D28)/4*'נתוני מוט'!$B$22)</f>
        <v>0.95987654320987648</v>
      </c>
      <c r="E28">
        <f>ABS((שיפועים!D28+שיפועים!E28)/4*'נתוני מוט'!$B$22)</f>
        <v>0.47839506172839508</v>
      </c>
      <c r="F28">
        <f>ABS((שיפועים!E28+שיפועים!F28)/4*'נתוני מוט'!$B$22)</f>
        <v>0.22222222222222229</v>
      </c>
      <c r="G28">
        <f>ABS((שיפועים!F28+שיפועים!G28)/4*'נתוני מוט'!$B$22)</f>
        <v>9.2592592592592601E-2</v>
      </c>
      <c r="H28">
        <f>ABS((שיפועים!G28+שיפועים!H28)/4*'נתוני מוט'!$B$22)</f>
        <v>4.0123456790123475E-2</v>
      </c>
      <c r="I28">
        <f>ABS((שיפועים!H28+שיפועים!I28)/4*'נתוני מוט'!$B$22)</f>
        <v>1.54320987654321E-2</v>
      </c>
      <c r="J28">
        <f>ABS(שיפועים!I28/2*'נתוני מוט'!$B$22)</f>
        <v>2.4691358024691492E-2</v>
      </c>
    </row>
    <row r="29" spans="2:10" x14ac:dyDescent="0.25">
      <c r="B29">
        <v>26</v>
      </c>
      <c r="C29">
        <f>ABS(שיפועים!C29/2*'נתוני מוט'!$B$22)</f>
        <v>1.3024691358024691</v>
      </c>
      <c r="D29">
        <f>ABS((שיפועים!C29+שיפועים!D29)/4*'נתוני מוט'!$B$22)</f>
        <v>0.95061728395061718</v>
      </c>
      <c r="E29">
        <f>ABS((שיפועים!D29+שיפועים!E29)/4*'נתוני מוט'!$B$22)</f>
        <v>0.47839506172839491</v>
      </c>
      <c r="F29">
        <f>ABS((שיפועים!E29+שיפועים!F29)/4*'נתוני מוט'!$B$22)</f>
        <v>0.23148148148148148</v>
      </c>
      <c r="G29">
        <f>ABS((שיפועים!F29+שיפועים!G29)/4*'נתוני מוט'!$B$22)</f>
        <v>9.5679012345679063E-2</v>
      </c>
      <c r="H29">
        <f>ABS((שיפועים!G29+שיפועים!H29)/4*'נתוני מוט'!$B$22)</f>
        <v>4.3209876543209944E-2</v>
      </c>
      <c r="I29">
        <f>ABS((שיפועים!H29+שיפועים!I29)/4*'נתוני מוט'!$B$22)</f>
        <v>1.54320987654321E-2</v>
      </c>
      <c r="J29">
        <f>ABS(שיפועים!I29/2*'נתוני מוט'!$B$22)</f>
        <v>3.0864197530864199E-2</v>
      </c>
    </row>
    <row r="30" spans="2:10" x14ac:dyDescent="0.25">
      <c r="B30">
        <v>27</v>
      </c>
      <c r="C30">
        <f>ABS(שיפועים!C30/2*'נתוני מוט'!$B$22)</f>
        <v>1.3209876543209875</v>
      </c>
      <c r="D30">
        <f>ABS((שיפועים!C30+שיפועים!D30)/4*'נתוני מוט'!$B$22)</f>
        <v>0.97530864197530853</v>
      </c>
      <c r="E30">
        <f>ABS((שיפועים!D30+שיפועים!E30)/4*'נתוני מוט'!$B$22)</f>
        <v>0.4814814814814814</v>
      </c>
      <c r="F30">
        <f>ABS((שיפועים!E30+שיפועים!F30)/4*'נתוני מוט'!$B$22)</f>
        <v>0.21604938271604948</v>
      </c>
      <c r="G30">
        <f>ABS((שיפועים!F30+שיפועים!G30)/4*'נתוני מוט'!$B$22)</f>
        <v>9.5679012345679063E-2</v>
      </c>
      <c r="H30">
        <f>ABS((שיפועים!G30+שיפועים!H30)/4*'נתוני מוט'!$B$22)</f>
        <v>4.6296296296296301E-2</v>
      </c>
      <c r="I30">
        <f>ABS((שיפועים!H30+שיפועים!I30)/4*'נתוני מוט'!$B$22)</f>
        <v>1.2345679012345746E-2</v>
      </c>
      <c r="J30">
        <f>ABS(שיפועים!I30/2*'נתוני מוט'!$B$22)</f>
        <v>2.4691358024691492E-2</v>
      </c>
    </row>
    <row r="31" spans="2:10" x14ac:dyDescent="0.25">
      <c r="B31">
        <v>28</v>
      </c>
      <c r="C31">
        <f>ABS(שיפועים!C31/2*'נתוני מוט'!$B$22)</f>
        <v>1.3888888888888888</v>
      </c>
      <c r="D31">
        <f>ABS((שיפועים!C31+שיפועים!D31)/4*'נתוני מוט'!$B$22)</f>
        <v>1.0030864197530864</v>
      </c>
      <c r="E31">
        <f>ABS((שיפועים!D31+שיפועים!E31)/4*'נתוני מוט'!$B$22)</f>
        <v>0.4753086419753087</v>
      </c>
      <c r="F31">
        <f>ABS((שיפועים!E31+שיפועים!F31)/4*'נתוני מוט'!$B$22)</f>
        <v>0.21604938271604948</v>
      </c>
      <c r="G31">
        <f>ABS((שיפועים!F31+שיפועים!G31)/4*'נתוני מוט'!$B$22)</f>
        <v>9.5679012345679063E-2</v>
      </c>
      <c r="H31">
        <f>ABS((שיפועים!G31+שיפועים!H31)/4*'נתוני מוט'!$B$22)</f>
        <v>4.3209876543209839E-2</v>
      </c>
      <c r="I31">
        <f>ABS((שיפועים!H31+שיפועים!I31)/4*'נתוני מוט'!$B$22)</f>
        <v>1.5432098765432096E-2</v>
      </c>
      <c r="J31">
        <f>ABS(שיפועים!I31/2*'נתוני מוט'!$B$22)</f>
        <v>2.469135802469127E-2</v>
      </c>
    </row>
    <row r="32" spans="2:10" x14ac:dyDescent="0.25">
      <c r="B32">
        <v>29</v>
      </c>
      <c r="C32">
        <f>ABS(שיפועים!C32/2*'נתוני מוט'!$B$22)</f>
        <v>1.320987654320988</v>
      </c>
      <c r="D32">
        <f>ABS((שיפועים!C32+שיפועים!D32)/4*'נתוני מוט'!$B$22)</f>
        <v>0.969135802469136</v>
      </c>
      <c r="E32">
        <f>ABS((שיפועים!D32+שיפועים!E32)/4*'נתוני מוט'!$B$22)</f>
        <v>0.48765432098765416</v>
      </c>
      <c r="F32">
        <f>ABS((שיפועים!E32+שיפועים!F32)/4*'נתוני מוט'!$B$22)</f>
        <v>0.2345679012345678</v>
      </c>
      <c r="G32">
        <f>ABS((שיפועים!F32+שיפועים!G32)/4*'נתוני מוט'!$B$22)</f>
        <v>0.10185185185185187</v>
      </c>
      <c r="H32">
        <f>ABS((שיפועים!G32+שיפועים!H32)/4*'נתוני מוט'!$B$22)</f>
        <v>4.6296296296296301E-2</v>
      </c>
      <c r="I32">
        <f>ABS((שיפועים!H32+שיפועים!I32)/4*'נתוני מוט'!$B$22)</f>
        <v>1.2345679012345746E-2</v>
      </c>
      <c r="J32">
        <f>ABS(שיפועים!I32/2*'נתוני מוט'!$B$22)</f>
        <v>2.4691358024691492E-2</v>
      </c>
    </row>
    <row r="33" spans="2:10" x14ac:dyDescent="0.25">
      <c r="B33">
        <v>30</v>
      </c>
      <c r="C33">
        <f>ABS(שיפועים!C33/2*'נתוני מוט'!$B$22)</f>
        <v>1.3765432098765431</v>
      </c>
      <c r="D33">
        <f>ABS((שיפועים!C33+שיפועים!D33)/4*'נתוני מוט'!$B$22)</f>
        <v>0.99382716049382713</v>
      </c>
      <c r="E33">
        <f>ABS((שיפועים!D33+שיפועים!E33)/4*'נתוני מוט'!$B$22)</f>
        <v>0.47222222222222221</v>
      </c>
      <c r="F33">
        <f>ABS((שיפועים!E33+שיפועים!F33)/4*'נתוני מוט'!$B$22)</f>
        <v>0.22530864197530864</v>
      </c>
      <c r="G33">
        <f>ABS((שיפועים!F33+שיפועים!G33)/4*'נתוני מוט'!$B$22)</f>
        <v>0.10493827160493822</v>
      </c>
      <c r="H33">
        <f>ABS((שיפועים!G33+שיפועים!H33)/4*'נתוני מוט'!$B$22)</f>
        <v>4.6296296296296301E-2</v>
      </c>
      <c r="I33">
        <f>ABS((שיפועים!H33+שיפועים!I33)/4*'נתוני מוט'!$B$22)</f>
        <v>1.2345679012345635E-2</v>
      </c>
      <c r="J33">
        <f>ABS(שיפועים!I33/2*'נתוני מוט'!$B$22)</f>
        <v>2.469135802469127E-2</v>
      </c>
    </row>
    <row r="34" spans="2:10" x14ac:dyDescent="0.25">
      <c r="B34">
        <v>31</v>
      </c>
      <c r="C34">
        <f>ABS(שיפועים!C34/2*'נתוני מוט'!$B$22)</f>
        <v>1.3456790123456792</v>
      </c>
      <c r="D34">
        <f>ABS((שיפועים!C34+שיפועים!D34)/4*'נתוני מוט'!$B$22)</f>
        <v>0.97530864197530864</v>
      </c>
      <c r="E34">
        <f>ABS((שיפועים!D34+שיפועים!E34)/4*'נתוני מוט'!$B$22)</f>
        <v>0.4814814814814814</v>
      </c>
      <c r="F34">
        <f>ABS((שיפועים!E34+שיפועים!F34)/4*'נתוני מוט'!$B$22)</f>
        <v>0.2376543209876544</v>
      </c>
      <c r="G34">
        <f>ABS((שיפועים!F34+שיפועים!G34)/4*'נתוני מוט'!$B$22)</f>
        <v>0.10802469135802469</v>
      </c>
      <c r="H34">
        <f>ABS((שיפועים!G34+שיפועים!H34)/4*'נתוני מוט'!$B$22)</f>
        <v>4.9382716049382651E-2</v>
      </c>
      <c r="I34">
        <f>ABS((שיפועים!H34+שיפועים!I34)/4*'נתוני מוט'!$B$22)</f>
        <v>1.2345679012345635E-2</v>
      </c>
      <c r="J34">
        <f>ABS(שיפועים!I34/2*'נתוני מוט'!$B$22)</f>
        <v>2.469135802469127E-2</v>
      </c>
    </row>
    <row r="35" spans="2:10" x14ac:dyDescent="0.25">
      <c r="B35">
        <v>32</v>
      </c>
      <c r="C35">
        <f>ABS(שיפועים!C35/2*'נתוני מוט'!$B$22)</f>
        <v>1.3209876543209875</v>
      </c>
      <c r="D35">
        <f>ABS((שיפועים!C35+שיפועים!D35)/4*'נתוני מוט'!$B$22)</f>
        <v>0.95679012345679015</v>
      </c>
      <c r="E35">
        <f>ABS((שיפועים!D35+שיפועים!E35)/4*'נתוני מוט'!$B$22)</f>
        <v>0.47222222222222221</v>
      </c>
      <c r="F35">
        <f>ABS((שיפועים!E35+שיפועים!F35)/4*'נתוני מוט'!$B$22)</f>
        <v>0.23456790123456792</v>
      </c>
      <c r="G35">
        <f>ABS((שיפועים!F35+שיפועים!G35)/4*'נתוני מוט'!$B$22)</f>
        <v>0.10802469135802469</v>
      </c>
      <c r="H35">
        <f>ABS((שיפועים!G35+שיפועים!H35)/4*'נתוני מוט'!$B$22)</f>
        <v>4.9382716049382651E-2</v>
      </c>
      <c r="I35">
        <f>ABS((שיפועים!H35+שיפועים!I35)/4*'נתוני מוט'!$B$22)</f>
        <v>1.2345679012345635E-2</v>
      </c>
      <c r="J35">
        <f>ABS(שיפועים!I35/2*'נתוני מוט'!$B$22)</f>
        <v>2.469135802469127E-2</v>
      </c>
    </row>
    <row r="36" spans="2:10" x14ac:dyDescent="0.25">
      <c r="B36">
        <v>33</v>
      </c>
      <c r="C36">
        <f>ABS(שיפועים!C36/2*'נתוני מוט'!$B$22)</f>
        <v>1.364197530864198</v>
      </c>
      <c r="D36">
        <f>ABS((שיפועים!C36+שיפועים!D36)/4*'נתוני מוט'!$B$22)</f>
        <v>0.99382716049382724</v>
      </c>
      <c r="E36">
        <f>ABS((שיפועים!D36+שיפועים!E36)/4*'נתוני מוט'!$B$22)</f>
        <v>0.4814814814814814</v>
      </c>
      <c r="F36">
        <f>ABS((שיפועים!E36+שיפועים!F36)/4*'נתוני מוט'!$B$22)</f>
        <v>0.22530864197530875</v>
      </c>
      <c r="G36">
        <f>ABS((שיפועים!F36+שיפועים!G36)/4*'נתוני מוט'!$B$22)</f>
        <v>0.10185185185185187</v>
      </c>
      <c r="H36">
        <f>ABS((שיפועים!G36+שיפועים!H36)/4*'נתוני מוט'!$B$22)</f>
        <v>4.9382716049382651E-2</v>
      </c>
      <c r="I36">
        <f>ABS((שיפועים!H36+שיפועים!I36)/4*'נתוני מוט'!$B$22)</f>
        <v>9.2592592592592813E-3</v>
      </c>
      <c r="J36">
        <f>ABS(שיפועים!I36/2*'נתוני מוט'!$B$22)</f>
        <v>2.469135802469127E-2</v>
      </c>
    </row>
    <row r="37" spans="2:10" x14ac:dyDescent="0.25">
      <c r="B37">
        <v>34</v>
      </c>
      <c r="C37">
        <f>ABS(שיפועים!C37/2*'נתוני מוט'!$B$22)</f>
        <v>1.3456790123456788</v>
      </c>
      <c r="D37">
        <f>ABS((שיפועים!C37+שיפועים!D37)/4*'נתוני מוט'!$B$22)</f>
        <v>0.98456790123456783</v>
      </c>
      <c r="E37">
        <f>ABS((שיפועים!D37+שיפועים!E37)/4*'נתוני מוט'!$B$22)</f>
        <v>0.48456790123456783</v>
      </c>
      <c r="F37">
        <f>ABS((שיפועים!E37+שיפועים!F37)/4*'נתוני מוט'!$B$22)</f>
        <v>0.22839506172839499</v>
      </c>
      <c r="G37">
        <f>ABS((שיפועים!F37+שיפועים!G37)/4*'נתוני מוט'!$B$22)</f>
        <v>0.10493827160493834</v>
      </c>
      <c r="H37">
        <f>ABS((שיפועים!G37+שיפועים!H37)/4*'נתוני מוט'!$B$22)</f>
        <v>5.2469135802469112E-2</v>
      </c>
      <c r="I37">
        <f>ABS((שיפועים!H37+שיפועים!I37)/4*'נתוני מוט'!$B$22)</f>
        <v>9.2592592592592813E-3</v>
      </c>
      <c r="J37">
        <f>ABS(שיפועים!I37/2*'נתוני מוט'!$B$22)</f>
        <v>2.469135802469127E-2</v>
      </c>
    </row>
    <row r="38" spans="2:10" x14ac:dyDescent="0.25">
      <c r="B38">
        <v>35</v>
      </c>
      <c r="C38">
        <f>ABS(שיפועים!C38/2*'נתוני מוט'!$B$22)</f>
        <v>1.3333333333333335</v>
      </c>
      <c r="D38">
        <f>ABS((שיפועים!C38+שיפועים!D38)/4*'נתוני מוט'!$B$22)</f>
        <v>0.98456790123456783</v>
      </c>
      <c r="E38">
        <f>ABS((שיפועים!D38+שיפועים!E38)/4*'נתוני מוט'!$B$22)</f>
        <v>0.49382716049382719</v>
      </c>
      <c r="F38">
        <f>ABS((שיפועים!E38+שיפועים!F38)/4*'נתוני מוט'!$B$22)</f>
        <v>0.23456790123456794</v>
      </c>
      <c r="G38">
        <f>ABS((שיפועים!F38+שיפועים!G38)/4*'נתוני מוט'!$B$22)</f>
        <v>0.10802469135802469</v>
      </c>
      <c r="H38">
        <f>ABS((שיפועים!G38+שיפועים!H38)/4*'נתוני מוט'!$B$22)</f>
        <v>4.9382716049382762E-2</v>
      </c>
      <c r="I38">
        <f>ABS((שיפועים!H38+שיפועים!I38)/4*'נתוני מוט'!$B$22)</f>
        <v>1.2345679012345746E-2</v>
      </c>
      <c r="J38">
        <f>ABS(שיפועים!I38/2*'נתוני מוט'!$B$22)</f>
        <v>2.4691358024691492E-2</v>
      </c>
    </row>
    <row r="39" spans="2:10" x14ac:dyDescent="0.25">
      <c r="B39">
        <v>36</v>
      </c>
      <c r="C39">
        <f>ABS(שיפועים!C39/2*'נתוני מוט'!$B$22)</f>
        <v>1.3518518518518514</v>
      </c>
      <c r="D39">
        <f>ABS((שיפועים!C39+שיפועים!D39)/4*'נתוני מוט'!$B$22)</f>
        <v>0.99074074074074048</v>
      </c>
      <c r="E39">
        <f>ABS((שיפועים!D39+שיפועים!E39)/4*'נתוני מוט'!$B$22)</f>
        <v>0.49074074074074076</v>
      </c>
      <c r="F39">
        <f>ABS((שיפועים!E39+שיפועים!F39)/4*'נתוני מוט'!$B$22)</f>
        <v>0.22839506172839499</v>
      </c>
      <c r="G39">
        <f>ABS((שיפועים!F39+שיפועים!G39)/4*'נתוני מוט'!$B$22)</f>
        <v>0.10493827160493834</v>
      </c>
      <c r="H39">
        <f>ABS((שיפועים!G39+שיפועים!H39)/4*'נתוני מוט'!$B$22)</f>
        <v>5.2469135802469216E-2</v>
      </c>
      <c r="I39">
        <f>ABS((שיפועים!H39+שיפועים!I39)/4*'נתוני מוט'!$B$22)</f>
        <v>1.2345679012345746E-2</v>
      </c>
      <c r="J39">
        <f>ABS(שיפועים!I39/2*'נתוני מוט'!$B$22)</f>
        <v>2.4691358024691492E-2</v>
      </c>
    </row>
    <row r="40" spans="2:10" x14ac:dyDescent="0.25">
      <c r="B40">
        <v>37</v>
      </c>
      <c r="C40">
        <f>ABS(שיפועים!C40/2*'נתוני מוט'!$B$22)</f>
        <v>1.3271604938271606</v>
      </c>
      <c r="D40">
        <f>ABS((שיפועים!C40+שיפועים!D40)/4*'נתוני מוט'!$B$22)</f>
        <v>0.97530864197530864</v>
      </c>
      <c r="E40">
        <f>ABS((שיפועים!D40+שיפועים!E40)/4*'נתוני מוט'!$B$22)</f>
        <v>0.484567901234568</v>
      </c>
      <c r="F40">
        <f>ABS((שיפועים!E40+שיפועים!F40)/4*'נתוני מוט'!$B$22)</f>
        <v>0.2283950617283951</v>
      </c>
      <c r="G40">
        <f>ABS((שיפועים!F40+שיפועים!G40)/4*'נתוני מוט'!$B$22)</f>
        <v>0.11111111111111115</v>
      </c>
      <c r="H40">
        <f>ABS((שיפועים!G40+שיפועים!H40)/4*'נתוני מוט'!$B$22)</f>
        <v>5.5555555555555573E-2</v>
      </c>
      <c r="I40">
        <f>ABS((שיפועים!H40+שיפועים!I40)/4*'נתוני מוט'!$B$22)</f>
        <v>1.2345679012345746E-2</v>
      </c>
      <c r="J40">
        <f>ABS(שיפועים!I40/2*'נתוני מוט'!$B$22)</f>
        <v>2.4691358024691492E-2</v>
      </c>
    </row>
    <row r="41" spans="2:10" x14ac:dyDescent="0.25">
      <c r="B41">
        <v>38</v>
      </c>
      <c r="C41">
        <f>ABS(שיפועים!C41/2*'נתוני מוט'!$B$22)</f>
        <v>1.3456790123456788</v>
      </c>
      <c r="D41">
        <f>ABS((שיפועים!C41+שיפועים!D41)/4*'נתוני מוט'!$B$22)</f>
        <v>0.97839506172839497</v>
      </c>
      <c r="E41">
        <f>ABS((שיפועים!D41+שיפועים!E41)/4*'נתוני מוט'!$B$22)</f>
        <v>0.48456790123456772</v>
      </c>
      <c r="F41">
        <f>ABS((שיפועים!E41+שיפועים!F41)/4*'נתוני מוט'!$B$22)</f>
        <v>0.23765432098765427</v>
      </c>
      <c r="G41">
        <f>ABS((שיפועים!F41+שיפועים!G41)/4*'נתוני מוט'!$B$22)</f>
        <v>0.11419753086419761</v>
      </c>
      <c r="H41">
        <f>ABS((שיפועים!G41+שיפועים!H41)/4*'נתוני מוט'!$B$22)</f>
        <v>5.5555555555555573E-2</v>
      </c>
      <c r="I41">
        <f>ABS((שיפועים!H41+שיפועים!I41)/4*'נתוני מוט'!$B$22)</f>
        <v>1.2345679012345746E-2</v>
      </c>
      <c r="J41">
        <f>ABS(שיפועים!I41/2*'נתוני מוט'!$B$22)</f>
        <v>2.4691358024691492E-2</v>
      </c>
    </row>
    <row r="42" spans="2:10" x14ac:dyDescent="0.25">
      <c r="B42">
        <v>39</v>
      </c>
      <c r="C42">
        <f>ABS(שיפועים!C42/2*'נתוני מוט'!$B$22)</f>
        <v>1.3765432098765431</v>
      </c>
      <c r="D42">
        <f>ABS((שיפועים!C42+שיפועים!D42)/4*'נתוני מוט'!$B$22)</f>
        <v>1.0030864197530864</v>
      </c>
      <c r="E42">
        <f>ABS((שיפועים!D42+שיפועים!E42)/4*'נתוני מוט'!$B$22)</f>
        <v>0.484567901234568</v>
      </c>
      <c r="F42">
        <f>ABS((שיפועים!E42+שיפועים!F42)/4*'נתוני מוט'!$B$22)</f>
        <v>0.22530864197530864</v>
      </c>
      <c r="G42">
        <f>ABS((שיפועים!F42+שיפועים!G42)/4*'נתוני מוט'!$B$22)</f>
        <v>0.10802469135802469</v>
      </c>
      <c r="H42">
        <f>ABS((שיפועים!G42+שיפועים!H42)/4*'נתוני מוט'!$B$22)</f>
        <v>5.5555555555555573E-2</v>
      </c>
      <c r="I42">
        <f>ABS((שיפועים!H42+שיפועים!I42)/4*'נתוני מוט'!$B$22)</f>
        <v>9.2592592592592813E-3</v>
      </c>
      <c r="J42">
        <f>ABS(שיפועים!I42/2*'נתוני מוט'!$B$22)</f>
        <v>2.4691358024691492E-2</v>
      </c>
    </row>
    <row r="43" spans="2:10" x14ac:dyDescent="0.25">
      <c r="B43">
        <v>40</v>
      </c>
      <c r="C43">
        <f>ABS(שיפועים!C43/2*'נתוני מוט'!$B$22)</f>
        <v>1.407407407407407</v>
      </c>
      <c r="D43">
        <f>ABS((שיפועים!C43+שיפועים!D43)/4*'נתוני מוט'!$B$22)</f>
        <v>1.0216049382716046</v>
      </c>
      <c r="E43">
        <f>ABS((שיפועים!D43+שיפועים!E43)/4*'נתוני מוט'!$B$22)</f>
        <v>0.48456790123456783</v>
      </c>
      <c r="F43">
        <f>ABS((שיפועים!E43+שיפועים!F43)/4*'נתוני מוט'!$B$22)</f>
        <v>0.21913580246913583</v>
      </c>
      <c r="G43">
        <f>ABS((שיפועים!F43+שיפועים!G43)/4*'נתוני מוט'!$B$22)</f>
        <v>0.10185185185185187</v>
      </c>
      <c r="H43">
        <f>ABS((שיפועים!G43+שיפועים!H43)/4*'נתוני מוט'!$B$22)</f>
        <v>5.2469135802469216E-2</v>
      </c>
      <c r="I43">
        <f>ABS((שיפועים!H43+שיפועים!I43)/4*'נתוני מוט'!$B$22)</f>
        <v>9.2592592592592813E-3</v>
      </c>
      <c r="J43">
        <f>ABS(שיפועים!I43/2*'נתוני מוט'!$B$22)</f>
        <v>2.4691358024691492E-2</v>
      </c>
    </row>
    <row r="44" spans="2:10" x14ac:dyDescent="0.25">
      <c r="B44">
        <v>41</v>
      </c>
      <c r="C44">
        <f>ABS(שיפועים!C44/2*'נתוני מוט'!$B$22)</f>
        <v>1.283950617283951</v>
      </c>
      <c r="D44">
        <f>ABS((שיפועים!C44+שיפועים!D44)/4*'נתוני מוט'!$B$22)</f>
        <v>0.94753086419753085</v>
      </c>
      <c r="E44">
        <f>ABS((שיפועים!D44+שיפועים!E44)/4*'נתוני מוט'!$B$22)</f>
        <v>0.48765432098765427</v>
      </c>
      <c r="F44">
        <f>ABS((שיפועים!E44+שיפועים!F44)/4*'נתוני מוט'!$B$22)</f>
        <v>0.24074074074074076</v>
      </c>
      <c r="G44">
        <f>ABS((שיפועים!F44+שיפועים!G44)/4*'נתוני מוט'!$B$22)</f>
        <v>0.11111111111111115</v>
      </c>
      <c r="H44">
        <f>ABS((שיפועים!G44+שיפועים!H44)/4*'נתוני מוט'!$B$22)</f>
        <v>5.5555555555555573E-2</v>
      </c>
      <c r="I44">
        <f>ABS((שיפועים!H44+שיפועים!I44)/4*'נתוני מוט'!$B$22)</f>
        <v>9.2592592592592813E-3</v>
      </c>
      <c r="J44">
        <f>ABS(שיפועים!I44/2*'נתוני מוט'!$B$22)</f>
        <v>2.4691358024691492E-2</v>
      </c>
    </row>
    <row r="45" spans="2:10" x14ac:dyDescent="0.25">
      <c r="B45">
        <v>42</v>
      </c>
      <c r="C45">
        <f>ABS(שיפועים!C45/2*'נתוני מוט'!$B$22)</f>
        <v>1.382716049382716</v>
      </c>
      <c r="D45">
        <f>ABS((שיפועים!C45+שיפועים!D45)/4*'נתוני מוט'!$B$22)</f>
        <v>1</v>
      </c>
      <c r="E45">
        <f>ABS((שיפועים!D45+שיפועים!E45)/4*'נתוני מוט'!$B$22)</f>
        <v>0.47839506172839508</v>
      </c>
      <c r="F45">
        <f>ABS((שיפועים!E45+שיפועים!F45)/4*'נתוני מוט'!$B$22)</f>
        <v>0.22530864197530853</v>
      </c>
      <c r="G45">
        <f>ABS((שיפועים!F45+שיפועים!G45)/4*'נתוני מוט'!$B$22)</f>
        <v>0.10493827160493822</v>
      </c>
      <c r="H45">
        <f>ABS((שיפועים!G45+שיפועים!H45)/4*'נתוני מוט'!$B$22)</f>
        <v>5.2469135802469216E-2</v>
      </c>
      <c r="I45">
        <f>ABS((שיפועים!H45+שיפועים!I45)/4*'נתוני מוט'!$B$22)</f>
        <v>9.2592592592592813E-3</v>
      </c>
      <c r="J45">
        <f>ABS(שיפועים!I45/2*'נתוני מוט'!$B$22)</f>
        <v>2.4691358024691492E-2</v>
      </c>
    </row>
    <row r="46" spans="2:10" x14ac:dyDescent="0.25">
      <c r="B46">
        <v>43</v>
      </c>
      <c r="C46">
        <f>ABS(שיפועים!C46/2*'נתוני מוט'!$B$22)</f>
        <v>1.3641975308641976</v>
      </c>
      <c r="D46">
        <f>ABS((שיפועים!C46+שיפועים!D46)/4*'נתוני מוט'!$B$22)</f>
        <v>0.97839506172839508</v>
      </c>
      <c r="E46">
        <f>ABS((שיפועים!D46+שיפועים!E46)/4*'נתוני מוט'!$B$22)</f>
        <v>0.47530864197530875</v>
      </c>
      <c r="F46">
        <f>ABS((שיפועים!E46+שיפועים!F46)/4*'נתוני מוט'!$B$22)</f>
        <v>0.24074074074074076</v>
      </c>
      <c r="G46">
        <f>ABS((שיפועים!F46+שיפועים!G46)/4*'נתוני מוט'!$B$22)</f>
        <v>0.1141975308641975</v>
      </c>
      <c r="H46">
        <f>ABS((שיפועים!G46+שיפועים!H46)/4*'נתוני מוט'!$B$22)</f>
        <v>5.5555555555555573E-2</v>
      </c>
      <c r="I46">
        <f>ABS((שיפועים!H46+שיפועים!I46)/4*'נתוני מוט'!$B$22)</f>
        <v>9.2592592592592813E-3</v>
      </c>
      <c r="J46">
        <f>ABS(שיפועים!I46/2*'נתוני מוט'!$B$22)</f>
        <v>2.4691358024691492E-2</v>
      </c>
    </row>
    <row r="47" spans="2:10" x14ac:dyDescent="0.25">
      <c r="B47">
        <v>44</v>
      </c>
      <c r="C47">
        <f>ABS(שיפועים!C47/2*'נתוני מוט'!$B$22)</f>
        <v>1.3024691358024691</v>
      </c>
      <c r="D47">
        <f>ABS((שיפועים!C47+שיפועים!D47)/4*'נתוני מוט'!$B$22)</f>
        <v>0.9537037037037035</v>
      </c>
      <c r="E47">
        <f>ABS((שיפועים!D47+שיפועים!E47)/4*'נתוני מוט'!$B$22)</f>
        <v>0.48456790123456783</v>
      </c>
      <c r="F47">
        <f>ABS((שיפועים!E47+שיפועים!F47)/4*'נתוני מוט'!$B$22)</f>
        <v>0.24382716049382722</v>
      </c>
      <c r="G47">
        <f>ABS((שיפועים!F47+שיפועים!G47)/4*'נתוני מוט'!$B$22)</f>
        <v>0.1141975308641975</v>
      </c>
      <c r="H47">
        <f>ABS((שיפועים!G47+שיפועים!H47)/4*'נתוני מוט'!$B$22)</f>
        <v>5.5555555555555573E-2</v>
      </c>
      <c r="I47">
        <f>ABS((שיפועים!H47+שיפועים!I47)/4*'נתוני מוט'!$B$22)</f>
        <v>9.2592592592592813E-3</v>
      </c>
      <c r="J47">
        <f>ABS(שיפועים!I47/2*'נתוני מוט'!$B$22)</f>
        <v>2.4691358024691492E-2</v>
      </c>
    </row>
    <row r="48" spans="2:10" x14ac:dyDescent="0.25">
      <c r="B48">
        <v>45</v>
      </c>
      <c r="C48">
        <f>ABS(שיפועים!C48/2*'נתוני מוט'!$B$22)</f>
        <v>1.3765432098765431</v>
      </c>
      <c r="D48">
        <f>ABS((שיפועים!C48+שיפועים!D48)/4*'נתוני מוט'!$B$22)</f>
        <v>0.99074074074074048</v>
      </c>
      <c r="E48">
        <f>ABS((שיפועים!D48+שיפועים!E48)/4*'נתוני מוט'!$B$22)</f>
        <v>0.46913580246913578</v>
      </c>
      <c r="F48">
        <f>ABS((שיפועים!E48+שיפועים!F48)/4*'נתוני מוט'!$B$22)</f>
        <v>0.2283950617283951</v>
      </c>
      <c r="G48">
        <f>ABS((שיפועים!F48+שיפועים!G48)/4*'נתוני מוט'!$B$22)</f>
        <v>0.1141975308641975</v>
      </c>
      <c r="H48">
        <f>ABS((שיפועים!G48+שיפועים!H48)/4*'נתוני מוט'!$B$22)</f>
        <v>5.8641975308642041E-2</v>
      </c>
      <c r="I48">
        <f>ABS((שיפועים!H48+שיפועים!I48)/4*'נתוני מוט'!$B$22)</f>
        <v>2.4691358024691273E-2</v>
      </c>
      <c r="J48">
        <f>ABS(שיפועים!I48/2*'נתוני מוט'!$B$22)</f>
        <v>6.1728395061728399E-2</v>
      </c>
    </row>
    <row r="49" spans="2:10" x14ac:dyDescent="0.25">
      <c r="B49">
        <v>46</v>
      </c>
      <c r="C49">
        <f>ABS(שיפועים!C49/2*'נתוני מוט'!$B$22)</f>
        <v>1.2901234567901239</v>
      </c>
      <c r="D49">
        <f>ABS((שיפועים!C49+שיפועים!D49)/4*'נתוני מוט'!$B$22)</f>
        <v>0.969135802469136</v>
      </c>
      <c r="E49">
        <f>ABS((שיפועים!D49+שיפועים!E49)/4*'נתוני מוט'!$B$22)</f>
        <v>0.49691358024691357</v>
      </c>
      <c r="F49">
        <f>ABS((שיפועים!E49+שיפועים!F49)/4*'נתוני מוט'!$B$22)</f>
        <v>0.23456790123456792</v>
      </c>
      <c r="G49">
        <f>ABS((שיפועים!F49+שיפועים!G49)/4*'נתוני מוט'!$B$22)</f>
        <v>0.11728395061728385</v>
      </c>
      <c r="H49">
        <f>ABS((שיפועים!G49+שיפועים!H49)/4*'נתוני מוט'!$B$22)</f>
        <v>6.1728395061728399E-2</v>
      </c>
      <c r="I49">
        <f>ABS((שיפועים!H49+שיפועים!I49)/4*'נתוני מוט'!$B$22)</f>
        <v>9.259259259259172E-3</v>
      </c>
      <c r="J49">
        <f>ABS(שיפועים!I49/2*'נתוני מוט'!$B$22)</f>
        <v>3.0864197530864199E-2</v>
      </c>
    </row>
    <row r="50" spans="2:10" x14ac:dyDescent="0.25">
      <c r="B50">
        <v>47</v>
      </c>
      <c r="C50">
        <f>ABS(שיפועים!C50/2*'נתוני מוט'!$B$22)</f>
        <v>1.2777777777777779</v>
      </c>
      <c r="D50">
        <f>ABS((שיפועים!C50+שיפועים!D50)/4*'נתוני מוט'!$B$22)</f>
        <v>0.9506172839506174</v>
      </c>
      <c r="E50">
        <f>ABS((שיפועים!D50+שיפועים!E50)/4*'נתוני מוט'!$B$22)</f>
        <v>0.49691358024691362</v>
      </c>
      <c r="F50">
        <f>ABS((שיפועים!E50+שיפועים!F50)/4*'נתוני מוט'!$B$22)</f>
        <v>0.24691358024691359</v>
      </c>
      <c r="G50">
        <f>ABS((שיפועים!F50+שיפועים!G50)/4*'נתוני מוט'!$B$22)</f>
        <v>0.11728395061728385</v>
      </c>
      <c r="H50">
        <f>ABS((שיפועים!G50+שיפועים!H50)/4*'נתוני מוט'!$B$22)</f>
        <v>5.8641975308641923E-2</v>
      </c>
      <c r="I50">
        <f>ABS((שיפועים!H50+שיפועים!I50)/4*'נתוני מוט'!$B$22)</f>
        <v>9.2592592592591703E-3</v>
      </c>
      <c r="J50">
        <f>ABS(שיפועים!I50/2*'נתוני מוט'!$B$22)</f>
        <v>2.469135802469127E-2</v>
      </c>
    </row>
    <row r="51" spans="2:10" x14ac:dyDescent="0.25">
      <c r="B51">
        <v>48</v>
      </c>
      <c r="C51">
        <f>ABS(שיפועים!C51/2*'נתוני מוט'!$B$22)</f>
        <v>1.2530864197530862</v>
      </c>
      <c r="D51">
        <f>ABS((שיפועים!C51+שיפועים!D51)/4*'נתוני מוט'!$B$22)</f>
        <v>0.95061728395061718</v>
      </c>
      <c r="E51">
        <f>ABS((שיפועים!D51+שיפועים!E51)/4*'נתוני מוט'!$B$22)</f>
        <v>0.5092592592592593</v>
      </c>
      <c r="F51">
        <f>ABS((שיפועים!E51+שיפועים!F51)/4*'נתוני מוט'!$B$22)</f>
        <v>0.25000000000000006</v>
      </c>
      <c r="G51">
        <f>ABS((שיפועים!F51+שיפועים!G51)/4*'נתוני מוט'!$B$22)</f>
        <v>0.11728395061728396</v>
      </c>
      <c r="H51">
        <f>ABS((שיפועים!G51+שיפועים!H51)/4*'נתוני מוט'!$B$22)</f>
        <v>5.8641975308641923E-2</v>
      </c>
      <c r="I51">
        <f>ABS((שיפועים!H51+שיפועים!I51)/4*'נתוני מוט'!$B$22)</f>
        <v>6.1728395061728175E-3</v>
      </c>
      <c r="J51">
        <f>ABS(שיפועים!I51/2*'נתוני מוט'!$B$22)</f>
        <v>2.469135802469127E-2</v>
      </c>
    </row>
    <row r="52" spans="2:10" x14ac:dyDescent="0.25">
      <c r="B52">
        <v>49</v>
      </c>
      <c r="C52">
        <f>ABS(שיפועים!C52/2*'נתוני מוט'!$B$22)</f>
        <v>1.2777777777777779</v>
      </c>
      <c r="D52">
        <f>ABS((שיפועים!C52+שיפועים!D52)/4*'נתוני מוט'!$B$22)</f>
        <v>0.96296296296296302</v>
      </c>
      <c r="E52">
        <f>ABS((שיפועים!D52+שיפועים!E52)/4*'נתוני מוט'!$B$22)</f>
        <v>0.50308641975308632</v>
      </c>
      <c r="F52">
        <f>ABS((שיפועים!E52+שיפועים!F52)/4*'נתוני מוט'!$B$22)</f>
        <v>0.24074074074074062</v>
      </c>
      <c r="G52">
        <f>ABS((שיפועים!F52+שיפועים!G52)/4*'נתוני מוט'!$B$22)</f>
        <v>0.11728395061728396</v>
      </c>
      <c r="H52">
        <f>ABS((שיפועים!G52+שיפועים!H52)/4*'נתוני מוט'!$B$22)</f>
        <v>6.1728395061728385E-2</v>
      </c>
      <c r="I52">
        <f>ABS((שיפועים!H52+שיפועים!I52)/4*'נתוני מוט'!$B$22)</f>
        <v>6.1728395061728175E-3</v>
      </c>
      <c r="J52">
        <f>ABS(שיפועים!I52/2*'נתוני מוט'!$B$22)</f>
        <v>2.469135802469127E-2</v>
      </c>
    </row>
    <row r="53" spans="2:10" x14ac:dyDescent="0.25">
      <c r="B53">
        <v>50</v>
      </c>
      <c r="C53">
        <f>ABS(שיפועים!C53/2*'נתוני מוט'!$B$22)</f>
        <v>1.271604938271605</v>
      </c>
      <c r="D53">
        <f>ABS((שיפועים!C53+שיפועים!D53)/4*'נתוני מוט'!$B$22)</f>
        <v>0.95679012345679015</v>
      </c>
      <c r="E53">
        <f>ABS((שיפועים!D53+שיפועים!E53)/4*'נתוני מוט'!$B$22)</f>
        <v>0.50308641975308632</v>
      </c>
      <c r="F53">
        <f>ABS((שיפועים!E53+שיפועים!F53)/4*'נתוני מוט'!$B$22)</f>
        <v>0.24691358024691359</v>
      </c>
      <c r="G53">
        <f>ABS((שיפועים!F53+שיפועים!G53)/4*'נתוני מוט'!$B$22)</f>
        <v>0.12037037037037042</v>
      </c>
      <c r="H53">
        <f>ABS((שיפועים!G53+שיפועים!H53)/4*'נתוני מוט'!$B$22)</f>
        <v>6.1728395061728385E-2</v>
      </c>
      <c r="I53">
        <f>ABS((שיפועים!H53+שיפועים!I53)/4*'נתוני מוט'!$B$22)</f>
        <v>6.1728395061728175E-3</v>
      </c>
      <c r="J53">
        <f>ABS(שיפועים!I53/2*'נתוני מוט'!$B$22)</f>
        <v>2.469135802469127E-2</v>
      </c>
    </row>
    <row r="54" spans="2:10" x14ac:dyDescent="0.25">
      <c r="B54">
        <v>51</v>
      </c>
      <c r="C54">
        <f>ABS(שיפועים!C54/2*'נתוני מוט'!$B$22)</f>
        <v>1.5555555555555551</v>
      </c>
      <c r="D54">
        <f>ABS((שיפועים!C54+שיפועים!D54)/4*'נתוני מוט'!$B$22)</f>
        <v>0.95061728395061706</v>
      </c>
      <c r="E54">
        <f>ABS((שיפועים!D54+שיפועים!E54)/4*'נתוני מוט'!$B$22)</f>
        <v>0.2685185185185186</v>
      </c>
      <c r="F54">
        <f>ABS((שיפועים!E54+שיפועים!F54)/4*'נתוני מוט'!$B$22)</f>
        <v>0.11728395061728387</v>
      </c>
      <c r="G54">
        <f>ABS((שיפועים!F54+שיפועים!G54)/4*'נתוני מוט'!$B$22)</f>
        <v>8.950617283950614E-2</v>
      </c>
      <c r="H54">
        <f>ABS((שיפועים!G54+שיפועים!H54)/4*'נתוני מוט'!$B$22)</f>
        <v>9.8765432098765524E-2</v>
      </c>
      <c r="I54">
        <f>ABS((שיפועים!H54+שיפועים!I54)/4*'נתוני מוט'!$B$22)</f>
        <v>4.9382716049382762E-2</v>
      </c>
      <c r="J54">
        <f>ABS(שיפועים!I54/2*'נתוני מוט'!$B$22)</f>
        <v>3.7037037037037125E-2</v>
      </c>
    </row>
    <row r="55" spans="2:10" x14ac:dyDescent="0.25">
      <c r="B55">
        <v>52</v>
      </c>
      <c r="C55">
        <f>ABS(שיפועים!C55/2*'נתוני מוט'!$B$22)</f>
        <v>1.537037037037037</v>
      </c>
      <c r="D55">
        <f>ABS((שיפועים!C55+שיפועים!D55)/4*'נתוני מוט'!$B$22)</f>
        <v>0.94444444444444464</v>
      </c>
      <c r="E55">
        <f>ABS((שיפועים!D55+שיפועים!E55)/4*'נתוני מוט'!$B$22)</f>
        <v>0.2685185185185186</v>
      </c>
      <c r="F55">
        <f>ABS((שיפועים!E55+שיפועים!F55)/4*'נתוני מוט'!$B$22)</f>
        <v>0.11728395061728387</v>
      </c>
      <c r="G55">
        <f>ABS((שיפועים!F55+שיפועים!G55)/4*'נתוני מוט'!$B$22)</f>
        <v>8.6419753086419665E-2</v>
      </c>
      <c r="H55">
        <f>ABS((שיפועים!G55+שיפועים!H55)/4*'נתוני מוט'!$B$22)</f>
        <v>8.641975308641979E-2</v>
      </c>
      <c r="I55">
        <f>ABS((שיפועים!H55+שיפועים!I55)/4*'נתוני מוט'!$B$22)</f>
        <v>5.2469135802469216E-2</v>
      </c>
      <c r="J55">
        <f>ABS(שיפועים!I55/2*'נתוני מוט'!$B$22)</f>
        <v>5.5555555555555691E-2</v>
      </c>
    </row>
    <row r="56" spans="2:10" x14ac:dyDescent="0.25">
      <c r="B56">
        <v>53</v>
      </c>
      <c r="C56">
        <f>ABS(שיפועים!C56/2*'נתוני מוט'!$B$22)</f>
        <v>1.5370370370370363</v>
      </c>
      <c r="D56">
        <f>ABS((שיפועים!C56+שיפועים!D56)/4*'נתוני מוט'!$B$22)</f>
        <v>0.94135802469135765</v>
      </c>
      <c r="E56">
        <f>ABS((שיפועים!D56+שיפועים!E56)/4*'נתוני מוט'!$B$22)</f>
        <v>0.27160493827160503</v>
      </c>
      <c r="F56">
        <f>ABS((שיפועים!E56+שיפועים!F56)/4*'נתוני מוט'!$B$22)</f>
        <v>0.1234567901234568</v>
      </c>
      <c r="G56">
        <f>ABS((שיפועים!F56+שיפועים!G56)/4*'נתוני מוט'!$B$22)</f>
        <v>8.6419753086419665E-2</v>
      </c>
      <c r="H56">
        <f>ABS((שיפועים!G56+שיפועים!H56)/4*'נתוני מוט'!$B$22)</f>
        <v>9.2592592592592601E-2</v>
      </c>
      <c r="I56">
        <f>ABS((שיפועים!H56+שיפועים!I56)/4*'נתוני מוט'!$B$22)</f>
        <v>5.5555555555555573E-2</v>
      </c>
      <c r="J56">
        <f>ABS(שיפועים!I56/2*'נתוני מוט'!$B$22)</f>
        <v>4.9382716049382762E-2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2" tint="-0.249977111117893"/>
  </sheetPr>
  <dimension ref="A1:M56"/>
  <sheetViews>
    <sheetView topLeftCell="A28" workbookViewId="0">
      <selection activeCell="C39" sqref="C39"/>
    </sheetView>
  </sheetViews>
  <sheetFormatPr defaultRowHeight="15" x14ac:dyDescent="0.25"/>
  <sheetData>
    <row r="1" spans="1:13" x14ac:dyDescent="0.25">
      <c r="B1" t="str">
        <f>'שגיאת שיפוע'!B1</f>
        <v>מיקום</v>
      </c>
    </row>
    <row r="2" spans="1:13" x14ac:dyDescent="0.25">
      <c r="A2" t="str">
        <f>'שגיאת שיפוע'!A2</f>
        <v>זמן</v>
      </c>
      <c r="C2">
        <f>'שגיאת שיפוע'!C2</f>
        <v>8.1000000000000003E-2</v>
      </c>
      <c r="D2">
        <f>'שגיאת שיפוע'!D2</f>
        <v>0.156</v>
      </c>
      <c r="E2">
        <f>'שגיאת שיפוע'!E2</f>
        <v>0.23099999999999998</v>
      </c>
      <c r="F2">
        <f>'שגיאת שיפוע'!F2</f>
        <v>0.30599999999999999</v>
      </c>
      <c r="G2">
        <f>'שגיאת שיפוע'!G2</f>
        <v>0.38100000000000001</v>
      </c>
      <c r="H2">
        <f>'שגיאת שיפוע'!H2</f>
        <v>0.45600000000000002</v>
      </c>
      <c r="I2">
        <f>'שגיאת שיפוע'!I2</f>
        <v>0.53100000000000003</v>
      </c>
      <c r="J2">
        <f>'שגיאת שיפוע'!J2</f>
        <v>0.60599999999999998</v>
      </c>
      <c r="L2" t="s">
        <v>11</v>
      </c>
      <c r="M2">
        <f>(MAX('נתוני טמפ'!C3:J3)-MIN('נתוני טמפ'!C3:J3))/2</f>
        <v>0.5</v>
      </c>
    </row>
    <row r="3" spans="1:13" x14ac:dyDescent="0.25">
      <c r="B3">
        <f>'שגיאת שיפוע'!B3</f>
        <v>0</v>
      </c>
      <c r="C3">
        <f>'שגיאת שיפוע'!C3+$M$2</f>
        <v>0.51234567901234562</v>
      </c>
      <c r="D3">
        <f>'שגיאת שיפוע'!D3+$M$2</f>
        <v>0.50308641975308632</v>
      </c>
      <c r="E3">
        <f>'שגיאת שיפוע'!E3+$M$2</f>
        <v>0.51234567901234562</v>
      </c>
      <c r="F3">
        <f>'שגיאת שיפוע'!F3+$M$2</f>
        <v>0.50617283950617298</v>
      </c>
      <c r="G3">
        <f>'שגיאת שיפוע'!G3+$M$2</f>
        <v>0.5</v>
      </c>
      <c r="H3">
        <f>'שגיאת שיפוע'!H3+$M$2</f>
        <v>0.50308641975308643</v>
      </c>
      <c r="I3">
        <f>'שגיאת שיפוע'!I3+$M$2</f>
        <v>0.53086419753086422</v>
      </c>
      <c r="J3">
        <f>'שגיאת שיפוע'!J3+$M$2</f>
        <v>0.53703703703703709</v>
      </c>
      <c r="L3" t="s">
        <v>1</v>
      </c>
      <c r="M3">
        <f>('נתוני מוט'!B22)/2</f>
        <v>5.0000000000000001E-3</v>
      </c>
    </row>
    <row r="4" spans="1:13" x14ac:dyDescent="0.25">
      <c r="B4">
        <f>'שגיאת שיפוע'!B4</f>
        <v>1</v>
      </c>
      <c r="C4">
        <f>'שגיאת שיפוע'!C4+$M$2</f>
        <v>0.98271604938271606</v>
      </c>
      <c r="D4">
        <f>'שגיאת שיפוע'!D4+$M$2</f>
        <v>0.77160493827160481</v>
      </c>
      <c r="E4">
        <f>'שגיאת שיפוע'!E4+$M$2</f>
        <v>0.54938271604938271</v>
      </c>
      <c r="F4">
        <f>'שגיאת שיפוע'!F4+$M$2</f>
        <v>0.50987654320987652</v>
      </c>
      <c r="G4">
        <f>'שגיאת שיפוע'!G4+$M$2</f>
        <v>0.50185185185185188</v>
      </c>
      <c r="H4">
        <f>'שגיאת שיפוע'!H4+$M$2</f>
        <v>0.50864197530864197</v>
      </c>
      <c r="I4">
        <f>'שגיאת שיפוע'!I4+$M$2</f>
        <v>0.53271604938271611</v>
      </c>
      <c r="J4">
        <f>'שגיאת שיפוע'!J4+$M$2</f>
        <v>0.53333333333333333</v>
      </c>
    </row>
    <row r="5" spans="1:13" x14ac:dyDescent="0.25">
      <c r="B5">
        <f>'שגיאת שיפוע'!B5</f>
        <v>2</v>
      </c>
      <c r="C5">
        <f>'שגיאת שיפוע'!C5+$M$2</f>
        <v>1.2962962962962963</v>
      </c>
      <c r="D5">
        <f>'שגיאת שיפוע'!D5+$M$2</f>
        <v>0.95061728395061729</v>
      </c>
      <c r="E5">
        <f>'שגיאת שיפוע'!E5+$M$2</f>
        <v>0.57407407407407418</v>
      </c>
      <c r="F5">
        <f>'שגיאת שיפוע'!F5+$M$2</f>
        <v>0.51234567901234573</v>
      </c>
      <c r="G5">
        <f>'שגיאת שיפוע'!G5+$M$2</f>
        <v>0.50308641975308643</v>
      </c>
      <c r="H5">
        <f>'שגיאת שיפוע'!H5+$M$2</f>
        <v>0.51234567901234573</v>
      </c>
      <c r="I5">
        <f>'שגיאת שיפוע'!I5+$M$2</f>
        <v>0.53395061728395066</v>
      </c>
      <c r="J5">
        <f>'שגיאת שיפוע'!J5+$M$2</f>
        <v>0.53086419753086422</v>
      </c>
    </row>
    <row r="6" spans="1:13" x14ac:dyDescent="0.25">
      <c r="B6">
        <f>'שגיאת שיפוע'!B6</f>
        <v>3</v>
      </c>
      <c r="C6">
        <f>'שגיאת שיפוע'!C6+$M$2</f>
        <v>1.4456790123456789</v>
      </c>
      <c r="D6">
        <f>'שגיאת שיפוע'!D6+$M$2</f>
        <v>1.064351851851852</v>
      </c>
      <c r="E6">
        <f>'שגיאת שיפוע'!E6+$M$2</f>
        <v>0.62160493827160512</v>
      </c>
      <c r="F6">
        <f>'שגיאת שיפוע'!F6+$M$2</f>
        <v>0.52083333333333326</v>
      </c>
      <c r="G6">
        <f>'שגיאת שיפוע'!G6+$M$2</f>
        <v>0.50308641975308643</v>
      </c>
      <c r="H6">
        <f>'שגיאת שיפוע'!H6+$M$2</f>
        <v>0.51064814814814807</v>
      </c>
      <c r="I6">
        <f>'שגיאת שיפוע'!I6+$M$2</f>
        <v>0.53395061728395066</v>
      </c>
      <c r="J6">
        <f>'שגיאת שיפוע'!J6+$M$2</f>
        <v>0.53425925925925921</v>
      </c>
    </row>
    <row r="7" spans="1:13" x14ac:dyDescent="0.25">
      <c r="B7">
        <f>'שגיאת שיפוע'!B7</f>
        <v>4</v>
      </c>
      <c r="C7">
        <f>'שגיאת שיפוע'!C7+$M$2</f>
        <v>1.5679012345679011</v>
      </c>
      <c r="D7">
        <f>'שגיאת שיפוע'!D7+$M$2</f>
        <v>1.1574074074074074</v>
      </c>
      <c r="E7">
        <f>'שגיאת שיפוע'!E7+$M$2</f>
        <v>0.66049382716049376</v>
      </c>
      <c r="F7">
        <f>'שגיאת שיפוע'!F7+$M$2</f>
        <v>0.52777777777777768</v>
      </c>
      <c r="G7">
        <f>'שגיאת שיפוע'!G7+$M$2</f>
        <v>0.50308641975308632</v>
      </c>
      <c r="H7">
        <f>'שגיאת שיפוע'!H7+$M$2</f>
        <v>0.50925925925925919</v>
      </c>
      <c r="I7">
        <f>'שגיאת שיפוע'!I7+$M$2</f>
        <v>0.53395061728395066</v>
      </c>
      <c r="J7">
        <f>'שגיאת שיפוע'!J7+$M$2</f>
        <v>0.53703703703703709</v>
      </c>
    </row>
    <row r="8" spans="1:13" x14ac:dyDescent="0.25">
      <c r="B8">
        <f>'שגיאת שיפוע'!B8</f>
        <v>5</v>
      </c>
      <c r="C8">
        <f>'שגיאת שיפוע'!C8+$M$2</f>
        <v>1.6358024691358024</v>
      </c>
      <c r="D8">
        <f>'שגיאת שיפוע'!D8+$M$2</f>
        <v>1.2222222222222223</v>
      </c>
      <c r="E8">
        <f>'שגיאת שיפוע'!E8+$M$2</f>
        <v>0.70061728395061729</v>
      </c>
      <c r="F8">
        <f>'שגיאת שיפוע'!F8+$M$2</f>
        <v>0.54012345679012341</v>
      </c>
      <c r="G8">
        <f>'שגיאת שיפוע'!G8+$M$2</f>
        <v>0.5</v>
      </c>
      <c r="H8">
        <f>'שגיאת שיפוע'!H8+$M$2</f>
        <v>0.50617283950617287</v>
      </c>
      <c r="I8">
        <f>'שגיאת שיפוע'!I8+$M$2</f>
        <v>0.53086419753086422</v>
      </c>
      <c r="J8">
        <f>'שגיאת שיפוע'!J8+$M$2</f>
        <v>0.53703703703703687</v>
      </c>
    </row>
    <row r="9" spans="1:13" x14ac:dyDescent="0.25">
      <c r="B9">
        <f>'שגיאת שיפוע'!B9</f>
        <v>6</v>
      </c>
      <c r="C9">
        <f>'שגיאת שיפוע'!C9+$M$2</f>
        <v>1.7037037037037037</v>
      </c>
      <c r="D9">
        <f>'שגיאת שיפוע'!D9+$M$2</f>
        <v>1.2777777777777777</v>
      </c>
      <c r="E9">
        <f>'שגיאת שיפוע'!E9+$M$2</f>
        <v>0.73456790123456783</v>
      </c>
      <c r="F9">
        <f>'שגיאת שיפוע'!F9+$M$2</f>
        <v>0.55246913580246915</v>
      </c>
      <c r="G9">
        <f>'שגיאת שיפוע'!G9+$M$2</f>
        <v>0.5</v>
      </c>
      <c r="H9">
        <f>'שגיאת שיפוע'!H9+$M$2</f>
        <v>0.50617283950617287</v>
      </c>
      <c r="I9">
        <f>'שגיאת שיפוע'!I9+$M$2</f>
        <v>0.53395061728395055</v>
      </c>
      <c r="J9">
        <f>'שגיאת שיפוע'!J9+$M$2</f>
        <v>0.54320987654320985</v>
      </c>
    </row>
    <row r="10" spans="1:13" x14ac:dyDescent="0.25">
      <c r="B10">
        <f>'שגיאת שיפוע'!B10</f>
        <v>7</v>
      </c>
      <c r="C10">
        <f>'שגיאת שיפוע'!C10+$M$2</f>
        <v>1.7345679012345678</v>
      </c>
      <c r="D10">
        <f>'שגיאת שיפוע'!D10+$M$2</f>
        <v>1.3179012345679013</v>
      </c>
      <c r="E10">
        <f>'שגיאת שיפוע'!E10+$M$2</f>
        <v>0.77160493827160503</v>
      </c>
      <c r="F10">
        <f>'שגיאת שיפוע'!F10+$M$2</f>
        <v>0.5679012345679012</v>
      </c>
      <c r="G10">
        <f>'שגיאת שיפוע'!G10+$M$2</f>
        <v>0.50617283950617287</v>
      </c>
      <c r="H10">
        <f>'שגיאת שיפוע'!H10+$M$2</f>
        <v>0.5092592592592593</v>
      </c>
      <c r="I10">
        <f>'שגיאת שיפוע'!I10+$M$2</f>
        <v>0.53703703703703698</v>
      </c>
      <c r="J10">
        <f>'שגיאת שיפוע'!J10+$M$2</f>
        <v>0.53703703703703687</v>
      </c>
    </row>
    <row r="11" spans="1:13" x14ac:dyDescent="0.25">
      <c r="B11">
        <f>'שגיאת שיפוע'!B11</f>
        <v>8</v>
      </c>
      <c r="C11">
        <f>'שגיאת שיפוע'!C11+$M$2</f>
        <v>1.7469135802469138</v>
      </c>
      <c r="D11">
        <f>'שגיאת שיפוע'!D11+$M$2</f>
        <v>1.3425925925925926</v>
      </c>
      <c r="E11">
        <f>'שגיאת שיפוע'!E11+$M$2</f>
        <v>0.80246913580246904</v>
      </c>
      <c r="F11">
        <f>'שגיאת שיפוע'!F11+$M$2</f>
        <v>0.58333333333333326</v>
      </c>
      <c r="G11">
        <f>'שגיאת שיפוע'!G11+$M$2</f>
        <v>0.51234567901234573</v>
      </c>
      <c r="H11">
        <f>'שגיאת שיפוע'!H11+$M$2</f>
        <v>0.50308641975308632</v>
      </c>
      <c r="I11">
        <f>'שגיאת שיפוע'!I11+$M$2</f>
        <v>0.53395061728395066</v>
      </c>
      <c r="J11">
        <f>'שגיאת שיפוע'!J11+$M$2</f>
        <v>0.53703703703703709</v>
      </c>
    </row>
    <row r="12" spans="1:13" x14ac:dyDescent="0.25">
      <c r="B12">
        <f>'שגיאת שיפוע'!B12</f>
        <v>9</v>
      </c>
      <c r="C12">
        <f>'שגיאת שיפוע'!C12+$M$2</f>
        <v>1.7592592592592591</v>
      </c>
      <c r="D12">
        <f>'שגיאת שיפוע'!D12+$M$2</f>
        <v>1.3641975308641974</v>
      </c>
      <c r="E12">
        <f>'שגיאת שיפוע'!E12+$M$2</f>
        <v>0.83024691358024683</v>
      </c>
      <c r="F12">
        <f>'שגיאת שיפוע'!F12+$M$2</f>
        <v>0.59876543209876543</v>
      </c>
      <c r="G12">
        <f>'שגיאת שיפוע'!G12+$M$2</f>
        <v>0.5185185185185186</v>
      </c>
      <c r="H12">
        <f>'שגיאת שיפוע'!H12+$M$2</f>
        <v>0.5</v>
      </c>
      <c r="I12">
        <f>'שגיאת שיפוע'!I12+$M$2</f>
        <v>0.53395061728395066</v>
      </c>
      <c r="J12">
        <f>'שגיאת שיפוע'!J12+$M$2</f>
        <v>0.53703703703703709</v>
      </c>
    </row>
    <row r="13" spans="1:13" x14ac:dyDescent="0.25">
      <c r="B13">
        <f>'שגיאת שיפוע'!B13</f>
        <v>10</v>
      </c>
      <c r="C13">
        <f>'שגיאת שיפוע'!C13+$M$2</f>
        <v>1.783950617283951</v>
      </c>
      <c r="D13">
        <f>'שגיאת שיפוע'!D13+$M$2</f>
        <v>1.3919753086419755</v>
      </c>
      <c r="E13">
        <f>'שגיאת שיפוע'!E13+$M$2</f>
        <v>0.85493827160493829</v>
      </c>
      <c r="F13">
        <f>'שגיאת שיפוע'!F13+$M$2</f>
        <v>0.61111111111111116</v>
      </c>
      <c r="G13">
        <f>'שגיאת שיפוע'!G13+$M$2</f>
        <v>0.52160493827160492</v>
      </c>
      <c r="H13">
        <f>'שגיאת שיפוע'!H13+$M$2</f>
        <v>0.50308641975308632</v>
      </c>
      <c r="I13">
        <f>'שגיאת שיפוע'!I13+$M$2</f>
        <v>0.53086419753086422</v>
      </c>
      <c r="J13">
        <f>'שגיאת שיפוע'!J13+$M$2</f>
        <v>0.53703703703703687</v>
      </c>
    </row>
    <row r="14" spans="1:13" x14ac:dyDescent="0.25">
      <c r="B14">
        <f>'שגיאת שיפוע'!B14</f>
        <v>11</v>
      </c>
      <c r="C14">
        <f>'שגיאת שיפוע'!C14+$M$2</f>
        <v>1.7839506172839503</v>
      </c>
      <c r="D14">
        <f>'שגיאת שיפוע'!D14+$M$2</f>
        <v>1.4012345679012346</v>
      </c>
      <c r="E14">
        <f>'שגיאת שיפוע'!E14+$M$2</f>
        <v>0.87345679012345689</v>
      </c>
      <c r="F14">
        <f>'שגיאת שיפוע'!F14+$M$2</f>
        <v>0.62654320987654333</v>
      </c>
      <c r="G14">
        <f>'שגיאת שיפוע'!G14+$M$2</f>
        <v>0.5277777777777779</v>
      </c>
      <c r="H14">
        <f>'שגיאת שיפוע'!H14+$M$2</f>
        <v>0.50308641975308632</v>
      </c>
      <c r="I14">
        <f>'שגיאת שיפוע'!I14+$M$2</f>
        <v>0.53086419753086422</v>
      </c>
      <c r="J14">
        <f>'שגיאת שיפוע'!J14+$M$2</f>
        <v>0.53703703703703687</v>
      </c>
    </row>
    <row r="15" spans="1:13" x14ac:dyDescent="0.25">
      <c r="B15">
        <f>'שגיאת שיפוע'!B15</f>
        <v>12</v>
      </c>
      <c r="C15">
        <f>'שגיאת שיפוע'!C15+$M$2</f>
        <v>1.7901234567901232</v>
      </c>
      <c r="D15">
        <f>'שגיאת שיפוע'!D15+$M$2</f>
        <v>1.4104938271604937</v>
      </c>
      <c r="E15">
        <f>'שגיאת שיפוע'!E15+$M$2</f>
        <v>0.88888888888888884</v>
      </c>
      <c r="F15">
        <f>'שגיאת שיפוע'!F15+$M$2</f>
        <v>0.63888888888888884</v>
      </c>
      <c r="G15">
        <f>'שגיאת שיפוע'!G15+$M$2</f>
        <v>0.53703703703703698</v>
      </c>
      <c r="H15">
        <f>'שגיאת שיפוע'!H15+$M$2</f>
        <v>0.5092592592592593</v>
      </c>
      <c r="I15">
        <f>'שגיאת שיפוע'!I15+$M$2</f>
        <v>0.53395061728395055</v>
      </c>
      <c r="J15">
        <f>'שגיאת שיפוע'!J15+$M$2</f>
        <v>0.54320987654320985</v>
      </c>
    </row>
    <row r="16" spans="1:13" x14ac:dyDescent="0.25">
      <c r="B16">
        <f>'שגיאת שיפוע'!B16</f>
        <v>13</v>
      </c>
      <c r="C16">
        <f>'שגיאת שיפוע'!C16+$M$2</f>
        <v>1.7839506172839503</v>
      </c>
      <c r="D16">
        <f>'שגיאת שיפוע'!D16+$M$2</f>
        <v>1.4104938271604937</v>
      </c>
      <c r="E16">
        <f>'שגיאת שיפוע'!E16+$M$2</f>
        <v>0.89197530864197527</v>
      </c>
      <c r="F16">
        <f>'שגיאת שיפוע'!F16+$M$2</f>
        <v>0.63888888888888884</v>
      </c>
      <c r="G16">
        <f>'שגיאת שיפוע'!G16+$M$2</f>
        <v>0.53703703703703698</v>
      </c>
      <c r="H16">
        <f>'שגיאת שיפוע'!H16+$M$2</f>
        <v>0.5092592592592593</v>
      </c>
      <c r="I16">
        <f>'שגיאת שיפוע'!I16+$M$2</f>
        <v>0.53395061728395055</v>
      </c>
      <c r="J16">
        <f>'שגיאת שיפוע'!J16+$M$2</f>
        <v>0.54320987654320985</v>
      </c>
    </row>
    <row r="17" spans="2:10" x14ac:dyDescent="0.25">
      <c r="B17">
        <f>'שגיאת שיפוע'!B17</f>
        <v>14</v>
      </c>
      <c r="C17">
        <f>'שגיאת שיפוע'!C17+$M$2</f>
        <v>1.8333333333333335</v>
      </c>
      <c r="D17">
        <f>'שגיאת שיפוע'!D17+$M$2</f>
        <v>1.441358024691358</v>
      </c>
      <c r="E17">
        <f>'שגיאת שיפוע'!E17+$M$2</f>
        <v>0.89814814814814814</v>
      </c>
      <c r="F17">
        <f>'שגיאת שיפוע'!F17+$M$2</f>
        <v>0.64197530864197538</v>
      </c>
      <c r="G17">
        <f>'שגיאת שיפוע'!G17+$M$2</f>
        <v>0.54012345679012352</v>
      </c>
      <c r="H17">
        <f>'שגיאת שיפוע'!H17+$M$2</f>
        <v>0.51234567901234562</v>
      </c>
      <c r="I17">
        <f>'שגיאת שיפוע'!I17+$M$2</f>
        <v>0.52777777777777779</v>
      </c>
      <c r="J17">
        <f>'שגיאת שיפוע'!J17+$M$2</f>
        <v>0.53703703703703709</v>
      </c>
    </row>
    <row r="18" spans="2:10" x14ac:dyDescent="0.25">
      <c r="B18">
        <f>'שגיאת שיפוע'!B18</f>
        <v>15</v>
      </c>
      <c r="C18">
        <f>'שגיאת שיפוע'!C18+$M$2</f>
        <v>1.7839506172839503</v>
      </c>
      <c r="D18">
        <f>'שגיאת שיפוע'!D18+$M$2</f>
        <v>1.4259259259259258</v>
      </c>
      <c r="E18">
        <f>'שגיאת שיפוע'!E18+$M$2</f>
        <v>0.92592592592592604</v>
      </c>
      <c r="F18">
        <f>'שגיאת שיפוע'!F18+$M$2</f>
        <v>0.66975308641975317</v>
      </c>
      <c r="G18">
        <f>'שגיאת שיפוע'!G18+$M$2</f>
        <v>0.55246913580246915</v>
      </c>
      <c r="H18">
        <f>'שגיאת שיפוע'!H18+$M$2</f>
        <v>0.51234567901234562</v>
      </c>
      <c r="I18">
        <f>'שגיאת שיפוע'!I18+$M$2</f>
        <v>0.53086419753086422</v>
      </c>
      <c r="J18">
        <f>'שגיאת שיפוע'!J18+$M$2</f>
        <v>0.53703703703703709</v>
      </c>
    </row>
    <row r="19" spans="2:10" x14ac:dyDescent="0.25">
      <c r="B19">
        <f>'שגיאת שיפוע'!B19</f>
        <v>16</v>
      </c>
      <c r="C19">
        <f>'שגיאת שיפוע'!C19+$M$2</f>
        <v>1.8333333333333335</v>
      </c>
      <c r="D19">
        <f>'שגיאת שיפוע'!D19+$M$2</f>
        <v>1.4537037037037037</v>
      </c>
      <c r="E19">
        <f>'שגיאת שיפוע'!E19+$M$2</f>
        <v>0.93518518518518512</v>
      </c>
      <c r="F19">
        <f>'שגיאת שיפוע'!F19+$M$2</f>
        <v>0.67901234567901236</v>
      </c>
      <c r="G19">
        <f>'שגיאת שיפוע'!G19+$M$2</f>
        <v>0.55555555555555547</v>
      </c>
      <c r="H19">
        <f>'שגיאת שיפוע'!H19+$M$2</f>
        <v>0.51543209876543206</v>
      </c>
      <c r="I19">
        <f>'שגיאת שיפוע'!I19+$M$2</f>
        <v>0.52777777777777768</v>
      </c>
      <c r="J19">
        <f>'שגיאת שיפוע'!J19+$M$2</f>
        <v>0.53703703703703709</v>
      </c>
    </row>
    <row r="20" spans="2:10" x14ac:dyDescent="0.25">
      <c r="B20">
        <f>'שגיאת שיפוע'!B20</f>
        <v>17</v>
      </c>
      <c r="C20">
        <f>'שגיאת שיפוע'!C20+$M$2</f>
        <v>1.8209876543209875</v>
      </c>
      <c r="D20">
        <f>'שגיאת שיפוע'!D20+$M$2</f>
        <v>1.4506172839506171</v>
      </c>
      <c r="E20">
        <f>'שגיאת שיפוע'!E20+$M$2</f>
        <v>0.94135802469135799</v>
      </c>
      <c r="F20">
        <f>'שגיאת שיפוע'!F20+$M$2</f>
        <v>0.68518518518518523</v>
      </c>
      <c r="G20">
        <f>'שגיאת שיפוע'!G20+$M$2</f>
        <v>0.56481481481481477</v>
      </c>
      <c r="H20">
        <f>'שגיאת שיפוע'!H20+$M$2</f>
        <v>0.52160493827160503</v>
      </c>
      <c r="I20">
        <f>'שגיאת שיפוע'!I20+$M$2</f>
        <v>0.52469135802469125</v>
      </c>
      <c r="J20">
        <f>'שגיאת שיפוע'!J20+$M$2</f>
        <v>0.53086419753086422</v>
      </c>
    </row>
    <row r="21" spans="2:10" x14ac:dyDescent="0.25">
      <c r="B21">
        <f>'שגיאת שיפוע'!B21</f>
        <v>18</v>
      </c>
      <c r="C21">
        <f>'שגיאת שיפוע'!C21+$M$2</f>
        <v>1.8333333333333335</v>
      </c>
      <c r="D21">
        <f>'שגיאת שיפוע'!D21+$M$2</f>
        <v>1.4629629629629628</v>
      </c>
      <c r="E21">
        <f>'שגיאת שיפוע'!E21+$M$2</f>
        <v>0.95061728395061729</v>
      </c>
      <c r="F21">
        <f>'שגיאת שיפוע'!F21+$M$2</f>
        <v>0.69135802469135799</v>
      </c>
      <c r="G21">
        <f>'שגיאת שיפוע'!G21+$M$2</f>
        <v>0.5679012345679012</v>
      </c>
      <c r="H21">
        <f>'שגיאת שיפוע'!H21+$M$2</f>
        <v>0.52469135802469136</v>
      </c>
      <c r="I21">
        <f>'שגיאת שיפוע'!I21+$M$2</f>
        <v>0.52160493827160492</v>
      </c>
      <c r="J21">
        <f>'שגיאת שיפוע'!J21+$M$2</f>
        <v>0.53086419753086422</v>
      </c>
    </row>
    <row r="22" spans="2:10" x14ac:dyDescent="0.25">
      <c r="B22">
        <f>'שגיאת שיפוע'!B22</f>
        <v>19</v>
      </c>
      <c r="C22">
        <f>'שגיאת שיפוע'!C22+$M$2</f>
        <v>1.8209876543209875</v>
      </c>
      <c r="D22">
        <f>'שגיאת שיפוע'!D22+$M$2</f>
        <v>1.4598765432098766</v>
      </c>
      <c r="E22">
        <f>'שגיאת שיפוע'!E22+$M$2</f>
        <v>0.95679012345679015</v>
      </c>
      <c r="F22">
        <f>'שגיאת שיפוע'!F22+$M$2</f>
        <v>0.69135802469135799</v>
      </c>
      <c r="G22">
        <f>'שגיאת שיפוע'!G22+$M$2</f>
        <v>0.5679012345679012</v>
      </c>
      <c r="H22">
        <f>'שגיאת שיפוע'!H22+$M$2</f>
        <v>0.52469135802469136</v>
      </c>
      <c r="I22">
        <f>'שגיאת שיפוע'!I22+$M$2</f>
        <v>0.52160493827160492</v>
      </c>
      <c r="J22">
        <f>'שגיאת שיפוע'!J22+$M$2</f>
        <v>0.52469135802469147</v>
      </c>
    </row>
    <row r="23" spans="2:10" x14ac:dyDescent="0.25">
      <c r="B23">
        <f>'שגיאת שיפוע'!B23</f>
        <v>20</v>
      </c>
      <c r="C23">
        <f>'שגיאת שיפוע'!C23+$M$2</f>
        <v>1.8641975308641976</v>
      </c>
      <c r="D23">
        <f>'שגיאת שיפוע'!D23+$M$2</f>
        <v>1.4783950617283952</v>
      </c>
      <c r="E23">
        <f>'שגיאת שיפוע'!E23+$M$2</f>
        <v>0.95370370370370383</v>
      </c>
      <c r="F23">
        <f>'שגיאת שיפוע'!F23+$M$2</f>
        <v>0.69444444444444442</v>
      </c>
      <c r="G23">
        <f>'שגיאת שיפוע'!G23+$M$2</f>
        <v>0.57098765432098753</v>
      </c>
      <c r="H23">
        <f>'שגיאת שיפוע'!H23+$M$2</f>
        <v>0.52777777777777768</v>
      </c>
      <c r="I23">
        <f>'שגיאת שיפוע'!I23+$M$2</f>
        <v>0.52160493827160492</v>
      </c>
      <c r="J23">
        <f>'שגיאת שיפוע'!J23+$M$2</f>
        <v>0.53086419753086422</v>
      </c>
    </row>
    <row r="24" spans="2:10" x14ac:dyDescent="0.25">
      <c r="B24">
        <f>'שגיאת שיפוע'!B24</f>
        <v>21</v>
      </c>
      <c r="C24">
        <f>'שגיאת שיפוע'!C24+$M$2</f>
        <v>1.8580246913580245</v>
      </c>
      <c r="D24">
        <f>'שגיאת שיפוע'!D24+$M$2</f>
        <v>1.4753086419753085</v>
      </c>
      <c r="E24">
        <f>'שגיאת שיפוע'!E24+$M$2</f>
        <v>0.95987654320987659</v>
      </c>
      <c r="F24">
        <f>'שגיאת שיפוע'!F24+$M$2</f>
        <v>0.70370370370370372</v>
      </c>
      <c r="G24">
        <f>'שגיאת שיפוע'!G24+$M$2</f>
        <v>0.5771604938271605</v>
      </c>
      <c r="H24">
        <f>'שגיאת שיפוע'!H24+$M$2</f>
        <v>0.53395061728395055</v>
      </c>
      <c r="I24">
        <f>'שגיאת שיפוע'!I24+$M$2</f>
        <v>0.5185185185185186</v>
      </c>
      <c r="J24">
        <f>'שגיאת שיפוע'!J24+$M$2</f>
        <v>0.53086419753086422</v>
      </c>
    </row>
    <row r="25" spans="2:10" x14ac:dyDescent="0.25">
      <c r="B25">
        <f>'שגיאת שיפוע'!B25</f>
        <v>22</v>
      </c>
      <c r="C25">
        <f>'שגיאת שיפוע'!C25+$M$2</f>
        <v>1.9012345679012348</v>
      </c>
      <c r="D25">
        <f>'שגיאת שיפוע'!D25+$M$2</f>
        <v>1.5</v>
      </c>
      <c r="E25">
        <f>'שגיאת שיפוע'!E25+$M$2</f>
        <v>0.95679012345678993</v>
      </c>
      <c r="F25">
        <f>'שגיאת שיפוע'!F25+$M$2</f>
        <v>0.69753086419753085</v>
      </c>
      <c r="G25">
        <f>'שגיאת שיפוע'!G25+$M$2</f>
        <v>0.5771604938271605</v>
      </c>
      <c r="H25">
        <f>'שגיאת שיפוע'!H25+$M$2</f>
        <v>0.53086419753086422</v>
      </c>
      <c r="I25">
        <f>'שגיאת שיפוע'!I25+$M$2</f>
        <v>0.52160493827160492</v>
      </c>
      <c r="J25">
        <f>'שגיאת שיפוע'!J25+$M$2</f>
        <v>0.53086419753086422</v>
      </c>
    </row>
    <row r="26" spans="2:10" x14ac:dyDescent="0.25">
      <c r="B26">
        <f>'שגיאת שיפוע'!B26</f>
        <v>23</v>
      </c>
      <c r="C26">
        <f>'שגיאת שיפוע'!C26+$M$2</f>
        <v>1.8765432098765433</v>
      </c>
      <c r="D26">
        <f>'שגיאת שיפוע'!D26+$M$2</f>
        <v>1.4938271604938271</v>
      </c>
      <c r="E26">
        <f>'שגיאת שיפוע'!E26+$M$2</f>
        <v>0.9629629629629628</v>
      </c>
      <c r="F26">
        <f>'שגיאת שיפוע'!F26+$M$2</f>
        <v>0.70061728395061729</v>
      </c>
      <c r="G26">
        <f>'שגיאת שיפוע'!G26+$M$2</f>
        <v>0.58024691358024694</v>
      </c>
      <c r="H26">
        <f>'שגיאת שיפוע'!H26+$M$2</f>
        <v>0.53395061728395055</v>
      </c>
      <c r="I26">
        <f>'שגיאת שיפוע'!I26+$M$2</f>
        <v>0.51543209876543206</v>
      </c>
      <c r="J26">
        <f>'שגיאת שיפוע'!J26+$M$2</f>
        <v>0.52469135802469125</v>
      </c>
    </row>
    <row r="27" spans="2:10" x14ac:dyDescent="0.25">
      <c r="B27">
        <f>'שגיאת שיפוע'!B27</f>
        <v>24</v>
      </c>
      <c r="C27">
        <f>'שגיאת שיפוע'!C27+$M$2</f>
        <v>1.8395061728395059</v>
      </c>
      <c r="D27">
        <f>'שגיאת שיפוע'!D27+$M$2</f>
        <v>1.4660493827160492</v>
      </c>
      <c r="E27">
        <f>'שגיאת שיפוע'!E27+$M$2</f>
        <v>0.96604938271604945</v>
      </c>
      <c r="F27">
        <f>'שגיאת שיפוע'!F27+$M$2</f>
        <v>0.71913580246913589</v>
      </c>
      <c r="G27">
        <f>'שגיאת שיפוע'!G27+$M$2</f>
        <v>0.58950617283950613</v>
      </c>
      <c r="H27">
        <f>'שגיאת שיפוע'!H27+$M$2</f>
        <v>0.53703703703703698</v>
      </c>
      <c r="I27">
        <f>'שגיאת שיפוע'!I27+$M$2</f>
        <v>0.51851851851851849</v>
      </c>
      <c r="J27">
        <f>'שגיאת שיפוע'!J27+$M$2</f>
        <v>0.53086419753086422</v>
      </c>
    </row>
    <row r="28" spans="2:10" x14ac:dyDescent="0.25">
      <c r="B28">
        <f>'שגיאת שיפוע'!B28</f>
        <v>25</v>
      </c>
      <c r="C28">
        <f>'שגיאת שיפוע'!C28+$M$2</f>
        <v>1.8086419753086418</v>
      </c>
      <c r="D28">
        <f>'שגיאת שיפוע'!D28+$M$2</f>
        <v>1.4598765432098766</v>
      </c>
      <c r="E28">
        <f>'שגיאת שיפוע'!E28+$M$2</f>
        <v>0.97839506172839508</v>
      </c>
      <c r="F28">
        <f>'שגיאת שיפוע'!F28+$M$2</f>
        <v>0.72222222222222232</v>
      </c>
      <c r="G28">
        <f>'שגיאת שיפוע'!G28+$M$2</f>
        <v>0.59259259259259256</v>
      </c>
      <c r="H28">
        <f>'שגיאת שיפוע'!H28+$M$2</f>
        <v>0.54012345679012352</v>
      </c>
      <c r="I28">
        <f>'שגיאת שיפוע'!I28+$M$2</f>
        <v>0.51543209876543206</v>
      </c>
      <c r="J28">
        <f>'שגיאת שיפוע'!J28+$M$2</f>
        <v>0.52469135802469147</v>
      </c>
    </row>
    <row r="29" spans="2:10" x14ac:dyDescent="0.25">
      <c r="B29">
        <f>'שגיאת שיפוע'!B29</f>
        <v>26</v>
      </c>
      <c r="C29">
        <f>'שגיאת שיפוע'!C29+$M$2</f>
        <v>1.8024691358024691</v>
      </c>
      <c r="D29">
        <f>'שגיאת שיפוע'!D29+$M$2</f>
        <v>1.4506172839506171</v>
      </c>
      <c r="E29">
        <f>'שגיאת שיפוע'!E29+$M$2</f>
        <v>0.97839506172839497</v>
      </c>
      <c r="F29">
        <f>'שגיאת שיפוע'!F29+$M$2</f>
        <v>0.73148148148148151</v>
      </c>
      <c r="G29">
        <f>'שגיאת שיפוע'!G29+$M$2</f>
        <v>0.5956790123456791</v>
      </c>
      <c r="H29">
        <f>'שגיאת שיפוע'!H29+$M$2</f>
        <v>0.54320987654320996</v>
      </c>
      <c r="I29">
        <f>'שגיאת שיפוע'!I29+$M$2</f>
        <v>0.51543209876543206</v>
      </c>
      <c r="J29">
        <f>'שגיאת שיפוע'!J29+$M$2</f>
        <v>0.53086419753086422</v>
      </c>
    </row>
    <row r="30" spans="2:10" x14ac:dyDescent="0.25">
      <c r="B30">
        <f>'שגיאת שיפוע'!B30</f>
        <v>27</v>
      </c>
      <c r="C30">
        <f>'שגיאת שיפוע'!C30+$M$2</f>
        <v>1.8209876543209875</v>
      </c>
      <c r="D30">
        <f>'שגיאת שיפוע'!D30+$M$2</f>
        <v>1.4753086419753085</v>
      </c>
      <c r="E30">
        <f>'שגיאת שיפוע'!E30+$M$2</f>
        <v>0.9814814814814814</v>
      </c>
      <c r="F30">
        <f>'שגיאת שיפוע'!F30+$M$2</f>
        <v>0.71604938271604945</v>
      </c>
      <c r="G30">
        <f>'שגיאת שיפוע'!G30+$M$2</f>
        <v>0.5956790123456791</v>
      </c>
      <c r="H30">
        <f>'שגיאת שיפוע'!H30+$M$2</f>
        <v>0.54629629629629628</v>
      </c>
      <c r="I30">
        <f>'שגיאת שיפוע'!I30+$M$2</f>
        <v>0.51234567901234573</v>
      </c>
      <c r="J30">
        <f>'שגיאת שיפוע'!J30+$M$2</f>
        <v>0.52469135802469147</v>
      </c>
    </row>
    <row r="31" spans="2:10" x14ac:dyDescent="0.25">
      <c r="B31">
        <f>'שגיאת שיפוע'!B31</f>
        <v>28</v>
      </c>
      <c r="C31">
        <f>'שגיאת שיפוע'!C31+$M$2</f>
        <v>1.8888888888888888</v>
      </c>
      <c r="D31">
        <f>'שגיאת שיפוע'!D31+$M$2</f>
        <v>1.5030864197530864</v>
      </c>
      <c r="E31">
        <f>'שגיאת שיפוע'!E31+$M$2</f>
        <v>0.97530864197530875</v>
      </c>
      <c r="F31">
        <f>'שגיאת שיפוע'!F31+$M$2</f>
        <v>0.71604938271604945</v>
      </c>
      <c r="G31">
        <f>'שגיאת שיפוע'!G31+$M$2</f>
        <v>0.5956790123456791</v>
      </c>
      <c r="H31">
        <f>'שגיאת שיפוע'!H31+$M$2</f>
        <v>0.54320987654320985</v>
      </c>
      <c r="I31">
        <f>'שגיאת שיפוע'!I31+$M$2</f>
        <v>0.51543209876543206</v>
      </c>
      <c r="J31">
        <f>'שגיאת שיפוע'!J31+$M$2</f>
        <v>0.52469135802469125</v>
      </c>
    </row>
    <row r="32" spans="2:10" x14ac:dyDescent="0.25">
      <c r="B32">
        <f>'שגיאת שיפוע'!B32</f>
        <v>29</v>
      </c>
      <c r="C32">
        <f>'שגיאת שיפוע'!C32+$M$2</f>
        <v>1.820987654320988</v>
      </c>
      <c r="D32">
        <f>'שגיאת שיפוע'!D32+$M$2</f>
        <v>1.4691358024691361</v>
      </c>
      <c r="E32">
        <f>'שגיאת שיפוע'!E32+$M$2</f>
        <v>0.98765432098765416</v>
      </c>
      <c r="F32">
        <f>'שגיאת שיפוע'!F32+$M$2</f>
        <v>0.73456790123456783</v>
      </c>
      <c r="G32">
        <f>'שגיאת שיפוע'!G32+$M$2</f>
        <v>0.60185185185185186</v>
      </c>
      <c r="H32">
        <f>'שגיאת שיפוע'!H32+$M$2</f>
        <v>0.54629629629629628</v>
      </c>
      <c r="I32">
        <f>'שגיאת שיפוע'!I32+$M$2</f>
        <v>0.51234567901234573</v>
      </c>
      <c r="J32">
        <f>'שגיאת שיפוע'!J32+$M$2</f>
        <v>0.52469135802469147</v>
      </c>
    </row>
    <row r="33" spans="2:10" x14ac:dyDescent="0.25">
      <c r="B33">
        <f>'שגיאת שיפוע'!B33</f>
        <v>30</v>
      </c>
      <c r="C33">
        <f>'שגיאת שיפוע'!C33+$M$2</f>
        <v>1.8765432098765431</v>
      </c>
      <c r="D33">
        <f>'שגיאת שיפוע'!D33+$M$2</f>
        <v>1.4938271604938271</v>
      </c>
      <c r="E33">
        <f>'שגיאת שיפוע'!E33+$M$2</f>
        <v>0.97222222222222221</v>
      </c>
      <c r="F33">
        <f>'שגיאת שיפוע'!F33+$M$2</f>
        <v>0.72530864197530864</v>
      </c>
      <c r="G33">
        <f>'שגיאת שיפוע'!G33+$M$2</f>
        <v>0.60493827160493818</v>
      </c>
      <c r="H33">
        <f>'שגיאת שיפוע'!H33+$M$2</f>
        <v>0.54629629629629628</v>
      </c>
      <c r="I33">
        <f>'שגיאת שיפוע'!I33+$M$2</f>
        <v>0.51234567901234562</v>
      </c>
      <c r="J33">
        <f>'שגיאת שיפוע'!J33+$M$2</f>
        <v>0.52469135802469125</v>
      </c>
    </row>
    <row r="34" spans="2:10" x14ac:dyDescent="0.25">
      <c r="B34">
        <f>'שגיאת שיפוע'!B34</f>
        <v>31</v>
      </c>
      <c r="C34">
        <f>'שגיאת שיפוע'!C34+$M$2</f>
        <v>1.8456790123456792</v>
      </c>
      <c r="D34">
        <f>'שגיאת שיפוע'!D34+$M$2</f>
        <v>1.4753086419753085</v>
      </c>
      <c r="E34">
        <f>'שגיאת שיפוע'!E34+$M$2</f>
        <v>0.9814814814814814</v>
      </c>
      <c r="F34">
        <f>'שגיאת שיפוע'!F34+$M$2</f>
        <v>0.73765432098765438</v>
      </c>
      <c r="G34">
        <f>'שגיאת שיפוע'!G34+$M$2</f>
        <v>0.60802469135802473</v>
      </c>
      <c r="H34">
        <f>'שגיאת שיפוע'!H34+$M$2</f>
        <v>0.5493827160493826</v>
      </c>
      <c r="I34">
        <f>'שגיאת שיפוע'!I34+$M$2</f>
        <v>0.51234567901234562</v>
      </c>
      <c r="J34">
        <f>'שגיאת שיפוע'!J34+$M$2</f>
        <v>0.52469135802469125</v>
      </c>
    </row>
    <row r="35" spans="2:10" x14ac:dyDescent="0.25">
      <c r="B35">
        <f>'שגיאת שיפוע'!B35</f>
        <v>32</v>
      </c>
      <c r="C35">
        <f>'שגיאת שיפוע'!C35+$M$2</f>
        <v>1.8209876543209875</v>
      </c>
      <c r="D35">
        <f>'שגיאת שיפוע'!D35+$M$2</f>
        <v>1.4567901234567902</v>
      </c>
      <c r="E35">
        <f>'שגיאת שיפוע'!E35+$M$2</f>
        <v>0.97222222222222221</v>
      </c>
      <c r="F35">
        <f>'שגיאת שיפוע'!F35+$M$2</f>
        <v>0.73456790123456794</v>
      </c>
      <c r="G35">
        <f>'שגיאת שיפוע'!G35+$M$2</f>
        <v>0.60802469135802473</v>
      </c>
      <c r="H35">
        <f>'שגיאת שיפוע'!H35+$M$2</f>
        <v>0.5493827160493826</v>
      </c>
      <c r="I35">
        <f>'שגיאת שיפוע'!I35+$M$2</f>
        <v>0.51234567901234562</v>
      </c>
      <c r="J35">
        <f>'שגיאת שיפוע'!J35+$M$2</f>
        <v>0.52469135802469125</v>
      </c>
    </row>
    <row r="36" spans="2:10" x14ac:dyDescent="0.25">
      <c r="B36">
        <f>'שגיאת שיפוע'!B36</f>
        <v>33</v>
      </c>
      <c r="C36">
        <f>'שגיאת שיפוע'!C36+$M$2</f>
        <v>1.864197530864198</v>
      </c>
      <c r="D36">
        <f>'שגיאת שיפוע'!D36+$M$2</f>
        <v>1.4938271604938271</v>
      </c>
      <c r="E36">
        <f>'שגיאת שיפוע'!E36+$M$2</f>
        <v>0.9814814814814814</v>
      </c>
      <c r="F36">
        <f>'שגיאת שיפוע'!F36+$M$2</f>
        <v>0.72530864197530875</v>
      </c>
      <c r="G36">
        <f>'שגיאת שיפוע'!G36+$M$2</f>
        <v>0.60185185185185186</v>
      </c>
      <c r="H36">
        <f>'שגיאת שיפוע'!H36+$M$2</f>
        <v>0.5493827160493826</v>
      </c>
      <c r="I36">
        <f>'שגיאת שיפוע'!I36+$M$2</f>
        <v>0.5092592592592593</v>
      </c>
      <c r="J36">
        <f>'שגיאת שיפוע'!J36+$M$2</f>
        <v>0.52469135802469125</v>
      </c>
    </row>
    <row r="37" spans="2:10" x14ac:dyDescent="0.25">
      <c r="B37">
        <f>'שגיאת שיפוע'!B37</f>
        <v>34</v>
      </c>
      <c r="C37">
        <f>'שגיאת שיפוע'!C37+$M$2</f>
        <v>1.8456790123456788</v>
      </c>
      <c r="D37">
        <f>'שגיאת שיפוע'!D37+$M$2</f>
        <v>1.4845679012345678</v>
      </c>
      <c r="E37">
        <f>'שגיאת שיפוע'!E37+$M$2</f>
        <v>0.98456790123456783</v>
      </c>
      <c r="F37">
        <f>'שגיאת שיפוע'!F37+$M$2</f>
        <v>0.72839506172839497</v>
      </c>
      <c r="G37">
        <f>'שגיאת שיפוע'!G37+$M$2</f>
        <v>0.60493827160493829</v>
      </c>
      <c r="H37">
        <f>'שגיאת שיפוע'!H37+$M$2</f>
        <v>0.55246913580246915</v>
      </c>
      <c r="I37">
        <f>'שגיאת שיפוע'!I37+$M$2</f>
        <v>0.5092592592592593</v>
      </c>
      <c r="J37">
        <f>'שגיאת שיפוע'!J37+$M$2</f>
        <v>0.52469135802469125</v>
      </c>
    </row>
    <row r="38" spans="2:10" x14ac:dyDescent="0.25">
      <c r="B38">
        <f>'שגיאת שיפוע'!B38</f>
        <v>35</v>
      </c>
      <c r="C38">
        <f>'שגיאת שיפוע'!C38+$M$2</f>
        <v>1.8333333333333335</v>
      </c>
      <c r="D38">
        <f>'שגיאת שיפוע'!D38+$M$2</f>
        <v>1.4845679012345678</v>
      </c>
      <c r="E38">
        <f>'שגיאת שיפוע'!E38+$M$2</f>
        <v>0.99382716049382713</v>
      </c>
      <c r="F38">
        <f>'שגיאת שיפוע'!F38+$M$2</f>
        <v>0.73456790123456794</v>
      </c>
      <c r="G38">
        <f>'שגיאת שיפוע'!G38+$M$2</f>
        <v>0.60802469135802473</v>
      </c>
      <c r="H38">
        <f>'שגיאת שיפוע'!H38+$M$2</f>
        <v>0.54938271604938271</v>
      </c>
      <c r="I38">
        <f>'שגיאת שיפוע'!I38+$M$2</f>
        <v>0.51234567901234573</v>
      </c>
      <c r="J38">
        <f>'שגיאת שיפוע'!J38+$M$2</f>
        <v>0.52469135802469147</v>
      </c>
    </row>
    <row r="39" spans="2:10" x14ac:dyDescent="0.25">
      <c r="B39">
        <f>'שגיאת שיפוע'!B39</f>
        <v>36</v>
      </c>
      <c r="C39">
        <f>'שגיאת שיפוע'!C39+$M$2</f>
        <v>1.8518518518518514</v>
      </c>
      <c r="D39">
        <f>'שגיאת שיפוע'!D39+$M$2</f>
        <v>1.4907407407407405</v>
      </c>
      <c r="E39">
        <f>'שגיאת שיפוע'!E39+$M$2</f>
        <v>0.9907407407407407</v>
      </c>
      <c r="F39">
        <f>'שגיאת שיפוע'!F39+$M$2</f>
        <v>0.72839506172839497</v>
      </c>
      <c r="G39">
        <f>'שגיאת שיפוע'!G39+$M$2</f>
        <v>0.60493827160493829</v>
      </c>
      <c r="H39">
        <f>'שגיאת שיפוע'!H39+$M$2</f>
        <v>0.55246913580246926</v>
      </c>
      <c r="I39">
        <f>'שגיאת שיפוע'!I39+$M$2</f>
        <v>0.51234567901234573</v>
      </c>
      <c r="J39">
        <f>'שגיאת שיפוע'!J39+$M$2</f>
        <v>0.52469135802469147</v>
      </c>
    </row>
    <row r="40" spans="2:10" x14ac:dyDescent="0.25">
      <c r="B40">
        <f>'שגיאת שיפוע'!B40</f>
        <v>37</v>
      </c>
      <c r="C40">
        <f>'שגיאת שיפוע'!C40+$M$2</f>
        <v>1.8271604938271606</v>
      </c>
      <c r="D40">
        <f>'שגיאת שיפוע'!D40+$M$2</f>
        <v>1.4753086419753085</v>
      </c>
      <c r="E40">
        <f>'שגיאת שיפוע'!E40+$M$2</f>
        <v>0.98456790123456805</v>
      </c>
      <c r="F40">
        <f>'שגיאת שיפוע'!F40+$M$2</f>
        <v>0.72839506172839508</v>
      </c>
      <c r="G40">
        <f>'שגיאת שיפוע'!G40+$M$2</f>
        <v>0.61111111111111116</v>
      </c>
      <c r="H40">
        <f>'שגיאת שיפוע'!H40+$M$2</f>
        <v>0.55555555555555558</v>
      </c>
      <c r="I40">
        <f>'שגיאת שיפוע'!I40+$M$2</f>
        <v>0.51234567901234573</v>
      </c>
      <c r="J40">
        <f>'שגיאת שיפוע'!J40+$M$2</f>
        <v>0.52469135802469147</v>
      </c>
    </row>
    <row r="41" spans="2:10" x14ac:dyDescent="0.25">
      <c r="B41">
        <f>'שגיאת שיפוע'!B41</f>
        <v>38</v>
      </c>
      <c r="C41">
        <f>'שגיאת שיפוע'!C41+$M$2</f>
        <v>1.8456790123456788</v>
      </c>
      <c r="D41">
        <f>'שגיאת שיפוע'!D41+$M$2</f>
        <v>1.478395061728395</v>
      </c>
      <c r="E41">
        <f>'שגיאת שיפוע'!E41+$M$2</f>
        <v>0.98456790123456772</v>
      </c>
      <c r="F41">
        <f>'שגיאת שיפוע'!F41+$M$2</f>
        <v>0.73765432098765427</v>
      </c>
      <c r="G41">
        <f>'שגיאת שיפוע'!G41+$M$2</f>
        <v>0.61419753086419759</v>
      </c>
      <c r="H41">
        <f>'שגיאת שיפוע'!H41+$M$2</f>
        <v>0.55555555555555558</v>
      </c>
      <c r="I41">
        <f>'שגיאת שיפוע'!I41+$M$2</f>
        <v>0.51234567901234573</v>
      </c>
      <c r="J41">
        <f>'שגיאת שיפוע'!J41+$M$2</f>
        <v>0.52469135802469147</v>
      </c>
    </row>
    <row r="42" spans="2:10" x14ac:dyDescent="0.25">
      <c r="B42">
        <f>'שגיאת שיפוע'!B42</f>
        <v>39</v>
      </c>
      <c r="C42">
        <f>'שגיאת שיפוע'!C42+$M$2</f>
        <v>1.8765432098765431</v>
      </c>
      <c r="D42">
        <f>'שגיאת שיפוע'!D42+$M$2</f>
        <v>1.5030864197530864</v>
      </c>
      <c r="E42">
        <f>'שגיאת שיפוע'!E42+$M$2</f>
        <v>0.98456790123456805</v>
      </c>
      <c r="F42">
        <f>'שגיאת שיפוע'!F42+$M$2</f>
        <v>0.72530864197530864</v>
      </c>
      <c r="G42">
        <f>'שגיאת שיפוע'!G42+$M$2</f>
        <v>0.60802469135802473</v>
      </c>
      <c r="H42">
        <f>'שגיאת שיפוע'!H42+$M$2</f>
        <v>0.55555555555555558</v>
      </c>
      <c r="I42">
        <f>'שגיאת שיפוע'!I42+$M$2</f>
        <v>0.5092592592592593</v>
      </c>
      <c r="J42">
        <f>'שגיאת שיפוע'!J42+$M$2</f>
        <v>0.52469135802469147</v>
      </c>
    </row>
    <row r="43" spans="2:10" x14ac:dyDescent="0.25">
      <c r="B43">
        <f>'שגיאת שיפוע'!B43</f>
        <v>40</v>
      </c>
      <c r="C43">
        <f>'שגיאת שיפוע'!C43+$M$2</f>
        <v>1.907407407407407</v>
      </c>
      <c r="D43">
        <f>'שגיאת שיפוע'!D43+$M$2</f>
        <v>1.5216049382716046</v>
      </c>
      <c r="E43">
        <f>'שגיאת שיפוע'!E43+$M$2</f>
        <v>0.98456790123456783</v>
      </c>
      <c r="F43">
        <f>'שגיאת שיפוע'!F43+$M$2</f>
        <v>0.71913580246913589</v>
      </c>
      <c r="G43">
        <f>'שגיאת שיפוע'!G43+$M$2</f>
        <v>0.60185185185185186</v>
      </c>
      <c r="H43">
        <f>'שגיאת שיפוע'!H43+$M$2</f>
        <v>0.55246913580246926</v>
      </c>
      <c r="I43">
        <f>'שגיאת שיפוע'!I43+$M$2</f>
        <v>0.5092592592592593</v>
      </c>
      <c r="J43">
        <f>'שגיאת שיפוע'!J43+$M$2</f>
        <v>0.52469135802469147</v>
      </c>
    </row>
    <row r="44" spans="2:10" x14ac:dyDescent="0.25">
      <c r="B44">
        <f>'שגיאת שיפוע'!B44</f>
        <v>41</v>
      </c>
      <c r="C44">
        <f>'שגיאת שיפוע'!C44+$M$2</f>
        <v>1.783950617283951</v>
      </c>
      <c r="D44">
        <f>'שגיאת שיפוע'!D44+$M$2</f>
        <v>1.4475308641975309</v>
      </c>
      <c r="E44">
        <f>'שגיאת שיפוע'!E44+$M$2</f>
        <v>0.98765432098765427</v>
      </c>
      <c r="F44">
        <f>'שגיאת שיפוע'!F44+$M$2</f>
        <v>0.7407407407407407</v>
      </c>
      <c r="G44">
        <f>'שגיאת שיפוע'!G44+$M$2</f>
        <v>0.61111111111111116</v>
      </c>
      <c r="H44">
        <f>'שגיאת שיפוע'!H44+$M$2</f>
        <v>0.55555555555555558</v>
      </c>
      <c r="I44">
        <f>'שגיאת שיפוע'!I44+$M$2</f>
        <v>0.5092592592592593</v>
      </c>
      <c r="J44">
        <f>'שגיאת שיפוע'!J44+$M$2</f>
        <v>0.52469135802469147</v>
      </c>
    </row>
    <row r="45" spans="2:10" x14ac:dyDescent="0.25">
      <c r="B45">
        <f>'שגיאת שיפוע'!B45</f>
        <v>42</v>
      </c>
      <c r="C45">
        <f>'שגיאת שיפוע'!C45+$M$2</f>
        <v>1.882716049382716</v>
      </c>
      <c r="D45">
        <f>'שגיאת שיפוע'!D45+$M$2</f>
        <v>1.5</v>
      </c>
      <c r="E45">
        <f>'שגיאת שיפוע'!E45+$M$2</f>
        <v>0.97839506172839508</v>
      </c>
      <c r="F45">
        <f>'שגיאת שיפוע'!F45+$M$2</f>
        <v>0.72530864197530853</v>
      </c>
      <c r="G45">
        <f>'שגיאת שיפוע'!G45+$M$2</f>
        <v>0.60493827160493818</v>
      </c>
      <c r="H45">
        <f>'שגיאת שיפוע'!H45+$M$2</f>
        <v>0.55246913580246926</v>
      </c>
      <c r="I45">
        <f>'שגיאת שיפוע'!I45+$M$2</f>
        <v>0.5092592592592593</v>
      </c>
      <c r="J45">
        <f>'שגיאת שיפוע'!J45+$M$2</f>
        <v>0.52469135802469147</v>
      </c>
    </row>
    <row r="46" spans="2:10" x14ac:dyDescent="0.25">
      <c r="B46">
        <f>'שגיאת שיפוע'!B46</f>
        <v>43</v>
      </c>
      <c r="C46">
        <f>'שגיאת שיפוע'!C46+$M$2</f>
        <v>1.8641975308641976</v>
      </c>
      <c r="D46">
        <f>'שגיאת שיפוע'!D46+$M$2</f>
        <v>1.4783950617283952</v>
      </c>
      <c r="E46">
        <f>'שגיאת שיפוע'!E46+$M$2</f>
        <v>0.97530864197530875</v>
      </c>
      <c r="F46">
        <f>'שגיאת שיפוע'!F46+$M$2</f>
        <v>0.7407407407407407</v>
      </c>
      <c r="G46">
        <f>'שגיאת שיפוע'!G46+$M$2</f>
        <v>0.61419753086419748</v>
      </c>
      <c r="H46">
        <f>'שגיאת שיפוע'!H46+$M$2</f>
        <v>0.55555555555555558</v>
      </c>
      <c r="I46">
        <f>'שגיאת שיפוע'!I46+$M$2</f>
        <v>0.5092592592592593</v>
      </c>
      <c r="J46">
        <f>'שגיאת שיפוע'!J46+$M$2</f>
        <v>0.52469135802469147</v>
      </c>
    </row>
    <row r="47" spans="2:10" x14ac:dyDescent="0.25">
      <c r="B47">
        <f>'שגיאת שיפוע'!B47</f>
        <v>44</v>
      </c>
      <c r="C47">
        <f>'שגיאת שיפוע'!C47+$M$2</f>
        <v>1.8024691358024691</v>
      </c>
      <c r="D47">
        <f>'שגיאת שיפוע'!D47+$M$2</f>
        <v>1.4537037037037035</v>
      </c>
      <c r="E47">
        <f>'שגיאת שיפוע'!E47+$M$2</f>
        <v>0.98456790123456783</v>
      </c>
      <c r="F47">
        <f>'שגיאת שיפוע'!F47+$M$2</f>
        <v>0.74382716049382724</v>
      </c>
      <c r="G47">
        <f>'שגיאת שיפוע'!G47+$M$2</f>
        <v>0.61419753086419748</v>
      </c>
      <c r="H47">
        <f>'שגיאת שיפוע'!H47+$M$2</f>
        <v>0.55555555555555558</v>
      </c>
      <c r="I47">
        <f>'שגיאת שיפוע'!I47+$M$2</f>
        <v>0.5092592592592593</v>
      </c>
      <c r="J47">
        <f>'שגיאת שיפוע'!J47+$M$2</f>
        <v>0.52469135802469147</v>
      </c>
    </row>
    <row r="48" spans="2:10" x14ac:dyDescent="0.25">
      <c r="B48">
        <f>'שגיאת שיפוע'!B48</f>
        <v>45</v>
      </c>
      <c r="C48">
        <f>'שגיאת שיפוע'!C48+$M$2</f>
        <v>1.8765432098765431</v>
      </c>
      <c r="D48">
        <f>'שגיאת שיפוע'!D48+$M$2</f>
        <v>1.4907407407407405</v>
      </c>
      <c r="E48">
        <f>'שגיאת שיפוע'!E48+$M$2</f>
        <v>0.96913580246913578</v>
      </c>
      <c r="F48">
        <f>'שגיאת שיפוע'!F48+$M$2</f>
        <v>0.72839506172839508</v>
      </c>
      <c r="G48">
        <f>'שגיאת שיפוע'!G48+$M$2</f>
        <v>0.61419753086419748</v>
      </c>
      <c r="H48">
        <f>'שגיאת שיפוע'!H48+$M$2</f>
        <v>0.55864197530864201</v>
      </c>
      <c r="I48">
        <f>'שגיאת שיפוע'!I48+$M$2</f>
        <v>0.52469135802469125</v>
      </c>
      <c r="J48">
        <f>'שגיאת שיפוע'!J48+$M$2</f>
        <v>0.56172839506172845</v>
      </c>
    </row>
    <row r="49" spans="2:10" x14ac:dyDescent="0.25">
      <c r="B49">
        <f>'שגיאת שיפוע'!B49</f>
        <v>46</v>
      </c>
      <c r="C49">
        <f>'שגיאת שיפוע'!C49+$M$2</f>
        <v>1.7901234567901239</v>
      </c>
      <c r="D49">
        <f>'שגיאת שיפוע'!D49+$M$2</f>
        <v>1.4691358024691361</v>
      </c>
      <c r="E49">
        <f>'שגיאת שיפוע'!E49+$M$2</f>
        <v>0.99691358024691357</v>
      </c>
      <c r="F49">
        <f>'שגיאת שיפוע'!F49+$M$2</f>
        <v>0.73456790123456794</v>
      </c>
      <c r="G49">
        <f>'שגיאת שיפוע'!G49+$M$2</f>
        <v>0.61728395061728381</v>
      </c>
      <c r="H49">
        <f>'שגיאת שיפוע'!H49+$M$2</f>
        <v>0.56172839506172845</v>
      </c>
      <c r="I49">
        <f>'שגיאת שיפוע'!I49+$M$2</f>
        <v>0.50925925925925919</v>
      </c>
      <c r="J49">
        <f>'שגיאת שיפוע'!J49+$M$2</f>
        <v>0.53086419753086422</v>
      </c>
    </row>
    <row r="50" spans="2:10" x14ac:dyDescent="0.25">
      <c r="B50">
        <f>'שגיאת שיפוע'!B50</f>
        <v>47</v>
      </c>
      <c r="C50">
        <f>'שגיאת שיפוע'!C50+$M$2</f>
        <v>1.7777777777777779</v>
      </c>
      <c r="D50">
        <f>'שגיאת שיפוע'!D50+$M$2</f>
        <v>1.4506172839506175</v>
      </c>
      <c r="E50">
        <f>'שגיאת שיפוע'!E50+$M$2</f>
        <v>0.99691358024691357</v>
      </c>
      <c r="F50">
        <f>'שגיאת שיפוע'!F50+$M$2</f>
        <v>0.74691358024691357</v>
      </c>
      <c r="G50">
        <f>'שגיאת שיפוע'!G50+$M$2</f>
        <v>0.61728395061728381</v>
      </c>
      <c r="H50">
        <f>'שגיאת שיפוע'!H50+$M$2</f>
        <v>0.5586419753086419</v>
      </c>
      <c r="I50">
        <f>'שגיאת שיפוע'!I50+$M$2</f>
        <v>0.50925925925925919</v>
      </c>
      <c r="J50">
        <f>'שגיאת שיפוע'!J50+$M$2</f>
        <v>0.52469135802469125</v>
      </c>
    </row>
    <row r="51" spans="2:10" x14ac:dyDescent="0.25">
      <c r="B51">
        <f>'שגיאת שיפוע'!B51</f>
        <v>48</v>
      </c>
      <c r="C51">
        <f>'שגיאת שיפוע'!C51+$M$2</f>
        <v>1.7530864197530862</v>
      </c>
      <c r="D51">
        <f>'שגיאת שיפוע'!D51+$M$2</f>
        <v>1.4506172839506171</v>
      </c>
      <c r="E51">
        <f>'שגיאת שיפוע'!E51+$M$2</f>
        <v>1.0092592592592593</v>
      </c>
      <c r="F51">
        <f>'שגיאת שיפוע'!F51+$M$2</f>
        <v>0.75</v>
      </c>
      <c r="G51">
        <f>'שגיאת שיפוע'!G51+$M$2</f>
        <v>0.61728395061728392</v>
      </c>
      <c r="H51">
        <f>'שגיאת שיפוע'!H51+$M$2</f>
        <v>0.5586419753086419</v>
      </c>
      <c r="I51">
        <f>'שגיאת שיפוע'!I51+$M$2</f>
        <v>0.50617283950617287</v>
      </c>
      <c r="J51">
        <f>'שגיאת שיפוע'!J51+$M$2</f>
        <v>0.52469135802469125</v>
      </c>
    </row>
    <row r="52" spans="2:10" x14ac:dyDescent="0.25">
      <c r="B52">
        <f>'שגיאת שיפוע'!B52</f>
        <v>49</v>
      </c>
      <c r="C52">
        <f>'שגיאת שיפוע'!C52+$M$2</f>
        <v>1.7777777777777779</v>
      </c>
      <c r="D52">
        <f>'שגיאת שיפוע'!D52+$M$2</f>
        <v>1.462962962962963</v>
      </c>
      <c r="E52">
        <f>'שגיאת שיפוע'!E52+$M$2</f>
        <v>1.0030864197530862</v>
      </c>
      <c r="F52">
        <f>'שגיאת שיפוע'!F52+$M$2</f>
        <v>0.74074074074074059</v>
      </c>
      <c r="G52">
        <f>'שגיאת שיפוע'!G52+$M$2</f>
        <v>0.61728395061728392</v>
      </c>
      <c r="H52">
        <f>'שגיאת שיפוע'!H52+$M$2</f>
        <v>0.56172839506172834</v>
      </c>
      <c r="I52">
        <f>'שגיאת שיפוע'!I52+$M$2</f>
        <v>0.50617283950617287</v>
      </c>
      <c r="J52">
        <f>'שגיאת שיפוע'!J52+$M$2</f>
        <v>0.52469135802469125</v>
      </c>
    </row>
    <row r="53" spans="2:10" x14ac:dyDescent="0.25">
      <c r="B53">
        <f>'שגיאת שיפוע'!B53</f>
        <v>50</v>
      </c>
      <c r="C53">
        <f>'שגיאת שיפוע'!C53+$M$2</f>
        <v>1.771604938271605</v>
      </c>
      <c r="D53">
        <f>'שגיאת שיפוע'!D53+$M$2</f>
        <v>1.4567901234567902</v>
      </c>
      <c r="E53">
        <f>'שגיאת שיפוע'!E53+$M$2</f>
        <v>1.0030864197530862</v>
      </c>
      <c r="F53">
        <f>'שגיאת שיפוע'!F53+$M$2</f>
        <v>0.74691358024691357</v>
      </c>
      <c r="G53">
        <f>'שגיאת שיפוע'!G53+$M$2</f>
        <v>0.62037037037037046</v>
      </c>
      <c r="H53">
        <f>'שגיאת שיפוע'!H53+$M$2</f>
        <v>0.56172839506172834</v>
      </c>
      <c r="I53">
        <f>'שגיאת שיפוע'!I53+$M$2</f>
        <v>0.50617283950617287</v>
      </c>
      <c r="J53">
        <f>'שגיאת שיפוע'!J53+$M$2</f>
        <v>0.52469135802469125</v>
      </c>
    </row>
    <row r="54" spans="2:10" x14ac:dyDescent="0.25">
      <c r="B54">
        <f>'שגיאת שיפוע'!B54</f>
        <v>51</v>
      </c>
      <c r="C54">
        <f>'שגיאת שיפוע'!C54+$M$2</f>
        <v>2.0555555555555554</v>
      </c>
      <c r="D54">
        <f>'שגיאת שיפוע'!D54+$M$2</f>
        <v>1.4506172839506171</v>
      </c>
      <c r="E54">
        <f>'שגיאת שיפוע'!E54+$M$2</f>
        <v>0.7685185185185186</v>
      </c>
      <c r="F54">
        <f>'שגיאת שיפוע'!F54+$M$2</f>
        <v>0.61728395061728392</v>
      </c>
      <c r="G54">
        <f>'שגיאת שיפוע'!G54+$M$2</f>
        <v>0.58950617283950613</v>
      </c>
      <c r="H54">
        <f>'שגיאת שיפוע'!H54+$M$2</f>
        <v>0.59876543209876554</v>
      </c>
      <c r="I54">
        <f>'שגיאת שיפוע'!I54+$M$2</f>
        <v>0.54938271604938271</v>
      </c>
      <c r="J54">
        <f>'שגיאת שיפוע'!J54+$M$2</f>
        <v>0.53703703703703709</v>
      </c>
    </row>
    <row r="55" spans="2:10" x14ac:dyDescent="0.25">
      <c r="B55">
        <f>'שגיאת שיפוע'!B55</f>
        <v>52</v>
      </c>
      <c r="C55">
        <f>'שגיאת שיפוע'!C55+$M$2</f>
        <v>2.0370370370370372</v>
      </c>
      <c r="D55">
        <f>'שגיאת שיפוע'!D55+$M$2</f>
        <v>1.4444444444444446</v>
      </c>
      <c r="E55">
        <f>'שגיאת שיפוע'!E55+$M$2</f>
        <v>0.7685185185185186</v>
      </c>
      <c r="F55">
        <f>'שגיאת שיפוע'!F55+$M$2</f>
        <v>0.61728395061728392</v>
      </c>
      <c r="G55">
        <f>'שגיאת שיפוע'!G55+$M$2</f>
        <v>0.58641975308641969</v>
      </c>
      <c r="H55">
        <f>'שגיאת שיפוע'!H55+$M$2</f>
        <v>0.5864197530864198</v>
      </c>
      <c r="I55">
        <f>'שגיאת שיפוע'!I55+$M$2</f>
        <v>0.55246913580246926</v>
      </c>
      <c r="J55">
        <f>'שגיאת שיפוע'!J55+$M$2</f>
        <v>0.55555555555555569</v>
      </c>
    </row>
    <row r="56" spans="2:10" x14ac:dyDescent="0.25">
      <c r="B56">
        <f>'שגיאת שיפוע'!B56</f>
        <v>53</v>
      </c>
      <c r="C56">
        <f>'שגיאת שיפוע'!C56+$M$2</f>
        <v>2.0370370370370363</v>
      </c>
      <c r="D56">
        <f>'שגיאת שיפוע'!D56+$M$2</f>
        <v>1.4413580246913575</v>
      </c>
      <c r="E56">
        <f>'שגיאת שיפוע'!E56+$M$2</f>
        <v>0.77160493827160503</v>
      </c>
      <c r="F56">
        <f>'שגיאת שיפוע'!F56+$M$2</f>
        <v>0.62345679012345678</v>
      </c>
      <c r="G56">
        <f>'שגיאת שיפוע'!G56+$M$2</f>
        <v>0.58641975308641969</v>
      </c>
      <c r="H56">
        <f>'שגיאת שיפוע'!H56+$M$2</f>
        <v>0.59259259259259256</v>
      </c>
      <c r="I56">
        <f>'שגיאת שיפוע'!I56+$M$2</f>
        <v>0.55555555555555558</v>
      </c>
      <c r="J56">
        <f>'שגיאת שיפוע'!J56+$M$2</f>
        <v>0.54938271604938271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9" tint="-0.249977111117893"/>
  </sheetPr>
  <dimension ref="P3:AF19"/>
  <sheetViews>
    <sheetView zoomScaleNormal="100" workbookViewId="0">
      <selection activeCell="P5" sqref="P5:Q5"/>
    </sheetView>
  </sheetViews>
  <sheetFormatPr defaultRowHeight="15" x14ac:dyDescent="0.25"/>
  <sheetData>
    <row r="3" spans="16:32" ht="14.25" customHeight="1" x14ac:dyDescent="0.25">
      <c r="P3" s="42" t="s">
        <v>5</v>
      </c>
      <c r="Q3" s="43"/>
      <c r="AE3" s="42" t="s">
        <v>6</v>
      </c>
      <c r="AF3" s="43"/>
    </row>
    <row r="4" spans="16:32" x14ac:dyDescent="0.25">
      <c r="P4" s="44">
        <v>53</v>
      </c>
      <c r="Q4" s="45"/>
      <c r="AE4" s="44">
        <v>1</v>
      </c>
      <c r="AF4" s="45"/>
    </row>
    <row r="5" spans="16:32" ht="15" customHeight="1" x14ac:dyDescent="0.25">
      <c r="P5" s="48" t="s">
        <v>46</v>
      </c>
      <c r="Q5" s="49"/>
      <c r="AE5" s="50" t="s">
        <v>59</v>
      </c>
      <c r="AF5" s="51"/>
    </row>
    <row r="6" spans="16:32" x14ac:dyDescent="0.25">
      <c r="P6" s="46">
        <f ca="1">MAX(INDIRECT("'נתוני טמפ'!B3:B"&amp;ROWS('נתוני טמפ'!B:B)))</f>
        <v>53</v>
      </c>
      <c r="Q6" s="47"/>
      <c r="AE6" s="52">
        <f>'נתוני מוט'!$B$18</f>
        <v>8</v>
      </c>
      <c r="AF6" s="53"/>
    </row>
    <row r="10" spans="16:32" x14ac:dyDescent="0.25">
      <c r="Q10" s="4"/>
    </row>
    <row r="11" spans="16:32" x14ac:dyDescent="0.25">
      <c r="Q11" s="15"/>
    </row>
    <row r="18" spans="17:17" x14ac:dyDescent="0.25">
      <c r="Q18" s="1"/>
    </row>
    <row r="19" spans="17:17" x14ac:dyDescent="0.25">
      <c r="Q19" s="1"/>
    </row>
  </sheetData>
  <mergeCells count="8">
    <mergeCell ref="P3:Q3"/>
    <mergeCell ref="P4:Q4"/>
    <mergeCell ref="P6:Q6"/>
    <mergeCell ref="P5:Q5"/>
    <mergeCell ref="AE3:AF3"/>
    <mergeCell ref="AE4:AF4"/>
    <mergeCell ref="AE5:AF5"/>
    <mergeCell ref="AE6:AF6"/>
  </mergeCells>
  <pageMargins left="0.7" right="0.7" top="0.75" bottom="0.75" header="0.3" footer="0.3"/>
  <pageSetup paperSize="9" scale="63" orientation="portrait" r:id="rId1"/>
  <colBreaks count="1" manualBreakCount="1">
    <brk id="15" max="50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Worksheet______1">
    <tabColor theme="0" tint="-0.34998626667073579"/>
  </sheetPr>
  <dimension ref="B1:N56"/>
  <sheetViews>
    <sheetView topLeftCell="A34" workbookViewId="0">
      <selection activeCell="I57" sqref="I57"/>
    </sheetView>
  </sheetViews>
  <sheetFormatPr defaultRowHeight="15" x14ac:dyDescent="0.25"/>
  <sheetData>
    <row r="1" spans="2:14" ht="21" x14ac:dyDescent="0.35">
      <c r="B1" s="41" t="s">
        <v>71</v>
      </c>
      <c r="C1" s="41"/>
      <c r="D1" s="41"/>
      <c r="E1" s="41"/>
      <c r="F1" s="41"/>
      <c r="G1" s="41"/>
      <c r="H1" s="41"/>
      <c r="I1" s="41"/>
      <c r="J1" s="41"/>
    </row>
    <row r="2" spans="2:14" x14ac:dyDescent="0.25">
      <c r="C2">
        <f>'נתוני טמפ'!C2</f>
        <v>8.1000000000000003E-2</v>
      </c>
      <c r="D2">
        <f>'נתוני טמפ'!D2</f>
        <v>0.156</v>
      </c>
      <c r="E2">
        <f>'נתוני טמפ'!E2</f>
        <v>0.23099999999999998</v>
      </c>
      <c r="F2">
        <f>'נתוני טמפ'!F2</f>
        <v>0.30599999999999999</v>
      </c>
      <c r="G2">
        <f>'נתוני טמפ'!G2</f>
        <v>0.38100000000000001</v>
      </c>
      <c r="H2">
        <f>'נתוני טמפ'!H2</f>
        <v>0.45600000000000002</v>
      </c>
      <c r="I2">
        <f>'נתוני טמפ'!I2</f>
        <v>0.53100000000000003</v>
      </c>
      <c r="J2">
        <f>'נתוני טמפ'!J2</f>
        <v>0.60599999999999998</v>
      </c>
      <c r="M2" t="s">
        <v>72</v>
      </c>
      <c r="N2">
        <f>'נתוני מוט'!$B$12</f>
        <v>23.6</v>
      </c>
    </row>
    <row r="3" spans="2:14" x14ac:dyDescent="0.25">
      <c r="B3">
        <f>'נתוני טמפ'!B3</f>
        <v>0</v>
      </c>
      <c r="C3">
        <f>'נתוני טמפ'!C3 - $N$2</f>
        <v>1.0999999999999979</v>
      </c>
      <c r="D3">
        <f>'נתוני טמפ'!D3 - $N$2</f>
        <v>0.89999999999999858</v>
      </c>
      <c r="E3">
        <f>'נתוני טמפ'!E3 - $N$2</f>
        <v>1</v>
      </c>
      <c r="F3">
        <f>'נתוני טמפ'!F3 - $N$2</f>
        <v>0.5</v>
      </c>
      <c r="G3">
        <f>'נתוני טמפ'!G3 - $N$2</f>
        <v>0.79999999999999716</v>
      </c>
      <c r="H3">
        <f>'נתוני טמפ'!H3 - $N$2</f>
        <v>0.5</v>
      </c>
      <c r="I3">
        <f>'נתוני טמפ'!I3 - $N$2</f>
        <v>0.89999999999999858</v>
      </c>
      <c r="J3">
        <f>'נתוני טמפ'!J3 - $N$2</f>
        <v>1.5</v>
      </c>
    </row>
    <row r="4" spans="2:14" x14ac:dyDescent="0.25">
      <c r="B4">
        <f>'נתוני טמפ'!B4</f>
        <v>1</v>
      </c>
      <c r="C4">
        <f>'נתוני טמפ'!C4 - $N$2</f>
        <v>9.7999999999999972</v>
      </c>
      <c r="D4">
        <f>'נתוני טמפ'!D4 - $N$2</f>
        <v>1.9799999999999969</v>
      </c>
      <c r="E4">
        <f>'נתוני טמפ'!E4 - $N$2</f>
        <v>1</v>
      </c>
      <c r="F4">
        <f>'נתוני טמפ'!F4 - $N$2</f>
        <v>0.37999999999999545</v>
      </c>
      <c r="G4">
        <f>'נתוני טמפ'!G4 - $N$2</f>
        <v>0.67999999999999972</v>
      </c>
      <c r="H4">
        <f>'נתוני טמפ'!H4 - $N$2</f>
        <v>0.43999999999999773</v>
      </c>
      <c r="I4">
        <f>'נתוני טמפ'!I4 - $N$2</f>
        <v>0.96000000000000085</v>
      </c>
      <c r="J4">
        <f>'נתוני טמפ'!J4 - $N$2</f>
        <v>1.5</v>
      </c>
    </row>
    <row r="5" spans="2:14" x14ac:dyDescent="0.25">
      <c r="B5">
        <f>'נתוני טמפ'!B5</f>
        <v>2</v>
      </c>
      <c r="C5">
        <f>'נתוני טמפ'!C5 - $N$2</f>
        <v>15.600000000000001</v>
      </c>
      <c r="D5">
        <f>'נתוני טמפ'!D5 - $N$2</f>
        <v>2.6999999999999993</v>
      </c>
      <c r="E5">
        <f>'נתוני טמפ'!E5 - $N$2</f>
        <v>1</v>
      </c>
      <c r="F5">
        <f>'נתוני טמפ'!F5 - $N$2</f>
        <v>0.29999999999999716</v>
      </c>
      <c r="G5">
        <f>'נתוני טמפ'!G5 - $N$2</f>
        <v>0.59999999999999787</v>
      </c>
      <c r="H5">
        <f>'נתוני טמפ'!H5 - $N$2</f>
        <v>0.39999999999999858</v>
      </c>
      <c r="I5">
        <f>'נתוני טמפ'!I5 - $N$2</f>
        <v>1</v>
      </c>
      <c r="J5">
        <f>'נתוני טמפ'!J5 - $N$2</f>
        <v>1.5</v>
      </c>
    </row>
    <row r="6" spans="2:14" x14ac:dyDescent="0.25">
      <c r="B6">
        <f>'נתוני טמפ'!B6</f>
        <v>3</v>
      </c>
      <c r="C6">
        <f>'נתוני טמפ'!C6 - $N$2</f>
        <v>19.505000000000003</v>
      </c>
      <c r="D6">
        <f>'נתוני טמפ'!D6 - $N$2</f>
        <v>4.1850000000000023</v>
      </c>
      <c r="E6">
        <f>'נתוני טמפ'!E6 - $N$2</f>
        <v>1.2199999999999989</v>
      </c>
      <c r="F6">
        <f>'נתוני טמפ'!F6 - $N$2</f>
        <v>0.24499999999999744</v>
      </c>
      <c r="G6">
        <f>'נתוני טמפ'!G6 - $N$2</f>
        <v>0.54500000000000171</v>
      </c>
      <c r="H6">
        <f>'נתוני טמפ'!H6 - $N$2</f>
        <v>0.34499999999999886</v>
      </c>
      <c r="I6">
        <f>'נתוני טמפ'!I6 - $N$2</f>
        <v>0.89000000000000057</v>
      </c>
      <c r="J6">
        <f>'נתוני טמפ'!J6 - $N$2</f>
        <v>1.4450000000000003</v>
      </c>
    </row>
    <row r="7" spans="2:14" x14ac:dyDescent="0.25">
      <c r="B7">
        <f>'נתוני טמפ'!B7</f>
        <v>4</v>
      </c>
      <c r="C7">
        <f>'נתוני טמפ'!C7 - $N$2</f>
        <v>22.699999999999996</v>
      </c>
      <c r="D7">
        <f>'נתוני טמפ'!D7 - $N$2</f>
        <v>5.3999999999999986</v>
      </c>
      <c r="E7">
        <f>'נתוני טמפ'!E7 - $N$2</f>
        <v>1.3999999999999986</v>
      </c>
      <c r="F7">
        <f>'נתוני טמפ'!F7 - $N$2</f>
        <v>0.19999999999999929</v>
      </c>
      <c r="G7">
        <f>'נתוני טמפ'!G7 - $N$2</f>
        <v>0.5</v>
      </c>
      <c r="H7">
        <f>'נתוני טמפ'!H7 - $N$2</f>
        <v>0.29999999999999716</v>
      </c>
      <c r="I7">
        <f>'נתוני טמפ'!I7 - $N$2</f>
        <v>0.79999999999999716</v>
      </c>
      <c r="J7">
        <f>'נתוני טמפ'!J7 - $N$2</f>
        <v>1.3999999999999986</v>
      </c>
    </row>
    <row r="8" spans="2:14" x14ac:dyDescent="0.25">
      <c r="B8">
        <f>'נתוני טמפ'!B8</f>
        <v>5</v>
      </c>
      <c r="C8">
        <f>'נתוני טמפ'!C8 - $N$2</f>
        <v>25.199999999999996</v>
      </c>
      <c r="D8">
        <f>'נתוני טמפ'!D8 - $N$2</f>
        <v>6.7999999999999972</v>
      </c>
      <c r="E8">
        <f>'נתוני טמפ'!E8 - $N$2</f>
        <v>1.7999999999999972</v>
      </c>
      <c r="F8">
        <f>'נתוני טמפ'!F8 - $N$2</f>
        <v>0.29999999999999716</v>
      </c>
      <c r="G8">
        <f>'נתוני טמפ'!G8 - $N$2</f>
        <v>0.5</v>
      </c>
      <c r="H8">
        <f>'נתוני טמפ'!H8 - $N$2</f>
        <v>0.29999999999999716</v>
      </c>
      <c r="I8">
        <f>'נתוני טמפ'!I8 - $N$2</f>
        <v>0.69999999999999929</v>
      </c>
      <c r="J8">
        <f>'נתוני טמפ'!J8 - $N$2</f>
        <v>1.2999999999999972</v>
      </c>
      <c r="M8" t="s">
        <v>5</v>
      </c>
    </row>
    <row r="9" spans="2:14" x14ac:dyDescent="0.25">
      <c r="B9">
        <f>'נתוני טמפ'!B9</f>
        <v>6</v>
      </c>
      <c r="C9">
        <f>'נתוני טמפ'!C9 - $N$2</f>
        <v>27.299999999999997</v>
      </c>
      <c r="D9">
        <f>'נתוני טמפ'!D9 - $N$2</f>
        <v>7.7999999999999972</v>
      </c>
      <c r="E9">
        <f>'נתוני טמפ'!E9 - $N$2</f>
        <v>2.0999999999999979</v>
      </c>
      <c r="F9">
        <f>'נתוני טמפ'!F9 - $N$2</f>
        <v>0.19999999999999929</v>
      </c>
      <c r="G9">
        <f>'נתוני טמפ'!G9 - $N$2</f>
        <v>0.39999999999999858</v>
      </c>
      <c r="H9">
        <f>'נתוני טמפ'!H9 - $N$2</f>
        <v>0.19999999999999929</v>
      </c>
      <c r="I9">
        <f>'נתוני טמפ'!I9 - $N$2</f>
        <v>0.59999999999999787</v>
      </c>
      <c r="J9">
        <f>'נתוני טמפ'!J9 - $N$2</f>
        <v>1.2999999999999972</v>
      </c>
      <c r="M9">
        <v>15</v>
      </c>
      <c r="N9" t="str">
        <f ca="1">_xlfn.TEXTJOIN(", ",TRUE, OFFSET($C$3, $M$9, 0, 1, 8))</f>
        <v>36.3, 15.5, 6.3, 1.7, 0.799999999999997, 0, 0.399999999999999, 1</v>
      </c>
    </row>
    <row r="10" spans="2:14" x14ac:dyDescent="0.25">
      <c r="B10">
        <f>'נתוני טמפ'!B10</f>
        <v>7</v>
      </c>
      <c r="C10">
        <f>'נתוני טמפ'!C10 - $N$2</f>
        <v>29.1</v>
      </c>
      <c r="D10">
        <f>'נתוני טמפ'!D10 - $N$2</f>
        <v>9.1000000000000014</v>
      </c>
      <c r="E10">
        <f>'נתוני טמפ'!E10 - $N$2</f>
        <v>2.5999999999999979</v>
      </c>
      <c r="F10">
        <f>'נתוני טמפ'!F10 - $N$2</f>
        <v>0.29999999999999716</v>
      </c>
      <c r="G10">
        <f>'נתוני טמפ'!G10 - $N$2</f>
        <v>0.39999999999999858</v>
      </c>
      <c r="H10">
        <f>'נתוני טמפ'!H10 - $N$2</f>
        <v>9.9999999999997868E-2</v>
      </c>
      <c r="I10">
        <f>'נתוני טמפ'!I10 - $N$2</f>
        <v>0.69999999999999929</v>
      </c>
      <c r="J10">
        <f>'נתוני טמפ'!J10 - $N$2</f>
        <v>1.2999999999999972</v>
      </c>
    </row>
    <row r="11" spans="2:14" x14ac:dyDescent="0.25">
      <c r="B11">
        <f>'נתוני טמפ'!B11</f>
        <v>8</v>
      </c>
      <c r="C11">
        <f>'נתוני טמפ'!C11 - $N$2</f>
        <v>30.5</v>
      </c>
      <c r="D11">
        <f>'נתוני טמפ'!D11 - $N$2</f>
        <v>10.299999999999997</v>
      </c>
      <c r="E11">
        <f>'נתוני טמפ'!E11 - $N$2</f>
        <v>3.1999999999999993</v>
      </c>
      <c r="F11">
        <f>'נתוני טמפ'!F11 - $N$2</f>
        <v>0.5</v>
      </c>
      <c r="G11">
        <f>'נתוני טמפ'!G11 - $N$2</f>
        <v>0.5</v>
      </c>
      <c r="H11">
        <f>'נתוני טמפ'!H11 - $N$2</f>
        <v>9.9999999999997868E-2</v>
      </c>
      <c r="I11">
        <f>'נתוני טמפ'!I11 - $N$2</f>
        <v>0.59999999999999787</v>
      </c>
      <c r="J11">
        <f>'נתוני טמפ'!J11 - $N$2</f>
        <v>1.1999999999999993</v>
      </c>
    </row>
    <row r="12" spans="2:14" x14ac:dyDescent="0.25">
      <c r="B12">
        <f>'נתוני טמפ'!B12</f>
        <v>9</v>
      </c>
      <c r="C12">
        <f>'נתוני טמפ'!C12 - $N$2</f>
        <v>31.799999999999997</v>
      </c>
      <c r="D12">
        <f>'נתוני טמפ'!D12 - $N$2</f>
        <v>11.399999999999999</v>
      </c>
      <c r="E12">
        <f>'נתוני טמפ'!E12 - $N$2</f>
        <v>3.7999999999999972</v>
      </c>
      <c r="F12">
        <f>'נתוני טמפ'!F12 - $N$2</f>
        <v>0.69999999999999929</v>
      </c>
      <c r="G12">
        <f>'נתוני טמפ'!G12 - $N$2</f>
        <v>0.59999999999999787</v>
      </c>
      <c r="H12">
        <f>'נתוני טמפ'!H12 - $N$2</f>
        <v>9.9999999999997868E-2</v>
      </c>
      <c r="I12">
        <f>'נתוני טמפ'!I12 - $N$2</f>
        <v>0.59999999999999787</v>
      </c>
      <c r="J12">
        <f>'נתוני טמפ'!J12 - $N$2</f>
        <v>1.1999999999999993</v>
      </c>
    </row>
    <row r="13" spans="2:14" x14ac:dyDescent="0.25">
      <c r="B13">
        <f>'נתוני טמפ'!B13</f>
        <v>10</v>
      </c>
      <c r="C13">
        <f>'נתוני טמפ'!C13 - $N$2</f>
        <v>33.1</v>
      </c>
      <c r="D13">
        <f>'נתוני טמפ'!D13 - $N$2</f>
        <v>12.299999999999997</v>
      </c>
      <c r="E13">
        <f>'נתוני טמפ'!E13 - $N$2</f>
        <v>4.1999999999999993</v>
      </c>
      <c r="F13">
        <f>'נתוני טמפ'!F13 - $N$2</f>
        <v>0.79999999999999716</v>
      </c>
      <c r="G13">
        <f>'נתוני טמפ'!G13 - $N$2</f>
        <v>0.59999999999999787</v>
      </c>
      <c r="H13">
        <f>'נתוני טמפ'!H13 - $N$2</f>
        <v>9.9999999999997868E-2</v>
      </c>
      <c r="I13">
        <f>'נתוני טמפ'!I13 - $N$2</f>
        <v>0.5</v>
      </c>
      <c r="J13">
        <f>'נתוני טמפ'!J13 - $N$2</f>
        <v>1.0999999999999979</v>
      </c>
    </row>
    <row r="14" spans="2:14" x14ac:dyDescent="0.25">
      <c r="B14">
        <f>'נתוני טמפ'!B14</f>
        <v>11</v>
      </c>
      <c r="C14">
        <f>'נתוני טמפ'!C14 - $N$2</f>
        <v>33.9</v>
      </c>
      <c r="D14">
        <f>'נתוני טמפ'!D14 - $N$2</f>
        <v>13.100000000000001</v>
      </c>
      <c r="E14">
        <f>'נתוני טמפ'!E14 - $N$2</f>
        <v>4.6999999999999993</v>
      </c>
      <c r="F14">
        <f>'נתוני טמפ'!F14 - $N$2</f>
        <v>1</v>
      </c>
      <c r="G14">
        <f>'נתוני טמפ'!G14 - $N$2</f>
        <v>0.59999999999999787</v>
      </c>
      <c r="H14">
        <f>'נתוני טמפ'!H14 - $N$2</f>
        <v>9.9999999999997868E-2</v>
      </c>
      <c r="I14">
        <f>'נתוני טמפ'!I14 - $N$2</f>
        <v>0.5</v>
      </c>
      <c r="J14">
        <f>'נתוני טמפ'!J14 - $N$2</f>
        <v>1.0999999999999979</v>
      </c>
    </row>
    <row r="15" spans="2:14" x14ac:dyDescent="0.25">
      <c r="B15">
        <f>'נתוני טמפ'!B15</f>
        <v>12</v>
      </c>
      <c r="C15">
        <f>'נתוני טמפ'!C15 - $N$2</f>
        <v>34.699999999999996</v>
      </c>
      <c r="D15">
        <f>'נתוני טמפ'!D15 - $N$2</f>
        <v>13.799999999999997</v>
      </c>
      <c r="E15">
        <f>'נתוני טמפ'!E15 - $N$2</f>
        <v>5.1999999999999993</v>
      </c>
      <c r="F15">
        <f>'נתוני טמפ'!F15 - $N$2</f>
        <v>1.1999999999999993</v>
      </c>
      <c r="G15">
        <f>'נתוני טמפ'!G15 - $N$2</f>
        <v>0.69999999999999929</v>
      </c>
      <c r="H15">
        <f>'נתוני טמפ'!H15 - $N$2</f>
        <v>0</v>
      </c>
      <c r="I15">
        <f>'נתוני טמפ'!I15 - $N$2</f>
        <v>0.39999999999999858</v>
      </c>
      <c r="J15">
        <f>'נתוני טמפ'!J15 - $N$2</f>
        <v>1.0999999999999979</v>
      </c>
    </row>
    <row r="16" spans="2:14" x14ac:dyDescent="0.25">
      <c r="B16">
        <f>'נתוני טמפ'!B16</f>
        <v>13</v>
      </c>
      <c r="C16">
        <f>'נתוני טמפ'!C16 - $N$2</f>
        <v>34.699999999999996</v>
      </c>
      <c r="D16">
        <f>'נתוני טמפ'!D16 - $N$2</f>
        <v>13.899999999999999</v>
      </c>
      <c r="E16">
        <f>'נתוני טמפ'!E16 - $N$2</f>
        <v>5.1999999999999993</v>
      </c>
      <c r="F16">
        <f>'נתוני טמפ'!F16 - $N$2</f>
        <v>1.1999999999999993</v>
      </c>
      <c r="G16">
        <f>'נתוני טמפ'!G16 - $N$2</f>
        <v>0.69999999999999929</v>
      </c>
      <c r="H16">
        <f>'נתוני טמפ'!H16 - $N$2</f>
        <v>0</v>
      </c>
      <c r="I16">
        <f>'נתוני טמפ'!I16 - $N$2</f>
        <v>0.39999999999999858</v>
      </c>
      <c r="J16">
        <f>'נתוני טמפ'!J16 - $N$2</f>
        <v>1.0999999999999979</v>
      </c>
    </row>
    <row r="17" spans="2:10" x14ac:dyDescent="0.25">
      <c r="B17">
        <f>'נתוני טמפ'!B17</f>
        <v>14</v>
      </c>
      <c r="C17">
        <f>'נתוני טמפ'!C17 - $N$2</f>
        <v>35.9</v>
      </c>
      <c r="D17">
        <f>'נתוני טמפ'!D17 - $N$2</f>
        <v>14.299999999999997</v>
      </c>
      <c r="E17">
        <f>'נתוני טמפ'!E17 - $N$2</f>
        <v>5.3999999999999986</v>
      </c>
      <c r="F17">
        <f>'נתוני טמפ'!F17 - $N$2</f>
        <v>1.3999999999999986</v>
      </c>
      <c r="G17">
        <f>'נתוני טמפ'!G17 - $N$2</f>
        <v>0.79999999999999716</v>
      </c>
      <c r="H17">
        <f>'נתוני טמפ'!H17 - $N$2</f>
        <v>9.9999999999997868E-2</v>
      </c>
      <c r="I17">
        <f>'נתוני טמפ'!I17 - $N$2</f>
        <v>0.39999999999999858</v>
      </c>
      <c r="J17">
        <f>'נתוני טמפ'!J17 - $N$2</f>
        <v>1</v>
      </c>
    </row>
    <row r="18" spans="2:10" x14ac:dyDescent="0.25">
      <c r="B18">
        <f>'נתוני טמפ'!B18</f>
        <v>15</v>
      </c>
      <c r="C18">
        <f>'נתוני טמפ'!C18 - $N$2</f>
        <v>36.299999999999997</v>
      </c>
      <c r="D18">
        <f>'נתוני טמפ'!D18 - $N$2</f>
        <v>15.5</v>
      </c>
      <c r="E18">
        <f>'נתוני טמפ'!E18 - $N$2</f>
        <v>6.2999999999999972</v>
      </c>
      <c r="F18">
        <f>'נתוני טמפ'!F18 - $N$2</f>
        <v>1.6999999999999993</v>
      </c>
      <c r="G18">
        <f>'נתוני טמפ'!G18 - $N$2</f>
        <v>0.79999999999999716</v>
      </c>
      <c r="H18">
        <f>'נתוני טמפ'!H18 - $N$2</f>
        <v>0</v>
      </c>
      <c r="I18">
        <f>'נתוני טמפ'!I18 - $N$2</f>
        <v>0.39999999999999858</v>
      </c>
      <c r="J18">
        <f>'נתוני טמפ'!J18 - $N$2</f>
        <v>1</v>
      </c>
    </row>
    <row r="19" spans="2:10" x14ac:dyDescent="0.25">
      <c r="B19">
        <f>'נתוני טמפ'!B19</f>
        <v>16</v>
      </c>
      <c r="C19">
        <f>'נתוני טמפ'!C19 - $N$2</f>
        <v>37.5</v>
      </c>
      <c r="D19">
        <f>'נתוני טמפ'!D19 - $N$2</f>
        <v>15.899999999999999</v>
      </c>
      <c r="E19">
        <f>'נתוני טמפ'!E19 - $N$2</f>
        <v>6.5999999999999979</v>
      </c>
      <c r="F19">
        <f>'נתוני טמפ'!F19 - $N$2</f>
        <v>1.7999999999999972</v>
      </c>
      <c r="G19">
        <f>'נתוני טמפ'!G19 - $N$2</f>
        <v>0.79999999999999716</v>
      </c>
      <c r="H19">
        <f>'נתוני טמפ'!H19 - $N$2</f>
        <v>0</v>
      </c>
      <c r="I19">
        <f>'נתוני טמפ'!I19 - $N$2</f>
        <v>0.29999999999999716</v>
      </c>
      <c r="J19">
        <f>'נתוני טמפ'!J19 - $N$2</f>
        <v>0.89999999999999858</v>
      </c>
    </row>
    <row r="20" spans="2:10" x14ac:dyDescent="0.25">
      <c r="B20">
        <f>'נתוני טמפ'!B20</f>
        <v>17</v>
      </c>
      <c r="C20">
        <f>'נתוני טמפ'!C20 - $N$2</f>
        <v>37.799999999999997</v>
      </c>
      <c r="D20">
        <f>'נתוני טמפ'!D20 - $N$2</f>
        <v>16.399999999999999</v>
      </c>
      <c r="E20">
        <f>'נתוני טמפ'!E20 - $N$2</f>
        <v>7</v>
      </c>
      <c r="F20">
        <f>'נתוני טמפ'!F20 - $N$2</f>
        <v>2.0999999999999979</v>
      </c>
      <c r="G20">
        <f>'נתוני טמפ'!G20 - $N$2</f>
        <v>1</v>
      </c>
      <c r="H20">
        <f>'נתוני טמפ'!H20 - $N$2</f>
        <v>0</v>
      </c>
      <c r="I20">
        <f>'נתוני טמפ'!I20 - $N$2</f>
        <v>0.29999999999999716</v>
      </c>
      <c r="J20">
        <f>'נתוני טמפ'!J20 - $N$2</f>
        <v>0.79999999999999716</v>
      </c>
    </row>
    <row r="21" spans="2:10" x14ac:dyDescent="0.25">
      <c r="B21">
        <f>'נתוני טמפ'!B21</f>
        <v>18</v>
      </c>
      <c r="C21">
        <f>'נתוני טמפ'!C21 - $N$2</f>
        <v>38.4</v>
      </c>
      <c r="D21">
        <f>'נתוני טמפ'!D21 - $N$2</f>
        <v>16.799999999999997</v>
      </c>
      <c r="E21">
        <f>'נתוני טמפ'!E21 - $N$2</f>
        <v>7.1999999999999993</v>
      </c>
      <c r="F21">
        <f>'נתוני טמפ'!F21 - $N$2</f>
        <v>2.1999999999999993</v>
      </c>
      <c r="G21">
        <f>'נתוני טמפ'!G21 - $N$2</f>
        <v>1</v>
      </c>
      <c r="H21">
        <f>'נתוני טמפ'!H21 - $N$2</f>
        <v>0</v>
      </c>
      <c r="I21">
        <f>'נתוני טמפ'!I21 - $N$2</f>
        <v>0.19999999999999929</v>
      </c>
      <c r="J21">
        <f>'נתוני טמפ'!J21 - $N$2</f>
        <v>0.69999999999999929</v>
      </c>
    </row>
    <row r="22" spans="2:10" x14ac:dyDescent="0.25">
      <c r="B22">
        <f>'נתוני טמפ'!B22</f>
        <v>19</v>
      </c>
      <c r="C22">
        <f>'נתוני טמפ'!C22 - $N$2</f>
        <v>38.4</v>
      </c>
      <c r="D22">
        <f>'נתוני טמפ'!D22 - $N$2</f>
        <v>17</v>
      </c>
      <c r="E22">
        <f>'נתוני טמפ'!E22 - $N$2</f>
        <v>7.2999999999999972</v>
      </c>
      <c r="F22">
        <f>'נתוני טמפ'!F22 - $N$2</f>
        <v>2.1999999999999993</v>
      </c>
      <c r="G22">
        <f>'נתוני טמפ'!G22 - $N$2</f>
        <v>1.0999999999999979</v>
      </c>
      <c r="H22">
        <f>'נתוני טמפ'!H22 - $N$2</f>
        <v>0</v>
      </c>
      <c r="I22">
        <f>'נתוני טמפ'!I22 - $N$2</f>
        <v>0.29999999999999716</v>
      </c>
      <c r="J22">
        <f>'נתוני טמפ'!J22 - $N$2</f>
        <v>0.69999999999999929</v>
      </c>
    </row>
    <row r="23" spans="2:10" x14ac:dyDescent="0.25">
      <c r="B23">
        <f>'נתוני טמפ'!B23</f>
        <v>20</v>
      </c>
      <c r="C23">
        <f>'נתוני טמפ'!C23 - $N$2</f>
        <v>39.1</v>
      </c>
      <c r="D23">
        <f>'נתוני טמפ'!D23 - $N$2</f>
        <v>17</v>
      </c>
      <c r="E23">
        <f>'נתוני טמפ'!E23 - $N$2</f>
        <v>7.3999999999999986</v>
      </c>
      <c r="F23">
        <f>'נתוני טמפ'!F23 - $N$2</f>
        <v>2.2999999999999972</v>
      </c>
      <c r="G23">
        <f>'נתוני טמפ'!G23 - $N$2</f>
        <v>1.0999999999999979</v>
      </c>
      <c r="H23">
        <f>'נתוני טמפ'!H23 - $N$2</f>
        <v>0</v>
      </c>
      <c r="I23">
        <f>'נתוני טמפ'!I23 - $N$2</f>
        <v>0.19999999999999929</v>
      </c>
      <c r="J23">
        <f>'נתוני טמפ'!J23 - $N$2</f>
        <v>0.69999999999999929</v>
      </c>
    </row>
    <row r="24" spans="2:10" x14ac:dyDescent="0.25">
      <c r="B24">
        <f>'נתוני טמפ'!B24</f>
        <v>21</v>
      </c>
      <c r="C24">
        <f>'נתוני טמפ'!C24 - $N$2</f>
        <v>39.5</v>
      </c>
      <c r="D24">
        <f>'נתוני טמפ'!D24 - $N$2</f>
        <v>17.5</v>
      </c>
      <c r="E24">
        <f>'נתוני טמפ'!E24 - $N$2</f>
        <v>7.8999999999999986</v>
      </c>
      <c r="F24">
        <f>'נתוני טמפ'!F24 - $N$2</f>
        <v>2.5999999999999979</v>
      </c>
      <c r="G24">
        <f>'נתוני טמפ'!G24 - $N$2</f>
        <v>1.2999999999999972</v>
      </c>
      <c r="H24">
        <f>'נתוני טמפ'!H24 - $N$2</f>
        <v>9.9999999999997868E-2</v>
      </c>
      <c r="I24">
        <f>'נתוני טמפ'!I24 - $N$2</f>
        <v>0.19999999999999929</v>
      </c>
      <c r="J24">
        <f>'נתוני טמפ'!J24 - $N$2</f>
        <v>0.69999999999999929</v>
      </c>
    </row>
    <row r="25" spans="2:10" x14ac:dyDescent="0.25">
      <c r="B25">
        <f>'נתוני טמפ'!B25</f>
        <v>22</v>
      </c>
      <c r="C25">
        <f>'נתוני טמפ'!C25 - $N$2</f>
        <v>40</v>
      </c>
      <c r="D25">
        <f>'נתוני טמפ'!D25 - $N$2</f>
        <v>17.299999999999997</v>
      </c>
      <c r="E25">
        <f>'נתוני טמפ'!E25 - $N$2</f>
        <v>7.5999999999999979</v>
      </c>
      <c r="F25">
        <f>'נתוני טמפ'!F25 - $N$2</f>
        <v>2.5</v>
      </c>
      <c r="G25">
        <f>'נתוני טמפ'!G25 - $N$2</f>
        <v>1.1999999999999993</v>
      </c>
      <c r="H25">
        <f>'נתוני טמפ'!H25 - $N$2</f>
        <v>0</v>
      </c>
      <c r="I25">
        <f>'נתוני טמפ'!I25 - $N$2</f>
        <v>0.19999999999999929</v>
      </c>
      <c r="J25">
        <f>'נתוני טמפ'!J25 - $N$2</f>
        <v>0.69999999999999929</v>
      </c>
    </row>
    <row r="26" spans="2:10" x14ac:dyDescent="0.25">
      <c r="B26">
        <f>'נתוני טמפ'!B26</f>
        <v>23</v>
      </c>
      <c r="C26">
        <f>'נתוני טמפ'!C26 - $N$2</f>
        <v>40</v>
      </c>
      <c r="D26">
        <f>'נתוני טמפ'!D26 - $N$2</f>
        <v>17.699999999999996</v>
      </c>
      <c r="E26">
        <f>'נתוני טמפ'!E26 - $N$2</f>
        <v>7.7999999999999972</v>
      </c>
      <c r="F26">
        <f>'נתוני טמפ'!F26 - $N$2</f>
        <v>2.6999999999999993</v>
      </c>
      <c r="G26">
        <f>'נתוני טמפ'!G26 - $N$2</f>
        <v>1.2999999999999972</v>
      </c>
      <c r="H26">
        <f>'נתוני טמפ'!H26 - $N$2</f>
        <v>9.9999999999997868E-2</v>
      </c>
      <c r="I26">
        <f>'נתוני טמפ'!I26 - $N$2</f>
        <v>0.19999999999999929</v>
      </c>
      <c r="J26">
        <f>'נתוני טמפ'!J26 - $N$2</f>
        <v>0.59999999999999787</v>
      </c>
    </row>
    <row r="27" spans="2:10" x14ac:dyDescent="0.25">
      <c r="B27">
        <f>'נתוני טמפ'!B27</f>
        <v>24</v>
      </c>
      <c r="C27">
        <f>'נתוני טמפ'!C27 - $N$2</f>
        <v>39.699999999999996</v>
      </c>
      <c r="D27">
        <f>'נתוני טמפ'!D27 - $N$2</f>
        <v>18</v>
      </c>
      <c r="E27">
        <f>'נתוני טמפ'!E27 - $N$2</f>
        <v>8.3999999999999986</v>
      </c>
      <c r="F27">
        <f>'נתוני טמפ'!F27 - $N$2</f>
        <v>2.8999999999999986</v>
      </c>
      <c r="G27">
        <f>'נתוני טמפ'!G27 - $N$2</f>
        <v>1.2999999999999972</v>
      </c>
      <c r="H27">
        <f>'נתוני טמפ'!H27 - $N$2</f>
        <v>0</v>
      </c>
      <c r="I27">
        <f>'נתוני טמפ'!I27 - $N$2</f>
        <v>9.9999999999997868E-2</v>
      </c>
      <c r="J27">
        <f>'נתוני טמפ'!J27 - $N$2</f>
        <v>0.59999999999999787</v>
      </c>
    </row>
    <row r="28" spans="2:10" x14ac:dyDescent="0.25">
      <c r="B28">
        <f>'נתוני טמפ'!B28</f>
        <v>25</v>
      </c>
      <c r="C28">
        <f>'נתוני טמפ'!C28 - $N$2</f>
        <v>39.699999999999996</v>
      </c>
      <c r="D28">
        <f>'נתוני טמפ'!D28 - $N$2</f>
        <v>18.5</v>
      </c>
      <c r="E28">
        <f>'נתוני טמפ'!E28 - $N$2</f>
        <v>8.6000000000000014</v>
      </c>
      <c r="F28">
        <f>'נתוני טמפ'!F28 - $N$2</f>
        <v>3</v>
      </c>
      <c r="G28">
        <f>'נתוני טמפ'!G28 - $N$2</f>
        <v>1.3999999999999986</v>
      </c>
      <c r="H28">
        <f>'נתוני טמפ'!H28 - $N$2</f>
        <v>0</v>
      </c>
      <c r="I28">
        <f>'נתוני טמפ'!I28 - $N$2</f>
        <v>9.9999999999997868E-2</v>
      </c>
      <c r="J28">
        <f>'נתוני טמפ'!J28 - $N$2</f>
        <v>0.5</v>
      </c>
    </row>
    <row r="29" spans="2:10" x14ac:dyDescent="0.25">
      <c r="B29">
        <f>'נתוני טמפ'!B29</f>
        <v>26</v>
      </c>
      <c r="C29">
        <f>'נתוני טמפ'!C29 - $N$2</f>
        <v>39.799999999999997</v>
      </c>
      <c r="D29">
        <f>'נתוני טמפ'!D29 - $N$2</f>
        <v>18.699999999999996</v>
      </c>
      <c r="E29">
        <f>'נתוני טמפ'!E29 - $N$2</f>
        <v>9</v>
      </c>
      <c r="F29">
        <f>'נתוני טמפ'!F29 - $N$2</f>
        <v>3.1999999999999993</v>
      </c>
      <c r="G29">
        <f>'נתוני טמפ'!G29 - $N$2</f>
        <v>1.5</v>
      </c>
      <c r="H29">
        <f>'נתוני טמפ'!H29 - $N$2</f>
        <v>9.9999999999997868E-2</v>
      </c>
      <c r="I29">
        <f>'נתוני טמפ'!I29 - $N$2</f>
        <v>9.9999999999997868E-2</v>
      </c>
      <c r="J29">
        <f>'נתוני טמפ'!J29 - $N$2</f>
        <v>0.59999999999999787</v>
      </c>
    </row>
    <row r="30" spans="2:10" x14ac:dyDescent="0.25">
      <c r="B30">
        <f>'נתוני טמפ'!B30</f>
        <v>27</v>
      </c>
      <c r="C30">
        <f>'נתוני טמפ'!C30 - $N$2</f>
        <v>40.199999999999996</v>
      </c>
      <c r="D30">
        <f>'נתוני טמפ'!D30 - $N$2</f>
        <v>18.799999999999997</v>
      </c>
      <c r="E30">
        <f>'נתוני טמפ'!E30 - $N$2</f>
        <v>8.6000000000000014</v>
      </c>
      <c r="F30">
        <f>'נתוני טמפ'!F30 - $N$2</f>
        <v>3.1999999999999993</v>
      </c>
      <c r="G30">
        <f>'נתוני טמפ'!G30 - $N$2</f>
        <v>1.5999999999999979</v>
      </c>
      <c r="H30">
        <f>'נתוני טמפ'!H30 - $N$2</f>
        <v>9.9999999999997868E-2</v>
      </c>
      <c r="I30">
        <f>'נתוני טמפ'!I30 - $N$2</f>
        <v>9.9999999999997868E-2</v>
      </c>
      <c r="J30">
        <f>'נתוני טמפ'!J30 - $N$2</f>
        <v>0.5</v>
      </c>
    </row>
    <row r="31" spans="2:10" x14ac:dyDescent="0.25">
      <c r="B31">
        <f>'נתוני טמפ'!B31</f>
        <v>28</v>
      </c>
      <c r="C31">
        <f>'נתוני טמפ'!C31 - $N$2</f>
        <v>41.1</v>
      </c>
      <c r="D31">
        <f>'נתוני טמפ'!D31 - $N$2</f>
        <v>18.600000000000001</v>
      </c>
      <c r="E31">
        <f>'נתוני טמפ'!E31 - $N$2</f>
        <v>8.6000000000000014</v>
      </c>
      <c r="F31">
        <f>'נתוני טמפ'!F31 - $N$2</f>
        <v>3.1999999999999993</v>
      </c>
      <c r="G31">
        <f>'נתוני טמפ'!G31 - $N$2</f>
        <v>1.5999999999999979</v>
      </c>
      <c r="H31">
        <f>'נתוני טמפ'!H31 - $N$2</f>
        <v>9.9999999999997868E-2</v>
      </c>
      <c r="I31">
        <f>'נתוני טמפ'!I31 - $N$2</f>
        <v>0.19999999999999929</v>
      </c>
      <c r="J31">
        <f>'נתוני טמפ'!J31 - $N$2</f>
        <v>0.59999999999999787</v>
      </c>
    </row>
    <row r="32" spans="2:10" x14ac:dyDescent="0.25">
      <c r="B32">
        <f>'נתוני טמפ'!B32</f>
        <v>29</v>
      </c>
      <c r="C32">
        <f>'נתוני טמפ'!C32 - $N$2</f>
        <v>40.6</v>
      </c>
      <c r="D32">
        <f>'נתוני טמפ'!D32 - $N$2</f>
        <v>19.199999999999996</v>
      </c>
      <c r="E32">
        <f>'נתוני טמפ'!E32 - $N$2</f>
        <v>9.1999999999999957</v>
      </c>
      <c r="F32">
        <f>'נתוני טמפ'!F32 - $N$2</f>
        <v>3.3999999999999986</v>
      </c>
      <c r="G32">
        <f>'נתוני טמפ'!G32 - $N$2</f>
        <v>1.5999999999999979</v>
      </c>
      <c r="H32">
        <f>'נתוני טמפ'!H32 - $N$2</f>
        <v>9.9999999999997868E-2</v>
      </c>
      <c r="I32">
        <f>'נתוני טמפ'!I32 - $N$2</f>
        <v>9.9999999999997868E-2</v>
      </c>
      <c r="J32">
        <f>'נתוני טמפ'!J32 - $N$2</f>
        <v>0.5</v>
      </c>
    </row>
    <row r="33" spans="2:10" x14ac:dyDescent="0.25">
      <c r="B33">
        <f>'נתוני טמפ'!B33</f>
        <v>30</v>
      </c>
      <c r="C33">
        <f>'נתוני טמפ'!C33 - $N$2</f>
        <v>41.199999999999996</v>
      </c>
      <c r="D33">
        <f>'נתוני טמפ'!D33 - $N$2</f>
        <v>18.899999999999999</v>
      </c>
      <c r="E33">
        <f>'נתוני טמפ'!E33 - $N$2</f>
        <v>9</v>
      </c>
      <c r="F33">
        <f>'נתוני טמפ'!F33 - $N$2</f>
        <v>3.5999999999999979</v>
      </c>
      <c r="G33">
        <f>'נתוני טמפ'!G33 - $N$2</f>
        <v>1.6999999999999993</v>
      </c>
      <c r="H33">
        <f>'נתוני טמפ'!H33 - $N$2</f>
        <v>0.19999999999999929</v>
      </c>
      <c r="I33">
        <f>'נתוני טמפ'!I33 - $N$2</f>
        <v>0.19999999999999929</v>
      </c>
      <c r="J33">
        <f>'נתוני טמפ'!J33 - $N$2</f>
        <v>0.59999999999999787</v>
      </c>
    </row>
    <row r="34" spans="2:10" x14ac:dyDescent="0.25">
      <c r="B34">
        <f>'נתוני טמפ'!B34</f>
        <v>31</v>
      </c>
      <c r="C34">
        <f>'נתוני טמפ'!C34 - $N$2</f>
        <v>41.1</v>
      </c>
      <c r="D34">
        <f>'נתוני טמפ'!D34 - $N$2</f>
        <v>19.299999999999997</v>
      </c>
      <c r="E34">
        <f>'נתוני טמפ'!E34 - $N$2</f>
        <v>9.5</v>
      </c>
      <c r="F34">
        <f>'נתוני טמפ'!F34 - $N$2</f>
        <v>3.6999999999999993</v>
      </c>
      <c r="G34">
        <f>'נתוני טמפ'!G34 - $N$2</f>
        <v>1.7999999999999972</v>
      </c>
      <c r="H34">
        <f>'נתוני טמפ'!H34 - $N$2</f>
        <v>0.19999999999999929</v>
      </c>
      <c r="I34">
        <f>'נתוני טמפ'!I34 - $N$2</f>
        <v>0.19999999999999929</v>
      </c>
      <c r="J34">
        <f>'נתוני טמפ'!J34 - $N$2</f>
        <v>0.59999999999999787</v>
      </c>
    </row>
    <row r="35" spans="2:10" x14ac:dyDescent="0.25">
      <c r="B35">
        <f>'נתוני טמפ'!B35</f>
        <v>32</v>
      </c>
      <c r="C35">
        <f>'נתוני טמפ'!C35 - $N$2</f>
        <v>40.4</v>
      </c>
      <c r="D35">
        <f>'נתוני טמפ'!D35 - $N$2</f>
        <v>19</v>
      </c>
      <c r="E35">
        <f>'נתוני טמפ'!E35 - $N$2</f>
        <v>9.3999999999999986</v>
      </c>
      <c r="F35">
        <f>'נתוני טמפ'!F35 - $N$2</f>
        <v>3.6999999999999993</v>
      </c>
      <c r="G35">
        <f>'נתוני טמפ'!G35 - $N$2</f>
        <v>1.7999999999999972</v>
      </c>
      <c r="H35">
        <f>'נתוני טמפ'!H35 - $N$2</f>
        <v>0.19999999999999929</v>
      </c>
      <c r="I35">
        <f>'נתוני טמפ'!I35 - $N$2</f>
        <v>0.19999999999999929</v>
      </c>
      <c r="J35">
        <f>'נתוני טמפ'!J35 - $N$2</f>
        <v>0.59999999999999787</v>
      </c>
    </row>
    <row r="36" spans="2:10" x14ac:dyDescent="0.25">
      <c r="B36">
        <f>'נתוני טמפ'!B36</f>
        <v>33</v>
      </c>
      <c r="C36">
        <f>'נתוני טמפ'!C36 - $N$2</f>
        <v>41.300000000000004</v>
      </c>
      <c r="D36">
        <f>'נתוני טמפ'!D36 - $N$2</f>
        <v>19.199999999999996</v>
      </c>
      <c r="E36">
        <f>'נתוני טמפ'!E36 - $N$2</f>
        <v>9.1000000000000014</v>
      </c>
      <c r="F36">
        <f>'נתוני טמפ'!F36 - $N$2</f>
        <v>3.5999999999999979</v>
      </c>
      <c r="G36">
        <f>'נתוני טמפ'!G36 - $N$2</f>
        <v>1.7999999999999972</v>
      </c>
      <c r="H36">
        <f>'נתוני טמפ'!H36 - $N$2</f>
        <v>0.29999999999999716</v>
      </c>
      <c r="I36">
        <f>'נתוני טמפ'!I36 - $N$2</f>
        <v>0.19999999999999929</v>
      </c>
      <c r="J36">
        <f>'נתוני טמפ'!J36 - $N$2</f>
        <v>0.59999999999999787</v>
      </c>
    </row>
    <row r="37" spans="2:10" x14ac:dyDescent="0.25">
      <c r="B37">
        <f>'נתוני טמפ'!B37</f>
        <v>34</v>
      </c>
      <c r="C37">
        <f>'נתוני טמפ'!C37 - $N$2</f>
        <v>41.199999999999996</v>
      </c>
      <c r="D37">
        <f>'נתוני טמפ'!D37 - $N$2</f>
        <v>19.399999999999999</v>
      </c>
      <c r="E37">
        <f>'נתוני טמפ'!E37 - $N$2</f>
        <v>9.2999999999999972</v>
      </c>
      <c r="F37">
        <f>'נתוני טמפ'!F37 - $N$2</f>
        <v>3.6999999999999993</v>
      </c>
      <c r="G37">
        <f>'נתוני טמפ'!G37 - $N$2</f>
        <v>1.8999999999999986</v>
      </c>
      <c r="H37">
        <f>'נתוני טמפ'!H37 - $N$2</f>
        <v>0.29999999999999716</v>
      </c>
      <c r="I37">
        <f>'נתוני טמפ'!I37 - $N$2</f>
        <v>0.19999999999999929</v>
      </c>
      <c r="J37">
        <f>'נתוני טמפ'!J37 - $N$2</f>
        <v>0.59999999999999787</v>
      </c>
    </row>
    <row r="38" spans="2:10" x14ac:dyDescent="0.25">
      <c r="B38">
        <f>'נתוני טמפ'!B38</f>
        <v>35</v>
      </c>
      <c r="C38">
        <f>'נתוני טמפ'!C38 - $N$2</f>
        <v>41.4</v>
      </c>
      <c r="D38">
        <f>'נתוני טמפ'!D38 - $N$2</f>
        <v>19.799999999999997</v>
      </c>
      <c r="E38">
        <f>'נתוני טמפ'!E38 - $N$2</f>
        <v>9.5</v>
      </c>
      <c r="F38">
        <f>'נתוני טמפ'!F38 - $N$2</f>
        <v>3.7999999999999972</v>
      </c>
      <c r="G38">
        <f>'נתוני טמפ'!G38 - $N$2</f>
        <v>1.8999999999999986</v>
      </c>
      <c r="H38">
        <f>'נתוני טמפ'!H38 - $N$2</f>
        <v>0.29999999999999716</v>
      </c>
      <c r="I38">
        <f>'נתוני טמפ'!I38 - $N$2</f>
        <v>0.29999999999999716</v>
      </c>
      <c r="J38">
        <f>'נתוני טמפ'!J38 - $N$2</f>
        <v>0.69999999999999929</v>
      </c>
    </row>
    <row r="39" spans="2:10" x14ac:dyDescent="0.25">
      <c r="B39">
        <f>'נתוני טמפ'!B39</f>
        <v>36</v>
      </c>
      <c r="C39">
        <f>'נתוני טמפ'!C39 - $N$2</f>
        <v>41.499999999999993</v>
      </c>
      <c r="D39">
        <f>'נתוני טמפ'!D39 - $N$2</f>
        <v>19.600000000000001</v>
      </c>
      <c r="E39">
        <f>'נתוני טמפ'!E39 - $N$2</f>
        <v>9.3999999999999986</v>
      </c>
      <c r="F39">
        <f>'נתוני טמפ'!F39 - $N$2</f>
        <v>3.6999999999999993</v>
      </c>
      <c r="G39">
        <f>'נתוני טמפ'!G39 - $N$2</f>
        <v>2</v>
      </c>
      <c r="H39">
        <f>'נתוני טמפ'!H39 - $N$2</f>
        <v>0.29999999999999716</v>
      </c>
      <c r="I39">
        <f>'נתוני טמפ'!I39 - $N$2</f>
        <v>0.29999999999999716</v>
      </c>
      <c r="J39">
        <f>'נתוני טמפ'!J39 - $N$2</f>
        <v>0.69999999999999929</v>
      </c>
    </row>
    <row r="40" spans="2:10" x14ac:dyDescent="0.25">
      <c r="B40">
        <f>'נתוני טמפ'!B40</f>
        <v>37</v>
      </c>
      <c r="C40">
        <f>'נתוני טמפ'!C40 - $N$2</f>
        <v>41.1</v>
      </c>
      <c r="D40">
        <f>'נתוני טמפ'!D40 - $N$2</f>
        <v>19.600000000000001</v>
      </c>
      <c r="E40">
        <f>'נתוני טמפ'!E40 - $N$2</f>
        <v>9.5</v>
      </c>
      <c r="F40">
        <f>'נתוני טמפ'!F40 - $N$2</f>
        <v>3.8999999999999986</v>
      </c>
      <c r="G40">
        <f>'נתוני טמפ'!G40 - $N$2</f>
        <v>2.0999999999999979</v>
      </c>
      <c r="H40">
        <f>'נתוני טמפ'!H40 - $N$2</f>
        <v>0.29999999999999716</v>
      </c>
      <c r="I40">
        <f>'נתוני טמפ'!I40 - $N$2</f>
        <v>0.29999999999999716</v>
      </c>
      <c r="J40">
        <f>'נתוני טמפ'!J40 - $N$2</f>
        <v>0.69999999999999929</v>
      </c>
    </row>
    <row r="41" spans="2:10" x14ac:dyDescent="0.25">
      <c r="B41">
        <f>'נתוני טמפ'!B41</f>
        <v>38</v>
      </c>
      <c r="C41">
        <f>'נתוני טמפ'!C41 - $N$2</f>
        <v>41.499999999999993</v>
      </c>
      <c r="D41">
        <f>'נתוני טמפ'!D41 - $N$2</f>
        <v>19.699999999999996</v>
      </c>
      <c r="E41">
        <f>'נתוני טמפ'!E41 - $N$2</f>
        <v>9.7999999999999972</v>
      </c>
      <c r="F41">
        <f>'נתוני טמפ'!F41 - $N$2</f>
        <v>4</v>
      </c>
      <c r="G41">
        <f>'נתוני טמפ'!G41 - $N$2</f>
        <v>2.0999999999999979</v>
      </c>
      <c r="H41">
        <f>'נתוני טמפ'!H41 - $N$2</f>
        <v>0.29999999999999716</v>
      </c>
      <c r="I41">
        <f>'נתוני טמפ'!I41 - $N$2</f>
        <v>0.29999999999999716</v>
      </c>
      <c r="J41">
        <f>'נתוני טמפ'!J41 - $N$2</f>
        <v>0.69999999999999929</v>
      </c>
    </row>
    <row r="42" spans="2:10" x14ac:dyDescent="0.25">
      <c r="B42">
        <f>'נתוני טמפ'!B42</f>
        <v>39</v>
      </c>
      <c r="C42">
        <f>'נתוני טמפ'!C42 - $N$2</f>
        <v>41.9</v>
      </c>
      <c r="D42">
        <f>'נתוני טמפ'!D42 - $N$2</f>
        <v>19.600000000000001</v>
      </c>
      <c r="E42">
        <f>'נתוני טמפ'!E42 - $N$2</f>
        <v>9.3999999999999986</v>
      </c>
      <c r="F42">
        <f>'נתוני טמפ'!F42 - $N$2</f>
        <v>3.8999999999999986</v>
      </c>
      <c r="G42">
        <f>'נתוני טמפ'!G42 - $N$2</f>
        <v>2.0999999999999979</v>
      </c>
      <c r="H42">
        <f>'נתוני טמפ'!H42 - $N$2</f>
        <v>0.39999999999999858</v>
      </c>
      <c r="I42">
        <f>'נתוני טמפ'!I42 - $N$2</f>
        <v>0.29999999999999716</v>
      </c>
      <c r="J42">
        <f>'נתוני טמפ'!J42 - $N$2</f>
        <v>0.69999999999999929</v>
      </c>
    </row>
    <row r="43" spans="2:10" x14ac:dyDescent="0.25">
      <c r="B43">
        <f>'נתוני טמפ'!B43</f>
        <v>40</v>
      </c>
      <c r="C43">
        <f>'נתוני טמפ'!C43 - $N$2</f>
        <v>42.199999999999996</v>
      </c>
      <c r="D43">
        <f>'נתוני טמפ'!D43 - $N$2</f>
        <v>19.399999999999999</v>
      </c>
      <c r="E43">
        <f>'נתוני טמפ'!E43 - $N$2</f>
        <v>9.1000000000000014</v>
      </c>
      <c r="F43">
        <f>'נתוני טמפ'!F43 - $N$2</f>
        <v>3.6999999999999993</v>
      </c>
      <c r="G43">
        <f>'נתוני טמפ'!G43 - $N$2</f>
        <v>2</v>
      </c>
      <c r="H43">
        <f>'נתוני טמפ'!H43 - $N$2</f>
        <v>0.39999999999999858</v>
      </c>
      <c r="I43">
        <f>'נתוני טמפ'!I43 - $N$2</f>
        <v>0.29999999999999716</v>
      </c>
      <c r="J43">
        <f>'נתוני טמפ'!J43 - $N$2</f>
        <v>0.69999999999999929</v>
      </c>
    </row>
    <row r="44" spans="2:10" x14ac:dyDescent="0.25">
      <c r="B44">
        <f>'נתוני טמפ'!B44</f>
        <v>41</v>
      </c>
      <c r="C44">
        <f>'נתוני טמפ'!C44 - $N$2</f>
        <v>40.6</v>
      </c>
      <c r="D44">
        <f>'נתוני טמפ'!D44 - $N$2</f>
        <v>19.799999999999997</v>
      </c>
      <c r="E44">
        <f>'נתוני טמפ'!E44 - $N$2</f>
        <v>9.8999999999999986</v>
      </c>
      <c r="F44">
        <f>'נתוני טמפ'!F44 - $N$2</f>
        <v>4</v>
      </c>
      <c r="G44">
        <f>'נתוני טמפ'!G44 - $N$2</f>
        <v>2.0999999999999979</v>
      </c>
      <c r="H44">
        <f>'נתוני טמפ'!H44 - $N$2</f>
        <v>0.39999999999999858</v>
      </c>
      <c r="I44">
        <f>'נתוני טמפ'!I44 - $N$2</f>
        <v>0.29999999999999716</v>
      </c>
      <c r="J44">
        <f>'נתוני טמפ'!J44 - $N$2</f>
        <v>0.69999999999999929</v>
      </c>
    </row>
    <row r="45" spans="2:10" x14ac:dyDescent="0.25">
      <c r="B45">
        <f>'נתוני טמפ'!B45</f>
        <v>42</v>
      </c>
      <c r="C45">
        <f>'נתוני טמפ'!C45 - $N$2</f>
        <v>41.699999999999996</v>
      </c>
      <c r="D45">
        <f>'נתוני טמפ'!D45 - $N$2</f>
        <v>19.299999999999997</v>
      </c>
      <c r="E45">
        <f>'נתוני טמפ'!E45 - $N$2</f>
        <v>9.2999999999999972</v>
      </c>
      <c r="F45">
        <f>'נתוני טמפ'!F45 - $N$2</f>
        <v>3.7999999999999972</v>
      </c>
      <c r="G45">
        <f>'נתוני טמפ'!G45 - $N$2</f>
        <v>2</v>
      </c>
      <c r="H45">
        <f>'נתוני טמפ'!H45 - $N$2</f>
        <v>0.39999999999999858</v>
      </c>
      <c r="I45">
        <f>'נתוני טמפ'!I45 - $N$2</f>
        <v>0.29999999999999716</v>
      </c>
      <c r="J45">
        <f>'נתוני טמפ'!J45 - $N$2</f>
        <v>0.69999999999999929</v>
      </c>
    </row>
    <row r="46" spans="2:10" x14ac:dyDescent="0.25">
      <c r="B46">
        <f>'נתוני טמפ'!B46</f>
        <v>43</v>
      </c>
      <c r="C46">
        <f>'נתוני טמפ'!C46 - $N$2</f>
        <v>41.6</v>
      </c>
      <c r="D46">
        <f>'נתוני טמפ'!D46 - $N$2</f>
        <v>19.5</v>
      </c>
      <c r="E46">
        <f>'נתוני טמפ'!E46 - $N$2</f>
        <v>9.8999999999999986</v>
      </c>
      <c r="F46">
        <f>'נתוני טמפ'!F46 - $N$2</f>
        <v>4.0999999999999979</v>
      </c>
      <c r="G46">
        <f>'נתוני טמפ'!G46 - $N$2</f>
        <v>2.0999999999999979</v>
      </c>
      <c r="H46">
        <f>'נתוני טמפ'!H46 - $N$2</f>
        <v>0.39999999999999858</v>
      </c>
      <c r="I46">
        <f>'נתוני טמפ'!I46 - $N$2</f>
        <v>0.29999999999999716</v>
      </c>
      <c r="J46">
        <f>'נתוני טמפ'!J46 - $N$2</f>
        <v>0.69999999999999929</v>
      </c>
    </row>
    <row r="47" spans="2:10" x14ac:dyDescent="0.25">
      <c r="B47">
        <f>'נתוני טמפ'!B47</f>
        <v>44</v>
      </c>
      <c r="C47">
        <f>'נתוני טמפ'!C47 - $N$2</f>
        <v>40.9</v>
      </c>
      <c r="D47">
        <f>'נתוני טמפ'!D47 - $N$2</f>
        <v>19.799999999999997</v>
      </c>
      <c r="E47">
        <f>'נתוני טמפ'!E47 - $N$2</f>
        <v>10</v>
      </c>
      <c r="F47">
        <f>'נתוני טמפ'!F47 - $N$2</f>
        <v>4.0999999999999979</v>
      </c>
      <c r="G47">
        <f>'נתוני טמפ'!G47 - $N$2</f>
        <v>2.0999999999999979</v>
      </c>
      <c r="H47">
        <f>'נתוני טמפ'!H47 - $N$2</f>
        <v>0.39999999999999858</v>
      </c>
      <c r="I47">
        <f>'נתוני טמפ'!I47 - $N$2</f>
        <v>0.29999999999999716</v>
      </c>
      <c r="J47">
        <f>'נתוני טמפ'!J47 - $N$2</f>
        <v>0.69999999999999929</v>
      </c>
    </row>
    <row r="48" spans="2:10" x14ac:dyDescent="0.25">
      <c r="B48">
        <f>'נתוני טמפ'!B48</f>
        <v>45</v>
      </c>
      <c r="C48">
        <f>'נתוני טמפ'!C48 - $N$2</f>
        <v>41.699999999999996</v>
      </c>
      <c r="D48">
        <f>'נתוני טמפ'!D48 - $N$2</f>
        <v>19.399999999999999</v>
      </c>
      <c r="E48">
        <f>'נתוני טמפ'!E48 - $N$2</f>
        <v>9.6000000000000014</v>
      </c>
      <c r="F48">
        <f>'נתוני טמפ'!F48 - $N$2</f>
        <v>4.1999999999999993</v>
      </c>
      <c r="G48">
        <f>'נתוני טמפ'!G48 - $N$2</f>
        <v>2.1999999999999993</v>
      </c>
      <c r="H48">
        <f>'נתוני טמפ'!H48 - $N$2</f>
        <v>0.5</v>
      </c>
      <c r="I48">
        <f>'נתוני טמפ'!I48 - $N$2</f>
        <v>0.29999999999999716</v>
      </c>
      <c r="J48">
        <f>'נתוני טמפ'!J48 - $N$2</f>
        <v>1.2999999999999972</v>
      </c>
    </row>
    <row r="49" spans="2:10" x14ac:dyDescent="0.25">
      <c r="B49">
        <f>'נתוני טמפ'!B49</f>
        <v>46</v>
      </c>
      <c r="C49">
        <f>'נתוני טמפ'!C49 - $N$2</f>
        <v>41.300000000000004</v>
      </c>
      <c r="D49">
        <f>'נתוני טמפ'!D49 - $N$2</f>
        <v>20.399999999999999</v>
      </c>
      <c r="E49">
        <f>'נתוני טמפ'!E49 - $N$2</f>
        <v>9.8999999999999986</v>
      </c>
      <c r="F49">
        <f>'נתוני טמפ'!F49 - $N$2</f>
        <v>4.2999999999999972</v>
      </c>
      <c r="G49">
        <f>'נתוני טמפ'!G49 - $N$2</f>
        <v>2.2999999999999972</v>
      </c>
      <c r="H49">
        <f>'נתוני טמפ'!H49 - $N$2</f>
        <v>0.5</v>
      </c>
      <c r="I49">
        <f>'נתוני טמפ'!I49 - $N$2</f>
        <v>0.29999999999999716</v>
      </c>
      <c r="J49">
        <f>'נתוני טמפ'!J49 - $N$2</f>
        <v>0.79999999999999716</v>
      </c>
    </row>
    <row r="50" spans="2:10" x14ac:dyDescent="0.25">
      <c r="B50">
        <f>'נתוני טמפ'!B50</f>
        <v>47</v>
      </c>
      <c r="C50">
        <f>'נתוני טמפ'!C50 - $N$2</f>
        <v>41.1</v>
      </c>
      <c r="D50">
        <f>'נתוני טמפ'!D50 - $N$2</f>
        <v>20.399999999999999</v>
      </c>
      <c r="E50">
        <f>'נתוני טמפ'!E50 - $N$2</f>
        <v>10.299999999999997</v>
      </c>
      <c r="F50">
        <f>'נתוני טמפ'!F50 - $N$2</f>
        <v>4.2999999999999972</v>
      </c>
      <c r="G50">
        <f>'נתוני טמפ'!G50 - $N$2</f>
        <v>2.2999999999999972</v>
      </c>
      <c r="H50">
        <f>'נתוני טמפ'!H50 - $N$2</f>
        <v>0.5</v>
      </c>
      <c r="I50">
        <f>'נתוני טמפ'!I50 - $N$2</f>
        <v>0.39999999999999858</v>
      </c>
      <c r="J50">
        <f>'נתוני טמפ'!J50 - $N$2</f>
        <v>0.79999999999999716</v>
      </c>
    </row>
    <row r="51" spans="2:10" x14ac:dyDescent="0.25">
      <c r="B51">
        <f>'נתוני טמפ'!B51</f>
        <v>48</v>
      </c>
      <c r="C51">
        <f>'נתוני טמפ'!C51 - $N$2</f>
        <v>41.199999999999996</v>
      </c>
      <c r="D51">
        <f>'נתוני טמפ'!D51 - $N$2</f>
        <v>20.9</v>
      </c>
      <c r="E51">
        <f>'נתוני טמפ'!E51 - $N$2</f>
        <v>10.399999999999999</v>
      </c>
      <c r="F51">
        <f>'נתוני טמפ'!F51 - $N$2</f>
        <v>4.3999999999999986</v>
      </c>
      <c r="G51">
        <f>'נתוני טמפ'!G51 - $N$2</f>
        <v>2.2999999999999972</v>
      </c>
      <c r="H51">
        <f>'נתוני טמפ'!H51 - $N$2</f>
        <v>0.59999999999999787</v>
      </c>
      <c r="I51">
        <f>'נתוני טמפ'!I51 - $N$2</f>
        <v>0.39999999999999858</v>
      </c>
      <c r="J51">
        <f>'נתוני טמפ'!J51 - $N$2</f>
        <v>0.79999999999999716</v>
      </c>
    </row>
    <row r="52" spans="2:10" x14ac:dyDescent="0.25">
      <c r="B52">
        <f>'נתוני טמפ'!B52</f>
        <v>49</v>
      </c>
      <c r="C52">
        <f>'נתוני טמפ'!C52 - $N$2</f>
        <v>41.4</v>
      </c>
      <c r="D52">
        <f>'נתוני טמפ'!D52 - $N$2</f>
        <v>20.699999999999996</v>
      </c>
      <c r="E52">
        <f>'נתוני טמפ'!E52 - $N$2</f>
        <v>10.199999999999996</v>
      </c>
      <c r="F52">
        <f>'נתוני טמפ'!F52 - $N$2</f>
        <v>4.3999999999999986</v>
      </c>
      <c r="G52">
        <f>'נתוני טמפ'!G52 - $N$2</f>
        <v>2.3999999999999986</v>
      </c>
      <c r="H52">
        <f>'נתוני טמפ'!H52 - $N$2</f>
        <v>0.59999999999999787</v>
      </c>
      <c r="I52">
        <f>'נתוני טמפ'!I52 - $N$2</f>
        <v>0.39999999999999858</v>
      </c>
      <c r="J52">
        <f>'נתוני טמפ'!J52 - $N$2</f>
        <v>0.79999999999999716</v>
      </c>
    </row>
    <row r="53" spans="2:10" x14ac:dyDescent="0.25">
      <c r="B53">
        <f>'נתוני טמפ'!B53</f>
        <v>50</v>
      </c>
      <c r="C53">
        <f>'נתוני טמפ'!C53 - $N$2</f>
        <v>41.4</v>
      </c>
      <c r="D53">
        <f>'נתוני טמפ'!D53 - $N$2</f>
        <v>20.799999999999997</v>
      </c>
      <c r="E53">
        <f>'נתוני טמפ'!E53 - $N$2</f>
        <v>10.399999999999999</v>
      </c>
      <c r="F53">
        <f>'נתוני טמפ'!F53 - $N$2</f>
        <v>4.5</v>
      </c>
      <c r="G53">
        <f>'נתוני טמפ'!G53 - $N$2</f>
        <v>2.3999999999999986</v>
      </c>
      <c r="H53">
        <f>'נתוני טמפ'!H53 - $N$2</f>
        <v>0.59999999999999787</v>
      </c>
      <c r="I53">
        <f>'נתוני טמפ'!I53 - $N$2</f>
        <v>0.39999999999999858</v>
      </c>
      <c r="J53">
        <f>'נתוני טמפ'!J53 - $N$2</f>
        <v>0.79999999999999716</v>
      </c>
    </row>
    <row r="54" spans="2:10" x14ac:dyDescent="0.25">
      <c r="B54">
        <f>'נתוני טמפ'!B54</f>
        <v>51</v>
      </c>
      <c r="C54">
        <f>'נתוני טמפ'!C54 - $N$2</f>
        <v>43.699999999999996</v>
      </c>
      <c r="D54">
        <f>'נתוני טמפ'!D54 - $N$2</f>
        <v>18.5</v>
      </c>
      <c r="E54">
        <f>'נתוני טמפ'!E54 - $N$2</f>
        <v>12.899999999999999</v>
      </c>
      <c r="F54">
        <f>'נתוני טמפ'!F54 - $N$2</f>
        <v>9.7999999999999972</v>
      </c>
      <c r="G54">
        <f>'נתוני טמפ'!G54 - $N$2</f>
        <v>9.1000000000000014</v>
      </c>
      <c r="H54">
        <f>'נתוני טמפ'!H54 - $N$2</f>
        <v>6.8999999999999986</v>
      </c>
      <c r="I54">
        <f>'נתוני טמפ'!I54 - $N$2</f>
        <v>5.8999999999999986</v>
      </c>
      <c r="J54">
        <f>'נתוני טמפ'!J54 - $N$2</f>
        <v>5.2999999999999972</v>
      </c>
    </row>
    <row r="55" spans="2:10" x14ac:dyDescent="0.25">
      <c r="B55">
        <f>'נתוני טמפ'!B55</f>
        <v>52</v>
      </c>
      <c r="C55">
        <f>'נתוני טמפ'!C55 - $N$2</f>
        <v>43.4</v>
      </c>
      <c r="D55">
        <f>'נתוני טמפ'!D55 - $N$2</f>
        <v>18.5</v>
      </c>
      <c r="E55">
        <f>'נתוני טמפ'!E55 - $N$2</f>
        <v>12.799999999999997</v>
      </c>
      <c r="F55">
        <f>'נתוני טמפ'!F55 - $N$2</f>
        <v>9.7999999999999972</v>
      </c>
      <c r="G55">
        <f>'נתוני טמפ'!G55 - $N$2</f>
        <v>9</v>
      </c>
      <c r="H55">
        <f>'נתוני טמפ'!H55 - $N$2</f>
        <v>7</v>
      </c>
      <c r="I55">
        <f>'נתוני טמפ'!I55 - $N$2</f>
        <v>6.1999999999999993</v>
      </c>
      <c r="J55">
        <f>'נתוני טמפ'!J55 - $N$2</f>
        <v>5.2999999999999972</v>
      </c>
    </row>
    <row r="56" spans="2:10" x14ac:dyDescent="0.25">
      <c r="B56">
        <f>'נתוני טמפ'!B56</f>
        <v>53</v>
      </c>
      <c r="C56">
        <f>'נתוני טמפ'!C56 - $N$2</f>
        <v>43.499999999999993</v>
      </c>
      <c r="D56">
        <f>'נתוני טמפ'!D56 - $N$2</f>
        <v>18.600000000000001</v>
      </c>
      <c r="E56">
        <f>'נתוני טמפ'!E56 - $N$2</f>
        <v>13</v>
      </c>
      <c r="F56">
        <f>'נתוני טמפ'!F56 - $N$2</f>
        <v>9.7999999999999972</v>
      </c>
      <c r="G56">
        <f>'נתוני טמפ'!G56 - $N$2</f>
        <v>9</v>
      </c>
      <c r="H56">
        <f>'נתוני טמפ'!H56 - $N$2</f>
        <v>7</v>
      </c>
      <c r="I56">
        <f>'נתוני טמפ'!I56 - $N$2</f>
        <v>6</v>
      </c>
      <c r="J56">
        <f>'נתוני טמפ'!J56 - $N$2</f>
        <v>5.1999999999999993</v>
      </c>
    </row>
  </sheetData>
  <mergeCells count="1">
    <mergeCell ref="B1:J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tabColor theme="2" tint="-0.249977111117893"/>
  </sheetPr>
  <dimension ref="A1:Q58"/>
  <sheetViews>
    <sheetView workbookViewId="0">
      <selection activeCell="J13" sqref="J13"/>
    </sheetView>
  </sheetViews>
  <sheetFormatPr defaultColWidth="9.140625" defaultRowHeight="15" x14ac:dyDescent="0.25"/>
  <cols>
    <col min="3" max="3" width="2.85546875" style="3" customWidth="1"/>
    <col min="11" max="11" width="2.85546875" style="3" customWidth="1"/>
    <col min="17" max="17" width="3.42578125" style="3" customWidth="1"/>
  </cols>
  <sheetData>
    <row r="1" spans="1:16" ht="15" customHeight="1" x14ac:dyDescent="0.25">
      <c r="A1" s="54" t="s">
        <v>53</v>
      </c>
      <c r="B1" s="54"/>
      <c r="D1" s="56" t="s">
        <v>29</v>
      </c>
      <c r="E1">
        <v>0</v>
      </c>
      <c r="F1" s="56" t="s">
        <v>25</v>
      </c>
      <c r="G1">
        <f xml:space="preserve"> ($B$4 * SINH(M * ($B$3 - E1))) / SINH(M * $B$3)</f>
        <v>42.199999999999996</v>
      </c>
      <c r="H1" s="56" t="s">
        <v>26</v>
      </c>
      <c r="I1">
        <f xml:space="preserve"> ($B$4 * COSH(M * ($B$3 -E1))) / COSH(M * $B$3)</f>
        <v>42.199999999999996</v>
      </c>
      <c r="L1" s="56" t="s">
        <v>30</v>
      </c>
      <c r="M1" t="s">
        <v>27</v>
      </c>
      <c r="N1" t="s">
        <v>28</v>
      </c>
      <c r="O1" t="s">
        <v>23</v>
      </c>
      <c r="P1" t="s">
        <v>24</v>
      </c>
    </row>
    <row r="2" spans="1:16" x14ac:dyDescent="0.25">
      <c r="B2" s="2"/>
      <c r="D2" s="56"/>
      <c r="E2">
        <f>E1 + $B$7</f>
        <v>2.8747500000000002E-2</v>
      </c>
      <c r="F2" s="56"/>
      <c r="G2">
        <f xml:space="preserve"> ($B$4 * SINH(M * ($B$3 - E2))) / SINH(M * $B$3)</f>
        <v>31.520128241398243</v>
      </c>
      <c r="H2" s="56"/>
      <c r="I2">
        <f xml:space="preserve"> ($B$4 * COSH(M * ($B$3 -E2))) / COSH(M * $B$3)</f>
        <v>31.520554548197623</v>
      </c>
      <c r="L2" s="56"/>
      <c r="M2">
        <v>0</v>
      </c>
      <c r="N2">
        <f t="array" aca="1" ref="N2:N9" ca="1">TRANSPOSE(OFFSET('הפרש טמפ'!$C$3,'גרף תיאוריה'!$A$12,0,1,'נתוני מוט'!$B$18))</f>
        <v>41.199999999999996</v>
      </c>
      <c r="O2">
        <f xml:space="preserve"> ($B$4 * SINH(M * ($B$3 - M2))) / SINH(M * $B$3)</f>
        <v>42.199999999999996</v>
      </c>
      <c r="P2">
        <f xml:space="preserve"> ($B$4 * COSH(M * ($B$3 -M2))) / COSH(M * $B$3)</f>
        <v>42.199999999999996</v>
      </c>
    </row>
    <row r="3" spans="1:16" x14ac:dyDescent="0.25">
      <c r="A3" t="s">
        <v>21</v>
      </c>
      <c r="B3">
        <f>('נתוני מוט'!$B$15 - 'נתוני מוט'!$B$16) + 'נתוני מוט'!$G$16 / 4</f>
        <v>0.57495000000000007</v>
      </c>
      <c r="D3" s="56"/>
      <c r="E3">
        <f>E2 + $B$7</f>
        <v>5.7495000000000004E-2</v>
      </c>
      <c r="F3" s="56"/>
      <c r="G3">
        <f xml:space="preserve"> ($B$4 * SINH(M * ($B$3 - E3))) / SINH(M * $B$3)</f>
        <v>23.542965880689689</v>
      </c>
      <c r="H3" s="56"/>
      <c r="I3">
        <f xml:space="preserve"> ($B$4 * COSH(M * ($B$3 -E3))) / COSH(M * $B$3)</f>
        <v>23.543855048181374</v>
      </c>
      <c r="L3" s="56"/>
      <c r="M3">
        <f>M2 + 'נתוני מוט'!$B$17</f>
        <v>7.4999999999999997E-2</v>
      </c>
      <c r="N3">
        <f ca="1"/>
        <v>18.899999999999999</v>
      </c>
      <c r="O3">
        <f xml:space="preserve"> ($B$4 * SINH(M * ($B$3 - M3))) / SINH(M * $B$3)</f>
        <v>19.710266423964651</v>
      </c>
      <c r="P3">
        <f xml:space="preserve"> ($B$4 * COSH(M * ($B$3 -M3))) / COSH(M * $B$3)</f>
        <v>19.71147202124429</v>
      </c>
    </row>
    <row r="4" spans="1:16" x14ac:dyDescent="0.25">
      <c r="A4" t="s">
        <v>19</v>
      </c>
      <c r="B4">
        <f>'נתוני מוט'!$B$13 - 'נתוני מוט'!$B$12</f>
        <v>42.199999999999996</v>
      </c>
      <c r="D4" s="56"/>
      <c r="E4">
        <f t="shared" ref="E4:E21" si="0">E3 + $B$7</f>
        <v>8.62425E-2</v>
      </c>
      <c r="F4" s="56"/>
      <c r="G4">
        <f xml:space="preserve"> ($B$4 * SINH(M * ($B$3 - E4))) / SINH(M * $B$3)</f>
        <v>17.584507081486489</v>
      </c>
      <c r="H4" s="56"/>
      <c r="I4">
        <f xml:space="preserve"> ($B$4 * COSH(M * ($B$3 -E4))) / COSH(M * $B$3)</f>
        <v>17.585935351788461</v>
      </c>
      <c r="L4" s="56"/>
      <c r="M4">
        <f>M3 + 'נתוני מוט'!$B$17</f>
        <v>0.15</v>
      </c>
      <c r="N4">
        <f ca="1"/>
        <v>9</v>
      </c>
      <c r="O4">
        <f xml:space="preserve"> ($B$4 * SINH(M * ($B$3 - M4))) / SINH(M * $B$3)</f>
        <v>9.2050242117909864</v>
      </c>
      <c r="P4">
        <f xml:space="preserve"> ($B$4 * COSH(M * ($B$3 -M4))) / COSH(M * $B$3)</f>
        <v>9.2081684492161227</v>
      </c>
    </row>
    <row r="5" spans="1:16" ht="15" customHeight="1" x14ac:dyDescent="0.25">
      <c r="E5">
        <f t="shared" si="0"/>
        <v>0.11499000000000001</v>
      </c>
      <c r="F5" t="s">
        <v>23</v>
      </c>
      <c r="G5">
        <f xml:space="preserve"> ($B$4 * SINH(M * ($B$3 - E5))) / SINH(M * $B$3)</f>
        <v>13.133840769118189</v>
      </c>
      <c r="H5" t="s">
        <v>24</v>
      </c>
      <c r="I5">
        <f xml:space="preserve"> ($B$4 * COSH(M * ($B$3 -E5))) / COSH(M * $B$3)</f>
        <v>13.135930609992581</v>
      </c>
      <c r="L5" s="55" t="s">
        <v>37</v>
      </c>
      <c r="M5">
        <f>M4 + 'נתוני מוט'!$B$17</f>
        <v>0.22499999999999998</v>
      </c>
      <c r="N5">
        <f ca="1"/>
        <v>3.5999999999999979</v>
      </c>
      <c r="O5">
        <f xml:space="preserve"> ($B$4 * SINH(M * ($B$3 - M5))) / SINH(M * $B$3)</f>
        <v>4.2967399908202131</v>
      </c>
      <c r="P5">
        <f xml:space="preserve"> ($B$4 * COSH(M * ($B$3 -M5))) / COSH(M * $B$3)</f>
        <v>4.3037346683359488</v>
      </c>
    </row>
    <row r="6" spans="1:16" x14ac:dyDescent="0.25">
      <c r="A6" t="s">
        <v>22</v>
      </c>
      <c r="B6">
        <v>20</v>
      </c>
      <c r="E6">
        <f t="shared" si="0"/>
        <v>0.14373750000000002</v>
      </c>
      <c r="G6">
        <f xml:space="preserve"> ($B$4 * SINH(M * ($B$3 - E6))) / SINH(M * $B$3)</f>
        <v>9.8093423011594307</v>
      </c>
      <c r="I6">
        <f xml:space="preserve"> ($B$4 * COSH(M * ($B$3 -E6))) / COSH(M * $B$3)</f>
        <v>9.8122729070729662</v>
      </c>
      <c r="L6" s="55"/>
      <c r="M6">
        <f>M5 + 'נתוני מוט'!$B$17</f>
        <v>0.3</v>
      </c>
      <c r="N6">
        <f ca="1"/>
        <v>1.6999999999999993</v>
      </c>
      <c r="O6">
        <f xml:space="preserve"> ($B$4 * SINH(M * ($B$3 - M6))) / SINH(M * $B$3)</f>
        <v>2.0010152454603114</v>
      </c>
      <c r="P6">
        <f xml:space="preserve"> ($B$4 * COSH(M * ($B$3 -M6))) / COSH(M * $B$3)</f>
        <v>2.0161133574441612</v>
      </c>
    </row>
    <row r="7" spans="1:16" x14ac:dyDescent="0.25">
      <c r="A7" t="s">
        <v>73</v>
      </c>
      <c r="B7">
        <f>תיאוריה!$B$3 / תיאוריה!$B$6</f>
        <v>2.8747500000000002E-2</v>
      </c>
      <c r="E7">
        <f t="shared" si="0"/>
        <v>0.17248500000000003</v>
      </c>
      <c r="G7">
        <f xml:space="preserve"> ($B$4 * SINH(M * ($B$3 - E7))) / SINH(M * $B$3)</f>
        <v>7.3259508687258004</v>
      </c>
      <c r="I7">
        <f xml:space="preserve"> ($B$4 * COSH(M * ($B$3 -E7))) / COSH(M * $B$3)</f>
        <v>7.3299735259703187</v>
      </c>
      <c r="L7" s="55"/>
      <c r="M7">
        <f>M6 + 'נתוני מוט'!$B$17</f>
        <v>0.375</v>
      </c>
      <c r="N7">
        <f ca="1"/>
        <v>0.19999999999999929</v>
      </c>
      <c r="O7">
        <f xml:space="preserve"> ($B$4 * SINH(M * ($B$3 - M7))) / SINH(M * $B$3)</f>
        <v>0.92197369515947492</v>
      </c>
      <c r="P7">
        <f xml:space="preserve"> ($B$4 * COSH(M * ($B$3 -M7))) / COSH(M * $B$3)</f>
        <v>0.95435539112281287</v>
      </c>
    </row>
    <row r="8" spans="1:16" ht="15" customHeight="1" x14ac:dyDescent="0.25">
      <c r="E8">
        <f t="shared" si="0"/>
        <v>0.20123250000000004</v>
      </c>
      <c r="G8">
        <f xml:space="preserve"> ($B$4 * SINH(M * ($B$3 - E8))) / SINH(M * $B$3)</f>
        <v>5.4707268126990822</v>
      </c>
      <c r="I8">
        <f xml:space="preserve"> ($B$4 * COSH(M * ($B$3 -E8))) / COSH(M * $B$3)</f>
        <v>5.4761864460621981</v>
      </c>
      <c r="M8">
        <f>M7 + 'נתוני מוט'!$B$17</f>
        <v>0.45</v>
      </c>
      <c r="N8">
        <f ca="1"/>
        <v>0.19999999999999929</v>
      </c>
      <c r="O8">
        <f xml:space="preserve"> ($B$4 * SINH(M * ($B$3 - M8))) / SINH(M * $B$3)</f>
        <v>0.40352252703185931</v>
      </c>
      <c r="P8">
        <f xml:space="preserve"> ($B$4 * COSH(M * ($B$3 -M8))) / COSH(M * $B$3)</f>
        <v>0.4728769449737531</v>
      </c>
    </row>
    <row r="9" spans="1:16" x14ac:dyDescent="0.25">
      <c r="E9">
        <f t="shared" si="0"/>
        <v>0.22998000000000005</v>
      </c>
      <c r="G9">
        <f xml:space="preserve"> ($B$4 * SINH(M * ($B$3 - E9))) / SINH(M * $B$3)</f>
        <v>4.084593004553029</v>
      </c>
      <c r="I9">
        <f xml:space="preserve"> ($B$4 * COSH(M * ($B$3 -E9))) / COSH(M * $B$3)</f>
        <v>4.0919577530691571</v>
      </c>
      <c r="M9">
        <f>M8 + 'נתוני מוט'!$B$17</f>
        <v>0.52500000000000002</v>
      </c>
      <c r="N9">
        <f ca="1"/>
        <v>0.59999999999999787</v>
      </c>
      <c r="O9">
        <f xml:space="preserve"> ($B$4 * SINH(M * ($B$3 - M9))) / SINH(M * $B$3)</f>
        <v>0.13042634986758805</v>
      </c>
      <c r="P9">
        <f xml:space="preserve"> ($B$4 * COSH(M * ($B$3 -M9))) / COSH(M * $B$3)</f>
        <v>0.27892326086021857</v>
      </c>
    </row>
    <row r="10" spans="1:16" x14ac:dyDescent="0.25">
      <c r="A10" s="7"/>
      <c r="B10" s="7"/>
      <c r="E10">
        <f t="shared" si="0"/>
        <v>0.25872750000000005</v>
      </c>
      <c r="G10">
        <f xml:space="preserve"> ($B$4 * SINH(M * ($B$3 - E10))) / SINH(M * $B$3)</f>
        <v>3.048694697209128</v>
      </c>
      <c r="I10">
        <f xml:space="preserve"> ($B$4 * COSH(M * ($B$3 -E10))) / COSH(M * $B$3)</f>
        <v>3.0585960549786475</v>
      </c>
    </row>
    <row r="11" spans="1:16" x14ac:dyDescent="0.25">
      <c r="E11">
        <f t="shared" si="0"/>
        <v>0.28747500000000004</v>
      </c>
      <c r="G11">
        <f xml:space="preserve"> ($B$4 * SINH(M * ($B$3 - E11))) / SINH(M * $B$3)</f>
        <v>2.2742082644093173</v>
      </c>
      <c r="I11">
        <f xml:space="preserve"> ($B$4 * COSH(M * ($B$3 -E11))) / COSH(M * $B$3)</f>
        <v>2.2874952283808021</v>
      </c>
    </row>
    <row r="12" spans="1:16" x14ac:dyDescent="0.25">
      <c r="E12">
        <f t="shared" si="0"/>
        <v>0.31622250000000002</v>
      </c>
      <c r="G12">
        <f xml:space="preserve"> ($B$4 * SINH(M * ($B$3 - E12))) / SINH(M * $B$3)</f>
        <v>1.6947249737893835</v>
      </c>
      <c r="I12">
        <f xml:space="preserve"> ($B$4 * COSH(M * ($B$3 -E12))) / COSH(M * $B$3)</f>
        <v>1.7125368414339646</v>
      </c>
    </row>
    <row r="13" spans="1:16" x14ac:dyDescent="0.25">
      <c r="A13" s="2"/>
      <c r="E13">
        <f t="shared" si="0"/>
        <v>0.34497</v>
      </c>
      <c r="G13">
        <f xml:space="preserve"> ($B$4 * SINH(M * ($B$3 - E13))) / SINH(M * $B$3)</f>
        <v>1.2605567364086359</v>
      </c>
      <c r="I13">
        <f xml:space="preserve"> ($B$4 * COSH(M * ($B$3 -E13))) / COSH(M * $B$3)</f>
        <v>1.2844207953600557</v>
      </c>
    </row>
    <row r="14" spans="1:16" x14ac:dyDescent="0.25">
      <c r="E14">
        <f t="shared" si="0"/>
        <v>0.37371749999999998</v>
      </c>
      <c r="G14">
        <f xml:space="preserve"> ($B$4 * SINH(M * ($B$3 - E14))) / SINH(M * $B$3)</f>
        <v>0.93447557633852274</v>
      </c>
      <c r="I14">
        <f xml:space="preserve"> ($B$4 * COSH(M * ($B$3 -E14))) / COSH(M * $B$3)</f>
        <v>0.9664380624466461</v>
      </c>
    </row>
    <row r="15" spans="1:16" x14ac:dyDescent="0.25">
      <c r="A15" s="2"/>
      <c r="E15">
        <f t="shared" si="0"/>
        <v>0.40246499999999996</v>
      </c>
      <c r="G15">
        <f xml:space="preserve"> ($B$4 * SINH(M * ($B$3 - E15))) / SINH(M * $B$3)</f>
        <v>0.68852149896709702</v>
      </c>
      <c r="I15">
        <f xml:space="preserve"> ($B$4 * COSH(M * ($B$3 -E15))) / COSH(M * $B$3)</f>
        <v>0.73132305182967128</v>
      </c>
      <c r="M15" s="16"/>
    </row>
    <row r="16" spans="1:16" x14ac:dyDescent="0.25">
      <c r="E16">
        <f t="shared" si="0"/>
        <v>0.43121249999999994</v>
      </c>
      <c r="G16">
        <f xml:space="preserve"> ($B$4 * SINH(M * ($B$3 - E16))) / SINH(M * $B$3)</f>
        <v>0.50160504706655318</v>
      </c>
      <c r="I16">
        <f xml:space="preserve"> ($B$4 * COSH(M * ($B$3 -E16))) / COSH(M * $B$3)</f>
        <v>0.5589157075628588</v>
      </c>
    </row>
    <row r="17" spans="1:9" x14ac:dyDescent="0.25">
      <c r="A17" s="2"/>
      <c r="E17">
        <f t="shared" si="0"/>
        <v>0.45995999999999992</v>
      </c>
      <c r="G17">
        <f xml:space="preserve"> ($B$4 * SINH(M * ($B$3 - E17))) / SINH(M * $B$3)</f>
        <v>0.35769897457673933</v>
      </c>
      <c r="I17">
        <f xml:space="preserve"> ($B$4 * COSH(M * ($B$3 -E17))) / COSH(M * $B$3)</f>
        <v>0.43443287438595513</v>
      </c>
    </row>
    <row r="18" spans="1:9" x14ac:dyDescent="0.25">
      <c r="E18">
        <f t="shared" si="0"/>
        <v>0.48870749999999991</v>
      </c>
      <c r="G18">
        <f xml:space="preserve"> ($B$4 * SINH(M * ($B$3 - E18))) / SINH(M * $B$3)</f>
        <v>0.2444639822551706</v>
      </c>
      <c r="I18">
        <f xml:space="preserve"> ($B$4 * COSH(M * ($B$3 -E18))) / COSH(M * $B$3)</f>
        <v>0.34720070857196333</v>
      </c>
    </row>
    <row r="19" spans="1:9" x14ac:dyDescent="0.25">
      <c r="A19" s="2"/>
      <c r="E19">
        <f t="shared" si="0"/>
        <v>0.51745499999999989</v>
      </c>
      <c r="G19">
        <f xml:space="preserve"> ($B$4 * SINH(M * ($B$3 - E19))) / SINH(M * $B$3)</f>
        <v>0.15219067819918614</v>
      </c>
      <c r="I19">
        <f xml:space="preserve"> ($B$4 * COSH(M * ($B$3 -E19))) / COSH(M * $B$3)</f>
        <v>0.28973944377797883</v>
      </c>
    </row>
    <row r="20" spans="1:9" x14ac:dyDescent="0.25">
      <c r="E20">
        <f t="shared" si="0"/>
        <v>0.54620249999999992</v>
      </c>
      <c r="G20">
        <f xml:space="preserve"> ($B$4 * SINH(M * ($B$3 - E20))) / SINH(M * $B$3)</f>
        <v>7.2967041108085287E-2</v>
      </c>
      <c r="I20">
        <f xml:space="preserve"> ($B$4 * COSH(M * ($B$3 -E20))) / COSH(M * $B$3)</f>
        <v>0.25712203468286093</v>
      </c>
    </row>
    <row r="21" spans="1:9" x14ac:dyDescent="0.25">
      <c r="A21" s="2"/>
      <c r="E21">
        <f t="shared" si="0"/>
        <v>0.57494999999999996</v>
      </c>
      <c r="G21">
        <f xml:space="preserve"> ($B$4 * SINH(M * ($B$3 - E21))) / SINH(M * $B$3)</f>
        <v>2.7783800973573777E-16</v>
      </c>
      <c r="I21">
        <f xml:space="preserve"> ($B$4 * COSH(M * ($B$3 -E21))) / COSH(M * $B$3)</f>
        <v>0.24655168498485777</v>
      </c>
    </row>
    <row r="23" spans="1:9" x14ac:dyDescent="0.25">
      <c r="A23" s="2"/>
    </row>
    <row r="25" spans="1:9" x14ac:dyDescent="0.25">
      <c r="A25" s="2"/>
    </row>
    <row r="27" spans="1:9" x14ac:dyDescent="0.25">
      <c r="A27" s="2"/>
    </row>
    <row r="29" spans="1:9" x14ac:dyDescent="0.25">
      <c r="A29" s="2"/>
    </row>
    <row r="31" spans="1:9" x14ac:dyDescent="0.25">
      <c r="A31" s="2"/>
    </row>
    <row r="33" spans="1:1" x14ac:dyDescent="0.25">
      <c r="A33" s="2"/>
    </row>
    <row r="35" spans="1:1" x14ac:dyDescent="0.25">
      <c r="A35" s="2"/>
    </row>
    <row r="37" spans="1:1" x14ac:dyDescent="0.25">
      <c r="A37" s="2"/>
    </row>
    <row r="39" spans="1:1" x14ac:dyDescent="0.25">
      <c r="A39" s="2"/>
    </row>
    <row r="41" spans="1:1" x14ac:dyDescent="0.25">
      <c r="A41" s="2"/>
    </row>
    <row r="43" spans="1:1" x14ac:dyDescent="0.25">
      <c r="A43" s="2"/>
    </row>
    <row r="45" spans="1:1" x14ac:dyDescent="0.25">
      <c r="A45" s="2"/>
    </row>
    <row r="47" spans="1:1" x14ac:dyDescent="0.25">
      <c r="A47" s="2"/>
    </row>
    <row r="49" spans="1:1" x14ac:dyDescent="0.25">
      <c r="A49" s="2"/>
    </row>
    <row r="51" spans="1:1" x14ac:dyDescent="0.25">
      <c r="A51" s="2"/>
    </row>
    <row r="53" spans="1:1" x14ac:dyDescent="0.25">
      <c r="A53" s="2"/>
    </row>
    <row r="55" spans="1:1" x14ac:dyDescent="0.25">
      <c r="A55" s="2"/>
    </row>
    <row r="56" spans="1:1" x14ac:dyDescent="0.25">
      <c r="A56" s="2"/>
    </row>
    <row r="58" spans="1:1" x14ac:dyDescent="0.25">
      <c r="A58" s="2"/>
    </row>
  </sheetData>
  <mergeCells count="6">
    <mergeCell ref="A1:B1"/>
    <mergeCell ref="L5:L7"/>
    <mergeCell ref="L1:L4"/>
    <mergeCell ref="D1:D4"/>
    <mergeCell ref="H1:H4"/>
    <mergeCell ref="F1:F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Worksheet______2">
    <tabColor theme="4" tint="-0.249977111117893"/>
  </sheetPr>
  <dimension ref="A1:CW62"/>
  <sheetViews>
    <sheetView workbookViewId="0">
      <selection activeCell="K1" sqref="K1"/>
    </sheetView>
  </sheetViews>
  <sheetFormatPr defaultRowHeight="15" x14ac:dyDescent="0.25"/>
  <sheetData>
    <row r="1" spans="1:101" x14ac:dyDescent="0.25">
      <c r="A1" t="s">
        <v>76</v>
      </c>
      <c r="B1" t="s">
        <v>70</v>
      </c>
      <c r="C1" t="s">
        <v>77</v>
      </c>
      <c r="D1" t="s">
        <v>78</v>
      </c>
      <c r="E1" t="s">
        <v>82</v>
      </c>
      <c r="F1" t="s">
        <v>80</v>
      </c>
      <c r="G1" t="s">
        <v>81</v>
      </c>
      <c r="H1" t="s">
        <v>79</v>
      </c>
      <c r="I1" t="s">
        <v>83</v>
      </c>
      <c r="J1" t="s">
        <v>84</v>
      </c>
    </row>
    <row r="2" spans="1:101" x14ac:dyDescent="0.25">
      <c r="C2">
        <v>2.8500000000000001E-3</v>
      </c>
      <c r="D2">
        <v>8.5500000000000003E-3</v>
      </c>
      <c r="E2">
        <v>1.4250000000000001E-2</v>
      </c>
      <c r="F2">
        <v>1.9949999999999999E-2</v>
      </c>
      <c r="G2">
        <v>2.5649999999999999E-2</v>
      </c>
      <c r="H2">
        <v>3.1350000000000003E-2</v>
      </c>
      <c r="I2">
        <v>3.705E-2</v>
      </c>
      <c r="J2">
        <v>4.2750000000000003E-2</v>
      </c>
      <c r="K2">
        <v>4.845E-2</v>
      </c>
      <c r="L2">
        <v>5.4149999999999997E-2</v>
      </c>
      <c r="M2">
        <v>5.985E-2</v>
      </c>
      <c r="N2">
        <v>6.5549999999999997E-2</v>
      </c>
      <c r="O2">
        <v>7.1250000000000008E-2</v>
      </c>
      <c r="P2">
        <v>7.6950000000000005E-2</v>
      </c>
      <c r="Q2">
        <v>8.2650000000000001E-2</v>
      </c>
      <c r="R2">
        <v>8.8349999999999998E-2</v>
      </c>
      <c r="S2">
        <v>9.4050000000000009E-2</v>
      </c>
      <c r="T2">
        <v>9.9750000000000005E-2</v>
      </c>
      <c r="U2">
        <v>0.10545</v>
      </c>
      <c r="V2">
        <v>0.11115</v>
      </c>
      <c r="W2">
        <v>0.11685</v>
      </c>
      <c r="X2">
        <v>0.12255000000000001</v>
      </c>
      <c r="Y2">
        <v>0.12825</v>
      </c>
      <c r="Z2">
        <v>0.13395000000000001</v>
      </c>
      <c r="AA2">
        <v>0.13965</v>
      </c>
      <c r="AB2">
        <v>0.14535000000000001</v>
      </c>
      <c r="AC2">
        <v>0.15104999999999999</v>
      </c>
      <c r="AD2">
        <v>0.15675</v>
      </c>
      <c r="AE2">
        <v>0.16245000000000001</v>
      </c>
      <c r="AF2">
        <v>0.16814999999999999</v>
      </c>
      <c r="AG2">
        <v>0.17385</v>
      </c>
      <c r="AH2">
        <v>0.17954999999999999</v>
      </c>
      <c r="AI2">
        <v>0.18525</v>
      </c>
      <c r="AJ2">
        <v>0.19095000000000001</v>
      </c>
      <c r="AK2">
        <v>0.19664999999999999</v>
      </c>
      <c r="AL2">
        <v>0.20235</v>
      </c>
      <c r="AM2">
        <v>0.20805000000000001</v>
      </c>
      <c r="AN2">
        <v>0.21375</v>
      </c>
      <c r="AO2">
        <v>0.21945000000000001</v>
      </c>
      <c r="AP2">
        <v>0.22514999999999999</v>
      </c>
      <c r="AQ2">
        <v>0.23085</v>
      </c>
      <c r="AR2">
        <v>0.23655000000000001</v>
      </c>
      <c r="AS2">
        <v>0.24224999999999999</v>
      </c>
      <c r="AT2">
        <v>0.24795</v>
      </c>
      <c r="AU2">
        <v>0.25364999999999999</v>
      </c>
      <c r="AV2">
        <v>0.25935000000000002</v>
      </c>
      <c r="AW2">
        <v>0.26505000000000001</v>
      </c>
      <c r="AX2">
        <v>0.27074999999999999</v>
      </c>
      <c r="AY2">
        <v>0.27644999999999997</v>
      </c>
      <c r="AZ2">
        <v>0.28215000000000001</v>
      </c>
      <c r="BA2">
        <v>0.28784999999999999</v>
      </c>
      <c r="BB2">
        <v>0.29354999999999998</v>
      </c>
      <c r="BC2">
        <v>0.29925000000000002</v>
      </c>
      <c r="BD2">
        <v>0.30495</v>
      </c>
      <c r="BE2">
        <v>0.31064999999999998</v>
      </c>
      <c r="BF2">
        <v>0.31635000000000002</v>
      </c>
      <c r="BG2">
        <v>0.32205</v>
      </c>
      <c r="BH2">
        <v>0.32774999999999999</v>
      </c>
      <c r="BI2">
        <v>0.33345000000000002</v>
      </c>
      <c r="BJ2">
        <v>0.33915000000000001</v>
      </c>
      <c r="BK2">
        <v>0.34484999999999999</v>
      </c>
      <c r="BL2">
        <v>0.35054999999999997</v>
      </c>
      <c r="BM2">
        <v>0.35625000000000001</v>
      </c>
      <c r="BN2">
        <v>0.36194999999999999</v>
      </c>
      <c r="BO2">
        <v>0.36764999999999998</v>
      </c>
      <c r="BP2">
        <v>0.37335000000000002</v>
      </c>
      <c r="BQ2">
        <v>0.37905</v>
      </c>
      <c r="BR2">
        <v>0.38474999999999998</v>
      </c>
      <c r="BS2">
        <v>0.39045000000000002</v>
      </c>
      <c r="BT2">
        <v>0.39615</v>
      </c>
      <c r="BU2">
        <v>0.40184999999999998</v>
      </c>
      <c r="BV2">
        <v>0.40755000000000002</v>
      </c>
      <c r="BW2">
        <v>0.41325000000000001</v>
      </c>
      <c r="BX2">
        <v>0.41894999999999999</v>
      </c>
      <c r="BY2">
        <v>0.42465000000000003</v>
      </c>
      <c r="BZ2">
        <v>0.43035000000000001</v>
      </c>
      <c r="CA2">
        <v>0.43604999999999999</v>
      </c>
      <c r="CB2">
        <v>0.44174999999999998</v>
      </c>
      <c r="CC2">
        <v>0.44745000000000001</v>
      </c>
      <c r="CD2">
        <v>0.45315</v>
      </c>
      <c r="CE2">
        <v>0.45884999999999998</v>
      </c>
      <c r="CF2">
        <v>0.46455000000000002</v>
      </c>
      <c r="CG2">
        <v>0.47025</v>
      </c>
      <c r="CH2">
        <v>0.47594999999999998</v>
      </c>
      <c r="CI2">
        <v>0.48165000000000002</v>
      </c>
      <c r="CJ2">
        <v>0.48735000000000001</v>
      </c>
      <c r="CK2">
        <v>0.49304999999999999</v>
      </c>
      <c r="CL2">
        <v>0.49875000000000003</v>
      </c>
      <c r="CM2">
        <v>0.50445000000000007</v>
      </c>
      <c r="CN2">
        <v>0.51014999999999999</v>
      </c>
      <c r="CO2">
        <v>0.51585000000000003</v>
      </c>
      <c r="CP2">
        <v>0.52155000000000007</v>
      </c>
      <c r="CQ2">
        <v>0.52725</v>
      </c>
      <c r="CR2">
        <v>0.53295000000000003</v>
      </c>
      <c r="CS2">
        <v>0.53865000000000007</v>
      </c>
      <c r="CT2">
        <v>0.54435</v>
      </c>
      <c r="CU2">
        <v>0.55005000000000004</v>
      </c>
      <c r="CV2">
        <v>0.55574999999999997</v>
      </c>
      <c r="CW2">
        <v>0.56145</v>
      </c>
    </row>
    <row r="3" spans="1:101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B4">
        <v>1</v>
      </c>
      <c r="C4">
        <v>11.30531453568152</v>
      </c>
      <c r="D4">
        <v>9.630552795491063</v>
      </c>
      <c r="E4">
        <v>8.1530349960611712</v>
      </c>
      <c r="F4">
        <v>6.8584231777701046</v>
      </c>
      <c r="G4">
        <v>5.7319953659044058</v>
      </c>
      <c r="H4">
        <v>4.7588939429998991</v>
      </c>
      <c r="I4">
        <v>3.9243642022009291</v>
      </c>
      <c r="J4">
        <v>3.2139749513730962</v>
      </c>
      <c r="K4">
        <v>2.6138145011067668</v>
      </c>
      <c r="L4">
        <v>2.1106570627766441</v>
      </c>
      <c r="M4">
        <v>1.692096383501948</v>
      </c>
      <c r="N4">
        <v>1.3466452335658301</v>
      </c>
      <c r="O4">
        <v>1.0638010307220429</v>
      </c>
      <c r="P4">
        <v>0.83407934620485802</v>
      </c>
      <c r="Q4">
        <v>0.64901822483203198</v>
      </c>
      <c r="R4">
        <v>0.501157128687995</v>
      </c>
      <c r="S4">
        <v>0.38399486923341841</v>
      </c>
      <c r="T4">
        <v>0.29193113888614292</v>
      </c>
      <c r="U4">
        <v>0.2201962222639757</v>
      </c>
      <c r="V4">
        <v>0.1647732056061107</v>
      </c>
      <c r="W4">
        <v>0.1223165649459004</v>
      </c>
      <c r="X4">
        <v>9.0070456656905273E-2</v>
      </c>
      <c r="Y4">
        <v>6.5789413126699781E-2</v>
      </c>
      <c r="Z4">
        <v>4.7663510612012329E-2</v>
      </c>
      <c r="AA4">
        <v>3.4249466263980871E-2</v>
      </c>
      <c r="AB4">
        <v>2.4408567372679948E-2</v>
      </c>
      <c r="AC4">
        <v>1.7251858330128191E-2</v>
      </c>
      <c r="AD4">
        <v>1.2092620360804289E-2</v>
      </c>
      <c r="AE4">
        <v>8.4058782001319946E-3</v>
      </c>
      <c r="AF4">
        <v>5.794452581773712E-3</v>
      </c>
      <c r="AG4">
        <v>3.960938931031428E-3</v>
      </c>
      <c r="AH4">
        <v>2.684919492658931E-3</v>
      </c>
      <c r="AI4">
        <v>1.804695397544052E-3</v>
      </c>
      <c r="AJ4">
        <v>1.2028440367767121E-3</v>
      </c>
      <c r="AK4">
        <v>7.9495364053291885E-4</v>
      </c>
      <c r="AL4">
        <v>5.209507742174966E-4</v>
      </c>
      <c r="AM4">
        <v>3.3850904594195941E-4</v>
      </c>
      <c r="AN4">
        <v>2.1810208277107731E-4</v>
      </c>
      <c r="AO4">
        <v>1.39336026313469E-4</v>
      </c>
      <c r="AP4">
        <v>8.8263285087182639E-5</v>
      </c>
      <c r="AQ4">
        <v>5.5438262975654348E-5</v>
      </c>
      <c r="AR4">
        <v>3.4526502158576542E-5</v>
      </c>
      <c r="AS4">
        <v>2.1321134981389149E-5</v>
      </c>
      <c r="AT4">
        <v>1.3055240101492941E-5</v>
      </c>
      <c r="AU4">
        <v>7.9264537796403963E-6</v>
      </c>
      <c r="AV4">
        <v>4.7719500525744093E-6</v>
      </c>
      <c r="AW4">
        <v>2.8486541141037828E-6</v>
      </c>
      <c r="AX4">
        <v>1.6862229506027591E-6</v>
      </c>
      <c r="AY4">
        <v>9.8975305476370629E-7</v>
      </c>
      <c r="AZ4">
        <v>5.7607755215246315E-7</v>
      </c>
      <c r="BA4">
        <v>3.3249374387674629E-7</v>
      </c>
      <c r="BB4">
        <v>1.9030100806660721E-7</v>
      </c>
      <c r="BC4">
        <v>1.080092390433206E-7</v>
      </c>
      <c r="BD4">
        <v>6.0792568111715495E-8</v>
      </c>
      <c r="BE4">
        <v>3.3932652928171171E-8</v>
      </c>
      <c r="BF4">
        <v>1.878327216107353E-8</v>
      </c>
      <c r="BG4">
        <v>1.031144531932104E-8</v>
      </c>
      <c r="BH4">
        <v>5.613992006456233E-9</v>
      </c>
      <c r="BI4">
        <v>3.0313593855011571E-9</v>
      </c>
      <c r="BJ4">
        <v>1.6234024996491561E-9</v>
      </c>
      <c r="BK4">
        <v>8.6227976293345667E-10</v>
      </c>
      <c r="BL4">
        <v>4.5426964509404769E-10</v>
      </c>
      <c r="BM4">
        <v>2.3737413284151902E-10</v>
      </c>
      <c r="BN4">
        <v>1.230319979648633E-10</v>
      </c>
      <c r="BO4">
        <v>6.325267188333895E-11</v>
      </c>
      <c r="BP4">
        <v>3.2257233157793309E-11</v>
      </c>
      <c r="BQ4">
        <v>1.6318278002831271E-11</v>
      </c>
      <c r="BR4">
        <v>8.1890260721083434E-12</v>
      </c>
      <c r="BS4">
        <v>4.0767381102207272E-12</v>
      </c>
      <c r="BT4">
        <v>2.01339089893094E-12</v>
      </c>
      <c r="BU4">
        <v>9.8648474818613687E-13</v>
      </c>
      <c r="BV4">
        <v>4.7952587244354432E-13</v>
      </c>
      <c r="BW4">
        <v>2.3126273536413618E-13</v>
      </c>
      <c r="BX4">
        <v>1.1065827544821481E-13</v>
      </c>
      <c r="BY4">
        <v>5.2536309807867712E-14</v>
      </c>
      <c r="BZ4">
        <v>2.4748311368206229E-14</v>
      </c>
      <c r="CA4">
        <v>1.156791090273921E-14</v>
      </c>
      <c r="CB4">
        <v>5.3653834501898273E-15</v>
      </c>
      <c r="CC4">
        <v>2.4694273778109489E-15</v>
      </c>
      <c r="CD4">
        <v>1.1278586888953011E-15</v>
      </c>
      <c r="CE4">
        <v>5.1119830265875561E-16</v>
      </c>
      <c r="CF4">
        <v>2.299396191718809E-16</v>
      </c>
      <c r="CG4">
        <v>1.02645843617768E-16</v>
      </c>
      <c r="CH4">
        <v>4.5476349977609483E-17</v>
      </c>
      <c r="CI4">
        <v>1.9996779658960891E-17</v>
      </c>
      <c r="CJ4">
        <v>8.7272687076808673E-18</v>
      </c>
      <c r="CK4">
        <v>3.7805421787534686E-18</v>
      </c>
      <c r="CL4">
        <v>1.6255522555196149E-18</v>
      </c>
      <c r="CM4">
        <v>6.9379723604541893E-19</v>
      </c>
      <c r="CN4">
        <v>2.9394269725189061E-19</v>
      </c>
      <c r="CO4">
        <v>1.2362462890987559E-19</v>
      </c>
      <c r="CP4">
        <v>5.1614708412733769E-20</v>
      </c>
      <c r="CQ4">
        <v>2.1393570581236489E-20</v>
      </c>
      <c r="CR4">
        <v>8.8035424858818654E-21</v>
      </c>
      <c r="CS4">
        <v>3.5972446345169473E-21</v>
      </c>
      <c r="CT4">
        <v>1.4609032057205189E-21</v>
      </c>
      <c r="CU4">
        <v>5.9306093860008817E-22</v>
      </c>
      <c r="CV4">
        <v>2.4930036742371542E-22</v>
      </c>
      <c r="CW4">
        <v>1.3003655423648171E-22</v>
      </c>
    </row>
    <row r="5" spans="1:101" x14ac:dyDescent="0.25">
      <c r="B5">
        <v>2</v>
      </c>
      <c r="C5">
        <v>17.682557297160191</v>
      </c>
      <c r="D5">
        <v>15.832977487681269</v>
      </c>
      <c r="E5">
        <v>14.13445066307977</v>
      </c>
      <c r="F5">
        <v>12.579602970220281</v>
      </c>
      <c r="G5">
        <v>11.160926943690001</v>
      </c>
      <c r="H5">
        <v>9.8708243025460742</v>
      </c>
      <c r="I5">
        <v>8.7016520410776081</v>
      </c>
      <c r="J5">
        <v>7.6457704181601107</v>
      </c>
      <c r="K5">
        <v>6.6955915020297097</v>
      </c>
      <c r="L5">
        <v>5.8436270126767544</v>
      </c>
      <c r="M5">
        <v>5.0825343181672888</v>
      </c>
      <c r="N5">
        <v>4.4051595788296618</v>
      </c>
      <c r="O5">
        <v>3.804577188602265</v>
      </c>
      <c r="P5">
        <v>3.2741248298363819</v>
      </c>
      <c r="Q5">
        <v>2.807433630362699</v>
      </c>
      <c r="R5">
        <v>2.3984530837627211</v>
      </c>
      <c r="S5">
        <v>2.041470560089758</v>
      </c>
      <c r="T5">
        <v>1.7311253899525201</v>
      </c>
      <c r="U5">
        <v>1.462417645891152</v>
      </c>
      <c r="V5">
        <v>1.230711868211408</v>
      </c>
      <c r="W5">
        <v>1.0317360857058711</v>
      </c>
      <c r="X5">
        <v>0.86157656372985281</v>
      </c>
      <c r="Y5">
        <v>0.71666877256140515</v>
      </c>
      <c r="Z5">
        <v>0.59378510832880804</v>
      </c>
      <c r="AA5">
        <v>0.49001991821900848</v>
      </c>
      <c r="AB5">
        <v>0.4027723829574229</v>
      </c>
      <c r="AC5">
        <v>0.32972779489056731</v>
      </c>
      <c r="AD5">
        <v>0.26883774192815468</v>
      </c>
      <c r="AE5">
        <v>0.21829966879278359</v>
      </c>
      <c r="AF5">
        <v>0.17653624019790651</v>
      </c>
      <c r="AG5">
        <v>0.1421748783610729</v>
      </c>
      <c r="AH5">
        <v>0.11402779211480191</v>
      </c>
      <c r="AI5">
        <v>9.1072759005616233E-2</v>
      </c>
      <c r="AJ5">
        <v>7.243486707283664E-2</v>
      </c>
      <c r="AK5">
        <v>5.7369371038097472E-2</v>
      </c>
      <c r="AL5">
        <v>4.5245769633791837E-2</v>
      </c>
      <c r="AM5">
        <v>3.5533167633464438E-2</v>
      </c>
      <c r="AN5">
        <v>2.778694837951903E-2</v>
      </c>
      <c r="AO5">
        <v>2.1636750504816379E-2</v>
      </c>
      <c r="AP5">
        <v>1.6775716136131252E-2</v>
      </c>
      <c r="AQ5">
        <v>1.2950956963386211E-2</v>
      </c>
      <c r="AR5">
        <v>9.9551688110852722E-3</v>
      </c>
      <c r="AS5">
        <v>7.619314290737653E-3</v>
      </c>
      <c r="AT5">
        <v>5.8062862007165093E-3</v>
      </c>
      <c r="AU5">
        <v>4.4054609869967976E-3</v>
      </c>
      <c r="AV5">
        <v>3.3280511885245652E-3</v>
      </c>
      <c r="AW5">
        <v>2.5031677839977519E-3</v>
      </c>
      <c r="AX5">
        <v>1.874507187171828E-3</v>
      </c>
      <c r="AY5">
        <v>1.3975828093449011E-3</v>
      </c>
      <c r="AZ5">
        <v>1.037427182688132E-3</v>
      </c>
      <c r="BA5">
        <v>7.6669724176780531E-4</v>
      </c>
      <c r="BB5">
        <v>5.6412218195447668E-4</v>
      </c>
      <c r="BC5">
        <v>4.1324010314522939E-4</v>
      </c>
      <c r="BD5">
        <v>3.0137621348610359E-4</v>
      </c>
      <c r="BE5">
        <v>2.188215703873391E-4</v>
      </c>
      <c r="BF5">
        <v>1.581770799062869E-4</v>
      </c>
      <c r="BG5">
        <v>1.1383270337556181E-4</v>
      </c>
      <c r="BH5">
        <v>8.1556505883132331E-5</v>
      </c>
      <c r="BI5">
        <v>5.817232325273694E-5</v>
      </c>
      <c r="BJ5">
        <v>4.130843939745148E-5</v>
      </c>
      <c r="BK5">
        <v>2.9202784403795589E-5</v>
      </c>
      <c r="BL5">
        <v>2.0552824239163429E-5</v>
      </c>
      <c r="BM5">
        <v>1.4400559362554589E-5</v>
      </c>
      <c r="BN5">
        <v>1.004492762225794E-5</v>
      </c>
      <c r="BO5">
        <v>6.9754623193368834E-6</v>
      </c>
      <c r="BP5">
        <v>4.8223330462026816E-6</v>
      </c>
      <c r="BQ5">
        <v>3.3189357675062588E-6</v>
      </c>
      <c r="BR5">
        <v>2.2740368465318009E-6</v>
      </c>
      <c r="BS5">
        <v>1.551146594688172E-6</v>
      </c>
      <c r="BT5">
        <v>1.053330618447085E-6</v>
      </c>
      <c r="BU5">
        <v>7.1208696920515306E-7</v>
      </c>
      <c r="BV5">
        <v>4.7924534345143685E-7</v>
      </c>
      <c r="BW5">
        <v>3.2109939285697701E-7</v>
      </c>
      <c r="BX5">
        <v>2.1417959191978281E-7</v>
      </c>
      <c r="BY5">
        <v>1.4222440334316121E-7</v>
      </c>
      <c r="BZ5">
        <v>9.402170126005769E-8</v>
      </c>
      <c r="CA5">
        <v>6.1878626511991885E-8</v>
      </c>
      <c r="CB5">
        <v>4.0542686883768952E-8</v>
      </c>
      <c r="CC5">
        <v>2.644505755355784E-8</v>
      </c>
      <c r="CD5">
        <v>1.7172659340833771E-8</v>
      </c>
      <c r="CE5">
        <v>1.110178104105629E-8</v>
      </c>
      <c r="CF5">
        <v>7.1451431166590781E-9</v>
      </c>
      <c r="CG5">
        <v>4.5781875138149584E-9</v>
      </c>
      <c r="CH5">
        <v>2.9203969243811091E-9</v>
      </c>
      <c r="CI5">
        <v>1.8546298507863489E-9</v>
      </c>
      <c r="CJ5">
        <v>1.17257654707391E-9</v>
      </c>
      <c r="CK5">
        <v>7.3806658380468235E-10</v>
      </c>
      <c r="CL5">
        <v>4.6251157945515701E-10</v>
      </c>
      <c r="CM5">
        <v>2.8855339818383992E-10</v>
      </c>
      <c r="CN5">
        <v>1.7923136860158801E-10</v>
      </c>
      <c r="CO5">
        <v>1.108421247244373E-10</v>
      </c>
      <c r="CP5">
        <v>6.8257197057392372E-11</v>
      </c>
      <c r="CQ5">
        <v>4.1868006324080128E-11</v>
      </c>
      <c r="CR5">
        <v>2.5603000508769951E-11</v>
      </c>
      <c r="CS5">
        <v>1.5647722388693171E-11</v>
      </c>
      <c r="CT5">
        <v>9.6237727124414053E-12</v>
      </c>
      <c r="CU5">
        <v>6.0664815631752838E-12</v>
      </c>
      <c r="CV5">
        <v>4.0971018304827032E-12</v>
      </c>
      <c r="CW5">
        <v>3.22277388591303E-12</v>
      </c>
    </row>
    <row r="6" spans="1:101" x14ac:dyDescent="0.25">
      <c r="B6">
        <v>3</v>
      </c>
      <c r="C6">
        <v>21.45333063540442</v>
      </c>
      <c r="D6">
        <v>19.59993972995791</v>
      </c>
      <c r="E6">
        <v>17.87316251383319</v>
      </c>
      <c r="F6">
        <v>16.26734560049087</v>
      </c>
      <c r="G6">
        <v>14.776890353397031</v>
      </c>
      <c r="H6">
        <v>13.39625508540718</v>
      </c>
      <c r="I6">
        <v>12.11995983835117</v>
      </c>
      <c r="J6">
        <v>10.942593328383611</v>
      </c>
      <c r="K6">
        <v>9.8588216400820734</v>
      </c>
      <c r="L6">
        <v>8.8633982569441212</v>
      </c>
      <c r="M6">
        <v>7.9511750275020017</v>
      </c>
      <c r="N6">
        <v>7.1171136842244431</v>
      </c>
      <c r="O6">
        <v>6.3562975560541828</v>
      </c>
      <c r="P6">
        <v>5.6639431440630457</v>
      </c>
      <c r="Q6">
        <v>5.0354112624334588</v>
      </c>
      <c r="R6">
        <v>4.4662174828740051</v>
      </c>
      <c r="S6">
        <v>3.9520416586956819</v>
      </c>
      <c r="T6">
        <v>3.4887363441609551</v>
      </c>
      <c r="U6">
        <v>3.072333964441786</v>
      </c>
      <c r="V6">
        <v>2.6990526307075342</v>
      </c>
      <c r="W6">
        <v>2.3653005327030239</v>
      </c>
      <c r="X6">
        <v>2.0676788769552621</v>
      </c>
      <c r="Y6">
        <v>1.8029833718514581</v>
      </c>
      <c r="Z6">
        <v>1.568204290762611</v>
      </c>
      <c r="AA6">
        <v>1.36052517076514</v>
      </c>
      <c r="AB6">
        <v>1.177320227077971</v>
      </c>
      <c r="AC6">
        <v>1.016150581940841</v>
      </c>
      <c r="AD6">
        <v>0.87475942127989248</v>
      </c>
      <c r="AE6">
        <v>0.75106620320931694</v>
      </c>
      <c r="AF6">
        <v>0.64316004936463211</v>
      </c>
      <c r="AG6">
        <v>0.54929245349306088</v>
      </c>
      <c r="AH6">
        <v>0.4678694419424117</v>
      </c>
      <c r="AI6">
        <v>0.39744331804275479</v>
      </c>
      <c r="AJ6">
        <v>0.33670411725001881</v>
      </c>
      <c r="AK6">
        <v>0.28447089272142928</v>
      </c>
      <c r="AL6">
        <v>0.2396829421295166</v>
      </c>
      <c r="AM6">
        <v>0.2013910763979167</v>
      </c>
      <c r="AN6">
        <v>0.16874902004538961</v>
      </c>
      <c r="AO6">
        <v>0.14100502131572271</v>
      </c>
      <c r="AP6">
        <v>0.1174937385793631</v>
      </c>
      <c r="AQ6">
        <v>9.7628457908934846E-2</v>
      </c>
      <c r="AR6">
        <v>8.0893685505552426E-2</v>
      </c>
      <c r="AS6">
        <v>6.6838147993806954E-2</v>
      </c>
      <c r="AT6">
        <v>5.50682236755849E-2</v>
      </c>
      <c r="AU6">
        <v>4.5241818760212549E-2</v>
      </c>
      <c r="AV6">
        <v>3.7062694455436078E-2</v>
      </c>
      <c r="AW6">
        <v>3.0275243659224769E-2</v>
      </c>
      <c r="AX6">
        <v>2.465970985307572E-2</v>
      </c>
      <c r="AY6">
        <v>2.00278356524006E-2</v>
      </c>
      <c r="AZ6">
        <v>1.6218924284414762E-2</v>
      </c>
      <c r="BA6">
        <v>1.309629398570406E-2</v>
      </c>
      <c r="BB6">
        <v>1.054410287292798E-2</v>
      </c>
      <c r="BC6">
        <v>8.4645201633290843E-3</v>
      </c>
      <c r="BD6">
        <v>6.7752186228347789E-3</v>
      </c>
      <c r="BE6">
        <v>5.4071627114846716E-3</v>
      </c>
      <c r="BF6">
        <v>4.3026669914806746E-3</v>
      </c>
      <c r="BG6">
        <v>3.4136998774111499E-3</v>
      </c>
      <c r="BH6">
        <v>2.700408660442204E-3</v>
      </c>
      <c r="BI6">
        <v>2.1298428535070722E-3</v>
      </c>
      <c r="BJ6">
        <v>1.674854214516343E-3</v>
      </c>
      <c r="BK6">
        <v>1.313153248525387E-3</v>
      </c>
      <c r="BL6">
        <v>1.0265035145194761E-3</v>
      </c>
      <c r="BM6">
        <v>8.0003662264552591E-4</v>
      </c>
      <c r="BN6">
        <v>6.2167236549729105E-4</v>
      </c>
      <c r="BO6">
        <v>4.8162995174500032E-4</v>
      </c>
      <c r="BP6">
        <v>3.7201777788316509E-4</v>
      </c>
      <c r="BQ6">
        <v>2.8649056600948259E-4</v>
      </c>
      <c r="BR6">
        <v>2.199639994832682E-4</v>
      </c>
      <c r="BS6">
        <v>1.6837819576019081E-4</v>
      </c>
      <c r="BT6">
        <v>1.2850246225570611E-4</v>
      </c>
      <c r="BU6">
        <v>9.7774785553395149E-5</v>
      </c>
      <c r="BV6">
        <v>7.417040802634519E-5</v>
      </c>
      <c r="BW6">
        <v>5.6094652366068177E-5</v>
      </c>
      <c r="BX6">
        <v>4.2295868496463617E-5</v>
      </c>
      <c r="BY6">
        <v>3.1795004822699697E-5</v>
      </c>
      <c r="BZ6">
        <v>2.382885333003603E-5</v>
      </c>
      <c r="CA6">
        <v>1.7804492663257721E-5</v>
      </c>
      <c r="CB6">
        <v>1.326286203875258E-5</v>
      </c>
      <c r="CC6">
        <v>9.8497486187438676E-6</v>
      </c>
      <c r="CD6">
        <v>7.2927685027368189E-6</v>
      </c>
      <c r="CE6">
        <v>5.3831730871603661E-6</v>
      </c>
      <c r="CF6">
        <v>3.961524088178127E-6</v>
      </c>
      <c r="CG6">
        <v>2.90645740295055E-6</v>
      </c>
      <c r="CH6">
        <v>2.125903079690672E-6</v>
      </c>
      <c r="CI6">
        <v>1.550250344238903E-6</v>
      </c>
      <c r="CJ6">
        <v>1.1270467609320409E-6</v>
      </c>
      <c r="CK6">
        <v>8.1690258573429394E-7</v>
      </c>
      <c r="CL6">
        <v>5.9033815624214227E-7</v>
      </c>
      <c r="CM6">
        <v>4.2536630765991628E-7</v>
      </c>
      <c r="CN6">
        <v>3.0564549119659411E-7</v>
      </c>
      <c r="CO6">
        <v>2.1907435933295499E-7</v>
      </c>
      <c r="CP6">
        <v>1.5672663992333721E-7</v>
      </c>
      <c r="CQ6">
        <v>1.12047464733335E-7</v>
      </c>
      <c r="CR6">
        <v>8.0250046412096327E-8</v>
      </c>
      <c r="CS6">
        <v>5.7865623314468988E-8</v>
      </c>
      <c r="CT6">
        <v>4.2410668615660632E-8</v>
      </c>
      <c r="CU6">
        <v>3.2144111557596031E-8</v>
      </c>
      <c r="CV6">
        <v>2.5894258436195359E-8</v>
      </c>
      <c r="CW6">
        <v>2.2940654873017551E-8</v>
      </c>
    </row>
    <row r="7" spans="1:101" x14ac:dyDescent="0.25">
      <c r="B7">
        <v>4</v>
      </c>
      <c r="C7">
        <v>23.80600984053725</v>
      </c>
      <c r="D7">
        <v>21.985903837437188</v>
      </c>
      <c r="E7">
        <v>20.27879169386857</v>
      </c>
      <c r="F7">
        <v>18.679533942020669</v>
      </c>
      <c r="G7">
        <v>17.183146506578211</v>
      </c>
      <c r="H7">
        <v>15.784791002727911</v>
      </c>
      <c r="I7">
        <v>14.47976688647212</v>
      </c>
      <c r="J7">
        <v>13.26350528374593</v>
      </c>
      <c r="K7">
        <v>12.13156432165699</v>
      </c>
      <c r="L7">
        <v>11.079625784020321</v>
      </c>
      <c r="M7">
        <v>10.103492914234691</v>
      </c>
      <c r="N7">
        <v>9.1990891913963626</v>
      </c>
      <c r="O7">
        <v>8.362457910280316</v>
      </c>
      <c r="P7">
        <v>7.5897624023152384</v>
      </c>
      <c r="Q7">
        <v>6.8772867427812994</v>
      </c>
      <c r="R7">
        <v>6.2214367989862067</v>
      </c>
      <c r="S7">
        <v>5.6187414849224604</v>
      </c>
      <c r="T7">
        <v>5.0658540996575203</v>
      </c>
      <c r="U7">
        <v>4.5595536392292528</v>
      </c>
      <c r="V7">
        <v>4.0967459848780647</v>
      </c>
      <c r="W7">
        <v>3.6744648838113081</v>
      </c>
      <c r="X7">
        <v>3.2898726521380031</v>
      </c>
      <c r="Y7">
        <v>2.9402605429169721</v>
      </c>
      <c r="Z7">
        <v>2.6230487352272189</v>
      </c>
      <c r="AA7">
        <v>2.335785912613638</v>
      </c>
      <c r="AB7">
        <v>2.0761484110218991</v>
      </c>
      <c r="AC7">
        <v>1.841938927275736</v>
      </c>
      <c r="AD7">
        <v>1.631084789154428</v>
      </c>
      <c r="AE7">
        <v>1.4416357971104601</v>
      </c>
      <c r="AF7">
        <v>1.2717616555651849</v>
      </c>
      <c r="AG7">
        <v>1.1197490184968271</v>
      </c>
      <c r="AH7">
        <v>0.98399817967772729</v>
      </c>
      <c r="AI7">
        <v>0.86301944243572493</v>
      </c>
      <c r="AJ7">
        <v>0.75542920723811136</v>
      </c>
      <c r="AK7">
        <v>0.65994581777364958</v>
      </c>
      <c r="AL7">
        <v>0.57538520760226208</v>
      </c>
      <c r="AM7">
        <v>0.50065638992944939</v>
      </c>
      <c r="AN7">
        <v>0.43475683272953491</v>
      </c>
      <c r="AO7">
        <v>0.37676776038193438</v>
      </c>
      <c r="AP7">
        <v>0.32584942129580918</v>
      </c>
      <c r="AQ7">
        <v>0.2812363587806444</v>
      </c>
      <c r="AR7">
        <v>0.24223271977316391</v>
      </c>
      <c r="AS7">
        <v>0.2082076330517427</v>
      </c>
      <c r="AT7">
        <v>0.17859068535106601</v>
      </c>
      <c r="AU7">
        <v>0.15286752041937601</v>
      </c>
      <c r="AV7">
        <v>0.13057558261840641</v>
      </c>
      <c r="AW7">
        <v>0.11130002322423881</v>
      </c>
      <c r="AX7">
        <v>9.4669784209464952E-2</v>
      </c>
      <c r="AY7">
        <v>8.035387102789808E-2</v>
      </c>
      <c r="AZ7">
        <v>6.8057822828288456E-2</v>
      </c>
      <c r="BA7">
        <v>5.7520385629769168E-2</v>
      </c>
      <c r="BB7">
        <v>4.8510391327180657E-2</v>
      </c>
      <c r="BC7">
        <v>4.0823842978934613E-2</v>
      </c>
      <c r="BD7">
        <v>3.4281204676100033E-2</v>
      </c>
      <c r="BE7">
        <v>2.872489240451177E-2</v>
      </c>
      <c r="BF7">
        <v>2.4016960691465101E-2</v>
      </c>
      <c r="BG7">
        <v>2.0036978469295141E-2</v>
      </c>
      <c r="BH7">
        <v>1.6680086479777079E-2</v>
      </c>
      <c r="BI7">
        <v>1.38552276721896E-2</v>
      </c>
      <c r="BJ7">
        <v>1.148354139764835E-2</v>
      </c>
      <c r="BK7">
        <v>9.496911754499588E-3</v>
      </c>
      <c r="BL7">
        <v>7.8366601743895536E-3</v>
      </c>
      <c r="BM7">
        <v>6.4523722355966139E-3</v>
      </c>
      <c r="BN7">
        <v>5.3008487286630374E-3</v>
      </c>
      <c r="BO7">
        <v>4.3451711589234708E-3</v>
      </c>
      <c r="BP7">
        <v>3.5538721315193011E-3</v>
      </c>
      <c r="BQ7">
        <v>2.9002014082405731E-3</v>
      </c>
      <c r="BR7">
        <v>2.3614788346295848E-3</v>
      </c>
      <c r="BS7">
        <v>1.9185257942181391E-3</v>
      </c>
      <c r="BT7">
        <v>1.5551673401016919E-3</v>
      </c>
      <c r="BU7">
        <v>1.257797669428436E-3</v>
      </c>
      <c r="BV7">
        <v>1.0150021325655439E-3</v>
      </c>
      <c r="BW7">
        <v>8.1722949605363463E-4</v>
      </c>
      <c r="BX7">
        <v>6.5650869885928E-4</v>
      </c>
      <c r="BY7">
        <v>5.2620484821493954E-4</v>
      </c>
      <c r="BZ7">
        <v>4.2080968916856349E-4</v>
      </c>
      <c r="CA7">
        <v>3.3576224674833642E-4</v>
      </c>
      <c r="CB7">
        <v>2.6729577837834628E-4</v>
      </c>
      <c r="CC7">
        <v>2.123075848263463E-4</v>
      </c>
      <c r="CD7">
        <v>1.6824860933637069E-4</v>
      </c>
      <c r="CE7">
        <v>1.3303010622708021E-4</v>
      </c>
      <c r="CF7">
        <v>1.049449822522706E-4</v>
      </c>
      <c r="CG7">
        <v>8.2601707044584953E-5</v>
      </c>
      <c r="CH7">
        <v>6.486895400832636E-5</v>
      </c>
      <c r="CI7">
        <v>5.0829371402454253E-5</v>
      </c>
      <c r="CJ7">
        <v>3.9741096589059638E-5</v>
      </c>
      <c r="CK7">
        <v>3.1005816193439358E-5</v>
      </c>
      <c r="CL7">
        <v>2.4142342996493529E-5</v>
      </c>
      <c r="CM7">
        <v>1.8764828565781871E-5</v>
      </c>
      <c r="CN7">
        <v>1.4564860735254381E-5</v>
      </c>
      <c r="CO7">
        <v>1.129680884056838E-5</v>
      </c>
      <c r="CP7">
        <v>8.7658788262098112E-6</v>
      </c>
      <c r="CQ7">
        <v>6.8184266084017289E-6</v>
      </c>
      <c r="CR7">
        <v>5.3341529657531208E-6</v>
      </c>
      <c r="CS7">
        <v>4.2198682092781557E-6</v>
      </c>
      <c r="CT7">
        <v>3.404571334563625E-6</v>
      </c>
      <c r="CU7">
        <v>2.835637571774704E-6</v>
      </c>
      <c r="CV7">
        <v>2.475951430052302E-6</v>
      </c>
      <c r="CW7">
        <v>2.3018606116555119E-6</v>
      </c>
    </row>
    <row r="8" spans="1:101" x14ac:dyDescent="0.25">
      <c r="B8">
        <v>5</v>
      </c>
      <c r="C8">
        <v>25.331305191393049</v>
      </c>
      <c r="D8">
        <v>23.548950757587281</v>
      </c>
      <c r="E8">
        <v>21.871628016005531</v>
      </c>
      <c r="F8">
        <v>20.294344902803399</v>
      </c>
      <c r="G8">
        <v>18.81231944187752</v>
      </c>
      <c r="H8">
        <v>17.420965913715829</v>
      </c>
      <c r="I8">
        <v>16.115882462635369</v>
      </c>
      <c r="J8">
        <v>14.892840044834751</v>
      </c>
      <c r="K8">
        <v>13.74777261884782</v>
      </c>
      <c r="L8">
        <v>12.67676847974694</v>
      </c>
      <c r="M8">
        <v>11.67606263883417</v>
      </c>
      <c r="N8">
        <v>10.74203015158804</v>
      </c>
      <c r="O8">
        <v>9.8711802983017289</v>
      </c>
      <c r="P8">
        <v>9.0601515241403092</v>
      </c>
      <c r="Q8">
        <v>8.305707048236906</v>
      </c>
      <c r="R8">
        <v>7.6047310549015723</v>
      </c>
      <c r="S8">
        <v>6.9542253839890593</v>
      </c>
      <c r="T8">
        <v>6.3513066419075797</v>
      </c>
      <c r="U8">
        <v>5.7932036595900547</v>
      </c>
      <c r="V8">
        <v>5.2772552289270234</v>
      </c>
      <c r="W8">
        <v>4.8009080546067109</v>
      </c>
      <c r="X8">
        <v>4.3617148639512493</v>
      </c>
      <c r="Y8">
        <v>3.9573326231068111</v>
      </c>
      <c r="Z8">
        <v>3.585520813767622</v>
      </c>
      <c r="AA8">
        <v>3.2441397304198052</v>
      </c>
      <c r="AB8">
        <v>2.931148763814817</v>
      </c>
      <c r="AC8">
        <v>2.6446046419611542</v>
      </c>
      <c r="AD8">
        <v>2.382659605300427</v>
      </c>
      <c r="AE8">
        <v>2.143559497858583</v>
      </c>
      <c r="AF8">
        <v>1.925641760990473</v>
      </c>
      <c r="AG8">
        <v>1.727333320828458</v>
      </c>
      <c r="AH8">
        <v>1.547148364672998</v>
      </c>
      <c r="AI8">
        <v>1.3836860053019151</v>
      </c>
      <c r="AJ8">
        <v>1.2356278355094981</v>
      </c>
      <c r="AK8">
        <v>1.1017353781079371</v>
      </c>
      <c r="AL8">
        <v>0.9808474391296782</v>
      </c>
      <c r="AM8">
        <v>0.87187737406432031</v>
      </c>
      <c r="AN8">
        <v>0.77381027865767216</v>
      </c>
      <c r="AO8">
        <v>0.68570011710866707</v>
      </c>
      <c r="AP8">
        <v>0.60666680144163498</v>
      </c>
      <c r="AQ8">
        <v>0.53589323643051001</v>
      </c>
      <c r="AR8">
        <v>0.47262234473447168</v>
      </c>
      <c r="AS8">
        <v>0.41615408690032413</v>
      </c>
      <c r="AT8">
        <v>0.36584249062627677</v>
      </c>
      <c r="AU8">
        <v>0.32109270319651129</v>
      </c>
      <c r="AV8">
        <v>0.28135808031804788</v>
      </c>
      <c r="AW8">
        <v>0.2461373237529498</v>
      </c>
      <c r="AX8">
        <v>0.21497167917099089</v>
      </c>
      <c r="AY8">
        <v>0.18744220458058819</v>
      </c>
      <c r="AZ8">
        <v>0.16316711855744509</v>
      </c>
      <c r="BA8">
        <v>0.14179923630749439</v>
      </c>
      <c r="BB8">
        <v>0.12302350039762221</v>
      </c>
      <c r="BC8">
        <v>0.10655461178625621</v>
      </c>
      <c r="BD8">
        <v>9.2134765605605115E-2</v>
      </c>
      <c r="BE8">
        <v>7.953149500498953E-2</v>
      </c>
      <c r="BF8">
        <v>6.8535625274569231E-2</v>
      </c>
      <c r="BG8">
        <v>5.8959339442564582E-2</v>
      </c>
      <c r="BH8">
        <v>5.0634355586045177E-2</v>
      </c>
      <c r="BI8">
        <v>4.341021522245081E-2</v>
      </c>
      <c r="BJ8">
        <v>3.7152681360952289E-2</v>
      </c>
      <c r="BK8">
        <v>3.1742244092299463E-2</v>
      </c>
      <c r="BL8">
        <v>2.7072730983860739E-2</v>
      </c>
      <c r="BM8">
        <v>2.3050019022463529E-2</v>
      </c>
      <c r="BN8">
        <v>1.9590844409327152E-2</v>
      </c>
      <c r="BO8">
        <v>1.662170615559283E-2</v>
      </c>
      <c r="BP8">
        <v>1.4077859149483431E-2</v>
      </c>
      <c r="BQ8">
        <v>1.1902392161979291E-2</v>
      </c>
      <c r="BR8">
        <v>1.0045386121513339E-2</v>
      </c>
      <c r="BS8">
        <v>8.4631479135946139E-3</v>
      </c>
      <c r="BT8">
        <v>7.1175149422573044E-3</v>
      </c>
      <c r="BU8">
        <v>5.9752257204896998E-3</v>
      </c>
      <c r="BV8">
        <v>5.0073518300453538E-3</v>
      </c>
      <c r="BW8">
        <v>4.1887867011327056E-3</v>
      </c>
      <c r="BX8">
        <v>3.4977868035056662E-3</v>
      </c>
      <c r="BY8">
        <v>2.915561006823799E-3</v>
      </c>
      <c r="BZ8">
        <v>2.4259040545658011E-3</v>
      </c>
      <c r="CA8">
        <v>2.0148702974158131E-3</v>
      </c>
      <c r="CB8">
        <v>1.6704840444830759E-3</v>
      </c>
      <c r="CC8">
        <v>1.38248310999448E-3</v>
      </c>
      <c r="CD8">
        <v>1.1420923557043171E-3</v>
      </c>
      <c r="CE8">
        <v>9.4182425213397316E-4</v>
      </c>
      <c r="CF8">
        <v>7.7530370226384861E-4</v>
      </c>
      <c r="CG8">
        <v>6.3711458724885603E-4</v>
      </c>
      <c r="CH8">
        <v>5.2266570331423385E-4</v>
      </c>
      <c r="CI8">
        <v>4.2807396077848689E-4</v>
      </c>
      <c r="CJ8">
        <v>3.5006290905581711E-4</v>
      </c>
      <c r="CK8">
        <v>2.8587483473411482E-4</v>
      </c>
      <c r="CL8">
        <v>2.3319485290969249E-4</v>
      </c>
      <c r="CM8">
        <v>1.9008557463935961E-4</v>
      </c>
      <c r="CN8">
        <v>1.5493108561659031E-4</v>
      </c>
      <c r="CO8">
        <v>1.2638911315475301E-4</v>
      </c>
      <c r="CP8">
        <v>1.0335039059380381E-4</v>
      </c>
      <c r="CQ8">
        <v>8.490435080394515E-5</v>
      </c>
      <c r="CR8">
        <v>7.0310394123418413E-5</v>
      </c>
      <c r="CS8">
        <v>5.8974081517300757E-5</v>
      </c>
      <c r="CT8">
        <v>5.0427701738007543E-5</v>
      </c>
      <c r="CU8">
        <v>4.4314752627529041E-5</v>
      </c>
      <c r="CV8">
        <v>4.0377962297615239E-5</v>
      </c>
      <c r="CW8">
        <v>3.8450556667342768E-5</v>
      </c>
    </row>
    <row r="9" spans="1:101" x14ac:dyDescent="0.25">
      <c r="B9">
        <v>6</v>
      </c>
      <c r="C9">
        <v>26.34962612001306</v>
      </c>
      <c r="D9">
        <v>24.600739593480409</v>
      </c>
      <c r="E9">
        <v>22.9520533353489</v>
      </c>
      <c r="F9">
        <v>21.398600664968939</v>
      </c>
      <c r="G9">
        <v>19.935655777629481</v>
      </c>
      <c r="H9">
        <v>18.5587183614245</v>
      </c>
      <c r="I9">
        <v>17.263499426441069</v>
      </c>
      <c r="J9">
        <v>16.045908276245349</v>
      </c>
      <c r="K9">
        <v>14.902040552395309</v>
      </c>
      <c r="L9">
        <v>13.82816728359554</v>
      </c>
      <c r="M9">
        <v>12.82072487215367</v>
      </c>
      <c r="N9">
        <v>11.87630595161658</v>
      </c>
      <c r="O9">
        <v>10.991651050868089</v>
      </c>
      <c r="P9">
        <v>10.16364100156826</v>
      </c>
      <c r="Q9">
        <v>9.3892900276070801</v>
      </c>
      <c r="R9">
        <v>8.6657394572316608</v>
      </c>
      <c r="S9">
        <v>7.9902520006787476</v>
      </c>
      <c r="T9">
        <v>7.3602065384933661</v>
      </c>
      <c r="U9">
        <v>6.7730933682254424</v>
      </c>
      <c r="V9">
        <v>6.2265098598525501</v>
      </c>
      <c r="W9">
        <v>5.7181564730590937</v>
      </c>
      <c r="X9">
        <v>5.2458330923882874</v>
      </c>
      <c r="Y9">
        <v>4.807435639250647</v>
      </c>
      <c r="Z9">
        <v>4.4009529227962743</v>
      </c>
      <c r="AA9">
        <v>4.0244636947141057</v>
      </c>
      <c r="AB9">
        <v>3.67613387608362</v>
      </c>
      <c r="AC9">
        <v>3.3542139274491869</v>
      </c>
      <c r="AD9">
        <v>3.0570363362900661</v>
      </c>
      <c r="AE9">
        <v>2.783013198997113</v>
      </c>
      <c r="AF9">
        <v>2.5306338773193788</v>
      </c>
      <c r="AG9">
        <v>2.2984627119900072</v>
      </c>
      <c r="AH9">
        <v>2.0851367788635411</v>
      </c>
      <c r="AI9">
        <v>1.8893636753805181</v>
      </c>
      <c r="AJ9">
        <v>1.7099193275064279</v>
      </c>
      <c r="AK9">
        <v>1.5456458094603489</v>
      </c>
      <c r="AL9">
        <v>1.395449170544999</v>
      </c>
      <c r="AM9">
        <v>1.2582972652088349</v>
      </c>
      <c r="AN9">
        <v>1.133217584108551</v>
      </c>
      <c r="AO9">
        <v>1.0192950853955061</v>
      </c>
      <c r="AP9">
        <v>0.91567002672336961</v>
      </c>
      <c r="AQ9">
        <v>0.82153579956945411</v>
      </c>
      <c r="AR9">
        <v>0.73613676838374253</v>
      </c>
      <c r="AS9">
        <v>0.65876611783412797</v>
      </c>
      <c r="AT9">
        <v>0.58876371201185917</v>
      </c>
      <c r="AU9">
        <v>0.52551396990701349</v>
      </c>
      <c r="AV9">
        <v>0.46844376177034952</v>
      </c>
      <c r="AW9">
        <v>0.41702033115634368</v>
      </c>
      <c r="AX9">
        <v>0.37074924750438559</v>
      </c>
      <c r="AY9">
        <v>0.32917239407320742</v>
      </c>
      <c r="AZ9">
        <v>0.2918659959100266</v>
      </c>
      <c r="BA9">
        <v>0.25843869232295552</v>
      </c>
      <c r="BB9">
        <v>0.2285296580452218</v>
      </c>
      <c r="BC9">
        <v>0.2018067769444562</v>
      </c>
      <c r="BD9">
        <v>0.17796487175118569</v>
      </c>
      <c r="BE9">
        <v>0.15672399286849301</v>
      </c>
      <c r="BF9">
        <v>0.13782776888967299</v>
      </c>
      <c r="BG9">
        <v>0.12104182100199801</v>
      </c>
      <c r="BH9">
        <v>0.1061522430008795</v>
      </c>
      <c r="BI9">
        <v>9.2964148187441281E-2</v>
      </c>
      <c r="BJ9">
        <v>8.1300283980543231E-2</v>
      </c>
      <c r="BK9">
        <v>7.099971464746499E-2</v>
      </c>
      <c r="BL9">
        <v>6.1916572150742692E-2</v>
      </c>
      <c r="BM9">
        <v>5.3918874726139099E-2</v>
      </c>
      <c r="BN9">
        <v>4.6887412451687767E-2</v>
      </c>
      <c r="BO9">
        <v>4.0714698742657679E-2</v>
      </c>
      <c r="BP9">
        <v>3.5303986413874278E-2</v>
      </c>
      <c r="BQ9">
        <v>3.0568346690166219E-2</v>
      </c>
      <c r="BR9">
        <v>2.6429809318228959E-2</v>
      </c>
      <c r="BS9">
        <v>2.28185617387997E-2</v>
      </c>
      <c r="BT9">
        <v>1.9672205116134212E-2</v>
      </c>
      <c r="BU9">
        <v>1.6935064891361401E-2</v>
      </c>
      <c r="BV9">
        <v>1.4557553426011619E-2</v>
      </c>
      <c r="BW9">
        <v>1.2495582230233259E-2</v>
      </c>
      <c r="BX9">
        <v>1.0710021225068211E-2</v>
      </c>
      <c r="BY9">
        <v>9.16620246762344E-3</v>
      </c>
      <c r="BZ9">
        <v>7.8334657699165033E-3</v>
      </c>
      <c r="CA9">
        <v>6.6847436643850287E-3</v>
      </c>
      <c r="CB9">
        <v>5.6961832093151334E-3</v>
      </c>
      <c r="CC9">
        <v>4.8468021835599484E-3</v>
      </c>
      <c r="CD9">
        <v>4.1181772897403747E-3</v>
      </c>
      <c r="CE9">
        <v>3.4941620665802451E-3</v>
      </c>
      <c r="CF9">
        <v>2.9606323021683519E-3</v>
      </c>
      <c r="CG9">
        <v>2.5052568389249529E-3</v>
      </c>
      <c r="CH9">
        <v>2.117291766185558E-3</v>
      </c>
      <c r="CI9">
        <v>1.7873961060547209E-3</v>
      </c>
      <c r="CJ9">
        <v>1.5074672111387449E-3</v>
      </c>
      <c r="CK9">
        <v>1.270494207711168E-3</v>
      </c>
      <c r="CL9">
        <v>1.07042793373191E-3</v>
      </c>
      <c r="CM9">
        <v>9.0206593702272695E-4</v>
      </c>
      <c r="CN9">
        <v>7.6095121404613319E-4</v>
      </c>
      <c r="CO9">
        <v>6.4328348353911101E-4</v>
      </c>
      <c r="CP9">
        <v>5.458419012557311E-4</v>
      </c>
      <c r="CQ9">
        <v>4.6591823194613749E-4</v>
      </c>
      <c r="CR9">
        <v>4.0125960223867679E-4</v>
      </c>
      <c r="CS9">
        <v>3.500200632059963E-4</v>
      </c>
      <c r="CT9">
        <v>3.1072029409574548E-4</v>
      </c>
      <c r="CU9">
        <v>2.8221487909442001E-4</v>
      </c>
      <c r="CV9">
        <v>2.6366668725115531E-4</v>
      </c>
      <c r="CW9">
        <v>2.5452798206754968E-4</v>
      </c>
    </row>
    <row r="10" spans="1:101" x14ac:dyDescent="0.25">
      <c r="B10">
        <v>7</v>
      </c>
      <c r="C10">
        <v>27.04580930238269</v>
      </c>
      <c r="D10">
        <v>25.324349350550278</v>
      </c>
      <c r="E10">
        <v>23.700068706192901</v>
      </c>
      <c r="F10">
        <v>22.16798640047044</v>
      </c>
      <c r="G10">
        <v>20.723380245974571</v>
      </c>
      <c r="H10">
        <v>19.36177085516962</v>
      </c>
      <c r="I10">
        <v>18.078906745924019</v>
      </c>
      <c r="J10">
        <v>16.87075047501796</v>
      </c>
      <c r="K10">
        <v>15.733465742179851</v>
      </c>
      <c r="L10">
        <v>14.66340540883226</v>
      </c>
      <c r="M10">
        <v>13.65710037733667</v>
      </c>
      <c r="N10">
        <v>12.711249278127699</v>
      </c>
      <c r="O10">
        <v>11.82270891373693</v>
      </c>
      <c r="P10">
        <v>10.988485410331579</v>
      </c>
      <c r="Q10">
        <v>10.205726029044531</v>
      </c>
      <c r="R10">
        <v>9.4717115910535679</v>
      </c>
      <c r="S10">
        <v>8.7838494720842615</v>
      </c>
      <c r="T10">
        <v>8.1396671237633385</v>
      </c>
      <c r="U10">
        <v>7.5368060810388506</v>
      </c>
      <c r="V10">
        <v>6.9730164167068009</v>
      </c>
      <c r="W10">
        <v>6.4461516059392263</v>
      </c>
      <c r="X10">
        <v>5.954163765590355</v>
      </c>
      <c r="Y10">
        <v>5.4950992349602297</v>
      </c>
      <c r="Z10">
        <v>5.0670944666120281</v>
      </c>
      <c r="AA10">
        <v>4.6683721977628609</v>
      </c>
      <c r="AB10">
        <v>4.2972378746896984</v>
      </c>
      <c r="AC10">
        <v>3.9520763045039442</v>
      </c>
      <c r="AD10">
        <v>3.6313485105411649</v>
      </c>
      <c r="AE10">
        <v>3.333588769477712</v>
      </c>
      <c r="AF10">
        <v>3.0574018101147611</v>
      </c>
      <c r="AG10">
        <v>2.8014601555542682</v>
      </c>
      <c r="AH10">
        <v>2.564501592222225</v>
      </c>
      <c r="AI10">
        <v>2.345326750865119</v>
      </c>
      <c r="AJ10">
        <v>2.1427967862484918</v>
      </c>
      <c r="AK10">
        <v>1.955831143816019</v>
      </c>
      <c r="AL10">
        <v>1.7834054030178541</v>
      </c>
      <c r="AM10">
        <v>1.6245491883839549</v>
      </c>
      <c r="AN10">
        <v>1.478344140697613</v>
      </c>
      <c r="AO10">
        <v>1.3439219418139781</v>
      </c>
      <c r="AP10">
        <v>1.220462387765987</v>
      </c>
      <c r="AQ10">
        <v>1.107191505804749</v>
      </c>
      <c r="AR10">
        <v>1.003379711933085</v>
      </c>
      <c r="AS10">
        <v>0.90834000631027934</v>
      </c>
      <c r="AT10">
        <v>0.82142620463450522</v>
      </c>
      <c r="AU10">
        <v>0.74203120424937685</v>
      </c>
      <c r="AV10">
        <v>0.66958528427527941</v>
      </c>
      <c r="AW10">
        <v>0.60355443953819776</v>
      </c>
      <c r="AX10">
        <v>0.54343874846267604</v>
      </c>
      <c r="AY10">
        <v>0.48877077541576941</v>
      </c>
      <c r="AZ10">
        <v>0.43911400824023922</v>
      </c>
      <c r="BA10">
        <v>0.3940613319028976</v>
      </c>
      <c r="BB10">
        <v>0.35323353931326779</v>
      </c>
      <c r="BC10">
        <v>0.31627788044403782</v>
      </c>
      <c r="BD10">
        <v>0.28286665091368057</v>
      </c>
      <c r="BE10">
        <v>0.25269582117857209</v>
      </c>
      <c r="BF10">
        <v>0.22548370743241641</v>
      </c>
      <c r="BG10">
        <v>0.20096968523007119</v>
      </c>
      <c r="BH10">
        <v>0.17891294674608149</v>
      </c>
      <c r="BI10">
        <v>0.1590913024502574</v>
      </c>
      <c r="BJ10">
        <v>0.1413000278381199</v>
      </c>
      <c r="BK10">
        <v>0.12535075569727519</v>
      </c>
      <c r="BL10">
        <v>0.11107041422582931</v>
      </c>
      <c r="BM10">
        <v>9.8300211149426969E-2</v>
      </c>
      <c r="BN10">
        <v>8.6894663812755513E-2</v>
      </c>
      <c r="BO10">
        <v>7.6720675052327811E-2</v>
      </c>
      <c r="BP10">
        <v>6.7656654492661228E-2</v>
      </c>
      <c r="BQ10">
        <v>5.9591684749839252E-2</v>
      </c>
      <c r="BR10">
        <v>5.2424731876789192E-2</v>
      </c>
      <c r="BS10">
        <v>4.6063899244993288E-2</v>
      </c>
      <c r="BT10">
        <v>4.0425723929028122E-2</v>
      </c>
      <c r="BU10">
        <v>3.5434514544253233E-2</v>
      </c>
      <c r="BV10">
        <v>3.1021729384819469E-2</v>
      </c>
      <c r="BW10">
        <v>2.7125393619368311E-2</v>
      </c>
      <c r="BX10">
        <v>2.3689554225538409E-2</v>
      </c>
      <c r="BY10">
        <v>2.0663771281676829E-2</v>
      </c>
      <c r="BZ10">
        <v>1.8002644184778621E-2</v>
      </c>
      <c r="CA10">
        <v>1.5665371327306631E-2</v>
      </c>
      <c r="CB10">
        <v>1.361534174169826E-2</v>
      </c>
      <c r="CC10">
        <v>1.181975720946409E-2</v>
      </c>
      <c r="CD10">
        <v>1.02492833311603E-2</v>
      </c>
      <c r="CE10">
        <v>8.8777280634401521E-3</v>
      </c>
      <c r="CF10">
        <v>7.6817462490854534E-3</v>
      </c>
      <c r="CG10">
        <v>6.6405686945873801E-3</v>
      </c>
      <c r="CH10">
        <v>5.7357543866750627E-3</v>
      </c>
      <c r="CI10">
        <v>4.9509644833750236E-3</v>
      </c>
      <c r="CJ10">
        <v>4.2717567659352864E-3</v>
      </c>
      <c r="CK10">
        <v>3.6853992945031352E-3</v>
      </c>
      <c r="CL10">
        <v>3.1807020720805239E-3</v>
      </c>
      <c r="CM10">
        <v>2.7478655873145841E-3</v>
      </c>
      <c r="CN10">
        <v>2.3783451764808009E-3</v>
      </c>
      <c r="CO10">
        <v>2.064730218004145E-3</v>
      </c>
      <c r="CP10">
        <v>1.8006372485155271E-3</v>
      </c>
      <c r="CQ10">
        <v>1.5806161672901511E-3</v>
      </c>
      <c r="CR10">
        <v>1.40006877554992E-3</v>
      </c>
      <c r="CS10">
        <v>1.2551789781774191E-3</v>
      </c>
      <c r="CT10">
        <v>1.142854057580074E-3</v>
      </c>
      <c r="CU10">
        <v>1.060676512503864E-3</v>
      </c>
      <c r="CV10">
        <v>1.006866038315072E-3</v>
      </c>
      <c r="CW10">
        <v>9.8025130947361136E-4</v>
      </c>
    </row>
    <row r="11" spans="1:101" x14ac:dyDescent="0.25">
      <c r="B11">
        <v>8</v>
      </c>
      <c r="C11">
        <v>27.53128415790383</v>
      </c>
      <c r="D11">
        <v>25.831580438630471</v>
      </c>
      <c r="E11">
        <v>24.227119454540048</v>
      </c>
      <c r="F11">
        <v>22.712895709570429</v>
      </c>
      <c r="G11">
        <v>21.284173200506441</v>
      </c>
      <c r="H11">
        <v>19.936469211660651</v>
      </c>
      <c r="I11">
        <v>18.665539125628989</v>
      </c>
      <c r="J11">
        <v>17.467362195574619</v>
      </c>
      <c r="K11">
        <v>16.338128226672481</v>
      </c>
      <c r="L11">
        <v>15.274225116417369</v>
      </c>
      <c r="M11">
        <v>14.2722272054766</v>
      </c>
      <c r="N11">
        <v>13.328884392664159</v>
      </c>
      <c r="O11">
        <v>12.44111196944076</v>
      </c>
      <c r="P11">
        <v>11.60598113111101</v>
      </c>
      <c r="Q11">
        <v>10.82071012360556</v>
      </c>
      <c r="R11">
        <v>10.08265598640935</v>
      </c>
      <c r="S11">
        <v>9.3893068538334479</v>
      </c>
      <c r="T11">
        <v>8.7382747784330537</v>
      </c>
      <c r="U11">
        <v>8.1272890419522774</v>
      </c>
      <c r="V11">
        <v>7.5541899207299714</v>
      </c>
      <c r="W11">
        <v>7.0169228740333329</v>
      </c>
      <c r="X11">
        <v>6.513533125297962</v>
      </c>
      <c r="Y11">
        <v>6.0421606077456218</v>
      </c>
      <c r="Z11">
        <v>5.6010352473237486</v>
      </c>
      <c r="AA11">
        <v>5.1884725573633466</v>
      </c>
      <c r="AB11">
        <v>4.8028695207827932</v>
      </c>
      <c r="AC11">
        <v>4.4427007370728884</v>
      </c>
      <c r="AD11">
        <v>4.1065148126808824</v>
      </c>
      <c r="AE11">
        <v>3.7929309747659121</v>
      </c>
      <c r="AF11">
        <v>3.5006358896229122</v>
      </c>
      <c r="AG11">
        <v>3.2283806683636929</v>
      </c>
      <c r="AH11">
        <v>2.9749780436998599</v>
      </c>
      <c r="AI11">
        <v>2.7392997028899049</v>
      </c>
      <c r="AJ11">
        <v>2.5202737630894299</v>
      </c>
      <c r="AK11">
        <v>2.316882376476463</v>
      </c>
      <c r="AL11">
        <v>2.128159453610948</v>
      </c>
      <c r="AM11">
        <v>1.9531884945266891</v>
      </c>
      <c r="AN11">
        <v>1.791100518043079</v>
      </c>
      <c r="AO11">
        <v>1.641072080721844</v>
      </c>
      <c r="AP11">
        <v>1.5023233777789691</v>
      </c>
      <c r="AQ11">
        <v>1.3741164190934549</v>
      </c>
      <c r="AR11">
        <v>1.255753274231705</v>
      </c>
      <c r="AS11">
        <v>1.14657438112919</v>
      </c>
      <c r="AT11">
        <v>1.0459569137394611</v>
      </c>
      <c r="AU11">
        <v>0.95331320457525426</v>
      </c>
      <c r="AV11">
        <v>0.86808921862796828</v>
      </c>
      <c r="AW11">
        <v>0.78976307566143089</v>
      </c>
      <c r="AX11">
        <v>0.71784361833489063</v>
      </c>
      <c r="AY11">
        <v>0.65186902402031099</v>
      </c>
      <c r="AZ11">
        <v>0.59140545854213467</v>
      </c>
      <c r="BA11">
        <v>0.53604577038592227</v>
      </c>
      <c r="BB11">
        <v>0.48540822419787699</v>
      </c>
      <c r="BC11">
        <v>0.43913527263272739</v>
      </c>
      <c r="BD11">
        <v>0.39689236580537468</v>
      </c>
      <c r="BE11">
        <v>0.35836679776469182</v>
      </c>
      <c r="BF11">
        <v>0.32326658953873122</v>
      </c>
      <c r="BG11">
        <v>0.29131940840204212</v>
      </c>
      <c r="BH11">
        <v>0.26227152309062629</v>
      </c>
      <c r="BI11">
        <v>0.23588679474102181</v>
      </c>
      <c r="BJ11">
        <v>0.21194570335978061</v>
      </c>
      <c r="BK11">
        <v>0.19024440964087541</v>
      </c>
      <c r="BL11">
        <v>0.17059385194383089</v>
      </c>
      <c r="BM11">
        <v>0.15281887822712231</v>
      </c>
      <c r="BN11">
        <v>0.13675741270190239</v>
      </c>
      <c r="BO11">
        <v>0.1222596569326212</v>
      </c>
      <c r="BP11">
        <v>0.1091873250656277</v>
      </c>
      <c r="BQ11">
        <v>9.7412912816291483E-2</v>
      </c>
      <c r="BR11">
        <v>8.6818999791289098E-2</v>
      </c>
      <c r="BS11">
        <v>7.7297584667056191E-2</v>
      </c>
      <c r="BT11">
        <v>6.8749452689422244E-2</v>
      </c>
      <c r="BU11">
        <v>6.1083574904393402E-2</v>
      </c>
      <c r="BV11">
        <v>5.4216538477027357E-2</v>
      </c>
      <c r="BW11">
        <v>4.8072007405318078E-2</v>
      </c>
      <c r="BX11">
        <v>4.2580212889774191E-2</v>
      </c>
      <c r="BY11">
        <v>3.7677472577615598E-2</v>
      </c>
      <c r="BZ11">
        <v>3.3305737863757949E-2</v>
      </c>
      <c r="CA11">
        <v>2.9412168399427081E-2</v>
      </c>
      <c r="CB11">
        <v>2.5948732933647741E-2</v>
      </c>
      <c r="CC11">
        <v>2.2871835593183069E-2</v>
      </c>
      <c r="CD11">
        <v>2.0141966692875289E-2</v>
      </c>
      <c r="CE11">
        <v>1.7723377160774972E-2</v>
      </c>
      <c r="CF11">
        <v>1.5583775660900349E-2</v>
      </c>
      <c r="CG11">
        <v>1.369404750082978E-2</v>
      </c>
      <c r="CH11">
        <v>1.2027994421429889E-2</v>
      </c>
      <c r="CI11">
        <v>1.0562094381653489E-2</v>
      </c>
      <c r="CJ11">
        <v>9.2752804722557956E-3</v>
      </c>
      <c r="CK11">
        <v>8.1487381181979662E-3</v>
      </c>
      <c r="CL11">
        <v>7.1657197601384462E-3</v>
      </c>
      <c r="CM11">
        <v>6.3113762404386842E-3</v>
      </c>
      <c r="CN11">
        <v>5.5726041582101898E-3</v>
      </c>
      <c r="CO11">
        <v>4.9379085007745177E-3</v>
      </c>
      <c r="CP11">
        <v>4.3972799051694563E-3</v>
      </c>
      <c r="CQ11">
        <v>3.9420859526863037E-3</v>
      </c>
      <c r="CR11">
        <v>3.564975951544749E-3</v>
      </c>
      <c r="CS11">
        <v>3.2597987173890409E-3</v>
      </c>
      <c r="CT11">
        <v>3.0215329180178188E-3</v>
      </c>
      <c r="CU11">
        <v>2.8462296073437309E-3</v>
      </c>
      <c r="CV11">
        <v>2.7309666337317269E-3</v>
      </c>
      <c r="CW11">
        <v>2.6738146693093688E-3</v>
      </c>
    </row>
    <row r="12" spans="1:101" x14ac:dyDescent="0.25">
      <c r="B12">
        <v>9</v>
      </c>
      <c r="C12">
        <v>27.875586295074079</v>
      </c>
      <c r="D12">
        <v>26.192892515199599</v>
      </c>
      <c r="E12">
        <v>24.6041734383018</v>
      </c>
      <c r="F12">
        <v>23.10439921625002</v>
      </c>
      <c r="G12">
        <v>21.68881605950212</v>
      </c>
      <c r="H12">
        <v>20.352929958835471</v>
      </c>
      <c r="I12">
        <v>19.09249138191301</v>
      </c>
      <c r="J12">
        <v>17.903480892115549</v>
      </c>
      <c r="K12">
        <v>16.78209563953914</v>
      </c>
      <c r="L12">
        <v>15.72473667638512</v>
      </c>
      <c r="M12">
        <v>14.727997051175221</v>
      </c>
      <c r="N12">
        <v>13.788650638314619</v>
      </c>
      <c r="O12">
        <v>12.90364166151201</v>
      </c>
      <c r="P12">
        <v>12.070074871457461</v>
      </c>
      <c r="Q12">
        <v>11.28520633996474</v>
      </c>
      <c r="R12">
        <v>10.546434834511761</v>
      </c>
      <c r="S12">
        <v>9.8512937387687227</v>
      </c>
      <c r="T12">
        <v>9.1974434862946968</v>
      </c>
      <c r="U12">
        <v>8.5826644761140418</v>
      </c>
      <c r="V12">
        <v>8.004850440361329</v>
      </c>
      <c r="W12">
        <v>7.4620022356091207</v>
      </c>
      <c r="X12">
        <v>6.9522220308728846</v>
      </c>
      <c r="Y12">
        <v>6.4737078666228394</v>
      </c>
      <c r="Z12">
        <v>6.0247485604275086</v>
      </c>
      <c r="AA12">
        <v>5.6037189361096003</v>
      </c>
      <c r="AB12">
        <v>5.2090753545132564</v>
      </c>
      <c r="AC12">
        <v>4.8393515251643846</v>
      </c>
      <c r="AD12">
        <v>4.4931545792531189</v>
      </c>
      <c r="AE12">
        <v>4.1691613854805718</v>
      </c>
      <c r="AF12">
        <v>3.8661150913908271</v>
      </c>
      <c r="AG12">
        <v>3.5828218738541948</v>
      </c>
      <c r="AH12">
        <v>3.3181478833786922</v>
      </c>
      <c r="AI12">
        <v>3.0710163679035869</v>
      </c>
      <c r="AJ12">
        <v>2.8404049626713461</v>
      </c>
      <c r="AK12">
        <v>2.6253431336819482</v>
      </c>
      <c r="AL12">
        <v>2.4249097631061902</v>
      </c>
      <c r="AM12">
        <v>2.238230865871655</v>
      </c>
      <c r="AN12">
        <v>2.0644774274362372</v>
      </c>
      <c r="AO12">
        <v>1.902863353529167</v>
      </c>
      <c r="AP12">
        <v>1.752643523368107</v>
      </c>
      <c r="AQ12">
        <v>1.6131119385528649</v>
      </c>
      <c r="AR12">
        <v>1.4835999604917081</v>
      </c>
      <c r="AS12">
        <v>1.3634746298349349</v>
      </c>
      <c r="AT12">
        <v>1.252137061972709</v>
      </c>
      <c r="AU12">
        <v>1.1490209132002329</v>
      </c>
      <c r="AV12">
        <v>1.0535909126637499</v>
      </c>
      <c r="AW12">
        <v>0.96534145567598639</v>
      </c>
      <c r="AX12">
        <v>0.88379525443029983</v>
      </c>
      <c r="AY12">
        <v>0.80850204254968183</v>
      </c>
      <c r="AZ12">
        <v>0.73903733028082963</v>
      </c>
      <c r="BA12">
        <v>0.67500120748580528</v>
      </c>
      <c r="BB12">
        <v>0.61601719189542758</v>
      </c>
      <c r="BC12">
        <v>0.56173112037076534</v>
      </c>
      <c r="BD12">
        <v>0.51181008117318905</v>
      </c>
      <c r="BE12">
        <v>0.46594138547082747</v>
      </c>
      <c r="BF12">
        <v>0.42383157651135728</v>
      </c>
      <c r="BG12">
        <v>0.38520547506934538</v>
      </c>
      <c r="BH12">
        <v>0.34980525993239658</v>
      </c>
      <c r="BI12">
        <v>0.31738958232565551</v>
      </c>
      <c r="BJ12">
        <v>0.28773271329035233</v>
      </c>
      <c r="BK12">
        <v>0.26062372313061027</v>
      </c>
      <c r="BL12">
        <v>0.23586569212519609</v>
      </c>
      <c r="BM12">
        <v>0.21327495176881239</v>
      </c>
      <c r="BN12">
        <v>0.19268035586238891</v>
      </c>
      <c r="BO12">
        <v>0.17392258081506981</v>
      </c>
      <c r="BP12">
        <v>0.1568534545536156</v>
      </c>
      <c r="BQ12">
        <v>0.14133531345907471</v>
      </c>
      <c r="BR12">
        <v>0.12724038676710081</v>
      </c>
      <c r="BS12">
        <v>0.11445020787841351</v>
      </c>
      <c r="BT12">
        <v>0.1028550520307395</v>
      </c>
      <c r="BU12">
        <v>9.2353399784201873E-2</v>
      </c>
      <c r="BV12">
        <v>8.2851425769510004E-2</v>
      </c>
      <c r="BW12">
        <v>7.4262512143356399E-2</v>
      </c>
      <c r="BX12">
        <v>6.650678618895825E-2</v>
      </c>
      <c r="BY12">
        <v>5.9510681492441153E-2</v>
      </c>
      <c r="BZ12">
        <v>5.3206522118407311E-2</v>
      </c>
      <c r="CA12">
        <v>4.7532129201153718E-2</v>
      </c>
      <c r="CB12">
        <v>4.2430449362116332E-2</v>
      </c>
      <c r="CC12">
        <v>3.7849204359659619E-2</v>
      </c>
      <c r="CD12">
        <v>3.3740561374680428E-2</v>
      </c>
      <c r="CE12">
        <v>3.0060823334961451E-2</v>
      </c>
      <c r="CF12">
        <v>2.67701386830436E-2</v>
      </c>
      <c r="CG12">
        <v>2.3832229996780609E-2</v>
      </c>
      <c r="CH12">
        <v>2.1214140878834772E-2</v>
      </c>
      <c r="CI12">
        <v>1.8886000541264408E-2</v>
      </c>
      <c r="CJ12">
        <v>1.6820805524088749E-2</v>
      </c>
      <c r="CK12">
        <v>1.4994218002305239E-2</v>
      </c>
      <c r="CL12">
        <v>1.3384380154251221E-2</v>
      </c>
      <c r="CM12">
        <v>1.1971744085387939E-2</v>
      </c>
      <c r="CN12">
        <v>1.073891682545393E-2</v>
      </c>
      <c r="CO12">
        <v>9.6705199433753698E-3</v>
      </c>
      <c r="CP12">
        <v>8.7530633532005575E-3</v>
      </c>
      <c r="CQ12">
        <v>7.9748329154922352E-3</v>
      </c>
      <c r="CR12">
        <v>7.325791471898541E-3</v>
      </c>
      <c r="CS12">
        <v>6.7974929858496706E-3</v>
      </c>
      <c r="CT12">
        <v>6.383009499301184E-3</v>
      </c>
      <c r="CU12">
        <v>6.0768706539654389E-3</v>
      </c>
      <c r="CV12">
        <v>5.875015565330371E-3</v>
      </c>
      <c r="CW12">
        <v>5.7747568787463437E-3</v>
      </c>
    </row>
    <row r="13" spans="1:101" x14ac:dyDescent="0.25">
      <c r="B13">
        <v>10</v>
      </c>
      <c r="C13">
        <v>28.123354275206619</v>
      </c>
      <c r="D13">
        <v>26.453878488195841</v>
      </c>
      <c r="E13">
        <v>24.877531718991939</v>
      </c>
      <c r="F13">
        <v>23.389263204994659</v>
      </c>
      <c r="G13">
        <v>21.984302353061551</v>
      </c>
      <c r="H13">
        <v>20.6581424481897</v>
      </c>
      <c r="I13">
        <v>19.406525312549331</v>
      </c>
      <c r="J13">
        <v>18.225426863170021</v>
      </c>
      <c r="K13">
        <v>17.1110435192114</v>
      </c>
      <c r="L13">
        <v>16.059779412231109</v>
      </c>
      <c r="M13">
        <v>15.068234355204909</v>
      </c>
      <c r="N13">
        <v>14.133192528265701</v>
      </c>
      <c r="O13">
        <v>13.251611841220701</v>
      </c>
      <c r="P13">
        <v>12.42061393488669</v>
      </c>
      <c r="Q13">
        <v>11.637474785160951</v>
      </c>
      <c r="R13">
        <v>10.89961587552796</v>
      </c>
      <c r="S13">
        <v>10.204595905394809</v>
      </c>
      <c r="T13">
        <v>9.5501030032599825</v>
      </c>
      <c r="U13">
        <v>8.933947415254865</v>
      </c>
      <c r="V13">
        <v>8.3540546410614152</v>
      </c>
      <c r="W13">
        <v>7.8084589906074831</v>
      </c>
      <c r="X13">
        <v>7.2952975362779684</v>
      </c>
      <c r="Y13">
        <v>6.8128044366589533</v>
      </c>
      <c r="Z13">
        <v>6.3593056090574338</v>
      </c>
      <c r="AA13">
        <v>5.9332137292139944</v>
      </c>
      <c r="AB13">
        <v>5.5330235377528636</v>
      </c>
      <c r="AC13">
        <v>5.1573074339959941</v>
      </c>
      <c r="AD13">
        <v>4.8047113388069329</v>
      </c>
      <c r="AE13">
        <v>4.4739508091289872</v>
      </c>
      <c r="AF13">
        <v>4.1638073878414534</v>
      </c>
      <c r="AG13">
        <v>3.8731251734798899</v>
      </c>
      <c r="AH13">
        <v>3.6008075952520948</v>
      </c>
      <c r="AI13">
        <v>3.3458143796323658</v>
      </c>
      <c r="AJ13">
        <v>3.1071586956334198</v>
      </c>
      <c r="AK13">
        <v>2.883904466639025</v>
      </c>
      <c r="AL13">
        <v>2.6751638374316662</v>
      </c>
      <c r="AM13">
        <v>2.4800947857692601</v>
      </c>
      <c r="AN13">
        <v>2.2978988685533328</v>
      </c>
      <c r="AO13">
        <v>2.1278190932890491</v>
      </c>
      <c r="AP13">
        <v>1.969137906165382</v>
      </c>
      <c r="AQ13">
        <v>1.8211752886819901</v>
      </c>
      <c r="AR13">
        <v>1.683286955318638</v>
      </c>
      <c r="AS13">
        <v>1.5548626452835399</v>
      </c>
      <c r="AT13">
        <v>1.4353245018895111</v>
      </c>
      <c r="AU13">
        <v>1.3241255335916251</v>
      </c>
      <c r="AV13">
        <v>1.2207481511777529</v>
      </c>
      <c r="AW13">
        <v>1.124702776034558</v>
      </c>
      <c r="AX13">
        <v>1.035526514816675</v>
      </c>
      <c r="AY13">
        <v>0.95278189622669429</v>
      </c>
      <c r="AZ13">
        <v>0.87605566596873996</v>
      </c>
      <c r="BA13">
        <v>0.80495763626969741</v>
      </c>
      <c r="BB13">
        <v>0.73911958667018507</v>
      </c>
      <c r="BC13">
        <v>0.67819421307299999</v>
      </c>
      <c r="BD13">
        <v>0.62185412230080939</v>
      </c>
      <c r="BE13">
        <v>0.56979086965819215</v>
      </c>
      <c r="BF13">
        <v>0.52171403721660092</v>
      </c>
      <c r="BG13">
        <v>0.47735035074538867</v>
      </c>
      <c r="BH13">
        <v>0.43644283339861489</v>
      </c>
      <c r="BI13">
        <v>0.39874999443687809</v>
      </c>
      <c r="BJ13">
        <v>0.36404505141691662</v>
      </c>
      <c r="BK13">
        <v>0.33211518442008869</v>
      </c>
      <c r="BL13">
        <v>0.30276082101512403</v>
      </c>
      <c r="BM13">
        <v>0.27579495076164229</v>
      </c>
      <c r="BN13">
        <v>0.25104246815989423</v>
      </c>
      <c r="BO13">
        <v>0.2283395430398682</v>
      </c>
      <c r="BP13">
        <v>0.20753301746032499</v>
      </c>
      <c r="BQ13">
        <v>0.188479828256336</v>
      </c>
      <c r="BR13">
        <v>0.1710464544334161</v>
      </c>
      <c r="BS13">
        <v>0.15510838865821081</v>
      </c>
      <c r="BT13">
        <v>0.14054963214073771</v>
      </c>
      <c r="BU13">
        <v>0.1272622122421882</v>
      </c>
      <c r="BV13">
        <v>0.1151457221760102</v>
      </c>
      <c r="BW13">
        <v>0.1041068821991276</v>
      </c>
      <c r="BX13">
        <v>9.4059121715380181E-2</v>
      </c>
      <c r="BY13">
        <v>8.4922181735200636E-2</v>
      </c>
      <c r="BZ13">
        <v>7.662173715477931E-2</v>
      </c>
      <c r="CA13">
        <v>6.908903833502697E-2</v>
      </c>
      <c r="CB13">
        <v>6.2260571476031132E-2</v>
      </c>
      <c r="CC13">
        <v>5.6077737296855779E-2</v>
      </c>
      <c r="CD13">
        <v>5.0486547543868429E-2</v>
      </c>
      <c r="CE13">
        <v>4.5437338863647633E-2</v>
      </c>
      <c r="CF13">
        <v>4.0884503589256597E-2</v>
      </c>
      <c r="CG13">
        <v>3.6786237001538498E-2</v>
      </c>
      <c r="CH13">
        <v>3.3104300640342671E-2</v>
      </c>
      <c r="CI13">
        <v>2.9803801254431751E-2</v>
      </c>
      <c r="CJ13">
        <v>2.6852984993414059E-2</v>
      </c>
      <c r="CK13">
        <v>2.4223046460534969E-2</v>
      </c>
      <c r="CL13">
        <v>2.1887952261643289E-2</v>
      </c>
      <c r="CM13">
        <v>1.9824278703204211E-2</v>
      </c>
      <c r="CN13">
        <v>1.8011063310902079E-2</v>
      </c>
      <c r="CO13">
        <v>1.6429669860188519E-2</v>
      </c>
      <c r="CP13">
        <v>1.5063666631082131E-2</v>
      </c>
      <c r="CQ13">
        <v>1.3898717621591689E-2</v>
      </c>
      <c r="CR13">
        <v>1.292248647727379E-2</v>
      </c>
      <c r="CS13">
        <v>1.212455291858911E-2</v>
      </c>
      <c r="CT13">
        <v>1.149634147281293E-2</v>
      </c>
      <c r="CU13">
        <v>1.1031062343197791E-2</v>
      </c>
      <c r="CV13">
        <v>1.072366427477857E-2</v>
      </c>
      <c r="CW13">
        <v>1.057079930354277E-2</v>
      </c>
    </row>
    <row r="14" spans="1:101" x14ac:dyDescent="0.25">
      <c r="B14">
        <v>11</v>
      </c>
      <c r="C14">
        <v>28.30393770179046</v>
      </c>
      <c r="D14">
        <v>26.644714368541369</v>
      </c>
      <c r="E14">
        <v>25.078046859015291</v>
      </c>
      <c r="F14">
        <v>23.59886750892095</v>
      </c>
      <c r="G14">
        <v>22.202391445828809</v>
      </c>
      <c r="H14">
        <v>20.88410030690601</v>
      </c>
      <c r="I14">
        <v>19.639726892174551</v>
      </c>
      <c r="J14">
        <v>18.46524070197221</v>
      </c>
      <c r="K14">
        <v>17.356834310022961</v>
      </c>
      <c r="L14">
        <v>16.310910526094421</v>
      </c>
      <c r="M14">
        <v>15.32407030464449</v>
      </c>
      <c r="N14">
        <v>14.393101358147421</v>
      </c>
      <c r="O14">
        <v>13.514967435949419</v>
      </c>
      <c r="P14">
        <v>12.68679823154477</v>
      </c>
      <c r="Q14">
        <v>11.905879883092179</v>
      </c>
      <c r="R14">
        <v>11.16964603381575</v>
      </c>
      <c r="S14">
        <v>10.475669420661729</v>
      </c>
      <c r="T14">
        <v>9.8216539612187272</v>
      </c>
      <c r="U14">
        <v>9.2054273104590258</v>
      </c>
      <c r="V14">
        <v>8.6249338603305468</v>
      </c>
      <c r="W14">
        <v>8.0782281566252117</v>
      </c>
      <c r="X14">
        <v>7.5634687088765453</v>
      </c>
      <c r="Y14">
        <v>7.0789121703009936</v>
      </c>
      <c r="Z14">
        <v>6.6229078659978589</v>
      </c>
      <c r="AA14">
        <v>6.1938926487655381</v>
      </c>
      <c r="AB14">
        <v>5.7903860629806738</v>
      </c>
      <c r="AC14">
        <v>5.4109857980246776</v>
      </c>
      <c r="AD14">
        <v>5.0543634137320668</v>
      </c>
      <c r="AE14">
        <v>4.7192603212794726</v>
      </c>
      <c r="AF14">
        <v>4.4044840038359858</v>
      </c>
      <c r="AG14">
        <v>4.1089044621561133</v>
      </c>
      <c r="AH14">
        <v>3.8314508711189892</v>
      </c>
      <c r="AI14">
        <v>3.5711084340025079</v>
      </c>
      <c r="AJ14">
        <v>3.3269154220311972</v>
      </c>
      <c r="AK14">
        <v>3.097960387452857</v>
      </c>
      <c r="AL14">
        <v>2.8833795390829788</v>
      </c>
      <c r="AM14">
        <v>2.68235426990891</v>
      </c>
      <c r="AN14">
        <v>2.4941088269687302</v>
      </c>
      <c r="AO14">
        <v>2.3179081143140978</v>
      </c>
      <c r="AP14">
        <v>2.1530556204327169</v>
      </c>
      <c r="AQ14">
        <v>1.9988914620456251</v>
      </c>
      <c r="AR14">
        <v>1.854790536708032</v>
      </c>
      <c r="AS14">
        <v>1.720160777130763</v>
      </c>
      <c r="AT14">
        <v>1.594441500603224</v>
      </c>
      <c r="AU14">
        <v>1.477101847339066</v>
      </c>
      <c r="AV14">
        <v>1.367639301982905</v>
      </c>
      <c r="AW14">
        <v>1.2655782929114621</v>
      </c>
      <c r="AX14">
        <v>1.17046886433588</v>
      </c>
      <c r="AY14">
        <v>1.0818854165643941</v>
      </c>
      <c r="AZ14">
        <v>0.99942551011681702</v>
      </c>
      <c r="BA14">
        <v>0.92270872969488471</v>
      </c>
      <c r="BB14">
        <v>0.85137560430627757</v>
      </c>
      <c r="BC14">
        <v>0.78508658011555987</v>
      </c>
      <c r="BD14">
        <v>0.72352104285320107</v>
      </c>
      <c r="BE14">
        <v>0.66637638685479816</v>
      </c>
      <c r="BF14">
        <v>0.61336712802736593</v>
      </c>
      <c r="BG14">
        <v>0.56422405824874966</v>
      </c>
      <c r="BH14">
        <v>0.5186934389005351</v>
      </c>
      <c r="BI14">
        <v>0.4765362314149586</v>
      </c>
      <c r="BJ14">
        <v>0.43752736288294819</v>
      </c>
      <c r="BK14">
        <v>0.40145502492426632</v>
      </c>
      <c r="BL14">
        <v>0.36812000416240043</v>
      </c>
      <c r="BM14">
        <v>0.33733504277710641</v>
      </c>
      <c r="BN14">
        <v>0.30892422772697697</v>
      </c>
      <c r="BO14">
        <v>0.28272240734378251</v>
      </c>
      <c r="BP14">
        <v>0.25857463410024839</v>
      </c>
      <c r="BQ14">
        <v>0.23633563244404621</v>
      </c>
      <c r="BR14">
        <v>0.2158692906737279</v>
      </c>
      <c r="BS14">
        <v>0.19704817590771709</v>
      </c>
      <c r="BT14">
        <v>0.1797530712659037</v>
      </c>
      <c r="BU14">
        <v>0.163872534445444</v>
      </c>
      <c r="BV14">
        <v>0.14930247692860479</v>
      </c>
      <c r="BW14">
        <v>0.13594576311144271</v>
      </c>
      <c r="BX14">
        <v>0.1237118286882975</v>
      </c>
      <c r="BY14">
        <v>0.11251631766898559</v>
      </c>
      <c r="BZ14">
        <v>0.1022807374436694</v>
      </c>
      <c r="CA14">
        <v>9.2932131345097813E-2</v>
      </c>
      <c r="CB14">
        <v>8.4402768189658015E-2</v>
      </c>
      <c r="CC14">
        <v>7.6629848307851675E-2</v>
      </c>
      <c r="CD14">
        <v>6.9555225601750995E-2</v>
      </c>
      <c r="CE14">
        <v>6.3125145192044402E-2</v>
      </c>
      <c r="CF14">
        <v>5.7289996240744052E-2</v>
      </c>
      <c r="CG14">
        <v>5.2004079557780053E-2</v>
      </c>
      <c r="CH14">
        <v>4.7225389620793159E-2</v>
      </c>
      <c r="CI14">
        <v>4.2915410657694178E-2</v>
      </c>
      <c r="CJ14">
        <v>3.9038926461173178E-2</v>
      </c>
      <c r="CK14">
        <v>3.5563843623500492E-2</v>
      </c>
      <c r="CL14">
        <v>3.246102789881148E-2</v>
      </c>
      <c r="CM14">
        <v>2.9704153418743651E-2</v>
      </c>
      <c r="CN14">
        <v>2.7269564505901671E-2</v>
      </c>
      <c r="CO14">
        <v>2.5136149848262158E-2</v>
      </c>
      <c r="CP14">
        <v>2.3285228816357272E-2</v>
      </c>
      <c r="CQ14">
        <v>2.1700449723956398E-2</v>
      </c>
      <c r="CR14">
        <v>2.0367699852031958E-2</v>
      </c>
      <c r="CS14">
        <v>1.9275027075073219E-2</v>
      </c>
      <c r="CT14">
        <v>1.8412572948312129E-2</v>
      </c>
      <c r="CU14">
        <v>1.7772517134144222E-2</v>
      </c>
      <c r="CV14">
        <v>1.7349033065955428E-2</v>
      </c>
      <c r="CW14">
        <v>1.713825476767887E-2</v>
      </c>
    </row>
    <row r="15" spans="1:101" x14ac:dyDescent="0.25">
      <c r="B15">
        <v>12</v>
      </c>
      <c r="C15">
        <v>28.437036128024751</v>
      </c>
      <c r="D15">
        <v>26.785768669882049</v>
      </c>
      <c r="E15">
        <v>25.226662919836269</v>
      </c>
      <c r="F15">
        <v>23.754637956991051</v>
      </c>
      <c r="G15">
        <v>22.36489735325307</v>
      </c>
      <c r="H15">
        <v>21.052912906554091</v>
      </c>
      <c r="I15">
        <v>19.814409300450261</v>
      </c>
      <c r="J15">
        <v>18.645349638938011</v>
      </c>
      <c r="K15">
        <v>17.5419218081088</v>
      </c>
      <c r="L15">
        <v>16.500525618890141</v>
      </c>
      <c r="M15">
        <v>15.517760687595541</v>
      </c>
      <c r="N15">
        <v>14.5904150133405</v>
      </c>
      <c r="O15">
        <v>13.71545421358551</v>
      </c>
      <c r="P15">
        <v>12.89001138114617</v>
      </c>
      <c r="Q15">
        <v>12.11137752797446</v>
      </c>
      <c r="R15">
        <v>11.376992582869461</v>
      </c>
      <c r="S15">
        <v>10.68443691202873</v>
      </c>
      <c r="T15">
        <v>10.03142333300794</v>
      </c>
      <c r="U15">
        <v>9.4157895942230745</v>
      </c>
      <c r="V15">
        <v>8.8354912936121099</v>
      </c>
      <c r="W15">
        <v>8.288595211475867</v>
      </c>
      <c r="X15">
        <v>7.7732730338467144</v>
      </c>
      <c r="Y15">
        <v>7.287795443992751</v>
      </c>
      <c r="Z15">
        <v>6.8305265608584573</v>
      </c>
      <c r="AA15">
        <v>6.3999187043745636</v>
      </c>
      <c r="AB15">
        <v>5.9945074686437074</v>
      </c>
      <c r="AC15">
        <v>5.6129070850276817</v>
      </c>
      <c r="AD15">
        <v>5.2538060581299568</v>
      </c>
      <c r="AE15">
        <v>4.9159630585866312</v>
      </c>
      <c r="AF15">
        <v>4.5982030574527064</v>
      </c>
      <c r="AG15">
        <v>4.2994136878012634</v>
      </c>
      <c r="AH15">
        <v>4.0185418199428806</v>
      </c>
      <c r="AI15">
        <v>3.7545903374239269</v>
      </c>
      <c r="AJ15">
        <v>3.506615101676875</v>
      </c>
      <c r="AK15">
        <v>3.2737220938757972</v>
      </c>
      <c r="AL15">
        <v>3.0550647231969892</v>
      </c>
      <c r="AM15">
        <v>2.8498412913002258</v>
      </c>
      <c r="AN15">
        <v>2.6572926034317552</v>
      </c>
      <c r="AO15">
        <v>2.476699717107206</v>
      </c>
      <c r="AP15">
        <v>2.307381819862492</v>
      </c>
      <c r="AQ15">
        <v>2.1486942280645782</v>
      </c>
      <c r="AR15">
        <v>2.0000264992529568</v>
      </c>
      <c r="AS15">
        <v>1.8608006509377539</v>
      </c>
      <c r="AT15">
        <v>1.7304694792125861</v>
      </c>
      <c r="AU15">
        <v>1.6085149709505651</v>
      </c>
      <c r="AV15">
        <v>1.4944468037411061</v>
      </c>
      <c r="AW15">
        <v>1.387800928094101</v>
      </c>
      <c r="AX15">
        <v>1.2881382267876691</v>
      </c>
      <c r="AY15">
        <v>1.1950432465665151</v>
      </c>
      <c r="AZ15">
        <v>1.108122997710878</v>
      </c>
      <c r="BA15">
        <v>1.027005817291766</v>
      </c>
      <c r="BB15">
        <v>0.95134029220727057</v>
      </c>
      <c r="BC15">
        <v>0.88079423835797699</v>
      </c>
      <c r="BD15">
        <v>0.81505373256745173</v>
      </c>
      <c r="BE15">
        <v>0.7538221940870633</v>
      </c>
      <c r="BF15">
        <v>0.6968195127436686</v>
      </c>
      <c r="BG15">
        <v>0.64378122099452184</v>
      </c>
      <c r="BH15">
        <v>0.59445770734673598</v>
      </c>
      <c r="BI15">
        <v>0.5486134687793135</v>
      </c>
      <c r="BJ15">
        <v>0.50602639997474541</v>
      </c>
      <c r="BK15">
        <v>0.46648711732501169</v>
      </c>
      <c r="BL15">
        <v>0.42979831582401029</v>
      </c>
      <c r="BM15">
        <v>0.39577415709558922</v>
      </c>
      <c r="BN15">
        <v>0.36423968693394582</v>
      </c>
      <c r="BO15">
        <v>0.33503028085171199</v>
      </c>
      <c r="BP15">
        <v>0.30799111624107622</v>
      </c>
      <c r="BQ15">
        <v>0.28297666985529901</v>
      </c>
      <c r="BR15">
        <v>0.25985023941243512</v>
      </c>
      <c r="BS15">
        <v>0.2384834882104569</v>
      </c>
      <c r="BT15">
        <v>0.2187560117237427</v>
      </c>
      <c r="BU15">
        <v>0.20055492522548909</v>
      </c>
      <c r="BV15">
        <v>0.1837744715494625</v>
      </c>
      <c r="BW15">
        <v>0.16831564816804109</v>
      </c>
      <c r="BX15">
        <v>0.15408585282210649</v>
      </c>
      <c r="BY15">
        <v>0.14099854699242051</v>
      </c>
      <c r="BZ15">
        <v>0.12897293655202929</v>
      </c>
      <c r="CA15">
        <v>0.11793366898531869</v>
      </c>
      <c r="CB15">
        <v>0.1078105466019655</v>
      </c>
      <c r="CC15">
        <v>9.8538255213456272E-2</v>
      </c>
      <c r="CD15">
        <v>9.0056107776439395E-2</v>
      </c>
      <c r="CE15">
        <v>8.2307802541164155E-2</v>
      </c>
      <c r="CF15">
        <v>7.5241195274946951E-2</v>
      </c>
      <c r="CG15">
        <v>6.8808085160214028E-2</v>
      </c>
      <c r="CH15">
        <v>6.2964013994444179E-2</v>
      </c>
      <c r="CI15">
        <v>5.7668078345479733E-2</v>
      </c>
      <c r="CJ15">
        <v>5.2882754340388763E-2</v>
      </c>
      <c r="CK15">
        <v>4.8573734789525883E-2</v>
      </c>
      <c r="CL15">
        <v>4.4709778369815323E-2</v>
      </c>
      <c r="CM15">
        <v>4.1262570612716487E-2</v>
      </c>
      <c r="CN15">
        <v>3.8206596462965238E-2</v>
      </c>
      <c r="CO15">
        <v>3.5519024194128571E-2</v>
      </c>
      <c r="CP15">
        <v>3.3179600486378739E-2</v>
      </c>
      <c r="CQ15">
        <v>3.1170556490771668E-2</v>
      </c>
      <c r="CR15">
        <v>2.9476524722794141E-2</v>
      </c>
      <c r="CS15">
        <v>2.808446664608915E-2</v>
      </c>
      <c r="CT15">
        <v>2.6983610825145801E-2</v>
      </c>
      <c r="CU15">
        <v>2.6165401543399851E-2</v>
      </c>
      <c r="CV15">
        <v>2.5623457800680111E-2</v>
      </c>
      <c r="CW15">
        <v>2.5353542621292729E-2</v>
      </c>
    </row>
    <row r="16" spans="1:101" x14ac:dyDescent="0.25">
      <c r="B16">
        <v>13</v>
      </c>
      <c r="C16">
        <v>28.53611298108504</v>
      </c>
      <c r="D16">
        <v>26.891029877046002</v>
      </c>
      <c r="E16">
        <v>25.337833994274689</v>
      </c>
      <c r="F16">
        <v>23.871434174992739</v>
      </c>
      <c r="G16">
        <v>22.48702487409264</v>
      </c>
      <c r="H16">
        <v>21.180069908045311</v>
      </c>
      <c r="I16">
        <v>19.946287124451828</v>
      </c>
      <c r="J16">
        <v>18.781633941138061</v>
      </c>
      <c r="K16">
        <v>17.682293706509888</v>
      </c>
      <c r="L16">
        <v>16.64466283554361</v>
      </c>
      <c r="M16">
        <v>15.66533867829212</v>
      </c>
      <c r="N16">
        <v>14.74110808015269</v>
      </c>
      <c r="O16">
        <v>13.86893659537188</v>
      </c>
      <c r="P16">
        <v>13.0459583173686</v>
      </c>
      <c r="Q16">
        <v>12.2694662914424</v>
      </c>
      <c r="R16">
        <v>11.536903477309769</v>
      </c>
      <c r="S16">
        <v>10.845854230681439</v>
      </c>
      <c r="T16">
        <v>10.19403627476615</v>
      </c>
      <c r="U16">
        <v>9.5792931341656367</v>
      </c>
      <c r="V16">
        <v>8.9995870051184852</v>
      </c>
      <c r="W16">
        <v>8.4529920374611578</v>
      </c>
      <c r="X16">
        <v>7.9376880050080354</v>
      </c>
      <c r="Y16">
        <v>7.4519543423139334</v>
      </c>
      <c r="Z16">
        <v>6.9941645269757107</v>
      </c>
      <c r="AA16">
        <v>6.5627807877586228</v>
      </c>
      <c r="AB16">
        <v>6.1563491199020897</v>
      </c>
      <c r="AC16">
        <v>5.7734945899714427</v>
      </c>
      <c r="AD16">
        <v>5.4129169135808528</v>
      </c>
      <c r="AE16">
        <v>5.0733862902207933</v>
      </c>
      <c r="AF16">
        <v>4.7537394802840662</v>
      </c>
      <c r="AG16">
        <v>4.4528761102002283</v>
      </c>
      <c r="AH16">
        <v>4.1697551923620484</v>
      </c>
      <c r="AI16">
        <v>3.9033918472609779</v>
      </c>
      <c r="AJ16">
        <v>3.6528542159449779</v>
      </c>
      <c r="AK16">
        <v>3.4172605515719869</v>
      </c>
      <c r="AL16">
        <v>3.1957764794591781</v>
      </c>
      <c r="AM16">
        <v>2.9876124156225572</v>
      </c>
      <c r="AN16">
        <v>2.7920211343659518</v>
      </c>
      <c r="AO16">
        <v>2.608295476013947</v>
      </c>
      <c r="AP16">
        <v>2.4357661863918101</v>
      </c>
      <c r="AQ16">
        <v>2.2737998801378532</v>
      </c>
      <c r="AR16">
        <v>2.121797120391625</v>
      </c>
      <c r="AS16">
        <v>1.9791906078357571</v>
      </c>
      <c r="AT16">
        <v>1.8454434724815341</v>
      </c>
      <c r="AU16">
        <v>1.720047661979148</v>
      </c>
      <c r="AV16">
        <v>1.6025224206043911</v>
      </c>
      <c r="AW16">
        <v>1.492412853424929</v>
      </c>
      <c r="AX16">
        <v>1.389288570482335</v>
      </c>
      <c r="AY16">
        <v>1.292742406141471</v>
      </c>
      <c r="AZ16">
        <v>1.2023892090574659</v>
      </c>
      <c r="BA16">
        <v>1.1178646984931591</v>
      </c>
      <c r="BB16">
        <v>1.0388243829871351</v>
      </c>
      <c r="BC16">
        <v>0.96494253762517623</v>
      </c>
      <c r="BD16">
        <v>0.89591123640658576</v>
      </c>
      <c r="BE16">
        <v>0.83143943642219609</v>
      </c>
      <c r="BF16">
        <v>0.77125211077339884</v>
      </c>
      <c r="BG16">
        <v>0.71508942736193293</v>
      </c>
      <c r="BH16">
        <v>0.66270597086891692</v>
      </c>
      <c r="BI16">
        <v>0.61387000541928427</v>
      </c>
      <c r="BJ16">
        <v>0.56836277559488146</v>
      </c>
      <c r="BK16">
        <v>0.52597784361651945</v>
      </c>
      <c r="BL16">
        <v>0.4865204606627303</v>
      </c>
      <c r="BM16">
        <v>0.44980697043131851</v>
      </c>
      <c r="BN16">
        <v>0.41566424317949158</v>
      </c>
      <c r="BO16">
        <v>0.38392913859982702</v>
      </c>
      <c r="BP16">
        <v>0.35444799600302868</v>
      </c>
      <c r="BQ16">
        <v>0.32707615038475868</v>
      </c>
      <c r="BR16">
        <v>0.30167747305319043</v>
      </c>
      <c r="BS16">
        <v>0.2781239355867231</v>
      </c>
      <c r="BT16">
        <v>0.25629519597790251</v>
      </c>
      <c r="BU16">
        <v>0.23607820590035469</v>
      </c>
      <c r="BV16">
        <v>0.21736683811085031</v>
      </c>
      <c r="BW16">
        <v>0.200061533068768</v>
      </c>
      <c r="BX16">
        <v>0.1840689639206001</v>
      </c>
      <c r="BY16">
        <v>0.16930171905801009</v>
      </c>
      <c r="BZ16">
        <v>0.15567800151464969</v>
      </c>
      <c r="CA16">
        <v>0.14312134451973929</v>
      </c>
      <c r="CB16">
        <v>0.13156034257560911</v>
      </c>
      <c r="CC16">
        <v>0.1209283974722378</v>
      </c>
      <c r="CD16">
        <v>0.11116347869458421</v>
      </c>
      <c r="CE16">
        <v>0.10220789771840109</v>
      </c>
      <c r="CF16">
        <v>9.4008095727513785E-2</v>
      </c>
      <c r="CG16">
        <v>8.6514444320417397E-2</v>
      </c>
      <c r="CH16">
        <v>7.9681058806732735E-2</v>
      </c>
      <c r="CI16">
        <v>7.3465623724737403E-2</v>
      </c>
      <c r="CJ16">
        <v>6.782923024004256E-2</v>
      </c>
      <c r="CK16">
        <v>6.2736225112688448E-2</v>
      </c>
      <c r="CL16">
        <v>5.8154070945640797E-2</v>
      </c>
      <c r="CM16">
        <v>5.4053217452035722E-2</v>
      </c>
      <c r="CN16">
        <v>5.040698350168011E-2</v>
      </c>
      <c r="CO16">
        <v>4.7191449729399891E-2</v>
      </c>
      <c r="CP16">
        <v>4.4385361508955258E-2</v>
      </c>
      <c r="CQ16">
        <v>4.1970042116527578E-2</v>
      </c>
      <c r="CR16">
        <v>3.992931592732283E-2</v>
      </c>
      <c r="CS16">
        <v>3.8249441507735862E-2</v>
      </c>
      <c r="CT16">
        <v>3.6919054483859133E-2</v>
      </c>
      <c r="CU16">
        <v>3.5929120084989413E-2</v>
      </c>
      <c r="CV16">
        <v>3.527289527825777E-2</v>
      </c>
      <c r="CW16">
        <v>3.4945900427659542E-2</v>
      </c>
    </row>
    <row r="17" spans="2:101" x14ac:dyDescent="0.25">
      <c r="B17">
        <v>14</v>
      </c>
      <c r="C17">
        <v>28.610517908861642</v>
      </c>
      <c r="D17">
        <v>26.970253674289431</v>
      </c>
      <c r="E17">
        <v>25.421683267441878</v>
      </c>
      <c r="F17">
        <v>23.959707689157639</v>
      </c>
      <c r="G17">
        <v>22.57951430028146</v>
      </c>
      <c r="H17">
        <v>21.276560584258799</v>
      </c>
      <c r="I17">
        <v>20.0465588267257</v>
      </c>
      <c r="J17">
        <v>18.88546166101046</v>
      </c>
      <c r="K17">
        <v>17.789448431302201</v>
      </c>
      <c r="L17">
        <v>16.75491232791925</v>
      </c>
      <c r="M17">
        <v>15.778448251635551</v>
      </c>
      <c r="N17">
        <v>14.85684136640648</v>
      </c>
      <c r="O17">
        <v>13.987056302083561</v>
      </c>
      <c r="P17">
        <v>13.16622697082834</v>
      </c>
      <c r="Q17">
        <v>12.391646962937971</v>
      </c>
      <c r="R17">
        <v>11.660760489683611</v>
      </c>
      <c r="S17">
        <v>10.97115384254605</v>
      </c>
      <c r="T17">
        <v>10.32054733991632</v>
      </c>
      <c r="U17">
        <v>9.7067877339179454</v>
      </c>
      <c r="V17">
        <v>9.127841051508625</v>
      </c>
      <c r="W17">
        <v>8.5817858454360092</v>
      </c>
      <c r="X17">
        <v>8.0668068319614026</v>
      </c>
      <c r="Y17">
        <v>7.5811888935301077</v>
      </c>
      <c r="Z17">
        <v>7.123311425762326</v>
      </c>
      <c r="AA17">
        <v>6.691643009268371</v>
      </c>
      <c r="AB17">
        <v>6.2847363878600859</v>
      </c>
      <c r="AC17">
        <v>5.9012237357400261</v>
      </c>
      <c r="AD17">
        <v>5.5398121972052223</v>
      </c>
      <c r="AE17">
        <v>5.1992796833056536</v>
      </c>
      <c r="AF17">
        <v>4.8784709107523216</v>
      </c>
      <c r="AG17">
        <v>4.5762936691787663</v>
      </c>
      <c r="AH17">
        <v>4.2917153036253071</v>
      </c>
      <c r="AI17">
        <v>4.0237593998401531</v>
      </c>
      <c r="AJ17">
        <v>3.7715026606776791</v>
      </c>
      <c r="AK17">
        <v>3.534071962524016</v>
      </c>
      <c r="AL17">
        <v>3.3106415812955872</v>
      </c>
      <c r="AM17">
        <v>3.100430578139203</v>
      </c>
      <c r="AN17">
        <v>2.902700335514691</v>
      </c>
      <c r="AO17">
        <v>2.716752234864269</v>
      </c>
      <c r="AP17">
        <v>2.5419254675687601</v>
      </c>
      <c r="AQ17">
        <v>2.3775949713605442</v>
      </c>
      <c r="AR17">
        <v>2.2231694848083019</v>
      </c>
      <c r="AS17">
        <v>2.0780897129105789</v>
      </c>
      <c r="AT17">
        <v>1.941826597234815</v>
      </c>
      <c r="AU17">
        <v>1.8138796844172931</v>
      </c>
      <c r="AV17">
        <v>1.6937755871982949</v>
      </c>
      <c r="AW17">
        <v>1.5810665325066311</v>
      </c>
      <c r="AX17">
        <v>1.4753289914296841</v>
      </c>
      <c r="AY17">
        <v>1.376162386209995</v>
      </c>
      <c r="AZ17">
        <v>1.283187869698035</v>
      </c>
      <c r="BA17">
        <v>1.1960471729640589</v>
      </c>
      <c r="BB17">
        <v>1.1144015170304651</v>
      </c>
      <c r="BC17">
        <v>1.037930584930659</v>
      </c>
      <c r="BD17">
        <v>0.96633155053171038</v>
      </c>
      <c r="BE17">
        <v>0.89931816077671767</v>
      </c>
      <c r="BF17">
        <v>0.83661986820944623</v>
      </c>
      <c r="BG17">
        <v>0.77798101083889704</v>
      </c>
      <c r="BH17">
        <v>0.72316003658575434</v>
      </c>
      <c r="BI17">
        <v>0.67192876972653215</v>
      </c>
      <c r="BJ17">
        <v>0.62407171691523811</v>
      </c>
      <c r="BK17">
        <v>0.57938541051702241</v>
      </c>
      <c r="BL17">
        <v>0.53767778713396819</v>
      </c>
      <c r="BM17">
        <v>0.4987675993404192</v>
      </c>
      <c r="BN17">
        <v>0.46248385877442322</v>
      </c>
      <c r="BO17">
        <v>0.42866530885338922</v>
      </c>
      <c r="BP17">
        <v>0.39715992549635609</v>
      </c>
      <c r="BQ17">
        <v>0.36782444434266792</v>
      </c>
      <c r="BR17">
        <v>0.34052391305775542</v>
      </c>
      <c r="BS17">
        <v>0.31513126741145597</v>
      </c>
      <c r="BT17">
        <v>0.29152692990321272</v>
      </c>
      <c r="BU17">
        <v>0.26959842979189608</v>
      </c>
      <c r="BV17">
        <v>0.24924004346620601</v>
      </c>
      <c r="BW17">
        <v>0.23035245416491659</v>
      </c>
      <c r="BX17">
        <v>0.21284243012494181</v>
      </c>
      <c r="BY17">
        <v>0.19662252029956051</v>
      </c>
      <c r="BZ17">
        <v>0.1816107668494483</v>
      </c>
      <c r="CA17">
        <v>0.1677304336656445</v>
      </c>
      <c r="CB17">
        <v>0.15490975023649831</v>
      </c>
      <c r="CC17">
        <v>0.1430816702202089</v>
      </c>
      <c r="CD17">
        <v>0.13218364413103001</v>
      </c>
      <c r="CE17">
        <v>0.12215740559076339</v>
      </c>
      <c r="CF17">
        <v>0.1129487706380108</v>
      </c>
      <c r="CG17">
        <v>0.1045074496260026</v>
      </c>
      <c r="CH17">
        <v>9.678687127583821E-2</v>
      </c>
      <c r="CI17">
        <v>8.9744018485850563E-2</v>
      </c>
      <c r="CJ17">
        <v>8.3339275529703064E-2</v>
      </c>
      <c r="CK17">
        <v>7.7536286305903881E-2</v>
      </c>
      <c r="CL17">
        <v>7.2301823329832246E-2</v>
      </c>
      <c r="CM17">
        <v>6.7605667186255602E-2</v>
      </c>
      <c r="CN17">
        <v>6.3420496185813746E-2</v>
      </c>
      <c r="CO17">
        <v>5.9721785993184263E-2</v>
      </c>
      <c r="CP17">
        <v>5.6487719017745727E-2</v>
      </c>
      <c r="CQ17">
        <v>5.3699103379640872E-2</v>
      </c>
      <c r="CR17">
        <v>5.1339301285317759E-2</v>
      </c>
      <c r="CS17">
        <v>4.9394166667003178E-2</v>
      </c>
      <c r="CT17">
        <v>4.7851991960238711E-2</v>
      </c>
      <c r="CU17">
        <v>4.6703463912681459E-2</v>
      </c>
      <c r="CV17">
        <v>4.5941628335935909E-2</v>
      </c>
      <c r="CW17">
        <v>4.5561863730325808E-2</v>
      </c>
    </row>
    <row r="18" spans="2:101" x14ac:dyDescent="0.25">
      <c r="B18">
        <v>15</v>
      </c>
      <c r="C18">
        <v>28.666836931293101</v>
      </c>
      <c r="D18">
        <v>27.030337945950421</v>
      </c>
      <c r="E18">
        <v>25.485395096294219</v>
      </c>
      <c r="F18">
        <v>24.026903399747969</v>
      </c>
      <c r="G18">
        <v>22.65004473865163</v>
      </c>
      <c r="H18">
        <v>21.350271634035131</v>
      </c>
      <c r="I18">
        <v>20.123291934033851</v>
      </c>
      <c r="J18">
        <v>18.965054365861391</v>
      </c>
      <c r="K18">
        <v>17.871734903107122</v>
      </c>
      <c r="L18">
        <v>16.839723902815368</v>
      </c>
      <c r="M18">
        <v>15.865613969341769</v>
      </c>
      <c r="N18">
        <v>14.94618850437635</v>
      </c>
      <c r="O18">
        <v>14.078410904782491</v>
      </c>
      <c r="P18">
        <v>13.259414372032619</v>
      </c>
      <c r="Q18">
        <v>12.486492299033211</v>
      </c>
      <c r="R18">
        <v>11.757089202029769</v>
      </c>
      <c r="S18">
        <v>11.06879216707444</v>
      </c>
      <c r="T18">
        <v>10.41932278222948</v>
      </c>
      <c r="U18">
        <v>9.8065295282760907</v>
      </c>
      <c r="V18">
        <v>9.228380602204874</v>
      </c>
      <c r="W18">
        <v>8.6829571491866115</v>
      </c>
      <c r="X18">
        <v>8.1684468800651295</v>
      </c>
      <c r="Y18">
        <v>7.6831380526825157</v>
      </c>
      <c r="Z18">
        <v>7.2254137965445873</v>
      </c>
      <c r="AA18">
        <v>6.7937467614660454</v>
      </c>
      <c r="AB18">
        <v>6.3866940719034222</v>
      </c>
      <c r="AC18">
        <v>6.0028925696939037</v>
      </c>
      <c r="AD18">
        <v>5.6410543288719506</v>
      </c>
      <c r="AE18">
        <v>5.2999624271377384</v>
      </c>
      <c r="AF18">
        <v>4.9784669594034083</v>
      </c>
      <c r="AG18">
        <v>4.675481279649043</v>
      </c>
      <c r="AH18">
        <v>4.3899784580818872</v>
      </c>
      <c r="AI18">
        <v>4.1209879413127286</v>
      </c>
      <c r="AJ18">
        <v>3.8675924039443461</v>
      </c>
      <c r="AK18">
        <v>3.6289247806114751</v>
      </c>
      <c r="AL18">
        <v>3.404165468120957</v>
      </c>
      <c r="AM18">
        <v>3.192539687917467</v>
      </c>
      <c r="AN18">
        <v>2.9933149996456971</v>
      </c>
      <c r="AO18">
        <v>2.8057989570960991</v>
      </c>
      <c r="AP18">
        <v>2.6293368983098211</v>
      </c>
      <c r="AQ18">
        <v>2.463309862080802</v>
      </c>
      <c r="AR18">
        <v>2.307132623530618</v>
      </c>
      <c r="AS18">
        <v>2.1602518418457901</v>
      </c>
      <c r="AT18">
        <v>2.0221443136594179</v>
      </c>
      <c r="AU18">
        <v>1.892315325929997</v>
      </c>
      <c r="AV18">
        <v>1.7702971025216121</v>
      </c>
      <c r="AW18">
        <v>1.6556473390221951</v>
      </c>
      <c r="AX18">
        <v>1.547947820651163</v>
      </c>
      <c r="AY18">
        <v>1.446803118405682</v>
      </c>
      <c r="AZ18">
        <v>1.3518393588766111</v>
      </c>
      <c r="BA18">
        <v>1.2627030634319409</v>
      </c>
      <c r="BB18">
        <v>1.1790600527178841</v>
      </c>
      <c r="BC18">
        <v>1.100594412666509</v>
      </c>
      <c r="BD18">
        <v>1.027007518424659</v>
      </c>
      <c r="BE18">
        <v>0.95801711283238689</v>
      </c>
      <c r="BF18">
        <v>0.89335643628109274</v>
      </c>
      <c r="BG18">
        <v>0.83277340497239527</v>
      </c>
      <c r="BH18">
        <v>0.77602983477913645</v>
      </c>
      <c r="BI18">
        <v>0.72290070808034279</v>
      </c>
      <c r="BJ18">
        <v>0.67317348110293374</v>
      </c>
      <c r="BK18">
        <v>0.62664742945497109</v>
      </c>
      <c r="BL18">
        <v>0.58313302967872171</v>
      </c>
      <c r="BM18">
        <v>0.54245137478722927</v>
      </c>
      <c r="BN18">
        <v>0.50443362187581664</v>
      </c>
      <c r="BO18">
        <v>0.46892047002044368</v>
      </c>
      <c r="BP18">
        <v>0.43576166678840361</v>
      </c>
      <c r="BQ18">
        <v>0.40481554179391649</v>
      </c>
      <c r="BR18">
        <v>0.37594856583203251</v>
      </c>
      <c r="BS18">
        <v>0.3490349342192588</v>
      </c>
      <c r="BT18">
        <v>0.32395617305879443</v>
      </c>
      <c r="BU18">
        <v>0.30060076723245299</v>
      </c>
      <c r="BV18">
        <v>0.2788638090006233</v>
      </c>
      <c r="BW18">
        <v>0.25864666616616971</v>
      </c>
      <c r="BX18">
        <v>0.23985666882833909</v>
      </c>
      <c r="BY18">
        <v>0.22240681381871061</v>
      </c>
      <c r="BZ18">
        <v>0.2062154859732854</v>
      </c>
      <c r="CA18">
        <v>0.1912061954531683</v>
      </c>
      <c r="CB18">
        <v>0.17730733038118049</v>
      </c>
      <c r="CC18">
        <v>0.16445192411336179</v>
      </c>
      <c r="CD18">
        <v>0.15257743651288941</v>
      </c>
      <c r="CE18">
        <v>0.1416255486396307</v>
      </c>
      <c r="CF18">
        <v>0.13154197031157849</v>
      </c>
      <c r="CG18">
        <v>0.1222762600349252</v>
      </c>
      <c r="CH18">
        <v>0.11378165683773039</v>
      </c>
      <c r="CI18">
        <v>0.1060149235781557</v>
      </c>
      <c r="CJ18">
        <v>9.8936201332250534E-2</v>
      </c>
      <c r="CK18">
        <v>9.2508874498428623E-2</v>
      </c>
      <c r="CL18">
        <v>8.6699446286203713E-2</v>
      </c>
      <c r="CM18">
        <v>8.1477424285607863E-2</v>
      </c>
      <c r="CN18">
        <v>7.6815215841119666E-2</v>
      </c>
      <c r="CO18">
        <v>7.2688032980010878E-2</v>
      </c>
      <c r="CP18">
        <v>6.9073806669900498E-2</v>
      </c>
      <c r="CQ18">
        <v>6.5953110204101384E-2</v>
      </c>
      <c r="CR18">
        <v>6.3309091536168857E-2</v>
      </c>
      <c r="CS18">
        <v>6.1127414407020429E-2</v>
      </c>
      <c r="CT18">
        <v>5.9396208129198852E-2</v>
      </c>
      <c r="CU18">
        <v>5.8106025913395538E-2</v>
      </c>
      <c r="CV18">
        <v>5.7249811642339783E-2</v>
      </c>
      <c r="CW18">
        <v>5.6822875016684961E-2</v>
      </c>
    </row>
    <row r="19" spans="2:101" x14ac:dyDescent="0.25">
      <c r="B19">
        <v>16</v>
      </c>
      <c r="C19">
        <v>28.709769000108061</v>
      </c>
      <c r="D19">
        <v>27.076220595789529</v>
      </c>
      <c r="E19">
        <v>25.534129356451562</v>
      </c>
      <c r="F19">
        <v>24.078385739899939</v>
      </c>
      <c r="G19">
        <v>22.704167413855849</v>
      </c>
      <c r="H19">
        <v>21.406923038551341</v>
      </c>
      <c r="I19">
        <v>20.182356962429669</v>
      </c>
      <c r="J19">
        <v>19.02641477985863</v>
      </c>
      <c r="K19">
        <v>17.93526970262473</v>
      </c>
      <c r="L19">
        <v>16.905309699673818</v>
      </c>
      <c r="M19">
        <v>15.93312536210985</v>
      </c>
      <c r="N19">
        <v>15.01549845286535</v>
      </c>
      <c r="O19">
        <v>14.149391102723859</v>
      </c>
      <c r="P19">
        <v>13.33193561651307</v>
      </c>
      <c r="Q19">
        <v>12.56042485530603</v>
      </c>
      <c r="R19">
        <v>11.83230316237184</v>
      </c>
      <c r="S19">
        <v>11.14515780241501</v>
      </c>
      <c r="T19">
        <v>10.4967108853387</v>
      </c>
      <c r="U19">
        <v>9.8848117473678698</v>
      </c>
      <c r="V19">
        <v>9.307429763879874</v>
      </c>
      <c r="W19">
        <v>8.762647569715897</v>
      </c>
      <c r="X19">
        <v>8.2486546640933778</v>
      </c>
      <c r="Y19">
        <v>7.7637413785105007</v>
      </c>
      <c r="Z19">
        <v>7.306293187234103</v>
      </c>
      <c r="AA19">
        <v>6.8747853410952393</v>
      </c>
      <c r="AB19">
        <v>6.4677778063867928</v>
      </c>
      <c r="AC19">
        <v>6.0839104916679254</v>
      </c>
      <c r="AD19">
        <v>5.7218987462344328</v>
      </c>
      <c r="AE19">
        <v>5.3805291149155394</v>
      </c>
      <c r="AF19">
        <v>5.0586553347090044</v>
      </c>
      <c r="AG19">
        <v>4.755194559570989</v>
      </c>
      <c r="AH19">
        <v>4.4691238004369751</v>
      </c>
      <c r="AI19">
        <v>4.199476568268274</v>
      </c>
      <c r="AJ19">
        <v>3.9453397085972561</v>
      </c>
      <c r="AK19">
        <v>3.7058504166858248</v>
      </c>
      <c r="AL19">
        <v>3.480193423017869</v>
      </c>
      <c r="AM19">
        <v>3.267598339419489</v>
      </c>
      <c r="AN19">
        <v>3.0673371566425152</v>
      </c>
      <c r="AO19">
        <v>2.8787218847590168</v>
      </c>
      <c r="AP19">
        <v>2.7011023281987909</v>
      </c>
      <c r="AQ19">
        <v>2.533863987719732</v>
      </c>
      <c r="AR19">
        <v>2.3764260820340222</v>
      </c>
      <c r="AS19">
        <v>2.2282396822226418</v>
      </c>
      <c r="AT19">
        <v>2.0887859524580241</v>
      </c>
      <c r="AU19">
        <v>1.9575744909209549</v>
      </c>
      <c r="AV19">
        <v>1.834141765144425</v>
      </c>
      <c r="AW19">
        <v>1.7180496363447619</v>
      </c>
      <c r="AX19">
        <v>1.6088839676104589</v>
      </c>
      <c r="AY19">
        <v>1.5062533111122871</v>
      </c>
      <c r="AZ19">
        <v>1.409787669775642</v>
      </c>
      <c r="BA19">
        <v>1.3191373291184021</v>
      </c>
      <c r="BB19">
        <v>1.233971755205681</v>
      </c>
      <c r="BC19">
        <v>1.153978554907525</v>
      </c>
      <c r="BD19">
        <v>1.0788624948674761</v>
      </c>
      <c r="BE19">
        <v>1.008344575799814</v>
      </c>
      <c r="BF19">
        <v>0.94216115893167307</v>
      </c>
      <c r="BG19">
        <v>0.88006314159381671</v>
      </c>
      <c r="BH19">
        <v>0.82181517914120628</v>
      </c>
      <c r="BI19">
        <v>0.76719495055209164</v>
      </c>
      <c r="BJ19">
        <v>0.71599246521278426</v>
      </c>
      <c r="BK19">
        <v>0.66800940854493807</v>
      </c>
      <c r="BL19">
        <v>0.62305852427360797</v>
      </c>
      <c r="BM19">
        <v>0.58096303126791871</v>
      </c>
      <c r="BN19">
        <v>0.54155607301237796</v>
      </c>
      <c r="BO19">
        <v>0.50468019788599505</v>
      </c>
      <c r="BP19">
        <v>0.470186868538846</v>
      </c>
      <c r="BQ19">
        <v>0.43793599876193362</v>
      </c>
      <c r="BR19">
        <v>0.40779551634638489</v>
      </c>
      <c r="BS19">
        <v>0.37964095052260471</v>
      </c>
      <c r="BT19">
        <v>0.35335504265922452</v>
      </c>
      <c r="BU19">
        <v>0.32882737898585679</v>
      </c>
      <c r="BV19">
        <v>0.30595404418305222</v>
      </c>
      <c r="BW19">
        <v>0.28463729475773031</v>
      </c>
      <c r="BX19">
        <v>0.26478525119296809</v>
      </c>
      <c r="BY19">
        <v>0.24631160792761439</v>
      </c>
      <c r="BZ19">
        <v>0.2291353602839922</v>
      </c>
      <c r="CA19">
        <v>0.21318054752115889</v>
      </c>
      <c r="CB19">
        <v>0.1983760112470517</v>
      </c>
      <c r="CC19">
        <v>0.18465516847551761</v>
      </c>
      <c r="CD19">
        <v>0.17195579866393401</v>
      </c>
      <c r="CE19">
        <v>0.16021984411403639</v>
      </c>
      <c r="CF19">
        <v>0.1493932231628653</v>
      </c>
      <c r="CG19">
        <v>0.13942565563258311</v>
      </c>
      <c r="CH19">
        <v>0.13027050004746871</v>
      </c>
      <c r="CI19">
        <v>0.1218846021638202</v>
      </c>
      <c r="CJ19">
        <v>0.11422815439392379</v>
      </c>
      <c r="CK19">
        <v>0.1072645657388399</v>
      </c>
      <c r="CL19">
        <v>0.1009603418766413</v>
      </c>
      <c r="CM19">
        <v>9.5284975083040166E-2</v>
      </c>
      <c r="CN19">
        <v>9.0210843690202144E-2</v>
      </c>
      <c r="CO19">
        <v>8.5713120817075134E-2</v>
      </c>
      <c r="CP19">
        <v>8.1769692130882796E-2</v>
      </c>
      <c r="CQ19">
        <v>7.8361082424661638E-2</v>
      </c>
      <c r="CR19">
        <v>7.5470390819964372E-2</v>
      </c>
      <c r="CS19">
        <v>7.3083234427222393E-2</v>
      </c>
      <c r="CT19">
        <v>7.118770031885556E-2</v>
      </c>
      <c r="CU19">
        <v>6.9774305692147015E-2</v>
      </c>
      <c r="CV19">
        <v>6.8835966120257441E-2</v>
      </c>
      <c r="CW19">
        <v>6.8367971810641789E-2</v>
      </c>
    </row>
    <row r="20" spans="2:101" x14ac:dyDescent="0.25">
      <c r="B20">
        <v>17</v>
      </c>
      <c r="C20">
        <v>28.74270552044775</v>
      </c>
      <c r="D20">
        <v>27.11147612721798</v>
      </c>
      <c r="E20">
        <v>25.571632141226861</v>
      </c>
      <c r="F20">
        <v>24.118060544975808</v>
      </c>
      <c r="G20">
        <v>22.745935769082308</v>
      </c>
      <c r="H20">
        <v>21.450703481704849</v>
      </c>
      <c r="I20">
        <v>20.228065290057408</v>
      </c>
      <c r="J20">
        <v>19.073964302912909</v>
      </c>
      <c r="K20">
        <v>17.984571505859211</v>
      </c>
      <c r="L20">
        <v>16.95627290377497</v>
      </c>
      <c r="M20">
        <v>15.985657387542981</v>
      </c>
      <c r="N20">
        <v>15.069505284426</v>
      </c>
      <c r="O20">
        <v>14.2047775538007</v>
      </c>
      <c r="P20">
        <v>13.388605592089529</v>
      </c>
      <c r="Q20">
        <v>12.618281612751989</v>
      </c>
      <c r="R20">
        <v>11.89124956910622</v>
      </c>
      <c r="S20">
        <v>11.205096589552401</v>
      </c>
      <c r="T20">
        <v>10.55754489646994</v>
      </c>
      <c r="U20">
        <v>9.9464441816642424</v>
      </c>
      <c r="V20">
        <v>9.3697644127534279</v>
      </c>
      <c r="W20">
        <v>8.8255890463140556</v>
      </c>
      <c r="X20">
        <v>8.3121086249542131</v>
      </c>
      <c r="Y20">
        <v>7.8276147367553621</v>
      </c>
      <c r="Z20">
        <v>7.3704943167262664</v>
      </c>
      <c r="AA20">
        <v>6.9392242710469949</v>
      </c>
      <c r="AB20">
        <v>6.5323664059521338</v>
      </c>
      <c r="AC20">
        <v>6.1485626441136354</v>
      </c>
      <c r="AD20">
        <v>5.7865305123385644</v>
      </c>
      <c r="AE20">
        <v>5.4450588852985877</v>
      </c>
      <c r="AF20">
        <v>5.1230039708594441</v>
      </c>
      <c r="AG20">
        <v>4.8192855233826579</v>
      </c>
      <c r="AH20">
        <v>4.5328832721309968</v>
      </c>
      <c r="AI20">
        <v>4.2628335526264483</v>
      </c>
      <c r="AJ20">
        <v>4.0082261294867818</v>
      </c>
      <c r="AK20">
        <v>3.768201199906827</v>
      </c>
      <c r="AL20">
        <v>3.541946567554894</v>
      </c>
      <c r="AM20">
        <v>3.3286949772260992</v>
      </c>
      <c r="AN20">
        <v>3.1277216011338189</v>
      </c>
      <c r="AO20">
        <v>2.9383416682304579</v>
      </c>
      <c r="AP20">
        <v>2.7599082284304508</v>
      </c>
      <c r="AQ20">
        <v>2.591810044063878</v>
      </c>
      <c r="AR20">
        <v>2.4334696013192318</v>
      </c>
      <c r="AS20">
        <v>2.2843412348407539</v>
      </c>
      <c r="AT20">
        <v>2.1439093590300402</v>
      </c>
      <c r="AU20">
        <v>2.011686799965096</v>
      </c>
      <c r="AV20">
        <v>1.8872132221934701</v>
      </c>
      <c r="AW20">
        <v>1.7700536449808</v>
      </c>
      <c r="AX20">
        <v>1.6597970429031199</v>
      </c>
      <c r="AY20">
        <v>1.556055025961405</v>
      </c>
      <c r="AZ20">
        <v>1.458460594671285</v>
      </c>
      <c r="BA20">
        <v>1.366666965840164</v>
      </c>
      <c r="BB20">
        <v>1.2803464649892571</v>
      </c>
      <c r="BC20">
        <v>1.19918948160987</v>
      </c>
      <c r="BD20">
        <v>1.12290348366249</v>
      </c>
      <c r="BE20">
        <v>1.051212087934386</v>
      </c>
      <c r="BF20">
        <v>0.98385418306742145</v>
      </c>
      <c r="BG20">
        <v>0.92058310225290374</v>
      </c>
      <c r="BH20">
        <v>0.86116584276538366</v>
      </c>
      <c r="BI20">
        <v>0.80538232967281131</v>
      </c>
      <c r="BJ20">
        <v>0.7530247212168556</v>
      </c>
      <c r="BK20">
        <v>0.70389675350503067</v>
      </c>
      <c r="BL20">
        <v>0.65781312229600652</v>
      </c>
      <c r="BM20">
        <v>0.61459889979150095</v>
      </c>
      <c r="BN20">
        <v>0.5740889844729401</v>
      </c>
      <c r="BO20">
        <v>0.53612758213894618</v>
      </c>
      <c r="BP20">
        <v>0.50056771641112618</v>
      </c>
      <c r="BQ20">
        <v>0.46727076708085102</v>
      </c>
      <c r="BR20">
        <v>0.43610603476913262</v>
      </c>
      <c r="BS20">
        <v>0.40695033046563051</v>
      </c>
      <c r="BT20">
        <v>0.37968758860150431</v>
      </c>
      <c r="BU20">
        <v>0.35420850239463658</v>
      </c>
      <c r="BV20">
        <v>0.33041018028487612</v>
      </c>
      <c r="BW20">
        <v>0.30819582235171289</v>
      </c>
      <c r="BX20">
        <v>0.28747441567739912</v>
      </c>
      <c r="BY20">
        <v>0.26816044768522063</v>
      </c>
      <c r="BZ20">
        <v>0.25017363654565011</v>
      </c>
      <c r="CA20">
        <v>0.23343867780262101</v>
      </c>
      <c r="CB20">
        <v>0.21788500642844691</v>
      </c>
      <c r="CC20">
        <v>0.20344657356906931</v>
      </c>
      <c r="CD20">
        <v>0.1900616372916169</v>
      </c>
      <c r="CE20">
        <v>0.1776725666938154</v>
      </c>
      <c r="CF20">
        <v>0.1662256587798086</v>
      </c>
      <c r="CG20">
        <v>0.15567096754957499</v>
      </c>
      <c r="CH20">
        <v>0.1459621447895183</v>
      </c>
      <c r="CI20">
        <v>0.1370562920901201</v>
      </c>
      <c r="CJ20">
        <v>0.12891382365290771</v>
      </c>
      <c r="CK20">
        <v>0.1214983394835511</v>
      </c>
      <c r="CL20">
        <v>0.1147765086007905</v>
      </c>
      <c r="CM20">
        <v>0.10871796192223571</v>
      </c>
      <c r="CN20">
        <v>0.1032951945179995</v>
      </c>
      <c r="CO20">
        <v>9.8483476951733998E-2</v>
      </c>
      <c r="CP20">
        <v>9.4260775456065843E-2</v>
      </c>
      <c r="CQ20">
        <v>9.0607680715767108E-2</v>
      </c>
      <c r="CR20">
        <v>8.7507345057368971E-2</v>
      </c>
      <c r="CS20">
        <v>8.4945427868434162E-2</v>
      </c>
      <c r="CT20">
        <v>8.2910049093443988E-2</v>
      </c>
      <c r="CU20">
        <v>8.1391750676337943E-2</v>
      </c>
      <c r="CV20">
        <v>8.0383465842256155E-2</v>
      </c>
      <c r="CW20">
        <v>7.9880496133086162E-2</v>
      </c>
    </row>
    <row r="21" spans="2:101" x14ac:dyDescent="0.25">
      <c r="B21">
        <v>18</v>
      </c>
      <c r="C21">
        <v>28.76811981278583</v>
      </c>
      <c r="D21">
        <v>27.138718374215451</v>
      </c>
      <c r="E21">
        <v>25.60064990225051</v>
      </c>
      <c r="F21">
        <v>24.148798727562269</v>
      </c>
      <c r="G21">
        <v>22.778336794995401</v>
      </c>
      <c r="H21">
        <v>21.484707458222491</v>
      </c>
      <c r="I21">
        <v>20.263610185810411</v>
      </c>
      <c r="J21">
        <v>19.110986127589559</v>
      </c>
      <c r="K21">
        <v>18.023004493084429</v>
      </c>
      <c r="L21">
        <v>16.996049696471271</v>
      </c>
      <c r="M21">
        <v>16.026709225081369</v>
      </c>
      <c r="N21">
        <v>15.11176219088008</v>
      </c>
      <c r="O21">
        <v>14.24816852662485</v>
      </c>
      <c r="P21">
        <v>13.433058790552639</v>
      </c>
      <c r="Q21">
        <v>12.663724545472061</v>
      </c>
      <c r="R21">
        <v>11.937609280047511</v>
      </c>
      <c r="S21">
        <v>11.252299841865851</v>
      </c>
      <c r="T21">
        <v>10.60551835357921</v>
      </c>
      <c r="U21">
        <v>9.9951145850236927</v>
      </c>
      <c r="V21">
        <v>9.4190587557301537</v>
      </c>
      <c r="W21">
        <v>8.8754347436745817</v>
      </c>
      <c r="X21">
        <v>8.3624336774658907</v>
      </c>
      <c r="Y21">
        <v>7.8783478904441422</v>
      </c>
      <c r="Z21">
        <v>7.4215652163654076</v>
      </c>
      <c r="AA21">
        <v>6.990563607485182</v>
      </c>
      <c r="AB21">
        <v>6.583906056924703</v>
      </c>
      <c r="AC21">
        <v>6.2002358082163056</v>
      </c>
      <c r="AD21">
        <v>5.8382718358796248</v>
      </c>
      <c r="AE21">
        <v>5.4968045817822384</v>
      </c>
      <c r="AF21">
        <v>5.1746919328901324</v>
      </c>
      <c r="AG21">
        <v>4.870855426817136</v>
      </c>
      <c r="AH21">
        <v>4.5842766723417867</v>
      </c>
      <c r="AI21">
        <v>4.3139939727767436</v>
      </c>
      <c r="AJ21">
        <v>4.0590991407528341</v>
      </c>
      <c r="AK21">
        <v>3.8187344936189298</v>
      </c>
      <c r="AL21">
        <v>3.5920900192624998</v>
      </c>
      <c r="AM21">
        <v>3.3784007027257439</v>
      </c>
      <c r="AN21">
        <v>3.1769440045307338</v>
      </c>
      <c r="AO21">
        <v>2.9870374821354702</v>
      </c>
      <c r="AP21">
        <v>2.8080365464232022</v>
      </c>
      <c r="AQ21">
        <v>2.6393323455811939</v>
      </c>
      <c r="AR21">
        <v>2.480349769153722</v>
      </c>
      <c r="AS21">
        <v>2.3305455654592162</v>
      </c>
      <c r="AT21">
        <v>2.1894065659440112</v>
      </c>
      <c r="AU21">
        <v>2.0564480104067631</v>
      </c>
      <c r="AV21">
        <v>1.931211967369179</v>
      </c>
      <c r="AW21">
        <v>1.8132658441914971</v>
      </c>
      <c r="AX21">
        <v>1.702200981836171</v>
      </c>
      <c r="AY21">
        <v>1.597631329471497</v>
      </c>
      <c r="AZ21">
        <v>1.499192194379253</v>
      </c>
      <c r="BA21">
        <v>1.4065390628879291</v>
      </c>
      <c r="BB21">
        <v>1.3193464882963579</v>
      </c>
      <c r="BC21">
        <v>1.237307041982552</v>
      </c>
      <c r="BD21">
        <v>1.16013032410982</v>
      </c>
      <c r="BE21">
        <v>1.0875420305476791</v>
      </c>
      <c r="BF21">
        <v>1.0192830728191991</v>
      </c>
      <c r="BG21">
        <v>0.95510874806988333</v>
      </c>
      <c r="BH21">
        <v>0.89478795622665919</v>
      </c>
      <c r="BI21">
        <v>0.83810246167941871</v>
      </c>
      <c r="BJ21">
        <v>0.78484619697252456</v>
      </c>
      <c r="BK21">
        <v>0.73482460614009359</v>
      </c>
      <c r="BL21">
        <v>0.68785402545730223</v>
      </c>
      <c r="BM21">
        <v>0.64376109951073768</v>
      </c>
      <c r="BN21">
        <v>0.60238223061449636</v>
      </c>
      <c r="BO21">
        <v>0.56356305971554921</v>
      </c>
      <c r="BP21">
        <v>0.52715797704236433</v>
      </c>
      <c r="BQ21">
        <v>0.49302966085515892</v>
      </c>
      <c r="BR21">
        <v>0.46104864275481389</v>
      </c>
      <c r="BS21">
        <v>0.4310928981007543</v>
      </c>
      <c r="BT21">
        <v>0.40304746017622939</v>
      </c>
      <c r="BU21">
        <v>0.37680405682277401</v>
      </c>
      <c r="BV21">
        <v>0.35226076834438641</v>
      </c>
      <c r="BW21">
        <v>0.32932170555643159</v>
      </c>
      <c r="BX21">
        <v>0.30789670692470511</v>
      </c>
      <c r="BY21">
        <v>0.28790105380666492</v>
      </c>
      <c r="BZ21">
        <v>0.2692552028698379</v>
      </c>
      <c r="CA21">
        <v>0.25188453482198681</v>
      </c>
      <c r="CB21">
        <v>0.2357191186440129</v>
      </c>
      <c r="CC21">
        <v>0.2206934905699571</v>
      </c>
      <c r="CD21">
        <v>0.20674644710900739</v>
      </c>
      <c r="CE21">
        <v>0.19382085145233041</v>
      </c>
      <c r="CF21">
        <v>0.18186345265294601</v>
      </c>
      <c r="CG21">
        <v>0.17082471700994981</v>
      </c>
      <c r="CH21">
        <v>0.16065867112928101</v>
      </c>
      <c r="CI21">
        <v>0.151322756172102</v>
      </c>
      <c r="CJ21">
        <v>0.14277769283881489</v>
      </c>
      <c r="CK21">
        <v>0.13498735667195039</v>
      </c>
      <c r="CL21">
        <v>0.12791866329472551</v>
      </c>
      <c r="CM21">
        <v>0.1215414632341293</v>
      </c>
      <c r="CN21">
        <v>0.1158284460080594</v>
      </c>
      <c r="CO21">
        <v>0.1107550531854218</v>
      </c>
      <c r="CP21">
        <v>0.10629940015633139</v>
      </c>
      <c r="CQ21">
        <v>0.1024422063767228</v>
      </c>
      <c r="CR21">
        <v>9.916673387789679E-2</v>
      </c>
      <c r="CS21">
        <v>9.6458733856902665E-2</v>
      </c>
      <c r="CT21">
        <v>9.4306401188279487E-2</v>
      </c>
      <c r="CU21">
        <v>9.2700336721653023E-2</v>
      </c>
      <c r="CV21">
        <v>9.1633517253108282E-2</v>
      </c>
      <c r="CW21">
        <v>9.1101273081219777E-2</v>
      </c>
    </row>
    <row r="22" spans="2:101" x14ac:dyDescent="0.25">
      <c r="B22">
        <v>19</v>
      </c>
      <c r="C22">
        <v>28.787832760460851</v>
      </c>
      <c r="D22">
        <v>27.159876308398111</v>
      </c>
      <c r="E22">
        <v>25.623214220967011</v>
      </c>
      <c r="F22">
        <v>24.172728801960961</v>
      </c>
      <c r="G22">
        <v>22.803590086154649</v>
      </c>
      <c r="H22">
        <v>21.51123963793906</v>
      </c>
      <c r="I22">
        <v>20.29137526091159</v>
      </c>
      <c r="J22">
        <v>19.139936567304879</v>
      </c>
      <c r="K22">
        <v>18.05309135900837</v>
      </c>
      <c r="L22">
        <v>17.02722277464488</v>
      </c>
      <c r="M22">
        <v>16.058917159720711</v>
      </c>
      <c r="N22">
        <v>15.14495261928016</v>
      </c>
      <c r="O22">
        <v>14.28228821477181</v>
      </c>
      <c r="P22">
        <v>13.46805376898177</v>
      </c>
      <c r="Q22">
        <v>12.69954024491723</v>
      </c>
      <c r="R22">
        <v>11.97419066643646</v>
      </c>
      <c r="S22">
        <v>11.289591550227181</v>
      </c>
      <c r="T22">
        <v>10.64346482043943</v>
      </c>
      <c r="U22">
        <v>10.033660178887279</v>
      </c>
      <c r="V22">
        <v>9.4581479052515824</v>
      </c>
      <c r="W22">
        <v>8.915012063148172</v>
      </c>
      <c r="X22">
        <v>8.4024440892785286</v>
      </c>
      <c r="Y22">
        <v>7.918736744155269</v>
      </c>
      <c r="Z22">
        <v>7.4622784040996537</v>
      </c>
      <c r="AA22">
        <v>7.03154767534485</v>
      </c>
      <c r="AB22">
        <v>6.6251083121517</v>
      </c>
      <c r="AC22">
        <v>6.2416044218564943</v>
      </c>
      <c r="AD22">
        <v>5.879755940726211</v>
      </c>
      <c r="AE22">
        <v>5.5383543653990772</v>
      </c>
      <c r="AF22">
        <v>5.2162587255401949</v>
      </c>
      <c r="AG22">
        <v>4.9123917841460374</v>
      </c>
      <c r="AH22">
        <v>4.62573645269089</v>
      </c>
      <c r="AI22">
        <v>4.3553324090248973</v>
      </c>
      <c r="AJ22">
        <v>4.1002729066101233</v>
      </c>
      <c r="AK22">
        <v>3.8597017643198379</v>
      </c>
      <c r="AL22">
        <v>3.632810526629398</v>
      </c>
      <c r="AM22">
        <v>3.4188357845967499</v>
      </c>
      <c r="AN22">
        <v>3.2170566485682661</v>
      </c>
      <c r="AO22">
        <v>3.0267923640535721</v>
      </c>
      <c r="AP22">
        <v>2.8474000626925351</v>
      </c>
      <c r="AQ22">
        <v>2.6782726406905151</v>
      </c>
      <c r="AR22">
        <v>2.518836757525726</v>
      </c>
      <c r="AS22">
        <v>2.3685509481365008</v>
      </c>
      <c r="AT22">
        <v>2.226903842177864</v>
      </c>
      <c r="AU22">
        <v>2.0934124842971231</v>
      </c>
      <c r="AV22">
        <v>1.9676207497187319</v>
      </c>
      <c r="AW22">
        <v>1.849097849750154</v>
      </c>
      <c r="AX22">
        <v>1.7374369221242569</v>
      </c>
      <c r="AY22">
        <v>1.6322537013808009</v>
      </c>
      <c r="AZ22">
        <v>1.533185264760613</v>
      </c>
      <c r="BA22">
        <v>1.4398888493422539</v>
      </c>
      <c r="BB22">
        <v>1.352040736392959</v>
      </c>
      <c r="BC22">
        <v>1.269335199134292</v>
      </c>
      <c r="BD22">
        <v>1.191483510339036</v>
      </c>
      <c r="BE22">
        <v>1.1182130063799389</v>
      </c>
      <c r="BF22">
        <v>1.0492662045438961</v>
      </c>
      <c r="BG22">
        <v>0.98439997060741546</v>
      </c>
      <c r="BH22">
        <v>0.92338473384147834</v>
      </c>
      <c r="BI22">
        <v>0.86600374677671021</v>
      </c>
      <c r="BJ22">
        <v>0.81205238721362805</v>
      </c>
      <c r="BK22">
        <v>0.76133750010813106</v>
      </c>
      <c r="BL22">
        <v>0.71367677709982547</v>
      </c>
      <c r="BM22">
        <v>0.66889817158065679</v>
      </c>
      <c r="BN22">
        <v>0.62683934732410718</v>
      </c>
      <c r="BO22">
        <v>0.58734715881124122</v>
      </c>
      <c r="BP22">
        <v>0.55027716149959194</v>
      </c>
      <c r="BQ22">
        <v>0.51549315038458221</v>
      </c>
      <c r="BR22">
        <v>0.482866725301207</v>
      </c>
      <c r="BS22">
        <v>0.45227688150641171</v>
      </c>
      <c r="BT22">
        <v>0.4236096241702445</v>
      </c>
      <c r="BU22">
        <v>0.39675760548675798</v>
      </c>
      <c r="BV22">
        <v>0.37161978319403549</v>
      </c>
      <c r="BW22">
        <v>0.34810109936688438</v>
      </c>
      <c r="BX22">
        <v>0.32611217841590912</v>
      </c>
      <c r="BY22">
        <v>0.30556904329308759</v>
      </c>
      <c r="BZ22">
        <v>0.28639284896683581</v>
      </c>
      <c r="CA22">
        <v>0.26850963228907132</v>
      </c>
      <c r="CB22">
        <v>0.25185007743317162</v>
      </c>
      <c r="CC22">
        <v>0.23634929613515629</v>
      </c>
      <c r="CD22">
        <v>0.22194662202107521</v>
      </c>
      <c r="CE22">
        <v>0.20858541835165059</v>
      </c>
      <c r="CF22">
        <v>0.19621289856082461</v>
      </c>
      <c r="CG22">
        <v>0.1847799590082026</v>
      </c>
      <c r="CH22">
        <v>0.17424102340657471</v>
      </c>
      <c r="CI22">
        <v>0.16455389842490101</v>
      </c>
      <c r="CJ22">
        <v>0.15567964000448811</v>
      </c>
      <c r="CK22">
        <v>0.1475824299617087</v>
      </c>
      <c r="CL22">
        <v>0.14022946248463189</v>
      </c>
      <c r="CM22">
        <v>0.13359084016347789</v>
      </c>
      <c r="CN22">
        <v>0.12763947922598681</v>
      </c>
      <c r="CO22">
        <v>0.12235102367872901</v>
      </c>
      <c r="CP22">
        <v>0.1177037680841779</v>
      </c>
      <c r="CQ22">
        <v>0.1136785887311247</v>
      </c>
      <c r="CR22">
        <v>0.1102588829828524</v>
      </c>
      <c r="CS22">
        <v>0.10743051661348681</v>
      </c>
      <c r="CT22">
        <v>0.1051817789682173</v>
      </c>
      <c r="CU22">
        <v>0.1035033458077172</v>
      </c>
      <c r="CV22">
        <v>0.1023882497211914</v>
      </c>
      <c r="CW22">
        <v>0.10183185801612921</v>
      </c>
    </row>
    <row r="23" spans="2:101" x14ac:dyDescent="0.25">
      <c r="B23">
        <v>20</v>
      </c>
      <c r="C23">
        <v>28.80319647288448</v>
      </c>
      <c r="D23">
        <v>27.176385420821429</v>
      </c>
      <c r="E23">
        <v>25.640840129435698</v>
      </c>
      <c r="F23">
        <v>24.191441350225869</v>
      </c>
      <c r="G23">
        <v>22.823357648528908</v>
      </c>
      <c r="H23">
        <v>21.532029205175821</v>
      </c>
      <c r="I23">
        <v>20.31315252879163</v>
      </c>
      <c r="J23">
        <v>19.162666027617721</v>
      </c>
      <c r="K23">
        <v>18.076736392606058</v>
      </c>
      <c r="L23">
        <v>17.051745746244521</v>
      </c>
      <c r="M23">
        <v>16.084279514130809</v>
      </c>
      <c r="N23">
        <v>15.171114978725241</v>
      </c>
      <c r="O23">
        <v>14.309210476991129</v>
      </c>
      <c r="P23">
        <v>13.49569520578078</v>
      </c>
      <c r="Q23">
        <v>12.72785960085408</v>
      </c>
      <c r="R23">
        <v>12.003146257331119</v>
      </c>
      <c r="S23">
        <v>11.319141361187199</v>
      </c>
      <c r="T23">
        <v>10.67356660310395</v>
      </c>
      <c r="U23">
        <v>10.06427154759947</v>
      </c>
      <c r="V23">
        <v>9.489226431879521</v>
      </c>
      <c r="W23">
        <v>8.9465153702850948</v>
      </c>
      <c r="X23">
        <v>8.4343299415646698</v>
      </c>
      <c r="Y23">
        <v>7.9509631374763057</v>
      </c>
      <c r="Z23">
        <v>7.4948036524300088</v>
      </c>
      <c r="AA23">
        <v>7.064330495017952</v>
      </c>
      <c r="AB23">
        <v>6.6581079033540131</v>
      </c>
      <c r="AC23">
        <v>6.2747805471571656</v>
      </c>
      <c r="AD23">
        <v>5.9130690004697746</v>
      </c>
      <c r="AE23">
        <v>5.5717654698045598</v>
      </c>
      <c r="AF23">
        <v>5.2497297633661244</v>
      </c>
      <c r="AG23">
        <v>4.945885487797395</v>
      </c>
      <c r="AH23">
        <v>4.6592164596603478</v>
      </c>
      <c r="AI23">
        <v>4.3887633195774072</v>
      </c>
      <c r="AJ23">
        <v>4.133620337636347</v>
      </c>
      <c r="AK23">
        <v>3.8929323993002498</v>
      </c>
      <c r="AL23">
        <v>3.6658921616671791</v>
      </c>
      <c r="AM23">
        <v>3.4517373704933818</v>
      </c>
      <c r="AN23">
        <v>3.2497483289314308</v>
      </c>
      <c r="AO23">
        <v>3.059245509442023</v>
      </c>
      <c r="AP23">
        <v>2.8795873008174131</v>
      </c>
      <c r="AQ23">
        <v>2.710167882706723</v>
      </c>
      <c r="AR23">
        <v>2.5504152204606139</v>
      </c>
      <c r="AS23">
        <v>2.3997891735161141</v>
      </c>
      <c r="AT23">
        <v>2.2577797109233089</v>
      </c>
      <c r="AU23">
        <v>2.1239052279753068</v>
      </c>
      <c r="AV23">
        <v>1.9977109582425061</v>
      </c>
      <c r="AW23">
        <v>1.8787674756330981</v>
      </c>
      <c r="AX23">
        <v>1.766669281404625</v>
      </c>
      <c r="AY23">
        <v>1.6610334713376129</v>
      </c>
      <c r="AZ23">
        <v>1.5614984785525909</v>
      </c>
      <c r="BA23">
        <v>1.467722887707078</v>
      </c>
      <c r="BB23">
        <v>1.379384316550281</v>
      </c>
      <c r="BC23">
        <v>1.296178361041078</v>
      </c>
      <c r="BD23">
        <v>1.2178176004500001</v>
      </c>
      <c r="BE23">
        <v>1.144030659069283</v>
      </c>
      <c r="BF23">
        <v>1.074561321347095</v>
      </c>
      <c r="BG23">
        <v>1.0091676974435171</v>
      </c>
      <c r="BH23">
        <v>0.94762143637731822</v>
      </c>
      <c r="BI23">
        <v>0.88970698409456728</v>
      </c>
      <c r="BJ23">
        <v>0.83522088394320848</v>
      </c>
      <c r="BK23">
        <v>0.78397111718239709</v>
      </c>
      <c r="BL23">
        <v>0.73577648129209383</v>
      </c>
      <c r="BM23">
        <v>0.69046600397764402</v>
      </c>
      <c r="BN23">
        <v>0.64787839088617671</v>
      </c>
      <c r="BO23">
        <v>0.6078615051671038</v>
      </c>
      <c r="BP23">
        <v>0.57027187711812921</v>
      </c>
      <c r="BQ23">
        <v>0.53497424226133794</v>
      </c>
      <c r="BR23">
        <v>0.50184110629150325</v>
      </c>
      <c r="BS23">
        <v>0.4707523354309856</v>
      </c>
      <c r="BT23">
        <v>0.44159477081284731</v>
      </c>
      <c r="BU23">
        <v>0.41426186559634193</v>
      </c>
      <c r="BV23">
        <v>0.3886533435970162</v>
      </c>
      <c r="BW23">
        <v>0.36467487828755307</v>
      </c>
      <c r="BX23">
        <v>0.34223779109542779</v>
      </c>
      <c r="BY23">
        <v>0.32125876798966851</v>
      </c>
      <c r="BZ23">
        <v>0.30165959341173088</v>
      </c>
      <c r="CA23">
        <v>0.28336690066492182</v>
      </c>
      <c r="CB23">
        <v>0.2663119379331268</v>
      </c>
      <c r="CC23">
        <v>0.25043034915301732</v>
      </c>
      <c r="CD23">
        <v>0.23566196901458231</v>
      </c>
      <c r="CE23">
        <v>0.22195063141295501</v>
      </c>
      <c r="CF23">
        <v>0.2092439907202108</v>
      </c>
      <c r="CG23">
        <v>0.197493355289281</v>
      </c>
      <c r="CH23">
        <v>0.18665353264348911</v>
      </c>
      <c r="CI23">
        <v>0.1766826858446244</v>
      </c>
      <c r="CJ23">
        <v>0.16754220057004279</v>
      </c>
      <c r="CK23">
        <v>0.15919656246517461</v>
      </c>
      <c r="CL23">
        <v>0.15161324437213</v>
      </c>
      <c r="CM23">
        <v>0.14476260306795849</v>
      </c>
      <c r="CN23">
        <v>0.13861778517764459</v>
      </c>
      <c r="CO23">
        <v>0.13315464195722901</v>
      </c>
      <c r="CP23">
        <v>0.1283516526716256</v>
      </c>
      <c r="CQ23">
        <v>0.12418985631988801</v>
      </c>
      <c r="CR23">
        <v>0.12065279148793311</v>
      </c>
      <c r="CS23">
        <v>0.11772644413519059</v>
      </c>
      <c r="CT23">
        <v>0.1153992031473733</v>
      </c>
      <c r="CU23">
        <v>0.1136618235126855</v>
      </c>
      <c r="CV23">
        <v>0.1125073970033616</v>
      </c>
      <c r="CW23">
        <v>0.11193133026857929</v>
      </c>
    </row>
    <row r="24" spans="2:101" x14ac:dyDescent="0.25">
      <c r="B24">
        <v>21</v>
      </c>
      <c r="C24">
        <v>28.815222848819339</v>
      </c>
      <c r="D24">
        <v>27.18932213065985</v>
      </c>
      <c r="E24">
        <v>25.654665848946308</v>
      </c>
      <c r="F24">
        <v>24.206133563791251</v>
      </c>
      <c r="G24">
        <v>22.83889270838349</v>
      </c>
      <c r="H24">
        <v>21.548382392933579</v>
      </c>
      <c r="I24">
        <v>20.330298119050479</v>
      </c>
      <c r="J24">
        <v>19.180577353423001</v>
      </c>
      <c r="K24">
        <v>18.095385912551649</v>
      </c>
      <c r="L24">
        <v>17.071105112988011</v>
      </c>
      <c r="M24">
        <v>16.10431964409679</v>
      </c>
      <c r="N24">
        <v>15.19180612277067</v>
      </c>
      <c r="O24">
        <v>14.330522291806339</v>
      </c>
      <c r="P24">
        <v>13.51759682580119</v>
      </c>
      <c r="Q24">
        <v>12.75031971045931</v>
      </c>
      <c r="R24">
        <v>12.026133163111259</v>
      </c>
      <c r="S24">
        <v>11.342623064059479</v>
      </c>
      <c r="T24">
        <v>10.69751087006761</v>
      </c>
      <c r="U24">
        <v>10.088645982921919</v>
      </c>
      <c r="V24">
        <v>9.5139985475126565</v>
      </c>
      <c r="W24">
        <v>8.9716526553175981</v>
      </c>
      <c r="X24">
        <v>8.4597999305232499</v>
      </c>
      <c r="Y24">
        <v>7.9767334772968148</v>
      </c>
      <c r="Z24">
        <v>7.5208421679278619</v>
      </c>
      <c r="AA24">
        <v>7.0906052526964087</v>
      </c>
      <c r="AB24">
        <v>6.6845872733981233</v>
      </c>
      <c r="AC24">
        <v>6.3014332634712336</v>
      </c>
      <c r="AD24">
        <v>5.9398642186263269</v>
      </c>
      <c r="AE24">
        <v>5.5986728227833824</v>
      </c>
      <c r="AF24">
        <v>5.2767194149726837</v>
      </c>
      <c r="AG24">
        <v>4.9729281836608523</v>
      </c>
      <c r="AH24">
        <v>4.6862835757226238</v>
      </c>
      <c r="AI24">
        <v>4.4158269079957639</v>
      </c>
      <c r="AJ24">
        <v>4.1606531700332443</v>
      </c>
      <c r="AK24">
        <v>3.9199080073054522</v>
      </c>
      <c r="AL24">
        <v>3.6927848747080798</v>
      </c>
      <c r="AM24">
        <v>3.478522350800664</v>
      </c>
      <c r="AN24">
        <v>3.2764016037378232</v>
      </c>
      <c r="AO24">
        <v>3.0857440003626899</v>
      </c>
      <c r="AP24">
        <v>2.9059088504107198</v>
      </c>
      <c r="AQ24">
        <v>2.7362912782242561</v>
      </c>
      <c r="AR24">
        <v>2.5763202148050128</v>
      </c>
      <c r="AS24">
        <v>2.425456503434622</v>
      </c>
      <c r="AT24">
        <v>2.283191112473876</v>
      </c>
      <c r="AU24">
        <v>2.1490434493105588</v>
      </c>
      <c r="AV24">
        <v>2.02255976976498</v>
      </c>
      <c r="AW24">
        <v>1.9033116775826291</v>
      </c>
      <c r="AX24">
        <v>1.790894708945838</v>
      </c>
      <c r="AY24">
        <v>1.6849269972219969</v>
      </c>
      <c r="AZ24">
        <v>1.5850480134355629</v>
      </c>
      <c r="BA24">
        <v>1.490917378205878</v>
      </c>
      <c r="BB24">
        <v>1.4022137411334079</v>
      </c>
      <c r="BC24">
        <v>1.3186337238442021</v>
      </c>
      <c r="BD24">
        <v>1.2398909231170541</v>
      </c>
      <c r="BE24">
        <v>1.165714970720521</v>
      </c>
      <c r="BF24">
        <v>1.0958506467784841</v>
      </c>
      <c r="BG24">
        <v>1.0300570436638301</v>
      </c>
      <c r="BH24">
        <v>0.96810677759071251</v>
      </c>
      <c r="BI24">
        <v>0.90978524523733428</v>
      </c>
      <c r="BJ24">
        <v>0.85488992288372168</v>
      </c>
      <c r="BK24">
        <v>0.80322970569311314</v>
      </c>
      <c r="BL24">
        <v>0.75462428490179745</v>
      </c>
      <c r="BM24">
        <v>0.70890356081094663</v>
      </c>
      <c r="BN24">
        <v>0.6659070895956607</v>
      </c>
      <c r="BO24">
        <v>0.62548356206142952</v>
      </c>
      <c r="BP24">
        <v>0.58749031258692597</v>
      </c>
      <c r="BQ24">
        <v>0.55179285659481869</v>
      </c>
      <c r="BR24">
        <v>0.51826445498947615</v>
      </c>
      <c r="BS24">
        <v>0.4867857040923434</v>
      </c>
      <c r="BT24">
        <v>0.45724414969269928</v>
      </c>
      <c r="BU24">
        <v>0.42953392391375389</v>
      </c>
      <c r="BV24">
        <v>0.40355540367186848</v>
      </c>
      <c r="BW24">
        <v>0.37921488958034699</v>
      </c>
      <c r="BX24">
        <v>0.35642430421899218</v>
      </c>
      <c r="BY24">
        <v>0.3351009087566732</v>
      </c>
      <c r="BZ24">
        <v>0.31516703697673693</v>
      </c>
      <c r="CA24">
        <v>0.29654984581440652</v>
      </c>
      <c r="CB24">
        <v>0.27918108157156862</v>
      </c>
      <c r="CC24">
        <v>0.26299686102770881</v>
      </c>
      <c r="CD24">
        <v>0.24793746671642</v>
      </c>
      <c r="CE24">
        <v>0.2339471556850331</v>
      </c>
      <c r="CF24">
        <v>0.22097398110067851</v>
      </c>
      <c r="CG24">
        <v>0.20896962610960579</v>
      </c>
      <c r="CH24">
        <v>0.19788924939805369</v>
      </c>
      <c r="CI24">
        <v>0.1876913419424851</v>
      </c>
      <c r="CJ24">
        <v>0.17833759447471881</v>
      </c>
      <c r="CK24">
        <v>0.16979277522354461</v>
      </c>
      <c r="CL24">
        <v>0.16202461752890771</v>
      </c>
      <c r="CM24">
        <v>0.15500371695782339</v>
      </c>
      <c r="CN24">
        <v>0.14870343758293561</v>
      </c>
      <c r="CO24">
        <v>0.14309982711518821</v>
      </c>
      <c r="CP24">
        <v>0.13817154061152631</v>
      </c>
      <c r="CQ24">
        <v>0.13389977250700119</v>
      </c>
      <c r="CR24">
        <v>0.1302681967482128</v>
      </c>
      <c r="CS24">
        <v>0.12726291483178051</v>
      </c>
      <c r="CT24">
        <v>0.1248724115775941</v>
      </c>
      <c r="CU24">
        <v>0.1230875184920328</v>
      </c>
      <c r="CV24">
        <v>0.12190138460127239</v>
      </c>
      <c r="CW24">
        <v>0.1213094546592845</v>
      </c>
    </row>
    <row r="25" spans="2:101" x14ac:dyDescent="0.25">
      <c r="B25">
        <v>22</v>
      </c>
      <c r="C25">
        <v>28.82467459948899</v>
      </c>
      <c r="D25">
        <v>27.199499233031361</v>
      </c>
      <c r="E25">
        <v>25.665552317474859</v>
      </c>
      <c r="F25">
        <v>24.217712496533188</v>
      </c>
      <c r="G25">
        <v>22.851146329661361</v>
      </c>
      <c r="H25">
        <v>21.561292097737311</v>
      </c>
      <c r="I25">
        <v>20.343844519027421</v>
      </c>
      <c r="J25">
        <v>19.194740324305791</v>
      </c>
      <c r="K25">
        <v>18.110144642870299</v>
      </c>
      <c r="L25">
        <v>17.086438153910159</v>
      </c>
      <c r="M25">
        <v>16.120204960238421</v>
      </c>
      <c r="N25">
        <v>15.208221143818999</v>
      </c>
      <c r="O25">
        <v>14.347443964795779</v>
      </c>
      <c r="P25">
        <v>13.535001667883821</v>
      </c>
      <c r="Q25">
        <v>12.768183862012179</v>
      </c>
      <c r="R25">
        <v>12.04443244102413</v>
      </c>
      <c r="S25">
        <v>11.361333015048849</v>
      </c>
      <c r="T25">
        <v>10.716606823865449</v>
      </c>
      <c r="U25">
        <v>10.108103105190541</v>
      </c>
      <c r="V25">
        <v>9.533791892340993</v>
      </c>
      <c r="W25">
        <v>8.9917572171582112</v>
      </c>
      <c r="X25">
        <v>8.4801906954339685</v>
      </c>
      <c r="Y25">
        <v>7.9973854733561076</v>
      </c>
      <c r="Z25">
        <v>7.5417305146983287</v>
      </c>
      <c r="AA25">
        <v>7.1117052096166429</v>
      </c>
      <c r="AB25">
        <v>6.7058742869894852</v>
      </c>
      <c r="AC25">
        <v>6.3228830132523601</v>
      </c>
      <c r="AD25">
        <v>5.9614526616351098</v>
      </c>
      <c r="AE25">
        <v>5.6203762366129917</v>
      </c>
      <c r="AF25">
        <v>5.2985144392355306</v>
      </c>
      <c r="AG25">
        <v>4.9947918598015706</v>
      </c>
      <c r="AH25">
        <v>4.7081933851087738</v>
      </c>
      <c r="AI25">
        <v>4.4377608082224453</v>
      </c>
      <c r="AJ25">
        <v>4.1825896293854452</v>
      </c>
      <c r="AK25">
        <v>3.9418260373296108</v>
      </c>
      <c r="AL25">
        <v>3.7146640608519852</v>
      </c>
      <c r="AM25">
        <v>3.5003428810883821</v>
      </c>
      <c r="AN25">
        <v>3.2981442954538949</v>
      </c>
      <c r="AO25">
        <v>3.1073903247271901</v>
      </c>
      <c r="AP25">
        <v>2.9274409552340819</v>
      </c>
      <c r="AQ25">
        <v>2.7576920085378491</v>
      </c>
      <c r="AR25">
        <v>2.5975731314703392</v>
      </c>
      <c r="AS25">
        <v>2.4465458997407059</v>
      </c>
      <c r="AT25">
        <v>2.3041020287388512</v>
      </c>
      <c r="AU25">
        <v>2.169761685509604</v>
      </c>
      <c r="AV25">
        <v>2.043071896212648</v>
      </c>
      <c r="AW25">
        <v>1.92360504370319</v>
      </c>
      <c r="AX25">
        <v>1.810957450170501</v>
      </c>
      <c r="AY25">
        <v>1.7047480400567661</v>
      </c>
      <c r="AZ25">
        <v>1.60461707874808</v>
      </c>
      <c r="BA25">
        <v>1.5102249827837699</v>
      </c>
      <c r="BB25">
        <v>1.4212511975704929</v>
      </c>
      <c r="BC25">
        <v>1.3373931388143669</v>
      </c>
      <c r="BD25">
        <v>1.258365194098662</v>
      </c>
      <c r="BE25">
        <v>1.183897781236918</v>
      </c>
      <c r="BF25">
        <v>1.1137364602224511</v>
      </c>
      <c r="BG25">
        <v>1.0476410957757321</v>
      </c>
      <c r="BH25">
        <v>0.98538506766165213</v>
      </c>
      <c r="BI25">
        <v>0.92675452610974252</v>
      </c>
      <c r="BJ25">
        <v>0.87154768982261566</v>
      </c>
      <c r="BK25">
        <v>0.81957418420165862</v>
      </c>
      <c r="BL25">
        <v>0.77065441755487607</v>
      </c>
      <c r="BM25">
        <v>0.72461899318014922</v>
      </c>
      <c r="BN25">
        <v>0.68130815533851796</v>
      </c>
      <c r="BO25">
        <v>0.6405712672467514</v>
      </c>
      <c r="BP25">
        <v>0.60226631932689101</v>
      </c>
      <c r="BQ25">
        <v>0.56625946605293143</v>
      </c>
      <c r="BR25">
        <v>0.53242458983172181</v>
      </c>
      <c r="BS25">
        <v>0.50064289044680743</v>
      </c>
      <c r="BT25">
        <v>0.47080249868065099</v>
      </c>
      <c r="BU25">
        <v>0.44279811281268128</v>
      </c>
      <c r="BV25">
        <v>0.41653065676826478</v>
      </c>
      <c r="BW25">
        <v>0.3919069587671648</v>
      </c>
      <c r="BX25">
        <v>0.36883944938965629</v>
      </c>
      <c r="BY25">
        <v>0.34724587804437468</v>
      </c>
      <c r="BZ25">
        <v>0.32704904688444358</v>
      </c>
      <c r="CA25">
        <v>0.3081765612776573</v>
      </c>
      <c r="CB25">
        <v>0.2905605959926566</v>
      </c>
      <c r="CC25">
        <v>0.27413767631636138</v>
      </c>
      <c r="CD25">
        <v>0.25884847336854622</v>
      </c>
      <c r="CE25">
        <v>0.24463761292756209</v>
      </c>
      <c r="CF25">
        <v>0.2314534971269657</v>
      </c>
      <c r="CG25">
        <v>0.2192481384263793</v>
      </c>
      <c r="CH25">
        <v>0.20797700530140381</v>
      </c>
      <c r="CI25">
        <v>0.19759887913699711</v>
      </c>
      <c r="CJ25">
        <v>0.18807572184653421</v>
      </c>
      <c r="CK25">
        <v>0.17937255377491659</v>
      </c>
      <c r="CL25">
        <v>0.17145734147871861</v>
      </c>
      <c r="CM25">
        <v>0.16430089500955841</v>
      </c>
      <c r="CN25">
        <v>0.15787677435879291</v>
      </c>
      <c r="CO25">
        <v>0.15216120475234049</v>
      </c>
      <c r="CP25">
        <v>0.1471330005140655</v>
      </c>
      <c r="CQ25">
        <v>0.1427734972448004</v>
      </c>
      <c r="CR25">
        <v>0.13906649209183641</v>
      </c>
      <c r="CS25">
        <v>0.13599819191068191</v>
      </c>
      <c r="CT25">
        <v>0.1335571691471602</v>
      </c>
      <c r="CU25">
        <v>0.13173432529358811</v>
      </c>
      <c r="CV25">
        <v>0.13052286179792791</v>
      </c>
      <c r="CW25">
        <v>0.12991825832953879</v>
      </c>
    </row>
    <row r="26" spans="2:101" x14ac:dyDescent="0.25">
      <c r="B26">
        <v>23</v>
      </c>
      <c r="C26">
        <v>28.83213037185347</v>
      </c>
      <c r="D26">
        <v>27.20753437559534</v>
      </c>
      <c r="E26">
        <v>25.67415478591662</v>
      </c>
      <c r="F26">
        <v>24.226869540110659</v>
      </c>
      <c r="G26">
        <v>22.860844522154299</v>
      </c>
      <c r="H26">
        <v>21.571517369707319</v>
      </c>
      <c r="I26">
        <v>20.354582191292909</v>
      </c>
      <c r="J26">
        <v>19.205975142526611</v>
      </c>
      <c r="K26">
        <v>18.121860813134379</v>
      </c>
      <c r="L26">
        <v>17.098619379212671</v>
      </c>
      <c r="M26">
        <v>16.132834477742719</v>
      </c>
      <c r="N26">
        <v>15.221281762787459</v>
      </c>
      <c r="O26">
        <v>14.36091810507819</v>
      </c>
      <c r="P26">
        <v>13.548871398851</v>
      </c>
      <c r="Q26">
        <v>12.782430941822451</v>
      </c>
      <c r="R26">
        <v>12.05903835611142</v>
      </c>
      <c r="S26">
        <v>11.376279019721929</v>
      </c>
      <c r="T26">
        <v>10.73187397990946</v>
      </c>
      <c r="U26">
        <v>10.1236723213639</v>
      </c>
      <c r="V26">
        <v>9.5496439636629642</v>
      </c>
      <c r="W26">
        <v>9.0078728638847654</v>
      </c>
      <c r="X26">
        <v>8.4965506016228538</v>
      </c>
      <c r="Y26">
        <v>8.013970324924955</v>
      </c>
      <c r="Z26">
        <v>7.5585210368833051</v>
      </c>
      <c r="AA26">
        <v>7.1286822037428221</v>
      </c>
      <c r="AB26">
        <v>6.7230186664681906</v>
      </c>
      <c r="AC26">
        <v>6.3401758387250009</v>
      </c>
      <c r="AD26">
        <v>5.9788751751874356</v>
      </c>
      <c r="AE26">
        <v>5.6379098949883861</v>
      </c>
      <c r="AF26">
        <v>5.3161409459807256</v>
      </c>
      <c r="AG26">
        <v>5.0124931962831543</v>
      </c>
      <c r="AH26">
        <v>4.7259518403438081</v>
      </c>
      <c r="AI26">
        <v>4.4555590074717886</v>
      </c>
      <c r="AJ26">
        <v>4.200410561463424</v>
      </c>
      <c r="AK26">
        <v>3.959653080589034</v>
      </c>
      <c r="AL26">
        <v>3.7324810078087212</v>
      </c>
      <c r="AM26">
        <v>3.5181339616548959</v>
      </c>
      <c r="AN26">
        <v>3.3158941987564829</v>
      </c>
      <c r="AO26">
        <v>3.1250842194867139</v>
      </c>
      <c r="AP26">
        <v>2.945064508695185</v>
      </c>
      <c r="AQ26">
        <v>2.7752314039365622</v>
      </c>
      <c r="AR26">
        <v>2.61501508403496</v>
      </c>
      <c r="AS26">
        <v>2.4638776712255419</v>
      </c>
      <c r="AT26">
        <v>2.3213114404950459</v>
      </c>
      <c r="AU26">
        <v>2.1868371301017731</v>
      </c>
      <c r="AV26">
        <v>2.0600023475942679</v>
      </c>
      <c r="AW26">
        <v>1.9403800659677919</v>
      </c>
      <c r="AX26">
        <v>1.8275672048996141</v>
      </c>
      <c r="AY26">
        <v>1.721183292289223</v>
      </c>
      <c r="AZ26">
        <v>1.6208692015987081</v>
      </c>
      <c r="BA26">
        <v>1.526285960742747</v>
      </c>
      <c r="BB26">
        <v>1.4371136285175541</v>
      </c>
      <c r="BC26">
        <v>1.353050234784815</v>
      </c>
      <c r="BD26">
        <v>1.2738107808405681</v>
      </c>
      <c r="BE26">
        <v>1.199126296601098</v>
      </c>
      <c r="BF26">
        <v>1.128742951428781</v>
      </c>
      <c r="BG26">
        <v>1.0624212156010211</v>
      </c>
      <c r="BH26">
        <v>0.99993506959573808</v>
      </c>
      <c r="BI26">
        <v>0.94107125852763862</v>
      </c>
      <c r="BJ26">
        <v>0.88562858922144216</v>
      </c>
      <c r="BK26">
        <v>0.83341726755177747</v>
      </c>
      <c r="BL26">
        <v>0.7842582738150442</v>
      </c>
      <c r="BM26">
        <v>0.7379827740266961</v>
      </c>
      <c r="BN26">
        <v>0.69443156515848736</v>
      </c>
      <c r="BO26">
        <v>0.65345455244467188</v>
      </c>
      <c r="BP26">
        <v>0.61491025699434754</v>
      </c>
      <c r="BQ26">
        <v>0.57866535204939873</v>
      </c>
      <c r="BR26">
        <v>0.54459422632422116</v>
      </c>
      <c r="BS26">
        <v>0.51257857295487474</v>
      </c>
      <c r="BT26">
        <v>0.48250700267184071</v>
      </c>
      <c r="BU26">
        <v>0.45427467989241188</v>
      </c>
      <c r="BV26">
        <v>0.42778298050625219</v>
      </c>
      <c r="BW26">
        <v>0.40293917020098963</v>
      </c>
      <c r="BX26">
        <v>0.379656102244191</v>
      </c>
      <c r="BY26">
        <v>0.35785193370386859</v>
      </c>
      <c r="BZ26">
        <v>0.3374498591520525</v>
      </c>
      <c r="CA26">
        <v>0.3183778609550944</v>
      </c>
      <c r="CB26">
        <v>0.30056847531049319</v>
      </c>
      <c r="CC26">
        <v>0.2839585732432866</v>
      </c>
      <c r="CD26">
        <v>0.26848915582565003</v>
      </c>
      <c r="CE26">
        <v>0.25410516293144148</v>
      </c>
      <c r="CF26">
        <v>0.24075529488317679</v>
      </c>
      <c r="CG26">
        <v>0.22839184639248841</v>
      </c>
      <c r="CH26">
        <v>0.2169705522366466</v>
      </c>
      <c r="CI26">
        <v>0.2064504441533388</v>
      </c>
      <c r="CJ26">
        <v>0.1967937184737541</v>
      </c>
      <c r="CK26">
        <v>0.1879656140502336</v>
      </c>
      <c r="CL26">
        <v>0.17993430006943059</v>
      </c>
      <c r="CM26">
        <v>0.1726707733752165</v>
      </c>
      <c r="CN26">
        <v>0.16614876495756151</v>
      </c>
      <c r="CO26">
        <v>0.1603446552944337</v>
      </c>
      <c r="CP26">
        <v>0.1552373982635013</v>
      </c>
      <c r="CQ26">
        <v>0.15080845336918139</v>
      </c>
      <c r="CR26">
        <v>0.14704172605846991</v>
      </c>
      <c r="CS26">
        <v>0.14392351592608549</v>
      </c>
      <c r="CT26">
        <v>0.14144247263588061</v>
      </c>
      <c r="CU26">
        <v>0.13958955941128681</v>
      </c>
      <c r="CV26">
        <v>0.13835802397287519</v>
      </c>
      <c r="CW26">
        <v>0.137743376825993</v>
      </c>
    </row>
    <row r="27" spans="2:101" x14ac:dyDescent="0.25">
      <c r="B27">
        <v>24</v>
      </c>
      <c r="C27">
        <v>28.83803179437848</v>
      </c>
      <c r="D27">
        <v>27.213899651323921</v>
      </c>
      <c r="E27">
        <v>25.680974797915489</v>
      </c>
      <c r="F27">
        <v>24.23413462573464</v>
      </c>
      <c r="G27">
        <v>22.868544495633071</v>
      </c>
      <c r="H27">
        <v>21.579641545733789</v>
      </c>
      <c r="I27">
        <v>20.363119409541142</v>
      </c>
      <c r="J27">
        <v>19.2149137930252</v>
      </c>
      <c r="K27">
        <v>18.13118886241935</v>
      </c>
      <c r="L27">
        <v>17.108324397182521</v>
      </c>
      <c r="M27">
        <v>16.142903665137361</v>
      </c>
      <c r="N27">
        <v>15.231701979211421</v>
      </c>
      <c r="O27">
        <v>14.37167589748835</v>
      </c>
      <c r="P27">
        <v>13.559953030428529</v>
      </c>
      <c r="Q27">
        <v>12.793822421148899</v>
      </c>
      <c r="R27">
        <v>12.07072546656881</v>
      </c>
      <c r="S27">
        <v>11.388247349037661</v>
      </c>
      <c r="T27">
        <v>10.744108949767449</v>
      </c>
      <c r="U27">
        <v>10.13615921700443</v>
      </c>
      <c r="V27">
        <v>9.5623679633951628</v>
      </c>
      <c r="W27">
        <v>9.0208190684372891</v>
      </c>
      <c r="X27">
        <v>8.5097040632599423</v>
      </c>
      <c r="Y27">
        <v>8.0273160762573479</v>
      </c>
      <c r="Z27">
        <v>7.5720441193054704</v>
      </c>
      <c r="AA27">
        <v>7.1423676954306607</v>
      </c>
      <c r="AB27">
        <v>6.7368517098738794</v>
      </c>
      <c r="AC27">
        <v>6.3541416675084479</v>
      </c>
      <c r="AD27">
        <v>5.9929591405267839</v>
      </c>
      <c r="AE27">
        <v>5.6520974912151356</v>
      </c>
      <c r="AF27">
        <v>5.3304178354881842</v>
      </c>
      <c r="AG27">
        <v>5.0268452336603309</v>
      </c>
      <c r="AH27">
        <v>4.7403650956902439</v>
      </c>
      <c r="AI27">
        <v>4.4700197888522801</v>
      </c>
      <c r="AJ27">
        <v>4.2149054364652274</v>
      </c>
      <c r="AK27">
        <v>3.9741688969476492</v>
      </c>
      <c r="AL27">
        <v>3.7470049130720011</v>
      </c>
      <c r="AM27">
        <v>3.5326534218589289</v>
      </c>
      <c r="AN27">
        <v>3.330397016090207</v>
      </c>
      <c r="AO27">
        <v>3.1395585489259461</v>
      </c>
      <c r="AP27">
        <v>2.959498873590245</v>
      </c>
      <c r="AQ27">
        <v>2.7896147105412612</v>
      </c>
      <c r="AR27">
        <v>2.6293366349681659</v>
      </c>
      <c r="AS27">
        <v>2.478127177859943</v>
      </c>
      <c r="AT27">
        <v>2.3354790342710472</v>
      </c>
      <c r="AU27">
        <v>2.200913372767658</v>
      </c>
      <c r="AV27">
        <v>2.0739782403769</v>
      </c>
      <c r="AW27">
        <v>1.9542470576810751</v>
      </c>
      <c r="AX27">
        <v>1.8413171990008319</v>
      </c>
      <c r="AY27">
        <v>1.734808652896056</v>
      </c>
      <c r="AZ27">
        <v>1.634362758482351</v>
      </c>
      <c r="BA27">
        <v>1.539641013314929</v>
      </c>
      <c r="BB27">
        <v>1.4503239488315871</v>
      </c>
      <c r="BC27">
        <v>1.3661100695728381</v>
      </c>
      <c r="BD27">
        <v>1.28671485261115</v>
      </c>
      <c r="BE27">
        <v>1.2118698038231079</v>
      </c>
      <c r="BF27">
        <v>1.1413215678290149</v>
      </c>
      <c r="BG27">
        <v>1.074831088604542</v>
      </c>
      <c r="BH27">
        <v>1.0121728179390821</v>
      </c>
      <c r="BI27">
        <v>0.95313396907614356</v>
      </c>
      <c r="BJ27">
        <v>0.89751381302285882</v>
      </c>
      <c r="BK27">
        <v>0.84512301515902211</v>
      </c>
      <c r="BL27">
        <v>0.79578300991153816</v>
      </c>
      <c r="BM27">
        <v>0.74932541138811248</v>
      </c>
      <c r="BN27">
        <v>0.70559145798495693</v>
      </c>
      <c r="BO27">
        <v>0.66443148909757965</v>
      </c>
      <c r="BP27">
        <v>0.62570445217176174</v>
      </c>
      <c r="BQ27">
        <v>0.58927743843395608</v>
      </c>
      <c r="BR27">
        <v>0.55502524573691836</v>
      </c>
      <c r="BS27">
        <v>0.52282996704772999</v>
      </c>
      <c r="BT27">
        <v>0.4925806031917494</v>
      </c>
      <c r="BU27">
        <v>0.46417269854780219</v>
      </c>
      <c r="BV27">
        <v>0.43750799846727739</v>
      </c>
      <c r="BW27">
        <v>0.41249412726306101</v>
      </c>
      <c r="BX27">
        <v>0.38904428568360888</v>
      </c>
      <c r="BY27">
        <v>0.36707696685319291</v>
      </c>
      <c r="BZ27">
        <v>0.34651568972165919</v>
      </c>
      <c r="CA27">
        <v>0.32728874912611289</v>
      </c>
      <c r="CB27">
        <v>0.30932898162301009</v>
      </c>
      <c r="CC27">
        <v>0.29257354630235272</v>
      </c>
      <c r="CD27">
        <v>0.27696371984624563</v>
      </c>
      <c r="CE27">
        <v>0.26244470514214618</v>
      </c>
      <c r="CF27">
        <v>0.24896545280687221</v>
      </c>
      <c r="CG27">
        <v>0.23647849502099819</v>
      </c>
      <c r="CH27">
        <v>0.2249397911147995</v>
      </c>
      <c r="CI27">
        <v>0.21430858438653549</v>
      </c>
      <c r="CJ27">
        <v>0.20454726967174111</v>
      </c>
      <c r="CK27">
        <v>0.19562127121843531</v>
      </c>
      <c r="CL27">
        <v>0.18749893045788801</v>
      </c>
      <c r="CM27">
        <v>0.18015140329391741</v>
      </c>
      <c r="CN27">
        <v>0.1735525665657455</v>
      </c>
      <c r="CO27">
        <v>0.1676789333703185</v>
      </c>
      <c r="CP27">
        <v>0.16250957695980339</v>
      </c>
      <c r="CQ27">
        <v>0.15802606295881541</v>
      </c>
      <c r="CR27">
        <v>0.15421238967389581</v>
      </c>
      <c r="CS27">
        <v>0.15105493629495501</v>
      </c>
      <c r="CT27">
        <v>0.14854241881489719</v>
      </c>
      <c r="CU27">
        <v>0.14666585351956721</v>
      </c>
      <c r="CV27">
        <v>0.1454185279255571</v>
      </c>
      <c r="CW27">
        <v>0.14479597906840991</v>
      </c>
    </row>
    <row r="28" spans="2:101" x14ac:dyDescent="0.25">
      <c r="B28">
        <v>25</v>
      </c>
      <c r="C28">
        <v>28.84271776865274</v>
      </c>
      <c r="D28">
        <v>27.218957830178891</v>
      </c>
      <c r="E28">
        <v>25.68639825103768</v>
      </c>
      <c r="F28">
        <v>24.239916000385549</v>
      </c>
      <c r="G28">
        <v>22.874676033237439</v>
      </c>
      <c r="H28">
        <v>21.58611509923065</v>
      </c>
      <c r="I28">
        <v>20.369926461446671</v>
      </c>
      <c r="J28">
        <v>19.222045474154729</v>
      </c>
      <c r="K28">
        <v>18.13863597121486</v>
      </c>
      <c r="L28">
        <v>17.116077419590599</v>
      </c>
      <c r="M28">
        <v>16.150952794981649</v>
      </c>
      <c r="N28">
        <v>15.240037139002821</v>
      </c>
      <c r="O28">
        <v>14.380286759616011</v>
      </c>
      <c r="P28">
        <v>13.568829038673741</v>
      </c>
      <c r="Q28">
        <v>12.80295281246446</v>
      </c>
      <c r="R28">
        <v>12.0800992930661</v>
      </c>
      <c r="S28">
        <v>11.39785350012404</v>
      </c>
      <c r="T28">
        <v>10.753936174377049</v>
      </c>
      <c r="U28">
        <v>10.14619614586594</v>
      </c>
      <c r="V28">
        <v>9.5726031312812054</v>
      </c>
      <c r="W28">
        <v>9.0312409363405894</v>
      </c>
      <c r="X28">
        <v>8.5203010404430728</v>
      </c>
      <c r="Y28">
        <v>8.0380765421237861</v>
      </c>
      <c r="Z28">
        <v>7.5829564450413462</v>
      </c>
      <c r="AA28">
        <v>7.1534202653680756</v>
      </c>
      <c r="AB28">
        <v>6.7480329425283943</v>
      </c>
      <c r="AC28">
        <v>6.3654400362452481</v>
      </c>
      <c r="AD28">
        <v>6.004363193811936</v>
      </c>
      <c r="AE28">
        <v>5.6635958724104611</v>
      </c>
      <c r="AF28">
        <v>5.3419993021503824</v>
      </c>
      <c r="AG28">
        <v>5.0384986763072828</v>
      </c>
      <c r="AH28">
        <v>4.7520795559997184</v>
      </c>
      <c r="AI28">
        <v>4.4817844772606277</v>
      </c>
      <c r="AJ28">
        <v>4.2267097491361261</v>
      </c>
      <c r="AK28">
        <v>3.98600243208341</v>
      </c>
      <c r="AL28">
        <v>3.758857486542436</v>
      </c>
      <c r="AM28">
        <v>3.5445150821253142</v>
      </c>
      <c r="AN28">
        <v>3.3422580584044219</v>
      </c>
      <c r="AO28">
        <v>3.1514095287873731</v>
      </c>
      <c r="AP28">
        <v>2.9713306194455371</v>
      </c>
      <c r="AQ28">
        <v>2.8014183357146152</v>
      </c>
      <c r="AR28">
        <v>2.6411035488121262</v>
      </c>
      <c r="AS28">
        <v>2.4898490961192841</v>
      </c>
      <c r="AT28">
        <v>2.347147988654573</v>
      </c>
      <c r="AU28">
        <v>2.2125217197251241</v>
      </c>
      <c r="AV28">
        <v>2.0855186690805012</v>
      </c>
      <c r="AW28">
        <v>1.9657125972131231</v>
      </c>
      <c r="AX28">
        <v>1.852701224751347</v>
      </c>
      <c r="AY28">
        <v>1.7461048921760161</v>
      </c>
      <c r="AZ28">
        <v>1.6455652953602691</v>
      </c>
      <c r="BA28">
        <v>1.5507442926862309</v>
      </c>
      <c r="BB28">
        <v>1.4613227797320201</v>
      </c>
      <c r="BC28">
        <v>1.376999627748744</v>
      </c>
      <c r="BD28">
        <v>1.297490682360938</v>
      </c>
      <c r="BE28">
        <v>1.222527819125679</v>
      </c>
      <c r="BF28">
        <v>1.1518580527761519</v>
      </c>
      <c r="BG28">
        <v>1.0852426971554721</v>
      </c>
      <c r="BH28">
        <v>1.022456573016439</v>
      </c>
      <c r="BI28">
        <v>0.96328726102351825</v>
      </c>
      <c r="BJ28">
        <v>0.90753439744491504</v>
      </c>
      <c r="BK28">
        <v>0.85500901016588071</v>
      </c>
      <c r="BL28">
        <v>0.80553289278968609</v>
      </c>
      <c r="BM28">
        <v>0.75893801472057965</v>
      </c>
      <c r="BN28">
        <v>0.71506596524385801</v>
      </c>
      <c r="BO28">
        <v>0.67376742973235648</v>
      </c>
      <c r="BP28">
        <v>0.63490169621661252</v>
      </c>
      <c r="BQ28">
        <v>0.59833619065796462</v>
      </c>
      <c r="BR28">
        <v>0.5639460393603527</v>
      </c>
      <c r="BS28">
        <v>0.53161365704780783</v>
      </c>
      <c r="BT28">
        <v>0.50122835922093822</v>
      </c>
      <c r="BU28">
        <v>0.47268599748738721</v>
      </c>
      <c r="BV28">
        <v>0.44588861663852808</v>
      </c>
      <c r="BW28">
        <v>0.42074413231784619</v>
      </c>
      <c r="BX28">
        <v>0.39716602819576491</v>
      </c>
      <c r="BY28">
        <v>0.37507307163134251</v>
      </c>
      <c r="BZ28">
        <v>0.35438904686351391</v>
      </c>
      <c r="CA28">
        <v>0.33504250483358822</v>
      </c>
      <c r="CB28">
        <v>0.31696652879672288</v>
      </c>
      <c r="CC28">
        <v>0.30009851493328699</v>
      </c>
      <c r="CD28">
        <v>0.28437996722155678</v>
      </c>
      <c r="CE28">
        <v>0.26975630588123428</v>
      </c>
      <c r="CF28">
        <v>0.25617668874300242</v>
      </c>
      <c r="CG28">
        <v>0.24359384494288391</v>
      </c>
      <c r="CH28">
        <v>0.231963920381698</v>
      </c>
      <c r="CI28">
        <v>0.22124633442954469</v>
      </c>
      <c r="CJ28">
        <v>0.21140364739313611</v>
      </c>
      <c r="CK28">
        <v>0.20240143830004781</v>
      </c>
      <c r="CL28">
        <v>0.19420819258871541</v>
      </c>
      <c r="CM28">
        <v>0.18679519932636701</v>
      </c>
      <c r="CN28">
        <v>0.18013645760916211</v>
      </c>
      <c r="CO28">
        <v>0.17420859182972759</v>
      </c>
      <c r="CP28">
        <v>0.16899077552713071</v>
      </c>
      <c r="CQ28">
        <v>0.1644646635632136</v>
      </c>
      <c r="CR28">
        <v>0.1606143323972371</v>
      </c>
      <c r="CS28">
        <v>0.157426228258019</v>
      </c>
      <c r="CT28">
        <v>0.1548891230393302</v>
      </c>
      <c r="CU28">
        <v>0.1529940777702738</v>
      </c>
      <c r="CV28">
        <v>0.1517344135378553</v>
      </c>
      <c r="CW28">
        <v>0.15110568976399949</v>
      </c>
    </row>
    <row r="29" spans="2:101" x14ac:dyDescent="0.25">
      <c r="B29">
        <v>26</v>
      </c>
      <c r="C29">
        <v>28.84644967223603</v>
      </c>
      <c r="D29">
        <v>27.222989044422579</v>
      </c>
      <c r="E29">
        <v>25.690723487405389</v>
      </c>
      <c r="F29">
        <v>24.244529642712809</v>
      </c>
      <c r="G29">
        <v>22.879572149984231</v>
      </c>
      <c r="H29">
        <v>21.59128745631573</v>
      </c>
      <c r="I29">
        <v>20.375368535627679</v>
      </c>
      <c r="J29">
        <v>19.22775046691655</v>
      </c>
      <c r="K29">
        <v>18.144596823127682</v>
      </c>
      <c r="L29">
        <v>17.122286825098438</v>
      </c>
      <c r="M29">
        <v>16.157403217581159</v>
      </c>
      <c r="N29">
        <v>15.2467208267717</v>
      </c>
      <c r="O29">
        <v>14.387195761049769</v>
      </c>
      <c r="P29">
        <v>13.575955218789399</v>
      </c>
      <c r="Q29">
        <v>12.810287869129199</v>
      </c>
      <c r="R29">
        <v>12.087634773509331</v>
      </c>
      <c r="S29">
        <v>11.40558081759106</v>
      </c>
      <c r="T29">
        <v>10.76184662488272</v>
      </c>
      <c r="U29">
        <v>10.154280925007271</v>
      </c>
      <c r="V29">
        <v>9.5808533510680132</v>
      </c>
      <c r="W29">
        <v>9.0396476420043381</v>
      </c>
      <c r="X29">
        <v>8.5288552271841933</v>
      </c>
      <c r="Y29">
        <v>8.0467691717590135</v>
      </c>
      <c r="Z29">
        <v>7.5917784625133384</v>
      </c>
      <c r="AA29">
        <v>7.1623626150806956</v>
      </c>
      <c r="AB29">
        <v>6.7570865844721091</v>
      </c>
      <c r="AC29">
        <v>6.3745959618783186</v>
      </c>
      <c r="AD29">
        <v>6.0136124416644519</v>
      </c>
      <c r="AE29">
        <v>5.6729295433795226</v>
      </c>
      <c r="AF29">
        <v>5.3514085744563449</v>
      </c>
      <c r="AG29">
        <v>5.0479748200823513</v>
      </c>
      <c r="AH29">
        <v>4.7616139474818526</v>
      </c>
      <c r="AI29">
        <v>4.4913686125673342</v>
      </c>
      <c r="AJ29">
        <v>4.236335257594332</v>
      </c>
      <c r="AK29">
        <v>3.995661089093332</v>
      </c>
      <c r="AL29">
        <v>3.7685412259551789</v>
      </c>
      <c r="AM29">
        <v>3.5542160081155521</v>
      </c>
      <c r="AN29">
        <v>3.3519684568213748</v>
      </c>
      <c r="AO29">
        <v>3.161121877969042</v>
      </c>
      <c r="AP29">
        <v>2.9810376004829271</v>
      </c>
      <c r="AQ29">
        <v>2.8111128421544449</v>
      </c>
      <c r="AR29">
        <v>2.6507786957882979</v>
      </c>
      <c r="AS29">
        <v>2.4994982289050589</v>
      </c>
      <c r="AT29">
        <v>2.356764690629197</v>
      </c>
      <c r="AU29">
        <v>2.22209981975023</v>
      </c>
      <c r="AV29">
        <v>2.0950522482832978</v>
      </c>
      <c r="AW29">
        <v>1.975195995174976</v>
      </c>
      <c r="AX29">
        <v>1.8621290451018679</v>
      </c>
      <c r="AY29">
        <v>1.7554720075942991</v>
      </c>
      <c r="AZ29">
        <v>1.654866851986311</v>
      </c>
      <c r="BA29">
        <v>1.5599757139469961</v>
      </c>
      <c r="BB29">
        <v>1.47047976958785</v>
      </c>
      <c r="BC29">
        <v>1.3860781733670999</v>
      </c>
      <c r="BD29">
        <v>1.306487056225613</v>
      </c>
      <c r="BE29">
        <v>1.2314385805907011</v>
      </c>
      <c r="BF29">
        <v>1.1606800490746541</v>
      </c>
      <c r="BG29">
        <v>1.093973063874673</v>
      </c>
      <c r="BH29">
        <v>1.031092734050846</v>
      </c>
      <c r="BI29">
        <v>0.97182692801914428</v>
      </c>
      <c r="BJ29">
        <v>0.91597556874808572</v>
      </c>
      <c r="BK29">
        <v>0.86334996929078023</v>
      </c>
      <c r="BL29">
        <v>0.81377220641937731</v>
      </c>
      <c r="BM29">
        <v>0.76707453025668115</v>
      </c>
      <c r="BN29">
        <v>0.72309880792045844</v>
      </c>
      <c r="BO29">
        <v>0.68169599931007063</v>
      </c>
      <c r="BP29">
        <v>0.64272566327292169</v>
      </c>
      <c r="BQ29">
        <v>0.60605549249016044</v>
      </c>
      <c r="BR29">
        <v>0.57156087551750423</v>
      </c>
      <c r="BS29">
        <v>0.53912448450821393</v>
      </c>
      <c r="BT29">
        <v>0.5086358872315021</v>
      </c>
      <c r="BU29">
        <v>0.4799911820812589</v>
      </c>
      <c r="BV29">
        <v>0.45309265484722577</v>
      </c>
      <c r="BW29">
        <v>0.42784845609386818</v>
      </c>
      <c r="BX29">
        <v>0.40417229806146232</v>
      </c>
      <c r="BY29">
        <v>0.3819831700695317</v>
      </c>
      <c r="BZ29">
        <v>0.36120507146498032</v>
      </c>
      <c r="CA29">
        <v>0.34176676121626293</v>
      </c>
      <c r="CB29">
        <v>0.32360152331091407</v>
      </c>
      <c r="CC29">
        <v>0.30664694716692442</v>
      </c>
      <c r="CD29">
        <v>0.2908447223189492</v>
      </c>
      <c r="CE29">
        <v>0.27614044668837429</v>
      </c>
      <c r="CF29">
        <v>0.26248344779196242</v>
      </c>
      <c r="CG29">
        <v>0.24982661628735431</v>
      </c>
      <c r="CH29">
        <v>0.23812625129521159</v>
      </c>
      <c r="CI29">
        <v>0.22734191697742959</v>
      </c>
      <c r="CJ29">
        <v>0.2174363098887333</v>
      </c>
      <c r="CK29">
        <v>0.20837513665523541</v>
      </c>
      <c r="CL29">
        <v>0.20012700156829469</v>
      </c>
      <c r="CM29">
        <v>0.19266330371538959</v>
      </c>
      <c r="CN29">
        <v>0.18595814330182681</v>
      </c>
      <c r="CO29">
        <v>0.17998823684803919</v>
      </c>
      <c r="CP29">
        <v>0.17473284097710301</v>
      </c>
      <c r="CQ29">
        <v>0.17017368453601731</v>
      </c>
      <c r="CR29">
        <v>0.16629490882233819</v>
      </c>
      <c r="CS29">
        <v>0.163083015715038</v>
      </c>
      <c r="CT29">
        <v>0.1605268235350614</v>
      </c>
      <c r="CU29">
        <v>0.1586174304870617</v>
      </c>
      <c r="CV29">
        <v>0.1573481855593091</v>
      </c>
      <c r="CW29">
        <v>0.15671466678386309</v>
      </c>
    </row>
    <row r="30" spans="2:101" x14ac:dyDescent="0.25">
      <c r="B30">
        <v>27</v>
      </c>
      <c r="C30">
        <v>28.84943002418736</v>
      </c>
      <c r="D30">
        <v>27.2262105907493</v>
      </c>
      <c r="E30">
        <v>25.694182178140249</v>
      </c>
      <c r="F30">
        <v>24.248221173313649</v>
      </c>
      <c r="G30">
        <v>22.88349197043209</v>
      </c>
      <c r="H30">
        <v>21.595430780657878</v>
      </c>
      <c r="I30">
        <v>20.379730351939529</v>
      </c>
      <c r="J30">
        <v>19.232325547655609</v>
      </c>
      <c r="K30">
        <v>18.14937973585188</v>
      </c>
      <c r="L30">
        <v>17.127271943520519</v>
      </c>
      <c r="M30">
        <v>16.16258473293021</v>
      </c>
      <c r="N30">
        <v>15.25209275943225</v>
      </c>
      <c r="O30">
        <v>14.39275197244883</v>
      </c>
      <c r="P30">
        <v>13.581689423501031</v>
      </c>
      <c r="Q30">
        <v>12.81619364716655</v>
      </c>
      <c r="R30">
        <v>12.09370558277338</v>
      </c>
      <c r="S30">
        <v>11.411810006445799</v>
      </c>
      <c r="T30">
        <v>10.76822744482614</v>
      </c>
      <c r="U30">
        <v>10.160806543408169</v>
      </c>
      <c r="V30">
        <v>9.5875168639384025</v>
      </c>
      <c r="W30">
        <v>9.0464420867778763</v>
      </c>
      <c r="X30">
        <v>8.5357735954715181</v>
      </c>
      <c r="Y30">
        <v>8.0538044220511207</v>
      </c>
      <c r="Z30">
        <v>7.5989235328050198</v>
      </c>
      <c r="AA30">
        <v>7.1696104353865362</v>
      </c>
      <c r="AB30">
        <v>6.764430089208318</v>
      </c>
      <c r="AC30">
        <v>6.382028102084548</v>
      </c>
      <c r="AD30">
        <v>6.0211261970404939</v>
      </c>
      <c r="AE30">
        <v>5.6805179341128591</v>
      </c>
      <c r="AF30">
        <v>5.3590646728173326</v>
      </c>
      <c r="AG30">
        <v>5.0556917617650381</v>
      </c>
      <c r="AH30">
        <v>4.7693849426693182</v>
      </c>
      <c r="AI30">
        <v>4.4991869567016867</v>
      </c>
      <c r="AJ30">
        <v>4.2441943418325963</v>
      </c>
      <c r="AK30">
        <v>4.0035544104316516</v>
      </c>
      <c r="AL30">
        <v>3.776462397004936</v>
      </c>
      <c r="AM30">
        <v>3.5621587665162631</v>
      </c>
      <c r="AN30">
        <v>3.3599266742764531</v>
      </c>
      <c r="AO30">
        <v>3.169089568891744</v>
      </c>
      <c r="AP30">
        <v>2.989008930241086</v>
      </c>
      <c r="AQ30">
        <v>2.8190821349038089</v>
      </c>
      <c r="AR30">
        <v>2.6587404418855849</v>
      </c>
      <c r="AS30">
        <v>2.507447091893042</v>
      </c>
      <c r="AT30">
        <v>2.3646955137873791</v>
      </c>
      <c r="AU30">
        <v>2.2300076322058819</v>
      </c>
      <c r="AV30">
        <v>2.1029322706788052</v>
      </c>
      <c r="AW30">
        <v>1.983043644888618</v>
      </c>
      <c r="AX30">
        <v>1.8699399410202759</v>
      </c>
      <c r="AY30">
        <v>1.763241974435954</v>
      </c>
      <c r="AZ30">
        <v>1.662591924176493</v>
      </c>
      <c r="BA30">
        <v>1.5676521390456379</v>
      </c>
      <c r="BB30">
        <v>1.4781040112727291</v>
      </c>
      <c r="BC30">
        <v>1.393646913975743</v>
      </c>
      <c r="BD30">
        <v>1.3139971988601971</v>
      </c>
      <c r="BE30">
        <v>1.23888725079107</v>
      </c>
      <c r="BF30">
        <v>1.1680645960653679</v>
      </c>
      <c r="BG30">
        <v>1.1012910613928031</v>
      </c>
      <c r="BH30">
        <v>1.038341980761841</v>
      </c>
      <c r="BI30">
        <v>0.97900544752884044</v>
      </c>
      <c r="BJ30">
        <v>0.92308160921943827</v>
      </c>
      <c r="BK30">
        <v>0.87038200267450183</v>
      </c>
      <c r="BL30">
        <v>0.82072892730811364</v>
      </c>
      <c r="BM30">
        <v>0.77395485437280898</v>
      </c>
      <c r="BN30">
        <v>0.72990187024796871</v>
      </c>
      <c r="BO30">
        <v>0.68842115188132802</v>
      </c>
      <c r="BP30">
        <v>0.64937247262137532</v>
      </c>
      <c r="BQ30">
        <v>0.61262373678030801</v>
      </c>
      <c r="BR30">
        <v>0.57805054136360112</v>
      </c>
      <c r="BS30">
        <v>0.54553576349334643</v>
      </c>
      <c r="BT30">
        <v>0.51496917213873805</v>
      </c>
      <c r="BU30">
        <v>0.48624706284864577</v>
      </c>
      <c r="BV30">
        <v>0.45927191425840319</v>
      </c>
      <c r="BW30">
        <v>0.43395206521604263</v>
      </c>
      <c r="BX30">
        <v>0.41020141144241912</v>
      </c>
      <c r="BY30">
        <v>0.38793912070526521</v>
      </c>
      <c r="BZ30">
        <v>0.36708936554939398</v>
      </c>
      <c r="CA30">
        <v>0.34758107268423</v>
      </c>
      <c r="CB30">
        <v>0.32934768818581289</v>
      </c>
      <c r="CC30">
        <v>0.31232695772355601</v>
      </c>
      <c r="CD30">
        <v>0.29646072107252019</v>
      </c>
      <c r="CE30">
        <v>0.28169472021998831</v>
      </c>
      <c r="CF30">
        <v>0.26797842042081321</v>
      </c>
      <c r="CG30">
        <v>0.25526484359954388</v>
      </c>
      <c r="CH30">
        <v>0.24351041353885161</v>
      </c>
      <c r="CI30">
        <v>0.2326748123334002</v>
      </c>
      <c r="CJ30">
        <v>0.22272084762620251</v>
      </c>
      <c r="CK30">
        <v>0.21361433018075721</v>
      </c>
      <c r="CL30">
        <v>0.2053239613770336</v>
      </c>
      <c r="CM30">
        <v>0.1978212302527497</v>
      </c>
      <c r="CN30">
        <v>0.1910803197435009</v>
      </c>
      <c r="CO30">
        <v>0.18507802180624441</v>
      </c>
      <c r="CP30">
        <v>0.17979366114053261</v>
      </c>
      <c r="CQ30">
        <v>0.1752090272508148</v>
      </c>
      <c r="CR30">
        <v>0.1713083146211937</v>
      </c>
      <c r="CS30">
        <v>0.16807807080132051</v>
      </c>
      <c r="CT30">
        <v>0.165507152228732</v>
      </c>
      <c r="CU30">
        <v>0.16358668763896539</v>
      </c>
      <c r="CV30">
        <v>0.16231004894032319</v>
      </c>
      <c r="CW30">
        <v>0.16167282945527439</v>
      </c>
    </row>
    <row r="31" spans="2:101" x14ac:dyDescent="0.25">
      <c r="B31">
        <v>28</v>
      </c>
      <c r="C31">
        <v>28.851816407486989</v>
      </c>
      <c r="D31">
        <v>27.22879172711017</v>
      </c>
      <c r="E31">
        <v>25.696954956065969</v>
      </c>
      <c r="F31">
        <v>24.25118228314961</v>
      </c>
      <c r="G31">
        <v>22.886637911154811</v>
      </c>
      <c r="H31">
        <v>21.59875786700503</v>
      </c>
      <c r="I31">
        <v>20.383234721862021</v>
      </c>
      <c r="J31">
        <v>19.236003170072308</v>
      </c>
      <c r="K31">
        <v>18.153226418687051</v>
      </c>
      <c r="L31">
        <v>17.131283342003261</v>
      </c>
      <c r="M31">
        <v>16.166756358135061</v>
      </c>
      <c r="N31">
        <v>15.25641998703952</v>
      </c>
      <c r="O31">
        <v>14.39723005170282</v>
      </c>
      <c r="P31">
        <v>13.5863134863443</v>
      </c>
      <c r="Q31">
        <v>12.820958717527841</v>
      </c>
      <c r="R31">
        <v>12.09860658598701</v>
      </c>
      <c r="S31">
        <v>11.416841778780039</v>
      </c>
      <c r="T31">
        <v>10.773384743098269</v>
      </c>
      <c r="U31">
        <v>10.16608405466374</v>
      </c>
      <c r="V31">
        <v>9.5929092151727247</v>
      </c>
      <c r="W31">
        <v>9.0519438546775692</v>
      </c>
      <c r="X31">
        <v>8.5413793161544014</v>
      </c>
      <c r="Y31">
        <v>8.0595086007831469</v>
      </c>
      <c r="Z31">
        <v>7.604720653673132</v>
      </c>
      <c r="AA31">
        <v>7.1754949709067803</v>
      </c>
      <c r="AB31">
        <v>6.7703965098491814</v>
      </c>
      <c r="AC31">
        <v>6.3880708856858552</v>
      </c>
      <c r="AD31">
        <v>6.0272398381088719</v>
      </c>
      <c r="AE31">
        <v>5.6866969529753364</v>
      </c>
      <c r="AF31">
        <v>5.3653036246153629</v>
      </c>
      <c r="AG31">
        <v>5.0619852452718694</v>
      </c>
      <c r="AH31">
        <v>4.7757276089144476</v>
      </c>
      <c r="AI31">
        <v>4.5055735173868214</v>
      </c>
      <c r="AJ31">
        <v>4.2506195775243736</v>
      </c>
      <c r="AK31">
        <v>4.0100131785172293</v>
      </c>
      <c r="AL31">
        <v>3.7829496393973079</v>
      </c>
      <c r="AM31">
        <v>3.5686695170970859</v>
      </c>
      <c r="AN31">
        <v>3.3664560660650382</v>
      </c>
      <c r="AO31">
        <v>3.175632840929691</v>
      </c>
      <c r="AP31">
        <v>2.995561434182993</v>
      </c>
      <c r="AQ31">
        <v>2.8256393413053451</v>
      </c>
      <c r="AR31">
        <v>2.6652979461810991</v>
      </c>
      <c r="AS31">
        <v>2.5140006200558238</v>
      </c>
      <c r="AT31">
        <v>2.3712409276664981</v>
      </c>
      <c r="AU31">
        <v>2.236540934534478</v>
      </c>
      <c r="AV31">
        <v>2.109449609749515</v>
      </c>
      <c r="AW31">
        <v>1.98954131889272</v>
      </c>
      <c r="AX31">
        <v>1.8764144020479281</v>
      </c>
      <c r="AY31">
        <v>1.7696898321357499</v>
      </c>
      <c r="AZ31">
        <v>1.669009949073339</v>
      </c>
      <c r="BA31">
        <v>1.574037265516719</v>
      </c>
      <c r="BB31">
        <v>1.4844533401820961</v>
      </c>
      <c r="BC31">
        <v>1.3999577149687621</v>
      </c>
      <c r="BD31">
        <v>1.320266912319779</v>
      </c>
      <c r="BE31">
        <v>1.2451134894582749</v>
      </c>
      <c r="BF31">
        <v>1.17424514632761</v>
      </c>
      <c r="BG31">
        <v>1.1074238842434361</v>
      </c>
      <c r="BH31">
        <v>1.044425212435524</v>
      </c>
      <c r="BI31">
        <v>0.98503739981755478</v>
      </c>
      <c r="BJ31">
        <v>0.92906076947455085</v>
      </c>
      <c r="BK31">
        <v>0.87630703350071404</v>
      </c>
      <c r="BL31">
        <v>0.82659866595554876</v>
      </c>
      <c r="BM31">
        <v>0.7797683118338824</v>
      </c>
      <c r="BN31">
        <v>0.7356582300660337</v>
      </c>
      <c r="BO31">
        <v>0.69411976867839553</v>
      </c>
      <c r="BP31">
        <v>0.65501287035248956</v>
      </c>
      <c r="BQ31">
        <v>0.61820560672240665</v>
      </c>
      <c r="BR31">
        <v>0.58357373984688732</v>
      </c>
      <c r="BS31">
        <v>0.55100030938339206</v>
      </c>
      <c r="BT31">
        <v>0.52037524407767899</v>
      </c>
      <c r="BU31">
        <v>0.49159499626394387</v>
      </c>
      <c r="BV31">
        <v>0.46456219814774258</v>
      </c>
      <c r="BW31">
        <v>0.43918533871698351</v>
      </c>
      <c r="BX31">
        <v>0.41537846019547392</v>
      </c>
      <c r="BY31">
        <v>0.39306087301906523</v>
      </c>
      <c r="BZ31">
        <v>0.37215688837660549</v>
      </c>
      <c r="CA31">
        <v>0.35259556741684689</v>
      </c>
      <c r="CB31">
        <v>0.33431048627840021</v>
      </c>
      <c r="CC31">
        <v>0.31723951615294471</v>
      </c>
      <c r="CD31">
        <v>0.30132461764237428</v>
      </c>
      <c r="CE31">
        <v>0.28651164871856538</v>
      </c>
      <c r="CF31">
        <v>0.27275018564012588</v>
      </c>
      <c r="CG31">
        <v>0.25999335622401498</v>
      </c>
      <c r="CH31">
        <v>0.24819768491142211</v>
      </c>
      <c r="CI31">
        <v>0.23732294910692131</v>
      </c>
      <c r="CJ31">
        <v>0.2273320463078003</v>
      </c>
      <c r="CK31">
        <v>0.2181908715767214</v>
      </c>
      <c r="CL31">
        <v>0.2098682049456374</v>
      </c>
      <c r="CM31">
        <v>0.20233560837227241</v>
      </c>
      <c r="CN31">
        <v>0.19556733190258321</v>
      </c>
      <c r="CO31">
        <v>0.1895402287235769</v>
      </c>
      <c r="CP31">
        <v>0.18423367882074801</v>
      </c>
      <c r="CQ31">
        <v>0.1796295209833364</v>
      </c>
      <c r="CR31">
        <v>0.1757119929286787</v>
      </c>
      <c r="CS31">
        <v>0.17246767934423551</v>
      </c>
      <c r="CT31">
        <v>0.16988546767250501</v>
      </c>
      <c r="CU31">
        <v>0.1679565114900792</v>
      </c>
      <c r="CV31">
        <v>0.16667420135764499</v>
      </c>
      <c r="CW31">
        <v>0.1660341430428636</v>
      </c>
    </row>
    <row r="32" spans="2:101" x14ac:dyDescent="0.25">
      <c r="B32">
        <v>29</v>
      </c>
      <c r="C32">
        <v>28.853731922148999</v>
      </c>
      <c r="D32">
        <v>27.230864800786058</v>
      </c>
      <c r="E32">
        <v>25.69918319119164</v>
      </c>
      <c r="F32">
        <v>24.253563127659859</v>
      </c>
      <c r="G32">
        <v>22.889168663572789</v>
      </c>
      <c r="H32">
        <v>21.601435681793319</v>
      </c>
      <c r="I32">
        <v>20.386056615021658</v>
      </c>
      <c r="J32">
        <v>19.23896602497561</v>
      </c>
      <c r="K32">
        <v>18.156326992129689</v>
      </c>
      <c r="L32">
        <v>17.134518270460742</v>
      </c>
      <c r="M32">
        <v>16.170122164208131</v>
      </c>
      <c r="N32">
        <v>15.259913086073039</v>
      </c>
      <c r="O32">
        <v>14.40084675856194</v>
      </c>
      <c r="P32">
        <v>13.59005002233191</v>
      </c>
      <c r="Q32">
        <v>12.824811217427049</v>
      </c>
      <c r="R32">
        <v>12.10257110521208</v>
      </c>
      <c r="S32">
        <v>11.42091430061924</v>
      </c>
      <c r="T32">
        <v>10.77756118603218</v>
      </c>
      <c r="U32">
        <v>10.17036027974245</v>
      </c>
      <c r="V32">
        <v>9.5972810334352499</v>
      </c>
      <c r="W32">
        <v>9.0564070345973526</v>
      </c>
      <c r="X32">
        <v>8.5459295910945556</v>
      </c>
      <c r="Y32">
        <v>8.0641416764453613</v>
      </c>
      <c r="Z32">
        <v>7.6094322155244853</v>
      </c>
      <c r="AA32">
        <v>7.1802806915689397</v>
      </c>
      <c r="AB32">
        <v>6.7752520564347236</v>
      </c>
      <c r="AC32">
        <v>6.3929919270668982</v>
      </c>
      <c r="AD32">
        <v>6.0322220521034868</v>
      </c>
      <c r="AE32">
        <v>5.6917360334376923</v>
      </c>
      <c r="AF32">
        <v>5.3703952884159749</v>
      </c>
      <c r="AG32">
        <v>5.0671252391548336</v>
      </c>
      <c r="AH32">
        <v>4.7809117162189763</v>
      </c>
      <c r="AI32">
        <v>4.510797564621015</v>
      </c>
      <c r="AJ32">
        <v>4.2558794407796476</v>
      </c>
      <c r="AK32">
        <v>4.0153047897123706</v>
      </c>
      <c r="AL32">
        <v>3.7882689923418069</v>
      </c>
      <c r="AM32">
        <v>3.5740126733638968</v>
      </c>
      <c r="AN32">
        <v>3.3718191606635899</v>
      </c>
      <c r="AO32">
        <v>3.1810120877705792</v>
      </c>
      <c r="AP32">
        <v>3.0009531313264008</v>
      </c>
      <c r="AQ32">
        <v>2.831039875985919</v>
      </c>
      <c r="AR32">
        <v>2.6707037996025962</v>
      </c>
      <c r="AS32">
        <v>2.5194083719495159</v>
      </c>
      <c r="AT32">
        <v>2.3766472606079878</v>
      </c>
      <c r="AU32">
        <v>2.241942638014129</v>
      </c>
      <c r="AV32">
        <v>2.1148435839924531</v>
      </c>
      <c r="AW32">
        <v>1.9949245784248779</v>
      </c>
      <c r="AX32">
        <v>1.8817840790052991</v>
      </c>
      <c r="AY32">
        <v>1.775043179314568</v>
      </c>
      <c r="AZ32">
        <v>1.674344342719545</v>
      </c>
      <c r="BA32">
        <v>1.5793502078536079</v>
      </c>
      <c r="BB32">
        <v>1.489742461675625</v>
      </c>
      <c r="BC32">
        <v>1.4052207763305511</v>
      </c>
      <c r="BD32">
        <v>1.325501806248343</v>
      </c>
      <c r="BE32">
        <v>1.2503182421195631</v>
      </c>
      <c r="BF32">
        <v>1.1794179185763849</v>
      </c>
      <c r="BG32">
        <v>1.1125629725875259</v>
      </c>
      <c r="BH32">
        <v>1.0495290497453931</v>
      </c>
      <c r="BI32">
        <v>0.99010455578409073</v>
      </c>
      <c r="BJ32">
        <v>0.93408995081834723</v>
      </c>
      <c r="BK32">
        <v>0.88129708393650685</v>
      </c>
      <c r="BL32">
        <v>0.8315485659158236</v>
      </c>
      <c r="BM32">
        <v>0.78467717795598924</v>
      </c>
      <c r="BN32">
        <v>0.74052531444745906</v>
      </c>
      <c r="BO32">
        <v>0.69894445790511384</v>
      </c>
      <c r="BP32">
        <v>0.6597946843055752</v>
      </c>
      <c r="BQ32">
        <v>0.6229441971683245</v>
      </c>
      <c r="BR32">
        <v>0.58826888881708739</v>
      </c>
      <c r="BS32">
        <v>0.55565192734901914</v>
      </c>
      <c r="BT32">
        <v>0.52498336792537537</v>
      </c>
      <c r="BU32">
        <v>0.49615978707886887</v>
      </c>
      <c r="BV32">
        <v>0.46908393881005722</v>
      </c>
      <c r="BW32">
        <v>0.44366443131814959</v>
      </c>
      <c r="BX32">
        <v>0.41981542328080251</v>
      </c>
      <c r="BY32">
        <v>0.39745633866302232</v>
      </c>
      <c r="BZ32">
        <v>0.37651159909742832</v>
      </c>
      <c r="CA32">
        <v>0.35691037293706063</v>
      </c>
      <c r="CB32">
        <v>0.33858634013784672</v>
      </c>
      <c r="CC32">
        <v>0.32147747218094352</v>
      </c>
      <c r="CD32">
        <v>0.30552582629562969</v>
      </c>
      <c r="CE32">
        <v>0.29067735329141658</v>
      </c>
      <c r="CF32">
        <v>0.27688171835371522</v>
      </c>
      <c r="CG32">
        <v>0.26409213420091071</v>
      </c>
      <c r="CH32">
        <v>0.25226520604219588</v>
      </c>
      <c r="CI32">
        <v>0.24136078781512779</v>
      </c>
      <c r="CJ32">
        <v>0.23134184921975909</v>
      </c>
      <c r="CK32">
        <v>0.22217435310243991</v>
      </c>
      <c r="CL32">
        <v>0.21382714277715939</v>
      </c>
      <c r="CM32">
        <v>0.20627183890567261</v>
      </c>
      <c r="CN32">
        <v>0.1994827455897695</v>
      </c>
      <c r="CO32">
        <v>0.19343676536000171</v>
      </c>
      <c r="CP32">
        <v>0.1881133227750694</v>
      </c>
      <c r="CQ32">
        <v>0.1834942963750148</v>
      </c>
      <c r="CR32">
        <v>0.17956395875944139</v>
      </c>
      <c r="CS32">
        <v>0.17630892458929071</v>
      </c>
      <c r="CT32">
        <v>0.17371810633734391</v>
      </c>
      <c r="CU32">
        <v>0.17178267763866439</v>
      </c>
      <c r="CV32">
        <v>0.17049604411774891</v>
      </c>
      <c r="CW32">
        <v>0.1698538215942941</v>
      </c>
    </row>
    <row r="33" spans="2:101" x14ac:dyDescent="0.25">
      <c r="B33">
        <v>30</v>
      </c>
      <c r="C33">
        <v>28.855273081476049</v>
      </c>
      <c r="D33">
        <v>27.232533667366418</v>
      </c>
      <c r="E33">
        <v>25.70097791256881</v>
      </c>
      <c r="F33">
        <v>24.255481730723819</v>
      </c>
      <c r="G33">
        <v>22.89120905839145</v>
      </c>
      <c r="H33">
        <v>21.603595665645031</v>
      </c>
      <c r="I33">
        <v>20.388333876618841</v>
      </c>
      <c r="J33">
        <v>19.241358148869139</v>
      </c>
      <c r="K33">
        <v>18.1588314632837</v>
      </c>
      <c r="L33">
        <v>17.137132478986501</v>
      </c>
      <c r="M33">
        <v>16.172843410245971</v>
      </c>
      <c r="N33">
        <v>15.26273858481072</v>
      </c>
      <c r="O33">
        <v>14.403773645377759</v>
      </c>
      <c r="P33">
        <v>13.59307535805077</v>
      </c>
      <c r="Q33">
        <v>12.82793199367716</v>
      </c>
      <c r="R33">
        <v>12.1057842498704</v>
      </c>
      <c r="S33">
        <v>11.42421668333315</v>
      </c>
      <c r="T33">
        <v>10.78094962380527</v>
      </c>
      <c r="U33">
        <v>10.173831542571889</v>
      </c>
      <c r="V33">
        <v>9.6008318499887491</v>
      </c>
      <c r="W33">
        <v>9.0600340979171321</v>
      </c>
      <c r="X33">
        <v>8.5496295643162981</v>
      </c>
      <c r="Y33">
        <v>8.0679111985201768</v>
      </c>
      <c r="Z33">
        <v>7.6132679069318003</v>
      </c>
      <c r="AA33">
        <v>7.1841791600086884</v>
      </c>
      <c r="AB33">
        <v>6.7792099024873087</v>
      </c>
      <c r="AC33">
        <v>6.3970057498095354</v>
      </c>
      <c r="AD33">
        <v>6.0362884546719719</v>
      </c>
      <c r="AE33">
        <v>5.6958516285227727</v>
      </c>
      <c r="AF33">
        <v>5.3745567036838811</v>
      </c>
      <c r="AG33">
        <v>5.0713291225818056</v>
      </c>
      <c r="AH33">
        <v>4.7851547413300342</v>
      </c>
      <c r="AI33">
        <v>4.5150764356234809</v>
      </c>
      <c r="AJ33">
        <v>4.260190897582425</v>
      </c>
      <c r="AK33">
        <v>4.019645612822301</v>
      </c>
      <c r="AL33">
        <v>3.792636007628857</v>
      </c>
      <c r="AM33">
        <v>3.5784027566873982</v>
      </c>
      <c r="AN33">
        <v>3.3762292423520912</v>
      </c>
      <c r="AO33">
        <v>3.1854391569484131</v>
      </c>
      <c r="AP33">
        <v>3.005394240080471</v>
      </c>
      <c r="AQ33">
        <v>2.835492143366646</v>
      </c>
      <c r="AR33">
        <v>2.675164415453509</v>
      </c>
      <c r="AS33">
        <v>2.523874600560335</v>
      </c>
      <c r="AT33">
        <v>2.3811164441865702</v>
      </c>
      <c r="AU33">
        <v>2.2464121999731299</v>
      </c>
      <c r="AV33">
        <v>2.119311032046955</v>
      </c>
      <c r="AW33">
        <v>1.9993875074977701</v>
      </c>
      <c r="AX33">
        <v>1.8862401739375929</v>
      </c>
      <c r="AY33">
        <v>1.7794902173783229</v>
      </c>
      <c r="AZ33">
        <v>1.6787801959314881</v>
      </c>
      <c r="BA33">
        <v>1.583772845087998</v>
      </c>
      <c r="BB33">
        <v>1.4941499505753231</v>
      </c>
      <c r="BC33">
        <v>1.4096112850156699</v>
      </c>
      <c r="BD33">
        <v>1.329873604822269</v>
      </c>
      <c r="BE33">
        <v>1.2546697039725181</v>
      </c>
      <c r="BF33">
        <v>1.1837475214870941</v>
      </c>
      <c r="BG33">
        <v>1.116869299623906</v>
      </c>
      <c r="BH33">
        <v>1.0538107899655491</v>
      </c>
      <c r="BI33">
        <v>0.99436050473922588</v>
      </c>
      <c r="BJ33">
        <v>0.93831901085952751</v>
      </c>
      <c r="BK33">
        <v>0.88549826432751955</v>
      </c>
      <c r="BL33">
        <v>0.83572098275466866</v>
      </c>
      <c r="BM33">
        <v>0.78882005390781373</v>
      </c>
      <c r="BN33">
        <v>0.74463797829199674</v>
      </c>
      <c r="BO33">
        <v>0.70302634390195062</v>
      </c>
      <c r="BP33">
        <v>0.66384533138077395</v>
      </c>
      <c r="BQ33">
        <v>0.62696324792615998</v>
      </c>
      <c r="BR33">
        <v>0.5922560883808321</v>
      </c>
      <c r="BS33">
        <v>0.55960712203490504</v>
      </c>
      <c r="BT33">
        <v>0.5289065037540206</v>
      </c>
      <c r="BU33">
        <v>0.50005090812859765</v>
      </c>
      <c r="BV33">
        <v>0.47294318541668701</v>
      </c>
      <c r="BW33">
        <v>0.44749203812593158</v>
      </c>
      <c r="BX33">
        <v>0.423611717149316</v>
      </c>
      <c r="BY33">
        <v>0.40122173643490611</v>
      </c>
      <c r="BZ33">
        <v>0.38024660523192111</v>
      </c>
      <c r="CA33">
        <v>0.36061557701439251</v>
      </c>
      <c r="CB33">
        <v>0.34226241423957843</v>
      </c>
      <c r="CC33">
        <v>0.32512516815139841</v>
      </c>
      <c r="CD33">
        <v>0.30914597288960638</v>
      </c>
      <c r="CE33">
        <v>0.29427085321339419</v>
      </c>
      <c r="CF33">
        <v>0.28044954519378867</v>
      </c>
      <c r="CG33">
        <v>0.26763532927270922</v>
      </c>
      <c r="CH33">
        <v>0.25578487512803849</v>
      </c>
      <c r="CI33">
        <v>0.2448580978236842</v>
      </c>
      <c r="CJ33">
        <v>0.2348180247614656</v>
      </c>
      <c r="CK33">
        <v>0.22563067298792919</v>
      </c>
      <c r="CL33">
        <v>0.21726493644394049</v>
      </c>
      <c r="CM33">
        <v>0.2096924827782882</v>
      </c>
      <c r="CN33">
        <v>0.20288765937864511</v>
      </c>
      <c r="CO33">
        <v>0.19682740830417789</v>
      </c>
      <c r="CP33">
        <v>0.1914911898339956</v>
      </c>
      <c r="CQ33">
        <v>0.1868609143745627</v>
      </c>
      <c r="CR33">
        <v>0.1829208824972772</v>
      </c>
      <c r="CS33">
        <v>0.17965773290473139</v>
      </c>
      <c r="CT33">
        <v>0.1770603981508026</v>
      </c>
      <c r="CU33">
        <v>0.17512006796577689</v>
      </c>
      <c r="CV33">
        <v>0.1738301600632628</v>
      </c>
      <c r="CW33">
        <v>0.17318629833078769</v>
      </c>
    </row>
    <row r="34" spans="2:101" x14ac:dyDescent="0.25">
      <c r="B34">
        <v>31</v>
      </c>
      <c r="C34">
        <v>28.856515810582898</v>
      </c>
      <c r="D34">
        <v>27.233880095384009</v>
      </c>
      <c r="E34">
        <v>25.702426604641261</v>
      </c>
      <c r="F34">
        <v>24.257031157631339</v>
      </c>
      <c r="G34">
        <v>22.89285759944579</v>
      </c>
      <c r="H34">
        <v>21.60534161173987</v>
      </c>
      <c r="I34">
        <v>20.390175433427579</v>
      </c>
      <c r="J34">
        <v>19.243293440182889</v>
      </c>
      <c r="K34">
        <v>18.160858534481189</v>
      </c>
      <c r="L34">
        <v>17.1392493006283</v>
      </c>
      <c r="M34">
        <v>16.175047881784359</v>
      </c>
      <c r="N34">
        <v>15.2650285384069</v>
      </c>
      <c r="O34">
        <v>14.40614684981764</v>
      </c>
      <c r="P34">
        <v>13.59552952275059</v>
      </c>
      <c r="Q34">
        <v>12.83046477276986</v>
      </c>
      <c r="R34">
        <v>12.10839324636378</v>
      </c>
      <c r="S34">
        <v>11.426899453330719</v>
      </c>
      <c r="T34">
        <v>10.78370368078042</v>
      </c>
      <c r="U34">
        <v>10.176654361686429</v>
      </c>
      <c r="V34">
        <v>9.6037208724463579</v>
      </c>
      <c r="W34">
        <v>9.0629867353425979</v>
      </c>
      <c r="X34">
        <v>8.5526432031515291</v>
      </c>
      <c r="Y34">
        <v>8.0709832044276268</v>
      </c>
      <c r="Z34">
        <v>7.6163956291965018</v>
      </c>
      <c r="AA34">
        <v>7.1873599359299618</v>
      </c>
      <c r="AB34">
        <v>6.7824410617513111</v>
      </c>
      <c r="AC34">
        <v>6.4002846188341378</v>
      </c>
      <c r="AD34">
        <v>6.0396123609154122</v>
      </c>
      <c r="AE34">
        <v>5.6992179047479139</v>
      </c>
      <c r="AF34">
        <v>5.3779626921699828</v>
      </c>
      <c r="AG34">
        <v>5.0747721792759828</v>
      </c>
      <c r="AH34">
        <v>4.7886322399308074</v>
      </c>
      <c r="AI34">
        <v>4.5185857715891062</v>
      </c>
      <c r="AJ34">
        <v>4.2637294920568998</v>
      </c>
      <c r="AK34">
        <v>4.0232109164722667</v>
      </c>
      <c r="AL34">
        <v>3.796225504384906</v>
      </c>
      <c r="AM34">
        <v>3.5820139673835278</v>
      </c>
      <c r="AN34">
        <v>3.3798597282574798</v>
      </c>
      <c r="AO34">
        <v>3.1890865231858898</v>
      </c>
      <c r="AP34">
        <v>3.0090561389264359</v>
      </c>
      <c r="AQ34">
        <v>2.8391662774275348</v>
      </c>
      <c r="AR34">
        <v>2.6788485407141609</v>
      </c>
      <c r="AS34">
        <v>2.527566529300056</v>
      </c>
      <c r="AT34">
        <v>2.3848140477589612</v>
      </c>
      <c r="AU34">
        <v>2.2501134114460948</v>
      </c>
      <c r="AV34">
        <v>2.1230138486996708</v>
      </c>
      <c r="AW34">
        <v>2.0030899931717041</v>
      </c>
      <c r="AX34">
        <v>1.889940461239042</v>
      </c>
      <c r="AY34">
        <v>1.7831865097302391</v>
      </c>
      <c r="AZ34">
        <v>1.6824707694727019</v>
      </c>
      <c r="BA34">
        <v>1.587456050418306</v>
      </c>
      <c r="BB34">
        <v>1.497824214345175</v>
      </c>
      <c r="BC34">
        <v>1.413275111359565</v>
      </c>
      <c r="BD34">
        <v>1.333525576635239</v>
      </c>
      <c r="BE34">
        <v>1.258308484029409</v>
      </c>
      <c r="BF34">
        <v>1.1873718534046249</v>
      </c>
      <c r="BG34">
        <v>1.1204780086657999</v>
      </c>
      <c r="BH34">
        <v>1.0574027836912741</v>
      </c>
      <c r="BI34">
        <v>0.9979347734971904</v>
      </c>
      <c r="BJ34">
        <v>0.94187462812580558</v>
      </c>
      <c r="BK34">
        <v>0.88903438689143832</v>
      </c>
      <c r="BL34">
        <v>0.83923685075282795</v>
      </c>
      <c r="BM34">
        <v>0.792314990708339</v>
      </c>
      <c r="BN34">
        <v>0.7481113902310369</v>
      </c>
      <c r="BO34">
        <v>0.70647771987464325</v>
      </c>
      <c r="BP34">
        <v>0.66727424228908483</v>
      </c>
      <c r="BQ34">
        <v>0.6303693459862032</v>
      </c>
      <c r="BR34">
        <v>0.59563910629243499</v>
      </c>
      <c r="BS34">
        <v>0.56296687201635409</v>
      </c>
      <c r="BT34">
        <v>0.53224287644506529</v>
      </c>
      <c r="BU34">
        <v>0.50336387136493932</v>
      </c>
      <c r="BV34">
        <v>0.47623278287930598</v>
      </c>
      <c r="BW34">
        <v>0.45075838786872441</v>
      </c>
      <c r="BX34">
        <v>0.42685501000862358</v>
      </c>
      <c r="BY34">
        <v>0.40444223432462062</v>
      </c>
      <c r="BZ34">
        <v>0.38344463932794343</v>
      </c>
      <c r="CA34">
        <v>0.36379154583230011</v>
      </c>
      <c r="CB34">
        <v>0.34541678160943501</v>
      </c>
      <c r="CC34">
        <v>0.32825846109370521</v>
      </c>
      <c r="CD34">
        <v>0.31225877939645108</v>
      </c>
      <c r="CE34">
        <v>0.29736381993891048</v>
      </c>
      <c r="CF34">
        <v>0.28352337505807962</v>
      </c>
      <c r="CG34">
        <v>0.27069077898342969</v>
      </c>
      <c r="CH34">
        <v>0.25882275262386739</v>
      </c>
      <c r="CI34">
        <v>0.24787925964394031</v>
      </c>
      <c r="CJ34">
        <v>0.23782337334615189</v>
      </c>
      <c r="CK34">
        <v>0.22862115391250459</v>
      </c>
      <c r="CL34">
        <v>0.220241535593137</v>
      </c>
      <c r="CM34">
        <v>0.21265622346330429</v>
      </c>
      <c r="CN34">
        <v>0.2058395994020531</v>
      </c>
      <c r="CO34">
        <v>0.1997686369768942</v>
      </c>
      <c r="CP34">
        <v>0.19442282494866681</v>
      </c>
      <c r="CQ34">
        <v>0.18978409913972111</v>
      </c>
      <c r="CR34">
        <v>0.1858367824366276</v>
      </c>
      <c r="CS34">
        <v>0.18256753272592571</v>
      </c>
      <c r="CT34">
        <v>0.1799652985880639</v>
      </c>
      <c r="CU34">
        <v>0.1780212826007323</v>
      </c>
      <c r="CV34">
        <v>0.17672891212834421</v>
      </c>
      <c r="CW34">
        <v>0.1760838174995597</v>
      </c>
    </row>
    <row r="35" spans="2:101" x14ac:dyDescent="0.25">
      <c r="B35">
        <v>32</v>
      </c>
      <c r="C35">
        <v>28.85752002710009</v>
      </c>
      <c r="D35">
        <v>27.234968663492399</v>
      </c>
      <c r="E35">
        <v>25.70359841038562</v>
      </c>
      <c r="F35">
        <v>24.258285013146288</v>
      </c>
      <c r="G35">
        <v>22.894192245151789</v>
      </c>
      <c r="H35">
        <v>21.60675571865854</v>
      </c>
      <c r="I35">
        <v>20.39166760561109</v>
      </c>
      <c r="J35">
        <v>19.244862217251839</v>
      </c>
      <c r="K35">
        <v>18.162502394265228</v>
      </c>
      <c r="L35">
        <v>17.14096666190326</v>
      </c>
      <c r="M35">
        <v>16.176837107100109</v>
      </c>
      <c r="N35">
        <v>15.26688793699932</v>
      </c>
      <c r="O35">
        <v>14.408074680598499</v>
      </c>
      <c r="P35">
        <v>13.597523997368461</v>
      </c>
      <c r="Q35">
        <v>12.83252405873573</v>
      </c>
      <c r="R35">
        <v>12.110515470234279</v>
      </c>
      <c r="S35">
        <v>11.429082703942351</v>
      </c>
      <c r="T35">
        <v>10.785946012527811</v>
      </c>
      <c r="U35">
        <v>10.17895379783773</v>
      </c>
      <c r="V35">
        <v>9.606075408488735</v>
      </c>
      <c r="W35">
        <v>9.0653943423511176</v>
      </c>
      <c r="X35">
        <v>8.5551018311742393</v>
      </c>
      <c r="Y35">
        <v>8.0734907858801606</v>
      </c>
      <c r="Z35">
        <v>7.618950082259321</v>
      </c>
      <c r="AA35">
        <v>7.1899591679414367</v>
      </c>
      <c r="AB35">
        <v>6.7850829725900006</v>
      </c>
      <c r="AC35">
        <v>6.4029671042836629</v>
      </c>
      <c r="AD35">
        <v>6.0423333160054939</v>
      </c>
      <c r="AE35">
        <v>5.7019752270651969</v>
      </c>
      <c r="AF35">
        <v>5.380754285132455</v>
      </c>
      <c r="AG35">
        <v>5.0775959553649708</v>
      </c>
      <c r="AH35">
        <v>4.7914861238746091</v>
      </c>
      <c r="AI35">
        <v>4.5214677034925881</v>
      </c>
      <c r="AJ35">
        <v>4.266637430471544</v>
      </c>
      <c r="AK35">
        <v>4.0261428414013176</v>
      </c>
      <c r="AL35">
        <v>3.799179420218481</v>
      </c>
      <c r="AM35">
        <v>3.5849879057588518</v>
      </c>
      <c r="AN35">
        <v>3.3828517508394649</v>
      </c>
      <c r="AO35">
        <v>3.1920947243636562</v>
      </c>
      <c r="AP35">
        <v>3.0120786484215358</v>
      </c>
      <c r="AQ35">
        <v>2.8422012628098718</v>
      </c>
      <c r="AR35">
        <v>2.681894209821889</v>
      </c>
      <c r="AS35">
        <v>2.5306211325599208</v>
      </c>
      <c r="AT35">
        <v>2.387875880403854</v>
      </c>
      <c r="AU35">
        <v>2.2531808156268109</v>
      </c>
      <c r="AV35">
        <v>2.1260852154881178</v>
      </c>
      <c r="AW35">
        <v>2.0061637644530861</v>
      </c>
      <c r="AX35">
        <v>1.89301513149073</v>
      </c>
      <c r="AY35">
        <v>1.786260627685385</v>
      </c>
      <c r="AZ35">
        <v>1.6855429396668249</v>
      </c>
      <c r="BA35">
        <v>1.590524934617356</v>
      </c>
      <c r="BB35">
        <v>1.5008885328538399</v>
      </c>
      <c r="BC35">
        <v>1.4163336442088019</v>
      </c>
      <c r="BD35">
        <v>1.33657716464827</v>
      </c>
      <c r="BE35">
        <v>1.2613520297656371</v>
      </c>
      <c r="BF35">
        <v>1.190406321981172</v>
      </c>
      <c r="BG35">
        <v>1.123502428456582</v>
      </c>
      <c r="BH35">
        <v>1.060416246903755</v>
      </c>
      <c r="BI35">
        <v>1.0009364366271609</v>
      </c>
      <c r="BJ35">
        <v>0.9448637122907354</v>
      </c>
      <c r="BK35">
        <v>0.89201017804316995</v>
      </c>
      <c r="BL35">
        <v>0.84219869977055084</v>
      </c>
      <c r="BM35">
        <v>0.79526231337297959</v>
      </c>
      <c r="BN35">
        <v>0.75104366708237325</v>
      </c>
      <c r="BO35">
        <v>0.7093944959526286</v>
      </c>
      <c r="BP35">
        <v>0.67017512676103219</v>
      </c>
      <c r="BQ35">
        <v>0.63325401166161788</v>
      </c>
      <c r="BR35">
        <v>0.59850728902746153</v>
      </c>
      <c r="BS35">
        <v>0.56581837000991941</v>
      </c>
      <c r="BT35">
        <v>0.5350775494289437</v>
      </c>
      <c r="BU35">
        <v>0.50618163969009655</v>
      </c>
      <c r="BV35">
        <v>0.47903362650098258</v>
      </c>
      <c r="BW35">
        <v>0.4535423452328467</v>
      </c>
      <c r="BX35">
        <v>0.42962217684222109</v>
      </c>
      <c r="BY35">
        <v>0.40719276233303731</v>
      </c>
      <c r="BZ35">
        <v>0.38617873480171272</v>
      </c>
      <c r="CA35">
        <v>0.36650946816664098</v>
      </c>
      <c r="CB35">
        <v>0.34811884173940449</v>
      </c>
      <c r="CC35">
        <v>0.33094501984811181</v>
      </c>
      <c r="CD35">
        <v>0.3149302457737041</v>
      </c>
      <c r="CE35">
        <v>0.30002064930803379</v>
      </c>
      <c r="CF35">
        <v>0.28616606728818011</v>
      </c>
      <c r="CG35">
        <v>0.2733198765049567</v>
      </c>
      <c r="CH35">
        <v>0.26143883842504589</v>
      </c>
      <c r="CI35">
        <v>0.25048295520580011</v>
      </c>
      <c r="CJ35">
        <v>0.24041533651961461</v>
      </c>
      <c r="CK35">
        <v>0.23120207674101889</v>
      </c>
      <c r="CL35">
        <v>0.22281214208438679</v>
      </c>
      <c r="CM35">
        <v>0.21521726731353599</v>
      </c>
      <c r="CN35">
        <v>0.2083918616765929</v>
      </c>
      <c r="CO35">
        <v>0.20231292375044621</v>
      </c>
      <c r="CP35">
        <v>0.1969599649089995</v>
      </c>
      <c r="CQ35">
        <v>0.192314941158367</v>
      </c>
      <c r="CR35">
        <v>0.18836219311022959</v>
      </c>
      <c r="CS35">
        <v>0.18508839389187889</v>
      </c>
      <c r="CT35">
        <v>0.18248250481810879</v>
      </c>
      <c r="CU35">
        <v>0.18053573867616329</v>
      </c>
      <c r="CV35">
        <v>0.1792415305005024</v>
      </c>
      <c r="CW35">
        <v>0.17859551573928609</v>
      </c>
    </row>
    <row r="36" spans="2:101" x14ac:dyDescent="0.25">
      <c r="B36">
        <v>33</v>
      </c>
      <c r="C36">
        <v>28.858333156094009</v>
      </c>
      <c r="D36">
        <v>27.235850522724778</v>
      </c>
      <c r="E36">
        <v>25.704548133186641</v>
      </c>
      <c r="F36">
        <v>24.25930167487498</v>
      </c>
      <c r="G36">
        <v>22.895274864866739</v>
      </c>
      <c r="H36">
        <v>21.60790326088096</v>
      </c>
      <c r="I36">
        <v>20.39287898217604</v>
      </c>
      <c r="J36">
        <v>19.246136289243601</v>
      </c>
      <c r="K36">
        <v>18.16383797403244</v>
      </c>
      <c r="L36">
        <v>17.14236251514955</v>
      </c>
      <c r="M36">
        <v>16.178291955045371</v>
      </c>
      <c r="N36">
        <v>15.268400458607079</v>
      </c>
      <c r="O36">
        <v>14.40964351486461</v>
      </c>
      <c r="P36">
        <v>13.599147745666039</v>
      </c>
      <c r="Q36">
        <v>12.83420128721148</v>
      </c>
      <c r="R36">
        <v>12.11224471225106</v>
      </c>
      <c r="S36">
        <v>11.430862462562841</v>
      </c>
      <c r="T36">
        <v>10.78777476303417</v>
      </c>
      <c r="U36">
        <v>10.18082999028193</v>
      </c>
      <c r="V36">
        <v>9.6079974702683959</v>
      </c>
      <c r="W36">
        <v>9.0673606808056313</v>
      </c>
      <c r="X36">
        <v>8.5571108361958483</v>
      </c>
      <c r="Y36">
        <v>8.0755408325348661</v>
      </c>
      <c r="Z36">
        <v>7.6210395334123664</v>
      </c>
      <c r="AA36">
        <v>7.1920863768822327</v>
      </c>
      <c r="AB36">
        <v>6.7872462856514231</v>
      </c>
      <c r="AC36">
        <v>6.4051648634506231</v>
      </c>
      <c r="AD36">
        <v>6.0445638615078856</v>
      </c>
      <c r="AE36">
        <v>5.7042368999502928</v>
      </c>
      <c r="AF36">
        <v>5.3830454298120198</v>
      </c>
      <c r="AG36">
        <v>5.0799149221323434</v>
      </c>
      <c r="AH36">
        <v>4.7938312713872886</v>
      </c>
      <c r="AI36">
        <v>4.5238374012158067</v>
      </c>
      <c r="AJ36">
        <v>4.2690300610785226</v>
      </c>
      <c r="AK36">
        <v>4.0285568031260723</v>
      </c>
      <c r="AL36">
        <v>3.8016131291571389</v>
      </c>
      <c r="AM36">
        <v>3.587439798115573</v>
      </c>
      <c r="AN36">
        <v>3.385320285113294</v>
      </c>
      <c r="AO36">
        <v>3.194578383472733</v>
      </c>
      <c r="AP36">
        <v>3.014575941761283</v>
      </c>
      <c r="AQ36">
        <v>2.8447107282419539</v>
      </c>
      <c r="AR36">
        <v>2.6844144155908949</v>
      </c>
      <c r="AS36">
        <v>2.5331506791349532</v>
      </c>
      <c r="AT36">
        <v>2.3904134022423098</v>
      </c>
      <c r="AU36">
        <v>2.255724982857898</v>
      </c>
      <c r="AV36">
        <v>2.1286347355138062</v>
      </c>
      <c r="AW36">
        <v>2.0087173834643699</v>
      </c>
      <c r="AX36">
        <v>1.8955716358973109</v>
      </c>
      <c r="AY36">
        <v>1.7888188454570011</v>
      </c>
      <c r="AZ36">
        <v>1.6881017415847239</v>
      </c>
      <c r="BA36">
        <v>1.593083235434535</v>
      </c>
      <c r="BB36">
        <v>1.5034452923628929</v>
      </c>
      <c r="BC36">
        <v>1.418887868216383</v>
      </c>
      <c r="BD36">
        <v>1.339127905855382</v>
      </c>
      <c r="BE36">
        <v>1.263898388553125</v>
      </c>
      <c r="BF36">
        <v>1.1929474470999719</v>
      </c>
      <c r="BG36">
        <v>1.126037517622464</v>
      </c>
      <c r="BH36">
        <v>1.0629445472964749</v>
      </c>
      <c r="BI36">
        <v>1.003457245294066</v>
      </c>
      <c r="BJ36">
        <v>0.9473763764550891</v>
      </c>
      <c r="BK36">
        <v>0.89451409531757808</v>
      </c>
      <c r="BL36">
        <v>0.84469331827603122</v>
      </c>
      <c r="BM36">
        <v>0.79774713176438816</v>
      </c>
      <c r="BN36">
        <v>0.7535182344810275</v>
      </c>
      <c r="BO36">
        <v>0.71185841178711418</v>
      </c>
      <c r="BP36">
        <v>0.67262804051731118</v>
      </c>
      <c r="BQ36">
        <v>0.63569562254369938</v>
      </c>
      <c r="BR36">
        <v>0.60093734553000278</v>
      </c>
      <c r="BS36">
        <v>0.5682366694042591</v>
      </c>
      <c r="BT36">
        <v>0.5374839371641803</v>
      </c>
      <c r="BU36">
        <v>0.50857600871092956</v>
      </c>
      <c r="BV36">
        <v>0.48141591648414378</v>
      </c>
      <c r="BW36">
        <v>0.45591254174404422</v>
      </c>
      <c r="BX36">
        <v>0.43198031041561802</v>
      </c>
      <c r="BY36">
        <v>0.40953890747536698</v>
      </c>
      <c r="BZ36">
        <v>0.3885130089232236</v>
      </c>
      <c r="CA36">
        <v>0.36883203044113921</v>
      </c>
      <c r="CB36">
        <v>0.35042989189573692</v>
      </c>
      <c r="CC36">
        <v>0.33324479689550429</v>
      </c>
      <c r="CD36">
        <v>0.31721902666342833</v>
      </c>
      <c r="CE36">
        <v>0.30229874753394209</v>
      </c>
      <c r="CF36">
        <v>0.2884338314287051</v>
      </c>
      <c r="CG36">
        <v>0.27557768870921501</v>
      </c>
      <c r="CH36">
        <v>0.26368711284574559</v>
      </c>
      <c r="CI36">
        <v>0.25272213638168872</v>
      </c>
      <c r="CJ36">
        <v>0.24264589771024581</v>
      </c>
      <c r="CK36">
        <v>0.23342451821665641</v>
      </c>
      <c r="CL36">
        <v>0.22502698937389581</v>
      </c>
      <c r="CM36">
        <v>0.2174250694131433</v>
      </c>
      <c r="CN36">
        <v>0.21059318922242731</v>
      </c>
      <c r="CO36">
        <v>0.2045083671577945</v>
      </c>
      <c r="CP36">
        <v>0.1991501324812345</v>
      </c>
      <c r="CQ36">
        <v>0.19450045716852779</v>
      </c>
      <c r="CR36">
        <v>0.19054369585824951</v>
      </c>
      <c r="CS36">
        <v>0.18726653374047181</v>
      </c>
      <c r="CT36">
        <v>0.1846579422103394</v>
      </c>
      <c r="CU36">
        <v>0.1827091421377372</v>
      </c>
      <c r="CV36">
        <v>0.18141357462982119</v>
      </c>
      <c r="CW36">
        <v>0.1807668791883196</v>
      </c>
    </row>
    <row r="37" spans="2:101" x14ac:dyDescent="0.25">
      <c r="B37">
        <v>34</v>
      </c>
      <c r="C37">
        <v>28.858992839244252</v>
      </c>
      <c r="D37">
        <v>27.236566299513019</v>
      </c>
      <c r="E37">
        <v>25.705319327991919</v>
      </c>
      <c r="F37">
        <v>24.260127566544671</v>
      </c>
      <c r="G37">
        <v>22.896154687991501</v>
      </c>
      <c r="H37">
        <v>21.608836207140978</v>
      </c>
      <c r="I37">
        <v>20.393864201755651</v>
      </c>
      <c r="J37">
        <v>19.247172892311191</v>
      </c>
      <c r="K37">
        <v>18.164925032282401</v>
      </c>
      <c r="L37">
        <v>17.143499063402981</v>
      </c>
      <c r="M37">
        <v>16.179476992906149</v>
      </c>
      <c r="N37">
        <v>15.26963295216968</v>
      </c>
      <c r="O37">
        <v>14.41092239847006</v>
      </c>
      <c r="P37">
        <v>13.600471923702409</v>
      </c>
      <c r="Q37">
        <v>12.83556963595508</v>
      </c>
      <c r="R37">
        <v>12.11365608174453</v>
      </c>
      <c r="S37">
        <v>11.43231567852626</v>
      </c>
      <c r="T37">
        <v>10.789268628805321</v>
      </c>
      <c r="U37">
        <v>10.18236328878165</v>
      </c>
      <c r="V37">
        <v>9.6095689659872381</v>
      </c>
      <c r="W37">
        <v>9.0689691218076618</v>
      </c>
      <c r="X37">
        <v>8.5587549561357648</v>
      </c>
      <c r="Y37">
        <v>8.0772193526843648</v>
      </c>
      <c r="Z37">
        <v>7.6227511646918131</v>
      </c>
      <c r="AA37">
        <v>7.1938298218937291</v>
      </c>
      <c r="AB37">
        <v>6.7890202407093447</v>
      </c>
      <c r="AC37">
        <v>6.4069680206057908</v>
      </c>
      <c r="AD37">
        <v>6.0463949105615216</v>
      </c>
      <c r="AE37">
        <v>5.7060945304540374</v>
      </c>
      <c r="AF37">
        <v>5.3849283330503042</v>
      </c>
      <c r="AG37">
        <v>5.0818217930834999</v>
      </c>
      <c r="AH37">
        <v>4.7957608106598704</v>
      </c>
      <c r="AI37">
        <v>4.5257883169566462</v>
      </c>
      <c r="AJ37">
        <v>4.2710010708491817</v>
      </c>
      <c r="AK37">
        <v>4.0305466357444031</v>
      </c>
      <c r="AL37">
        <v>3.8036205265008172</v>
      </c>
      <c r="AM37">
        <v>3.5894635168845421</v>
      </c>
      <c r="AN37">
        <v>3.387359098548179</v>
      </c>
      <c r="AO37">
        <v>3.1966310830264222</v>
      </c>
      <c r="AP37">
        <v>3.0166413387209601</v>
      </c>
      <c r="AQ37">
        <v>2.846787655299031</v>
      </c>
      <c r="AR37">
        <v>2.686501728356403</v>
      </c>
      <c r="AS37">
        <v>2.5352472575980638</v>
      </c>
      <c r="AT37">
        <v>2.3925181521698469</v>
      </c>
      <c r="AU37">
        <v>2.2578368371327948</v>
      </c>
      <c r="AV37">
        <v>2.130752655410598</v>
      </c>
      <c r="AW37">
        <v>2.0108403598599902</v>
      </c>
      <c r="AX37">
        <v>1.897698690415565</v>
      </c>
      <c r="AY37">
        <v>1.790949031545255</v>
      </c>
      <c r="AZ37">
        <v>1.6902341455214751</v>
      </c>
      <c r="BA37">
        <v>1.5952169772666871</v>
      </c>
      <c r="BB37">
        <v>1.5055795267716829</v>
      </c>
      <c r="BC37">
        <v>1.4210217853110729</v>
      </c>
      <c r="BD37">
        <v>1.3412607318939449</v>
      </c>
      <c r="BE37">
        <v>1.2660293865893091</v>
      </c>
      <c r="BF37">
        <v>1.195075917556264</v>
      </c>
      <c r="BG37">
        <v>1.128162798788604</v>
      </c>
      <c r="BH37">
        <v>1.0650660157533061</v>
      </c>
      <c r="BI37">
        <v>1.005574316262644</v>
      </c>
      <c r="BJ37">
        <v>0.94948850407110608</v>
      </c>
      <c r="BK37">
        <v>0.89662077283125663</v>
      </c>
      <c r="BL37">
        <v>0.84679407817782082</v>
      </c>
      <c r="BM37">
        <v>0.7998415458368574</v>
      </c>
      <c r="BN37">
        <v>0.75560591377750363</v>
      </c>
      <c r="BO37">
        <v>0.71393900653771936</v>
      </c>
      <c r="BP37">
        <v>0.67470123996316311</v>
      </c>
      <c r="BQ37">
        <v>0.63776115470014405</v>
      </c>
      <c r="BR37">
        <v>0.60299497687985704</v>
      </c>
      <c r="BS37">
        <v>0.57028620452213619</v>
      </c>
      <c r="BT37">
        <v>0.53952521827307698</v>
      </c>
      <c r="BU37">
        <v>0.51060891517233253</v>
      </c>
      <c r="BV37">
        <v>0.48344036422301401</v>
      </c>
      <c r="BW37">
        <v>0.45792848261011981</v>
      </c>
      <c r="BX37">
        <v>0.43398773148255199</v>
      </c>
      <c r="BY37">
        <v>0.41153783027930291</v>
      </c>
      <c r="BZ37">
        <v>0.39050348864248119</v>
      </c>
      <c r="CA37">
        <v>0.37081415501875298</v>
      </c>
      <c r="CB37">
        <v>0.3524037811066586</v>
      </c>
      <c r="CC37">
        <v>0.33521060136033998</v>
      </c>
      <c r="CD37">
        <v>0.31917692681064808</v>
      </c>
      <c r="CE37">
        <v>0.30424895251254908</v>
      </c>
      <c r="CF37">
        <v>0.29037657797340227</v>
      </c>
      <c r="CG37">
        <v>0.27751323996016941</v>
      </c>
      <c r="CH37">
        <v>0.26561575712508118</v>
      </c>
      <c r="CI37">
        <v>0.25464418592889232</v>
      </c>
      <c r="CJ37">
        <v>0.24456168737870859</v>
      </c>
      <c r="CK37">
        <v>0.2353344041336082</v>
      </c>
      <c r="CL37">
        <v>0.22693134756602479</v>
      </c>
      <c r="CM37">
        <v>0.2193242944002281</v>
      </c>
      <c r="CN37">
        <v>0.21248769258133479</v>
      </c>
      <c r="CO37">
        <v>0.20639857605922271</v>
      </c>
      <c r="CP37">
        <v>0.20103648820160561</v>
      </c>
      <c r="CQ37">
        <v>0.19638341357945691</v>
      </c>
      <c r="CR37">
        <v>0.19242371789603391</v>
      </c>
      <c r="CS37">
        <v>0.1891440958580618</v>
      </c>
      <c r="CT37">
        <v>0.1865335268142671</v>
      </c>
      <c r="CU37">
        <v>0.18458323801249141</v>
      </c>
      <c r="CV37">
        <v>0.18328667535216669</v>
      </c>
      <c r="CW37">
        <v>0.18263948153406909</v>
      </c>
    </row>
    <row r="38" spans="2:101" x14ac:dyDescent="0.25">
      <c r="B38">
        <v>35</v>
      </c>
      <c r="C38">
        <v>28.859529031637688</v>
      </c>
      <c r="D38">
        <v>27.237148344798172</v>
      </c>
      <c r="E38">
        <v>25.70594669849898</v>
      </c>
      <c r="F38">
        <v>24.26079969879466</v>
      </c>
      <c r="G38">
        <v>22.896870983671711</v>
      </c>
      <c r="H38">
        <v>21.609596034135532</v>
      </c>
      <c r="I38">
        <v>20.394666895229289</v>
      </c>
      <c r="J38">
        <v>19.248017755843659</v>
      </c>
      <c r="K38">
        <v>18.165811339051121</v>
      </c>
      <c r="L38">
        <v>17.144426057411511</v>
      </c>
      <c r="M38">
        <v>16.18044389025593</v>
      </c>
      <c r="N38">
        <v>15.270638942372329</v>
      </c>
      <c r="O38">
        <v>14.411966645797451</v>
      </c>
      <c r="P38">
        <v>13.601553568571971</v>
      </c>
      <c r="Q38">
        <v>12.836687796347141</v>
      </c>
      <c r="R38">
        <v>12.11480985464914</v>
      </c>
      <c r="S38">
        <v>11.433504141416361</v>
      </c>
      <c r="T38">
        <v>10.790490841133369</v>
      </c>
      <c r="U38">
        <v>10.183618293496719</v>
      </c>
      <c r="V38">
        <v>9.6108557910695431</v>
      </c>
      <c r="W38">
        <v>9.0702867818175044</v>
      </c>
      <c r="X38">
        <v>8.5601024537738724</v>
      </c>
      <c r="Y38">
        <v>8.0785956803605821</v>
      </c>
      <c r="Z38">
        <v>7.6241553060991123</v>
      </c>
      <c r="AA38">
        <v>7.1952607535845559</v>
      </c>
      <c r="AB38">
        <v>6.790476933671262</v>
      </c>
      <c r="AC38">
        <v>6.4084494418334952</v>
      </c>
      <c r="AD38">
        <v>6.0479000246222832</v>
      </c>
      <c r="AE38">
        <v>5.7076223010436591</v>
      </c>
      <c r="AF38">
        <v>5.3864777245367534</v>
      </c>
      <c r="AG38">
        <v>5.0833917720354282</v>
      </c>
      <c r="AH38">
        <v>4.7973503473572308</v>
      </c>
      <c r="AI38">
        <v>4.5273963868807794</v>
      </c>
      <c r="AJ38">
        <v>4.2726266561497157</v>
      </c>
      <c r="AK38">
        <v>4.0321887266804008</v>
      </c>
      <c r="AL38">
        <v>3.805278122853736</v>
      </c>
      <c r="AM38">
        <v>3.591135629340569</v>
      </c>
      <c r="AN38">
        <v>3.3890447500476562</v>
      </c>
      <c r="AO38">
        <v>3.1983293100781101</v>
      </c>
      <c r="AP38">
        <v>3.0183511926790159</v>
      </c>
      <c r="AQ38">
        <v>2.8485082036006348</v>
      </c>
      <c r="AR38">
        <v>2.6882320557181059</v>
      </c>
      <c r="AS38">
        <v>2.5369864671689908</v>
      </c>
      <c r="AT38">
        <v>2.3942653666399911</v>
      </c>
      <c r="AU38">
        <v>2.2595911997947709</v>
      </c>
      <c r="AV38">
        <v>2.1325133311733109</v>
      </c>
      <c r="AW38">
        <v>2.0126065362127421</v>
      </c>
      <c r="AX38">
        <v>1.899469578341318</v>
      </c>
      <c r="AY38">
        <v>1.7927238663817779</v>
      </c>
      <c r="AZ38">
        <v>1.692012187769284</v>
      </c>
      <c r="BA38">
        <v>1.596997513342753</v>
      </c>
      <c r="BB38">
        <v>1.507361869708018</v>
      </c>
      <c r="BC38">
        <v>1.422805275397395</v>
      </c>
      <c r="BD38">
        <v>1.3430447372637351</v>
      </c>
      <c r="BE38">
        <v>1.2678133037486909</v>
      </c>
      <c r="BF38">
        <v>1.1968591718552299</v>
      </c>
      <c r="BG38">
        <v>1.1299448448342331</v>
      </c>
      <c r="BH38">
        <v>1.0668463377647019</v>
      </c>
      <c r="BI38">
        <v>1.007352428367456</v>
      </c>
      <c r="BJ38">
        <v>0.95126395054356649</v>
      </c>
      <c r="BK38">
        <v>0.8983931282717863</v>
      </c>
      <c r="BL38">
        <v>0.84856294763435169</v>
      </c>
      <c r="BM38">
        <v>0.80160656486811366</v>
      </c>
      <c r="BN38">
        <v>0.75736674845857965</v>
      </c>
      <c r="BO38">
        <v>0.71569535340838397</v>
      </c>
      <c r="BP38">
        <v>0.67645282591941169</v>
      </c>
      <c r="BQ38">
        <v>0.63950773682960582</v>
      </c>
      <c r="BR38">
        <v>0.60473634224175143</v>
      </c>
      <c r="BS38">
        <v>0.57202216987255616</v>
      </c>
      <c r="BT38">
        <v>0.54125562973644992</v>
      </c>
      <c r="BU38">
        <v>0.51233364786000057</v>
      </c>
      <c r="BV38">
        <v>0.48515932179993498</v>
      </c>
      <c r="BW38">
        <v>0.45964159681077399</v>
      </c>
      <c r="BX38">
        <v>0.4356949615772025</v>
      </c>
      <c r="BY38">
        <v>0.41323916249182702</v>
      </c>
      <c r="BZ38">
        <v>0.39219893552105278</v>
      </c>
      <c r="CA38">
        <v>0.37250375476071618</v>
      </c>
      <c r="CB38">
        <v>0.35408759683899388</v>
      </c>
      <c r="CC38">
        <v>0.33688872037717582</v>
      </c>
      <c r="CD38">
        <v>0.32084945976932661</v>
      </c>
      <c r="CE38">
        <v>0.30591603258980249</v>
      </c>
      <c r="CF38">
        <v>0.29203835998324851</v>
      </c>
      <c r="CG38">
        <v>0.27916989943517079</v>
      </c>
      <c r="CH38">
        <v>0.26726748936266459</v>
      </c>
      <c r="CI38">
        <v>0.25629120500445729</v>
      </c>
      <c r="CJ38">
        <v>0.24620422512729501</v>
      </c>
      <c r="CK38">
        <v>0.23697270910192381</v>
      </c>
      <c r="CL38">
        <v>0.22856568393667179</v>
      </c>
      <c r="CM38">
        <v>0.2209549408899904</v>
      </c>
      <c r="CN38">
        <v>0.21411494131541911</v>
      </c>
      <c r="CO38">
        <v>0.20802273142337169</v>
      </c>
      <c r="CP38">
        <v>0.20265786567402441</v>
      </c>
      <c r="CQ38">
        <v>0.1980023385445108</v>
      </c>
      <c r="CR38">
        <v>0.194040524441699</v>
      </c>
      <c r="CS38">
        <v>0.19075912555912439</v>
      </c>
      <c r="CT38">
        <v>0.1881471275032803</v>
      </c>
      <c r="CU38">
        <v>0.18619576254051251</v>
      </c>
      <c r="CV38">
        <v>0.18489848034130629</v>
      </c>
      <c r="CW38">
        <v>0.18425092612389141</v>
      </c>
    </row>
    <row r="39" spans="2:101" x14ac:dyDescent="0.25">
      <c r="B39">
        <v>36</v>
      </c>
      <c r="C39">
        <v>28.859965565250409</v>
      </c>
      <c r="D39">
        <v>27.23762241184555</v>
      </c>
      <c r="E39">
        <v>25.706457886198251</v>
      </c>
      <c r="F39">
        <v>24.261347566167348</v>
      </c>
      <c r="G39">
        <v>22.89745506229162</v>
      </c>
      <c r="H39">
        <v>21.61021582891961</v>
      </c>
      <c r="I39">
        <v>20.395321885269489</v>
      </c>
      <c r="J39">
        <v>19.248707395278309</v>
      </c>
      <c r="K39">
        <v>18.1665350579738</v>
      </c>
      <c r="L39">
        <v>17.145183262815799</v>
      </c>
      <c r="M39">
        <v>16.181233967013721</v>
      </c>
      <c r="N39">
        <v>15.271461254244089</v>
      </c>
      <c r="O39">
        <v>14.4128205364721</v>
      </c>
      <c r="P39">
        <v>13.602438362734359</v>
      </c>
      <c r="Q39">
        <v>12.837602800771039</v>
      </c>
      <c r="R39">
        <v>12.115754359313449</v>
      </c>
      <c r="S39">
        <v>11.4344774206424</v>
      </c>
      <c r="T39">
        <v>10.79149215474094</v>
      </c>
      <c r="U39">
        <v>10.184646887976671</v>
      </c>
      <c r="V39">
        <v>9.6119109007706118</v>
      </c>
      <c r="W39">
        <v>9.0713676301450192</v>
      </c>
      <c r="X39">
        <v>8.561208254398089</v>
      </c>
      <c r="Y39">
        <v>8.0797256384322651</v>
      </c>
      <c r="Z39">
        <v>7.6253086194701254</v>
      </c>
      <c r="AA39">
        <v>7.1964366140310743</v>
      </c>
      <c r="AB39">
        <v>6.7916745281173574</v>
      </c>
      <c r="AC39">
        <v>6.4096679535727619</v>
      </c>
      <c r="AD39">
        <v>6.0491386345353186</v>
      </c>
      <c r="AE39">
        <v>5.7088801888090881</v>
      </c>
      <c r="AF39">
        <v>5.3877540698336359</v>
      </c>
      <c r="AG39">
        <v>5.0846857557348706</v>
      </c>
      <c r="AH39">
        <v>4.798661152701059</v>
      </c>
      <c r="AI39">
        <v>4.5287232006451879</v>
      </c>
      <c r="AJ39">
        <v>4.2739686697918433</v>
      </c>
      <c r="AK39">
        <v>4.0335451374658806</v>
      </c>
      <c r="AL39">
        <v>3.80664813496321</v>
      </c>
      <c r="AM39">
        <v>3.5925184549533462</v>
      </c>
      <c r="AN39">
        <v>3.3904396104006622</v>
      </c>
      <c r="AO39">
        <v>3.1997354364983681</v>
      </c>
      <c r="AP39">
        <v>3.0197678275879851</v>
      </c>
      <c r="AQ39">
        <v>2.849934601488759</v>
      </c>
      <c r="AR39">
        <v>2.6896674840880301</v>
      </c>
      <c r="AS39">
        <v>2.5384302074459559</v>
      </c>
      <c r="AT39">
        <v>2.3957167150480139</v>
      </c>
      <c r="AU39">
        <v>2.2610494681972608</v>
      </c>
      <c r="AV39">
        <v>2.1339778478768761</v>
      </c>
      <c r="AW39">
        <v>2.014076646733034</v>
      </c>
      <c r="AX39">
        <v>1.900944646129779</v>
      </c>
      <c r="AY39">
        <v>1.794203273512321</v>
      </c>
      <c r="AZ39">
        <v>1.693495335583953</v>
      </c>
      <c r="BA39">
        <v>1.5984838230555249</v>
      </c>
      <c r="BB39">
        <v>1.508850782965987</v>
      </c>
      <c r="BC39">
        <v>1.424296254798646</v>
      </c>
      <c r="BD39">
        <v>1.3445372668313369</v>
      </c>
      <c r="BE39">
        <v>1.269306889360267</v>
      </c>
      <c r="BF39">
        <v>1.198353341627699</v>
      </c>
      <c r="BG39">
        <v>1.1314391494633551</v>
      </c>
      <c r="BH39">
        <v>1.0683403508191891</v>
      </c>
      <c r="BI39">
        <v>1.0088457465374421</v>
      </c>
      <c r="BJ39">
        <v>0.95275619384333943</v>
      </c>
      <c r="BK39">
        <v>0.89988394019676909</v>
      </c>
      <c r="BL39">
        <v>0.85005199527237174</v>
      </c>
      <c r="BM39">
        <v>0.80309353896510316</v>
      </c>
      <c r="BN39">
        <v>0.75885136343891124</v>
      </c>
      <c r="BO39">
        <v>0.7171773473501214</v>
      </c>
      <c r="BP39">
        <v>0.67793196048483095</v>
      </c>
      <c r="BQ39">
        <v>0.64098379715141329</v>
      </c>
      <c r="BR39">
        <v>0.6062091367654947</v>
      </c>
      <c r="BS39">
        <v>0.57349153015578325</v>
      </c>
      <c r="BT39">
        <v>0.54272141020525366</v>
      </c>
      <c r="BU39">
        <v>0.51379572552363195</v>
      </c>
      <c r="BV39">
        <v>0.48661759592424753</v>
      </c>
      <c r="BW39">
        <v>0.46109598855130268</v>
      </c>
      <c r="BX39">
        <v>0.43714541357275921</v>
      </c>
      <c r="BY39">
        <v>0.41468563841953138</v>
      </c>
      <c r="BZ39">
        <v>0.39364141961378318</v>
      </c>
      <c r="CA39">
        <v>0.37394225128801423</v>
      </c>
      <c r="CB39">
        <v>0.35552212955250162</v>
      </c>
      <c r="CC39">
        <v>0.33831933192174019</v>
      </c>
      <c r="CD39">
        <v>0.32227621106094068</v>
      </c>
      <c r="CE39">
        <v>0.30733900216160759</v>
      </c>
      <c r="CF39">
        <v>0.29345764330085011</v>
      </c>
      <c r="CG39">
        <v>0.28058560818257322</v>
      </c>
      <c r="CH39">
        <v>0.26867975070015487</v>
      </c>
      <c r="CI39">
        <v>0.25770016079981162</v>
      </c>
      <c r="CJ39">
        <v>0.24761003116170721</v>
      </c>
      <c r="CK39">
        <v>0.23837553425209421</v>
      </c>
      <c r="CL39">
        <v>0.22996570933451349</v>
      </c>
      <c r="CM39">
        <v>0.22235235906144579</v>
      </c>
      <c r="CN39">
        <v>0.21550995529989819</v>
      </c>
      <c r="CO39">
        <v>0.2094155538753491</v>
      </c>
      <c r="CP39">
        <v>0.20404871794835069</v>
      </c>
      <c r="CQ39">
        <v>0.1993914497670157</v>
      </c>
      <c r="CR39">
        <v>0.19542813056667699</v>
      </c>
      <c r="CS39">
        <v>0.1921454684153108</v>
      </c>
      <c r="CT39">
        <v>0.1895324538299383</v>
      </c>
      <c r="CU39">
        <v>0.18758032301526131</v>
      </c>
      <c r="CV39">
        <v>0.18628252860133199</v>
      </c>
      <c r="CW39">
        <v>0.18563471778218871</v>
      </c>
    </row>
    <row r="40" spans="2:101" x14ac:dyDescent="0.25">
      <c r="B40">
        <v>37</v>
      </c>
      <c r="C40">
        <v>28.860321693538321</v>
      </c>
      <c r="D40">
        <v>27.23800931921636</v>
      </c>
      <c r="E40">
        <v>25.706875249093741</v>
      </c>
      <c r="F40">
        <v>24.261795038791941</v>
      </c>
      <c r="G40">
        <v>22.897932277187529</v>
      </c>
      <c r="H40">
        <v>21.610722397574971</v>
      </c>
      <c r="I40">
        <v>20.395857398758618</v>
      </c>
      <c r="J40">
        <v>19.249271424932459</v>
      </c>
      <c r="K40">
        <v>18.167127156081399</v>
      </c>
      <c r="L40">
        <v>17.145802963350381</v>
      </c>
      <c r="M40">
        <v>16.181880786388319</v>
      </c>
      <c r="N40">
        <v>15.272134692090461</v>
      </c>
      <c r="O40">
        <v>14.41352007644338</v>
      </c>
      <c r="P40">
        <v>13.60316347332931</v>
      </c>
      <c r="Q40">
        <v>12.838352936178479</v>
      </c>
      <c r="R40">
        <v>12.116528960275019</v>
      </c>
      <c r="S40">
        <v>11.43527591533211</v>
      </c>
      <c r="T40">
        <v>10.792313959659699</v>
      </c>
      <c r="U40">
        <v>10.18549140886015</v>
      </c>
      <c r="V40">
        <v>9.612777533508547</v>
      </c>
      <c r="W40">
        <v>9.0722557617103146</v>
      </c>
      <c r="X40">
        <v>8.5621172637839233</v>
      </c>
      <c r="Y40">
        <v>8.0806548975953678</v>
      </c>
      <c r="Z40">
        <v>7.6262574942785193</v>
      </c>
      <c r="AA40">
        <v>7.1974044652144302</v>
      </c>
      <c r="AB40">
        <v>6.7926607122182476</v>
      </c>
      <c r="AC40">
        <v>6.4106718238970792</v>
      </c>
      <c r="AD40">
        <v>6.0501595420999994</v>
      </c>
      <c r="AE40">
        <v>5.7099174832855333</v>
      </c>
      <c r="AF40">
        <v>5.3888071004850806</v>
      </c>
      <c r="AG40">
        <v>5.0857538723459879</v>
      </c>
      <c r="AH40">
        <v>4.7997437064981874</v>
      </c>
      <c r="AI40">
        <v>4.5298195452055223</v>
      </c>
      <c r="AJ40">
        <v>4.2750781619400264</v>
      </c>
      <c r="AK40">
        <v>4.034667138156415</v>
      </c>
      <c r="AL40">
        <v>3.8077820101471702</v>
      </c>
      <c r="AM40">
        <v>3.5936635764279479</v>
      </c>
      <c r="AN40">
        <v>3.3915953566402131</v>
      </c>
      <c r="AO40">
        <v>3.2009011934652429</v>
      </c>
      <c r="AP40">
        <v>3.0209429895222661</v>
      </c>
      <c r="AQ40">
        <v>2.8511185716752832</v>
      </c>
      <c r="AR40">
        <v>2.6908596755995808</v>
      </c>
      <c r="AS40">
        <v>2.5396300438614321</v>
      </c>
      <c r="AT40">
        <v>2.3969236311444511</v>
      </c>
      <c r="AU40">
        <v>2.262262910614627</v>
      </c>
      <c r="AV40">
        <v>2.1351972757546558</v>
      </c>
      <c r="AW40">
        <v>2.0153015323176291</v>
      </c>
      <c r="AX40">
        <v>1.9021744753518459</v>
      </c>
      <c r="AY40">
        <v>1.7954375465332399</v>
      </c>
      <c r="AZ40">
        <v>1.694733567310625</v>
      </c>
      <c r="BA40">
        <v>1.5997255436228379</v>
      </c>
      <c r="BB40">
        <v>1.5100955381862879</v>
      </c>
      <c r="BC40">
        <v>1.425543606577669</v>
      </c>
      <c r="BD40">
        <v>1.3457867935500589</v>
      </c>
      <c r="BE40">
        <v>1.270558186222267</v>
      </c>
      <c r="BF40">
        <v>1.1996060209716319</v>
      </c>
      <c r="BG40">
        <v>1.1326928410402419</v>
      </c>
      <c r="BH40">
        <v>1.0695947020342469</v>
      </c>
      <c r="BI40">
        <v>1.0101004226562951</v>
      </c>
      <c r="BJ40">
        <v>0.95401087816247188</v>
      </c>
      <c r="BK40">
        <v>0.90113833417817524</v>
      </c>
      <c r="BL40">
        <v>0.85130581864238886</v>
      </c>
      <c r="BM40">
        <v>0.80434652977749987</v>
      </c>
      <c r="BN40">
        <v>0.76010327810235467</v>
      </c>
      <c r="BO40">
        <v>0.7184279606202052</v>
      </c>
      <c r="BP40">
        <v>0.6791810654209044</v>
      </c>
      <c r="BQ40">
        <v>0.64223120503850784</v>
      </c>
      <c r="BR40">
        <v>0.60745467700170708</v>
      </c>
      <c r="BS40">
        <v>0.57473505010552428</v>
      </c>
      <c r="BT40">
        <v>0.54396277501881796</v>
      </c>
      <c r="BU40">
        <v>0.51503481792361261</v>
      </c>
      <c r="BV40">
        <v>0.48785431595935341</v>
      </c>
      <c r="BW40">
        <v>0.46233025331819838</v>
      </c>
      <c r="BX40">
        <v>0.43837715690658691</v>
      </c>
      <c r="BY40">
        <v>0.41591481055382418</v>
      </c>
      <c r="BZ40">
        <v>0.39486798681052371</v>
      </c>
      <c r="CA40">
        <v>0.37516619543863211</v>
      </c>
      <c r="CB40">
        <v>0.3567434477506522</v>
      </c>
      <c r="CC40">
        <v>0.33953803600873689</v>
      </c>
      <c r="CD40">
        <v>0.32349232714476223</v>
      </c>
      <c r="CE40">
        <v>0.30855257011042581</v>
      </c>
      <c r="CF40">
        <v>0.29466871621207369</v>
      </c>
      <c r="CG40">
        <v>0.28179425182842188</v>
      </c>
      <c r="CH40">
        <v>0.26988604295081692</v>
      </c>
      <c r="CI40">
        <v>0.25890419102526852</v>
      </c>
      <c r="CJ40">
        <v>0.24881189961333569</v>
      </c>
      <c r="CK40">
        <v>0.2395753514251788</v>
      </c>
      <c r="CL40">
        <v>0.23116359531283431</v>
      </c>
      <c r="CM40">
        <v>0.2235484428451246</v>
      </c>
      <c r="CN40">
        <v>0.21670437411770879</v>
      </c>
      <c r="CO40">
        <v>0.21060845248271681</v>
      </c>
      <c r="CP40">
        <v>0.20524024791228571</v>
      </c>
      <c r="CQ40">
        <v>0.20058176873924019</v>
      </c>
      <c r="CR40">
        <v>0.19661740154621951</v>
      </c>
      <c r="CS40">
        <v>0.1933338590018579</v>
      </c>
      <c r="CT40">
        <v>0.19072013546924049</v>
      </c>
      <c r="CU40">
        <v>0.18876747023790469</v>
      </c>
      <c r="CV40">
        <v>0.1874693182561912</v>
      </c>
      <c r="CW40">
        <v>0.1868213282658856</v>
      </c>
    </row>
    <row r="41" spans="2:101" x14ac:dyDescent="0.25">
      <c r="B41">
        <v>38</v>
      </c>
      <c r="C41">
        <v>28.860612653172051</v>
      </c>
      <c r="D41">
        <v>27.23832555033232</v>
      </c>
      <c r="E41">
        <v>25.707216497713379</v>
      </c>
      <c r="F41">
        <v>24.262161033379279</v>
      </c>
      <c r="G41">
        <v>22.898322729091891</v>
      </c>
      <c r="H41">
        <v>21.61113700149965</v>
      </c>
      <c r="I41">
        <v>20.396295833254278</v>
      </c>
      <c r="J41">
        <v>19.249733352914511</v>
      </c>
      <c r="K41">
        <v>18.16761222537005</v>
      </c>
      <c r="L41">
        <v>17.146310807232549</v>
      </c>
      <c r="M41">
        <v>16.182411024200128</v>
      </c>
      <c r="N41">
        <v>15.27268692981926</v>
      </c>
      <c r="O41">
        <v>14.41409390734791</v>
      </c>
      <c r="P41">
        <v>13.60375847857707</v>
      </c>
      <c r="Q41">
        <v>12.838968685498889</v>
      </c>
      <c r="R41">
        <v>12.117165012627099</v>
      </c>
      <c r="S41">
        <v>11.435931819585489</v>
      </c>
      <c r="T41">
        <v>10.792989255287511</v>
      </c>
      <c r="U41">
        <v>10.186185626642599</v>
      </c>
      <c r="V41">
        <v>9.6134901962457349</v>
      </c>
      <c r="W41">
        <v>9.0729863849430341</v>
      </c>
      <c r="X41">
        <v>8.5628653565209607</v>
      </c>
      <c r="Y41">
        <v>8.0814199630460646</v>
      </c>
      <c r="Z41">
        <v>7.6270390305891373</v>
      </c>
      <c r="AA41">
        <v>7.1982019662070238</v>
      </c>
      <c r="AB41">
        <v>6.7934736681306189</v>
      </c>
      <c r="AC41">
        <v>6.4114997221224774</v>
      </c>
      <c r="AD41">
        <v>6.0510018679252449</v>
      </c>
      <c r="AE41">
        <v>5.7107737206262117</v>
      </c>
      <c r="AF41">
        <v>5.3896767326164392</v>
      </c>
      <c r="AG41">
        <v>5.0866363826283099</v>
      </c>
      <c r="AH41">
        <v>4.8006385790952937</v>
      </c>
      <c r="AI41">
        <v>4.5307262657951766</v>
      </c>
      <c r="AJ41">
        <v>4.2759962184149654</v>
      </c>
      <c r="AK41">
        <v>4.0355960213148094</v>
      </c>
      <c r="AL41">
        <v>3.808721214371336</v>
      </c>
      <c r="AM41">
        <v>3.5946126003501271</v>
      </c>
      <c r="AN41">
        <v>3.392553703794325</v>
      </c>
      <c r="AO41">
        <v>3.201868372923498</v>
      </c>
      <c r="AP41">
        <v>3.0219185165156022</v>
      </c>
      <c r="AQ41">
        <v>2.8521019681965911</v>
      </c>
      <c r="AR41">
        <v>2.6918504709887472</v>
      </c>
      <c r="AS41">
        <v>2.5406277753712758</v>
      </c>
      <c r="AT41">
        <v>2.3979278444866372</v>
      </c>
      <c r="AU41">
        <v>2.2632731604847209</v>
      </c>
      <c r="AV41">
        <v>2.1362131263355062</v>
      </c>
      <c r="AW41">
        <v>2.0163225577603132</v>
      </c>
      <c r="AX41">
        <v>1.9032002602334761</v>
      </c>
      <c r="AY41">
        <v>1.7964676862909319</v>
      </c>
      <c r="AZ41">
        <v>1.695767668651051</v>
      </c>
      <c r="BA41">
        <v>1.6007632249067529</v>
      </c>
      <c r="BB41">
        <v>1.5111364297875349</v>
      </c>
      <c r="BC41">
        <v>1.4265873512161691</v>
      </c>
      <c r="BD41">
        <v>1.346833046598372</v>
      </c>
      <c r="BE41">
        <v>1.2716066159853541</v>
      </c>
      <c r="BF41">
        <v>1.2006563089394859</v>
      </c>
      <c r="BG41">
        <v>1.1337446821131141</v>
      </c>
      <c r="BH41">
        <v>1.0706478047202539</v>
      </c>
      <c r="BI41">
        <v>1.0111545092412231</v>
      </c>
      <c r="BJ41">
        <v>0.95506568485166687</v>
      </c>
      <c r="BK41">
        <v>0.90219361121042307</v>
      </c>
      <c r="BL41">
        <v>0.85236133037578188</v>
      </c>
      <c r="BM41">
        <v>0.80540205474730109</v>
      </c>
      <c r="BN41">
        <v>0.76115860905092814</v>
      </c>
      <c r="BO41">
        <v>0.71948290449913677</v>
      </c>
      <c r="BP41">
        <v>0.68023544336547315</v>
      </c>
      <c r="BQ41">
        <v>0.64328485231472121</v>
      </c>
      <c r="BR41">
        <v>0.60850744292614811</v>
      </c>
      <c r="BS41">
        <v>0.57578679793831655</v>
      </c>
      <c r="BT41">
        <v>0.54501338183004688</v>
      </c>
      <c r="BU41">
        <v>0.51608417443358723</v>
      </c>
      <c r="BV41">
        <v>0.48890232635313668</v>
      </c>
      <c r="BW41">
        <v>0.46337683503486798</v>
      </c>
      <c r="BX41">
        <v>0.43942224040373268</v>
      </c>
      <c r="BY41">
        <v>0.41695833904782481</v>
      </c>
      <c r="BZ41">
        <v>0.39590991599318048</v>
      </c>
      <c r="CA41">
        <v>0.37620649317077609</v>
      </c>
      <c r="CB41">
        <v>0.35778209373337028</v>
      </c>
      <c r="CC41">
        <v>0.34057502143290319</v>
      </c>
      <c r="CD41">
        <v>0.32452765431958258</v>
      </c>
      <c r="CE41">
        <v>0.30958625207174439</v>
      </c>
      <c r="CF41">
        <v>0.29570077631121128</v>
      </c>
      <c r="CG41">
        <v>0.28282472330234781</v>
      </c>
      <c r="CH41">
        <v>0.27091496847448238</v>
      </c>
      <c r="CI41">
        <v>0.25993162224695238</v>
      </c>
      <c r="CJ41">
        <v>0.2498378966738794</v>
      </c>
      <c r="CK41">
        <v>0.24059998246200909</v>
      </c>
      <c r="CL41">
        <v>0.23218693594969281</v>
      </c>
      <c r="CM41">
        <v>0.22457057566844299</v>
      </c>
      <c r="CN41">
        <v>0.2177253881405867</v>
      </c>
      <c r="CO41">
        <v>0.2116284425974774</v>
      </c>
      <c r="CP41">
        <v>0.20625931433259689</v>
      </c>
      <c r="CQ41">
        <v>0.20160001643280509</v>
      </c>
      <c r="CR41">
        <v>0.19763493965905449</v>
      </c>
      <c r="CS41">
        <v>0.19435080027518181</v>
      </c>
      <c r="CT41">
        <v>0.19173659565001461</v>
      </c>
      <c r="CU41">
        <v>0.18978356748406799</v>
      </c>
      <c r="CV41">
        <v>0.18848517253764399</v>
      </c>
      <c r="CW41">
        <v>0.18783706076227891</v>
      </c>
    </row>
    <row r="42" spans="2:101" x14ac:dyDescent="0.25">
      <c r="B42">
        <v>39</v>
      </c>
      <c r="C42">
        <v>28.860850747298748</v>
      </c>
      <c r="D42">
        <v>27.238584422293791</v>
      </c>
      <c r="E42">
        <v>25.707495947840009</v>
      </c>
      <c r="F42">
        <v>24.26246084812098</v>
      </c>
      <c r="G42">
        <v>22.898642681359661</v>
      </c>
      <c r="H42">
        <v>21.611476851027241</v>
      </c>
      <c r="I42">
        <v>20.396655326979161</v>
      </c>
      <c r="J42">
        <v>19.250112225377439</v>
      </c>
      <c r="K42">
        <v>18.168010199132439</v>
      </c>
      <c r="L42">
        <v>17.146727593310739</v>
      </c>
      <c r="M42">
        <v>16.182846322515871</v>
      </c>
      <c r="N42">
        <v>15.273140429665339</v>
      </c>
      <c r="O42">
        <v>14.41456528786822</v>
      </c>
      <c r="P42">
        <v>13.60424740926001</v>
      </c>
      <c r="Q42">
        <v>12.83947482668324</v>
      </c>
      <c r="R42">
        <v>12.11768801601939</v>
      </c>
      <c r="S42">
        <v>11.43647132878789</v>
      </c>
      <c r="T42">
        <v>10.793544906335169</v>
      </c>
      <c r="U42">
        <v>10.18675704854949</v>
      </c>
      <c r="V42">
        <v>9.6140770115579475</v>
      </c>
      <c r="W42">
        <v>9.073588210298448</v>
      </c>
      <c r="X42">
        <v>8.5634818032143283</v>
      </c>
      <c r="Y42">
        <v>8.0820506375983907</v>
      </c>
      <c r="Z42">
        <v>7.6276835353203047</v>
      </c>
      <c r="AA42">
        <v>7.1988598998106346</v>
      </c>
      <c r="AB42">
        <v>6.7941446262499996</v>
      </c>
      <c r="AC42">
        <v>6.4121832979267781</v>
      </c>
      <c r="AD42">
        <v>6.0516976526846147</v>
      </c>
      <c r="AE42">
        <v>5.7114813042849812</v>
      </c>
      <c r="AF42">
        <v>5.3903957043633408</v>
      </c>
      <c r="AG42">
        <v>5.0873663314626576</v>
      </c>
      <c r="AH42">
        <v>4.8013790943881611</v>
      </c>
      <c r="AI42">
        <v>4.531476937844567</v>
      </c>
      <c r="AJ42">
        <v>4.2767566389940486</v>
      </c>
      <c r="AK42">
        <v>4.0363657842122223</v>
      </c>
      <c r="AL42">
        <v>3.8094999159226561</v>
      </c>
      <c r="AM42">
        <v>3.5953998399595819</v>
      </c>
      <c r="AN42">
        <v>3.3933490844458989</v>
      </c>
      <c r="AO42">
        <v>3.2026715016805372</v>
      </c>
      <c r="AP42">
        <v>3.022729005008109</v>
      </c>
      <c r="AQ42">
        <v>2.8529194330954111</v>
      </c>
      <c r="AR42">
        <v>2.6926745344658558</v>
      </c>
      <c r="AS42">
        <v>2.5414580655454539</v>
      </c>
      <c r="AT42">
        <v>2.398763995853785</v>
      </c>
      <c r="AU42">
        <v>2.2641148143321721</v>
      </c>
      <c r="AV42">
        <v>2.137059931139667</v>
      </c>
      <c r="AW42">
        <v>2.017174169567042</v>
      </c>
      <c r="AX42">
        <v>1.904056343020611</v>
      </c>
      <c r="AY42">
        <v>1.7973279123124419</v>
      </c>
      <c r="AZ42">
        <v>1.696631718762297</v>
      </c>
      <c r="BA42">
        <v>1.6016307888704031</v>
      </c>
      <c r="BB42">
        <v>1.5120072065597081</v>
      </c>
      <c r="BC42">
        <v>1.427461049212412</v>
      </c>
      <c r="BD42">
        <v>1.3477093839391261</v>
      </c>
      <c r="BE42">
        <v>1.2724853207205959</v>
      </c>
      <c r="BF42">
        <v>1.201537119252279</v>
      </c>
      <c r="BG42">
        <v>1.1346273465018231</v>
      </c>
      <c r="BH42">
        <v>1.0715320821592429</v>
      </c>
      <c r="BI42">
        <v>1.012040169319874</v>
      </c>
      <c r="BJ42">
        <v>0.95595250789160058</v>
      </c>
      <c r="BK42">
        <v>0.90308138836085172</v>
      </c>
      <c r="BL42">
        <v>0.85324986368695277</v>
      </c>
      <c r="BM42">
        <v>0.80629115722202571</v>
      </c>
      <c r="BN42">
        <v>0.76204810467424011</v>
      </c>
      <c r="BO42">
        <v>0.72037262824614801</v>
      </c>
      <c r="BP42">
        <v>0.68112524118754347</v>
      </c>
      <c r="BQ42">
        <v>0.64417458110408765</v>
      </c>
      <c r="BR42">
        <v>0.60939697045919927</v>
      </c>
      <c r="BS42">
        <v>0.57667600279772779</v>
      </c>
      <c r="BT42">
        <v>0.54590215330603653</v>
      </c>
      <c r="BU42">
        <v>0.51697241240457503</v>
      </c>
      <c r="BV42">
        <v>0.48978994114613073</v>
      </c>
      <c r="BW42">
        <v>0.46426374726592939</v>
      </c>
      <c r="BX42">
        <v>0.44030838079890572</v>
      </c>
      <c r="BY42">
        <v>0.41784364824494608</v>
      </c>
      <c r="BZ42">
        <v>0.39679434432501648</v>
      </c>
      <c r="CA42">
        <v>0.37709000042995872</v>
      </c>
      <c r="CB42">
        <v>0.35866464891963667</v>
      </c>
      <c r="CC42">
        <v>0.34145660248316778</v>
      </c>
      <c r="CD42">
        <v>0.32540824782139638</v>
      </c>
      <c r="CE42">
        <v>0.31046585296072471</v>
      </c>
      <c r="CF42">
        <v>0.29657938755304297</v>
      </c>
      <c r="CG42">
        <v>0.28370235555998552</v>
      </c>
      <c r="CH42">
        <v>0.27179163976120457</v>
      </c>
      <c r="CI42">
        <v>0.26080735756593432</v>
      </c>
      <c r="CJ42">
        <v>0.25071272764497671</v>
      </c>
      <c r="CK42">
        <v>0.24147394693646029</v>
      </c>
      <c r="CL42">
        <v>0.23306007761346809</v>
      </c>
      <c r="CM42">
        <v>0.22544294363497799</v>
      </c>
      <c r="CN42">
        <v>0.21859703653366239</v>
      </c>
      <c r="CO42">
        <v>0.21249943012501649</v>
      </c>
      <c r="CP42">
        <v>0.2071297038521604</v>
      </c>
      <c r="CQ42">
        <v>0.20246987450958739</v>
      </c>
      <c r="CR42">
        <v>0.19850433611718099</v>
      </c>
      <c r="CS42">
        <v>0.19521980774312839</v>
      </c>
      <c r="CT42">
        <v>0.19260528910097149</v>
      </c>
      <c r="CU42">
        <v>0.19065202377208049</v>
      </c>
      <c r="CV42">
        <v>0.1893534699303675</v>
      </c>
      <c r="CW42">
        <v>0.18870527847119001</v>
      </c>
    </row>
    <row r="43" spans="2:101" x14ac:dyDescent="0.25">
      <c r="B43">
        <v>40</v>
      </c>
      <c r="C43">
        <v>28.861045878778761</v>
      </c>
      <c r="D43">
        <v>27.23879665949968</v>
      </c>
      <c r="E43">
        <v>25.70772513356258</v>
      </c>
      <c r="F43">
        <v>24.262706814163149</v>
      </c>
      <c r="G43">
        <v>22.8989052488004</v>
      </c>
      <c r="H43">
        <v>21.611755830501082</v>
      </c>
      <c r="I43">
        <v>20.396950518970819</v>
      </c>
      <c r="J43">
        <v>19.250423420530851</v>
      </c>
      <c r="K43">
        <v>18.168337178573712</v>
      </c>
      <c r="L43">
        <v>17.147070128984339</v>
      </c>
      <c r="M43">
        <v>16.183204177533401</v>
      </c>
      <c r="N43">
        <v>15.273513358666211</v>
      </c>
      <c r="O43">
        <v>14.414953037391649</v>
      </c>
      <c r="P43">
        <v>13.604649718127471</v>
      </c>
      <c r="Q43">
        <v>12.839891426390739</v>
      </c>
      <c r="R43">
        <v>12.11811863113882</v>
      </c>
      <c r="S43">
        <v>11.436915677376611</v>
      </c>
      <c r="T43">
        <v>10.794002700353211</v>
      </c>
      <c r="U43">
        <v>10.187227994283409</v>
      </c>
      <c r="V43">
        <v>9.6145608100507136</v>
      </c>
      <c r="W43">
        <v>9.0740845577844667</v>
      </c>
      <c r="X43">
        <v>8.5639903915587734</v>
      </c>
      <c r="Y43">
        <v>8.0825711547401191</v>
      </c>
      <c r="Z43">
        <v>7.6282156657175086</v>
      </c>
      <c r="AA43">
        <v>7.1994033248883804</v>
      </c>
      <c r="AB43">
        <v>6.7946990248488977</v>
      </c>
      <c r="AC43">
        <v>6.4127483467519237</v>
      </c>
      <c r="AD43">
        <v>6.0522730267540279</v>
      </c>
      <c r="AE43">
        <v>5.7120666773767308</v>
      </c>
      <c r="AF43">
        <v>5.390990749460542</v>
      </c>
      <c r="AG43">
        <v>5.0879707211955933</v>
      </c>
      <c r="AH43">
        <v>4.801992501472709</v>
      </c>
      <c r="AI43">
        <v>4.5320990355161914</v>
      </c>
      <c r="AJ43">
        <v>4.2773871014365916</v>
      </c>
      <c r="AK43">
        <v>4.0370042869807499</v>
      </c>
      <c r="AL43">
        <v>3.810146136359652</v>
      </c>
      <c r="AM43">
        <v>3.596053457603781</v>
      </c>
      <c r="AN43">
        <v>3.3940097814330219</v>
      </c>
      <c r="AO43">
        <v>3.2033389631353328</v>
      </c>
      <c r="AP43">
        <v>3.023402919426982</v>
      </c>
      <c r="AQ43">
        <v>2.8535994927190438</v>
      </c>
      <c r="AR43">
        <v>2.6933604356412069</v>
      </c>
      <c r="AS43">
        <v>2.5421495090765251</v>
      </c>
      <c r="AT43">
        <v>2.399460687340639</v>
      </c>
      <c r="AU43">
        <v>2.2648164644976201</v>
      </c>
      <c r="AV43">
        <v>2.1377662561431472</v>
      </c>
      <c r="AW43">
        <v>2.0178848913051741</v>
      </c>
      <c r="AX43">
        <v>1.904771189413994</v>
      </c>
      <c r="AY43">
        <v>1.798046617578251</v>
      </c>
      <c r="AZ43">
        <v>1.6973540236722739</v>
      </c>
      <c r="BA43">
        <v>1.602356440993886</v>
      </c>
      <c r="BB43">
        <v>1.512735960491324</v>
      </c>
      <c r="BC43">
        <v>1.4281926667841409</v>
      </c>
      <c r="BD43">
        <v>1.348443634416447</v>
      </c>
      <c r="BE43">
        <v>1.2732219809824521</v>
      </c>
      <c r="BF43">
        <v>1.202275973954636</v>
      </c>
      <c r="BG43">
        <v>1.135368188224636</v>
      </c>
      <c r="BH43">
        <v>1.072274711536658</v>
      </c>
      <c r="BI43">
        <v>1.012784395153528</v>
      </c>
      <c r="BJ43">
        <v>0.95669814724692648</v>
      </c>
      <c r="BK43">
        <v>0.90382826664630478</v>
      </c>
      <c r="BL43">
        <v>0.85399781471611869</v>
      </c>
      <c r="BM43">
        <v>0.80704002325860025</v>
      </c>
      <c r="BN43">
        <v>0.76279773645989302</v>
      </c>
      <c r="BO43">
        <v>0.72112288501131994</v>
      </c>
      <c r="BP43">
        <v>0.68187599064525184</v>
      </c>
      <c r="BQ43">
        <v>0.64492569942684419</v>
      </c>
      <c r="BR43">
        <v>0.61014834223917369</v>
      </c>
      <c r="BS43">
        <v>0.57742752099032246</v>
      </c>
      <c r="BT43">
        <v>0.54665371915705419</v>
      </c>
      <c r="BU43">
        <v>0.51772393536120365</v>
      </c>
      <c r="BV43">
        <v>0.49054133875197897</v>
      </c>
      <c r="BW43">
        <v>0.46501494504039598</v>
      </c>
      <c r="BX43">
        <v>0.44105931210115978</v>
      </c>
      <c r="BY43">
        <v>0.41859425412285323</v>
      </c>
      <c r="BZ43">
        <v>0.3975445733493424</v>
      </c>
      <c r="CA43">
        <v>0.37783980851422438</v>
      </c>
      <c r="CB43">
        <v>0.35941399912601152</v>
      </c>
      <c r="CC43">
        <v>0.34220546481481129</v>
      </c>
      <c r="CD43">
        <v>0.32615659900168342</v>
      </c>
      <c r="CE43">
        <v>0.31121367619980539</v>
      </c>
      <c r="CF43">
        <v>0.29732667230221038</v>
      </c>
      <c r="CG43">
        <v>0.28444909725434309</v>
      </c>
      <c r="CH43">
        <v>0.27253783955113992</v>
      </c>
      <c r="CI43">
        <v>0.26155302203792941</v>
      </c>
      <c r="CJ43">
        <v>0.25145786853229413</v>
      </c>
      <c r="CK43">
        <v>0.24221858082026429</v>
      </c>
      <c r="CL43">
        <v>0.23380422561495109</v>
      </c>
      <c r="CM43">
        <v>0.22618663109908091</v>
      </c>
      <c r="CN43">
        <v>0.2193402927049844</v>
      </c>
      <c r="CO43">
        <v>0.21324228781652441</v>
      </c>
      <c r="CP43">
        <v>0.2078721991073193</v>
      </c>
      <c r="CQ43">
        <v>0.20321204625854039</v>
      </c>
      <c r="CR43">
        <v>0.19924622582761981</v>
      </c>
      <c r="CS43">
        <v>0.19596145906649859</v>
      </c>
      <c r="CT43">
        <v>0.1933467475146684</v>
      </c>
      <c r="CU43">
        <v>0.19139333621829291</v>
      </c>
      <c r="CV43">
        <v>0.1900946844522359</v>
      </c>
      <c r="CW43">
        <v>0.18944644384694509</v>
      </c>
    </row>
    <row r="44" spans="2:101" x14ac:dyDescent="0.25">
      <c r="B44">
        <v>41</v>
      </c>
      <c r="C44">
        <v>28.86120603451241</v>
      </c>
      <c r="D44">
        <v>27.23897091563871</v>
      </c>
      <c r="E44">
        <v>25.707913366147221</v>
      </c>
      <c r="F44">
        <v>24.26290889052412</v>
      </c>
      <c r="G44">
        <v>22.89912102776314</v>
      </c>
      <c r="H44">
        <v>21.61198516260211</v>
      </c>
      <c r="I44">
        <v>20.397193246685841</v>
      </c>
      <c r="J44">
        <v>19.250679378514072</v>
      </c>
      <c r="K44">
        <v>18.168606193908111</v>
      </c>
      <c r="L44">
        <v>17.147352021442181</v>
      </c>
      <c r="M44">
        <v>16.1834987598466</v>
      </c>
      <c r="N44">
        <v>15.273820436806121</v>
      </c>
      <c r="O44">
        <v>14.415272410857559</v>
      </c>
      <c r="P44">
        <v>13.604981180243421</v>
      </c>
      <c r="Q44">
        <v>12.84023476461001</v>
      </c>
      <c r="R44">
        <v>12.118473627355581</v>
      </c>
      <c r="S44">
        <v>11.4372821082441</v>
      </c>
      <c r="T44">
        <v>10.79438033760788</v>
      </c>
      <c r="U44">
        <v>10.187616605074441</v>
      </c>
      <c r="V44">
        <v>9.6149601572742469</v>
      </c>
      <c r="W44">
        <v>9.0744944004219921</v>
      </c>
      <c r="X44">
        <v>8.5644104850190441</v>
      </c>
      <c r="Y44">
        <v>8.0830012512039104</v>
      </c>
      <c r="Z44">
        <v>7.6286555144846844</v>
      </c>
      <c r="AA44">
        <v>7.1998526727265668</v>
      </c>
      <c r="AB44">
        <v>6.795157616343154</v>
      </c>
      <c r="AC44">
        <v>6.4132159246548213</v>
      </c>
      <c r="AD44">
        <v>6.0527493323354484</v>
      </c>
      <c r="AE44">
        <v>5.7125514507728097</v>
      </c>
      <c r="AF44">
        <v>5.3914837300211111</v>
      </c>
      <c r="AG44">
        <v>5.0884716478295342</v>
      </c>
      <c r="AH44">
        <v>4.8025011129906021</v>
      </c>
      <c r="AI44">
        <v>4.5326150709696567</v>
      </c>
      <c r="AJ44">
        <v>4.277910300453728</v>
      </c>
      <c r="AK44">
        <v>4.0375343900971377</v>
      </c>
      <c r="AL44">
        <v>3.810682885344292</v>
      </c>
      <c r="AM44">
        <v>3.5965965957794581</v>
      </c>
      <c r="AN44">
        <v>3.394559053990549</v>
      </c>
      <c r="AO44">
        <v>3.203894117441124</v>
      </c>
      <c r="AP44">
        <v>3.0239637053234678</v>
      </c>
      <c r="AQ44">
        <v>2.8541656628174179</v>
      </c>
      <c r="AR44">
        <v>2.6939317456060259</v>
      </c>
      <c r="AS44">
        <v>2.5427257179017242</v>
      </c>
      <c r="AT44">
        <v>2.400041557616472</v>
      </c>
      <c r="AU44">
        <v>2.2654017626681471</v>
      </c>
      <c r="AV44">
        <v>2.1383557527538311</v>
      </c>
      <c r="AW44">
        <v>2.0184783612402168</v>
      </c>
      <c r="AX44">
        <v>1.9053684121230401</v>
      </c>
      <c r="AY44">
        <v>1.798647377292123</v>
      </c>
      <c r="AZ44">
        <v>1.697958109607411</v>
      </c>
      <c r="BA44">
        <v>1.6029636475451849</v>
      </c>
      <c r="BB44">
        <v>1.5133460874131099</v>
      </c>
      <c r="BC44">
        <v>1.4288055193590079</v>
      </c>
      <c r="BD44">
        <v>1.3490590236117459</v>
      </c>
      <c r="BE44">
        <v>1.2738397235941989</v>
      </c>
      <c r="BF44">
        <v>1.2028958927386799</v>
      </c>
      <c r="BG44">
        <v>1.1359901120149041</v>
      </c>
      <c r="BH44">
        <v>1.0728984753503481</v>
      </c>
      <c r="BI44">
        <v>1.0134098402831431</v>
      </c>
      <c r="BJ44">
        <v>0.95732512133904657</v>
      </c>
      <c r="BK44">
        <v>0.90445662376703972</v>
      </c>
      <c r="BL44">
        <v>0.85462741540319409</v>
      </c>
      <c r="BM44">
        <v>0.80767073456006122</v>
      </c>
      <c r="BN44">
        <v>0.76342943195943291</v>
      </c>
      <c r="BO44">
        <v>0.72175544484025489</v>
      </c>
      <c r="BP44">
        <v>0.68250930148119726</v>
      </c>
      <c r="BQ44">
        <v>0.64555965447916974</v>
      </c>
      <c r="BR44">
        <v>0.61078284122132998</v>
      </c>
      <c r="BS44">
        <v>0.5780624700791569</v>
      </c>
      <c r="BT44">
        <v>0.54728903093926695</v>
      </c>
      <c r="BU44">
        <v>0.51835952876709546</v>
      </c>
      <c r="BV44">
        <v>0.49117713897668269</v>
      </c>
      <c r="BW44">
        <v>0.46565088345279088</v>
      </c>
      <c r="BX44">
        <v>0.44169532614070373</v>
      </c>
      <c r="BY44">
        <v>0.4192302871845659</v>
      </c>
      <c r="BZ44">
        <v>0.39818057465721513</v>
      </c>
      <c r="CA44">
        <v>0.37847573298333298</v>
      </c>
      <c r="CB44">
        <v>0.36004980721363761</v>
      </c>
      <c r="CC44">
        <v>0.34284112236088998</v>
      </c>
      <c r="CD44">
        <v>0.32679207705891589</v>
      </c>
      <c r="CE44">
        <v>0.31184895085378728</v>
      </c>
      <c r="CF44">
        <v>0.29796172448194652</v>
      </c>
      <c r="CG44">
        <v>0.28508391253353188</v>
      </c>
      <c r="CH44">
        <v>0.27317240794062803</v>
      </c>
      <c r="CI44">
        <v>0.26218733776974679</v>
      </c>
      <c r="CJ44">
        <v>0.25209192983569673</v>
      </c>
      <c r="CK44">
        <v>0.2428523896902223</v>
      </c>
      <c r="CL44">
        <v>0.23443778757353331</v>
      </c>
      <c r="CM44">
        <v>0.22681995495019419</v>
      </c>
      <c r="CN44">
        <v>0.21997339028294269</v>
      </c>
      <c r="CO44">
        <v>0.21387517372892451</v>
      </c>
      <c r="CP44">
        <v>0.20850489047271509</v>
      </c>
      <c r="CQ44">
        <v>0.2038445624394126</v>
      </c>
      <c r="CR44">
        <v>0.19987858815914469</v>
      </c>
      <c r="CS44">
        <v>0.1965936905816279</v>
      </c>
      <c r="CT44">
        <v>0.193978872666036</v>
      </c>
      <c r="CU44">
        <v>0.19202538059747129</v>
      </c>
      <c r="CV44">
        <v>0.1907266745068652</v>
      </c>
      <c r="CW44">
        <v>0.1900784065962666</v>
      </c>
    </row>
    <row r="45" spans="2:101" x14ac:dyDescent="0.25">
      <c r="B45">
        <v>42</v>
      </c>
      <c r="C45">
        <v>28.861337668648439</v>
      </c>
      <c r="D45">
        <v>27.239114186959188</v>
      </c>
      <c r="E45">
        <v>25.708068176768489</v>
      </c>
      <c r="F45">
        <v>24.26307513564975</v>
      </c>
      <c r="G45">
        <v>22.899298595842211</v>
      </c>
      <c r="H45">
        <v>21.61217393549688</v>
      </c>
      <c r="I45">
        <v>20.397393099848539</v>
      </c>
      <c r="J45">
        <v>19.250890181172579</v>
      </c>
      <c r="K45">
        <v>18.168827809259959</v>
      </c>
      <c r="L45">
        <v>17.1475843068567</v>
      </c>
      <c r="M45">
        <v>16.183741567074861</v>
      </c>
      <c r="N45">
        <v>15.27407361219802</v>
      </c>
      <c r="O45">
        <v>14.4155357955859</v>
      </c>
      <c r="P45">
        <v>13.60525461053445</v>
      </c>
      <c r="Q45">
        <v>12.840518071980039</v>
      </c>
      <c r="R45">
        <v>12.118766638853179</v>
      </c>
      <c r="S45">
        <v>11.43758464669749</v>
      </c>
      <c r="T45">
        <v>10.79469222187703</v>
      </c>
      <c r="U45">
        <v>10.18793765030739</v>
      </c>
      <c r="V45">
        <v>9.6152901751672317</v>
      </c>
      <c r="W45">
        <v>9.0748331994828586</v>
      </c>
      <c r="X45">
        <v>8.5647578708335086</v>
      </c>
      <c r="Y45">
        <v>8.0833570267041583</v>
      </c>
      <c r="Z45">
        <v>7.6290194802197702</v>
      </c>
      <c r="AA45">
        <v>7.2002246271342667</v>
      </c>
      <c r="AB45">
        <v>6.7955373560226624</v>
      </c>
      <c r="AC45">
        <v>6.4136032446398374</v>
      </c>
      <c r="AD45">
        <v>6.053144026367197</v>
      </c>
      <c r="AE45">
        <v>5.7129533115724787</v>
      </c>
      <c r="AF45">
        <v>5.3918925495612386</v>
      </c>
      <c r="AG45">
        <v>5.0888872176038937</v>
      </c>
      <c r="AH45">
        <v>4.8029232242820514</v>
      </c>
      <c r="AI45">
        <v>4.5330435151155646</v>
      </c>
      <c r="AJ45">
        <v>4.278344869108472</v>
      </c>
      <c r="AK45">
        <v>4.0379748754912246</v>
      </c>
      <c r="AL45">
        <v>3.8111290805396738</v>
      </c>
      <c r="AM45">
        <v>3.5970482949206071</v>
      </c>
      <c r="AN45">
        <v>3.3950160525508601</v>
      </c>
      <c r="AO45">
        <v>3.204356212464238</v>
      </c>
      <c r="AP45">
        <v>3.0244306956591238</v>
      </c>
      <c r="AQ45">
        <v>2.854637349351421</v>
      </c>
      <c r="AR45">
        <v>2.6944079314839851</v>
      </c>
      <c r="AS45">
        <v>2.5432062087461542</v>
      </c>
      <c r="AT45">
        <v>2.4005261617369569</v>
      </c>
      <c r="AU45">
        <v>2.2658902912642018</v>
      </c>
      <c r="AV45">
        <v>2.1388480201101339</v>
      </c>
      <c r="AW45">
        <v>2.018974184913942</v>
      </c>
      <c r="AX45">
        <v>1.9058676131229551</v>
      </c>
      <c r="AY45">
        <v>1.799149780249214</v>
      </c>
      <c r="AZ45">
        <v>1.698463542936772</v>
      </c>
      <c r="BA45">
        <v>1.603471943598908</v>
      </c>
      <c r="BB45">
        <v>1.5138570826239901</v>
      </c>
      <c r="BC45">
        <v>1.429319054374834</v>
      </c>
      <c r="BD45">
        <v>1.34957494341999</v>
      </c>
      <c r="BE45">
        <v>1.274357877636954</v>
      </c>
      <c r="BF45">
        <v>1.203416135017674</v>
      </c>
      <c r="BG45">
        <v>1.136512301186472</v>
      </c>
      <c r="BH45">
        <v>1.073422474810247</v>
      </c>
      <c r="BI45">
        <v>1.0139355182411081</v>
      </c>
      <c r="BJ45">
        <v>0.95785235088301401</v>
      </c>
      <c r="BK45">
        <v>0.9049852829169901</v>
      </c>
      <c r="BL45">
        <v>0.85515738715455958</v>
      </c>
      <c r="BM45">
        <v>0.80820190691669036</v>
      </c>
      <c r="BN45">
        <v>0.76396169795610147</v>
      </c>
      <c r="BO45">
        <v>0.72228870255474587</v>
      </c>
      <c r="BP45">
        <v>0.68304345403598177</v>
      </c>
      <c r="BQ45">
        <v>0.64609461003274182</v>
      </c>
      <c r="BR45">
        <v>0.61131851294926709</v>
      </c>
      <c r="BS45">
        <v>0.57859877614499777</v>
      </c>
      <c r="BT45">
        <v>0.54782589445530372</v>
      </c>
      <c r="BU45">
        <v>0.51889687774521076</v>
      </c>
      <c r="BV45">
        <v>0.49171490626937581</v>
      </c>
      <c r="BW45">
        <v>0.46618900668453739</v>
      </c>
      <c r="BX45">
        <v>0.44223374762983247</v>
      </c>
      <c r="BY45">
        <v>0.41976895385583712</v>
      </c>
      <c r="BZ45">
        <v>0.39871943794530418</v>
      </c>
      <c r="CA45">
        <v>0.37901474872744212</v>
      </c>
      <c r="CB45">
        <v>0.3605889355434666</v>
      </c>
      <c r="CC45">
        <v>0.34338032757421449</v>
      </c>
      <c r="CD45">
        <v>0.3273313274910381</v>
      </c>
      <c r="CE45">
        <v>0.31238821873913042</v>
      </c>
      <c r="CF45">
        <v>0.29850098580808349</v>
      </c>
      <c r="CG45">
        <v>0.28562314688794882</v>
      </c>
      <c r="CH45">
        <v>0.27371159835053249</v>
      </c>
      <c r="CI45">
        <v>0.262726470535245</v>
      </c>
      <c r="CJ45">
        <v>0.25263099435667519</v>
      </c>
      <c r="CK45">
        <v>0.2433913782872742</v>
      </c>
      <c r="CL45">
        <v>0.23497669530328649</v>
      </c>
      <c r="CM45">
        <v>0.22735877941540111</v>
      </c>
      <c r="CN45">
        <v>0.2205121314377026</v>
      </c>
      <c r="CO45">
        <v>0.2144138336794176</v>
      </c>
      <c r="CP45">
        <v>0.20904347327383291</v>
      </c>
      <c r="CQ45">
        <v>0.20438307388767599</v>
      </c>
      <c r="CR45">
        <v>0.20041703558230861</v>
      </c>
      <c r="CS45">
        <v>0.19713208262537399</v>
      </c>
      <c r="CT45">
        <v>0.1945172190781625</v>
      </c>
      <c r="CU45">
        <v>0.19256369200998891</v>
      </c>
      <c r="CV45">
        <v>0.19126496221641601</v>
      </c>
      <c r="CW45">
        <v>0.1906166823432813</v>
      </c>
    </row>
    <row r="46" spans="2:101" x14ac:dyDescent="0.25">
      <c r="B46">
        <v>43</v>
      </c>
      <c r="C46">
        <v>28.861446006532599</v>
      </c>
      <c r="D46">
        <v>27.239232140257538</v>
      </c>
      <c r="E46">
        <v>25.708195668077611</v>
      </c>
      <c r="F46">
        <v>24.263212082072219</v>
      </c>
      <c r="G46">
        <v>22.899444909109299</v>
      </c>
      <c r="H46">
        <v>21.612329522098669</v>
      </c>
      <c r="I46">
        <v>20.397557861171158</v>
      </c>
      <c r="J46">
        <v>19.25106401364225</v>
      </c>
      <c r="K46">
        <v>18.16901060449371</v>
      </c>
      <c r="L46">
        <v>17.147775951819451</v>
      </c>
      <c r="M46">
        <v>16.183941944242299</v>
      </c>
      <c r="N46">
        <v>15.27428259972549</v>
      </c>
      <c r="O46">
        <v>14.415753267482479</v>
      </c>
      <c r="P46">
        <v>13.605480436842271</v>
      </c>
      <c r="Q46">
        <v>12.840752118958211</v>
      </c>
      <c r="R46">
        <v>12.119008769166239</v>
      </c>
      <c r="S46">
        <v>11.437834719607929</v>
      </c>
      <c r="T46">
        <v>10.79495009344144</v>
      </c>
      <c r="U46">
        <v>10.188203173576071</v>
      </c>
      <c r="V46">
        <v>9.6155632003867897</v>
      </c>
      <c r="W46">
        <v>9.0751135743014029</v>
      </c>
      <c r="X46">
        <v>8.5650454405081202</v>
      </c>
      <c r="Y46">
        <v>8.0836516343102396</v>
      </c>
      <c r="Z46">
        <v>7.6293209668619673</v>
      </c>
      <c r="AA46">
        <v>7.2005328321584594</v>
      </c>
      <c r="AB46">
        <v>6.7958521172287583</v>
      </c>
      <c r="AC46">
        <v>6.4139243984949452</v>
      </c>
      <c r="AD46">
        <v>6.053471408218793</v>
      </c>
      <c r="AE46">
        <v>5.7132867558612217</v>
      </c>
      <c r="AF46">
        <v>5.3922318900330648</v>
      </c>
      <c r="AG46">
        <v>5.0892322875209466</v>
      </c>
      <c r="AH46">
        <v>4.8032738566321953</v>
      </c>
      <c r="AI46">
        <v>4.5333995428200362</v>
      </c>
      <c r="AJ46">
        <v>4.2787061252273366</v>
      </c>
      <c r="AK46">
        <v>4.0383411934262927</v>
      </c>
      <c r="AL46">
        <v>3.8115002942345302</v>
      </c>
      <c r="AM46">
        <v>3.5974242390574149</v>
      </c>
      <c r="AN46">
        <v>3.3953965627435911</v>
      </c>
      <c r="AO46">
        <v>3.2047411254480398</v>
      </c>
      <c r="AP46">
        <v>3.0248198494754752</v>
      </c>
      <c r="AQ46">
        <v>2.8550305835287961</v>
      </c>
      <c r="AR46">
        <v>2.6948050872137088</v>
      </c>
      <c r="AS46">
        <v>2.5436071290531812</v>
      </c>
      <c r="AT46">
        <v>2.4009306916452919</v>
      </c>
      <c r="AU46">
        <v>2.26629827795669</v>
      </c>
      <c r="AV46">
        <v>2.1392593130823809</v>
      </c>
      <c r="AW46">
        <v>2.0193886361221058</v>
      </c>
      <c r="AX46">
        <v>1.9062850771252109</v>
      </c>
      <c r="AY46">
        <v>1.7995701143406351</v>
      </c>
      <c r="AZ46">
        <v>1.698886607277452</v>
      </c>
      <c r="BA46">
        <v>1.60389760133513</v>
      </c>
      <c r="BB46">
        <v>1.514285200002248</v>
      </c>
      <c r="BC46">
        <v>1.429749500848565</v>
      </c>
      <c r="BD46">
        <v>1.3500075917488581</v>
      </c>
      <c r="BE46">
        <v>1.274792603978544</v>
      </c>
      <c r="BF46">
        <v>1.2038528190114841</v>
      </c>
      <c r="BG46">
        <v>1.136950826030092</v>
      </c>
      <c r="BH46">
        <v>1.0738627273276291</v>
      </c>
      <c r="BI46">
        <v>1.0143773889428509</v>
      </c>
      <c r="BJ46">
        <v>0.95829573401861023</v>
      </c>
      <c r="BK46">
        <v>0.90543007651896157</v>
      </c>
      <c r="BL46">
        <v>0.85560349307447237</v>
      </c>
      <c r="BM46">
        <v>0.80864923085301099</v>
      </c>
      <c r="BN46">
        <v>0.7644101494738994</v>
      </c>
      <c r="BO46">
        <v>0.72273819509724946</v>
      </c>
      <c r="BP46">
        <v>0.68349390492800854</v>
      </c>
      <c r="BQ46">
        <v>0.64654594047604097</v>
      </c>
      <c r="BR46">
        <v>0.61177064800983028</v>
      </c>
      <c r="BS46">
        <v>0.57905164473240012</v>
      </c>
      <c r="BT46">
        <v>0.54827942929415485</v>
      </c>
      <c r="BU46">
        <v>0.51935101533881511</v>
      </c>
      <c r="BV46">
        <v>0.49216958685570011</v>
      </c>
      <c r="BW46">
        <v>0.46664417418461229</v>
      </c>
      <c r="BX46">
        <v>0.44268934958871708</v>
      </c>
      <c r="BY46">
        <v>0.42022494137629551</v>
      </c>
      <c r="BZ46">
        <v>0.39917576561434898</v>
      </c>
      <c r="CA46">
        <v>0.37947137453591562</v>
      </c>
      <c r="CB46">
        <v>0.36104582079884068</v>
      </c>
      <c r="CC46">
        <v>0.34383743680680501</v>
      </c>
      <c r="CD46">
        <v>0.32778862835383182</v>
      </c>
      <c r="CE46">
        <v>0.31284568190144563</v>
      </c>
      <c r="CF46">
        <v>0.29895858484328419</v>
      </c>
      <c r="CG46">
        <v>0.28608085815544909</v>
      </c>
      <c r="CH46">
        <v>0.27416940087233349</v>
      </c>
      <c r="CI46">
        <v>0.26318434586725992</v>
      </c>
      <c r="CJ46">
        <v>0.25308892645509973</v>
      </c>
      <c r="CK46">
        <v>0.24384935337027719</v>
      </c>
      <c r="CL46">
        <v>0.23543470170829231</v>
      </c>
      <c r="CM46">
        <v>0.22781680745225161</v>
      </c>
      <c r="CN46">
        <v>0.22097017323798879</v>
      </c>
      <c r="CO46">
        <v>0.21487188304227789</v>
      </c>
      <c r="CP46">
        <v>0.20950152550852069</v>
      </c>
      <c r="CQ46">
        <v>0.2048411256532052</v>
      </c>
      <c r="CR46">
        <v>0.20087508472448909</v>
      </c>
      <c r="CS46">
        <v>0.19759012801155501</v>
      </c>
      <c r="CT46">
        <v>0.19497526043000299</v>
      </c>
      <c r="CU46">
        <v>0.19302172973458079</v>
      </c>
      <c r="CV46">
        <v>0.19172299723608541</v>
      </c>
      <c r="CW46">
        <v>0.19107471592439601</v>
      </c>
    </row>
    <row r="47" spans="2:101" x14ac:dyDescent="0.25">
      <c r="B47">
        <v>44</v>
      </c>
      <c r="C47">
        <v>28.861535286355419</v>
      </c>
      <c r="D47">
        <v>27.239329373787331</v>
      </c>
      <c r="E47">
        <v>25.70830079401906</v>
      </c>
      <c r="F47">
        <v>24.263325034757589</v>
      </c>
      <c r="G47">
        <v>22.899565618593719</v>
      </c>
      <c r="H47">
        <v>21.61245791426116</v>
      </c>
      <c r="I47">
        <v>20.39769385782127</v>
      </c>
      <c r="J47">
        <v>19.25120753263198</v>
      </c>
      <c r="K47">
        <v>18.16916155983473</v>
      </c>
      <c r="L47">
        <v>17.147934253805001</v>
      </c>
      <c r="M47">
        <v>16.1841074995741</v>
      </c>
      <c r="N47">
        <v>15.27445531164491</v>
      </c>
      <c r="O47">
        <v>14.415933035906081</v>
      </c>
      <c r="P47">
        <v>13.605667158501211</v>
      </c>
      <c r="Q47">
        <v>12.84094568754154</v>
      </c>
      <c r="R47">
        <v>12.11920907546757</v>
      </c>
      <c r="S47">
        <v>11.43804165167526</v>
      </c>
      <c r="T47">
        <v>10.79516353673009</v>
      </c>
      <c r="U47">
        <v>10.188423011104151</v>
      </c>
      <c r="V47">
        <v>9.615789312893039</v>
      </c>
      <c r="W47">
        <v>9.0753458404051646</v>
      </c>
      <c r="X47">
        <v>8.5652837368711499</v>
      </c>
      <c r="Y47">
        <v>8.083895835800007</v>
      </c>
      <c r="Z47">
        <v>7.6295709467161732</v>
      </c>
      <c r="AA47">
        <v>7.2007884621505234</v>
      </c>
      <c r="AB47">
        <v>6.7961132678339364</v>
      </c>
      <c r="AC47">
        <v>6.4141909390567982</v>
      </c>
      <c r="AD47">
        <v>6.0537432071157404</v>
      </c>
      <c r="AE47">
        <v>5.7135636806728343</v>
      </c>
      <c r="AF47">
        <v>5.3925138077058614</v>
      </c>
      <c r="AG47">
        <v>5.0895190645333823</v>
      </c>
      <c r="AH47">
        <v>4.8035653591585454</v>
      </c>
      <c r="AI47">
        <v>4.5336956368929204</v>
      </c>
      <c r="AJ47">
        <v>4.2790066768985904</v>
      </c>
      <c r="AK47">
        <v>4.0386460689259058</v>
      </c>
      <c r="AL47">
        <v>3.8118093601274041</v>
      </c>
      <c r="AM47">
        <v>3.5977373623976359</v>
      </c>
      <c r="AN47">
        <v>3.3957136112260282</v>
      </c>
      <c r="AO47">
        <v>3.2050619675569281</v>
      </c>
      <c r="AP47">
        <v>3.02514435462981</v>
      </c>
      <c r="AQ47">
        <v>2.855358622224256</v>
      </c>
      <c r="AR47">
        <v>2.695136531160903</v>
      </c>
      <c r="AS47">
        <v>2.5439418513119758</v>
      </c>
      <c r="AT47">
        <v>2.4012685667550122</v>
      </c>
      <c r="AU47">
        <v>2.2666391820619789</v>
      </c>
      <c r="AV47">
        <v>2.139603124054525</v>
      </c>
      <c r="AW47">
        <v>2.0197352336756391</v>
      </c>
      <c r="AX47">
        <v>1.9066343429296011</v>
      </c>
      <c r="AY47">
        <v>1.7999219321269011</v>
      </c>
      <c r="AZ47">
        <v>1.6992408629395339</v>
      </c>
      <c r="BA47">
        <v>1.604254183025867</v>
      </c>
      <c r="BB47">
        <v>1.5146439982238331</v>
      </c>
      <c r="BC47">
        <v>1.430110408537326</v>
      </c>
      <c r="BD47">
        <v>1.3503705043542611</v>
      </c>
      <c r="BE47">
        <v>1.2751574195363089</v>
      </c>
      <c r="BF47">
        <v>1.2042194382107041</v>
      </c>
      <c r="BG47">
        <v>1.137319152274284</v>
      </c>
      <c r="BH47">
        <v>1.074232666789628</v>
      </c>
      <c r="BI47">
        <v>1.0147488506135001</v>
      </c>
      <c r="BJ47">
        <v>0.95866862974916722</v>
      </c>
      <c r="BK47">
        <v>0.9058043210572112</v>
      </c>
      <c r="BL47">
        <v>0.85597900409449379</v>
      </c>
      <c r="BM47">
        <v>0.80902592897859249</v>
      </c>
      <c r="BN47">
        <v>0.76478795829558599</v>
      </c>
      <c r="BO47">
        <v>0.72311704118303566</v>
      </c>
      <c r="BP47">
        <v>0.68387371782768602</v>
      </c>
      <c r="BQ47">
        <v>0.646926652719232</v>
      </c>
      <c r="BR47">
        <v>0.61215219509774177</v>
      </c>
      <c r="BS47">
        <v>0.57943396512335088</v>
      </c>
      <c r="BT47">
        <v>0.54866246438293664</v>
      </c>
      <c r="BU47">
        <v>0.5197347094299557</v>
      </c>
      <c r="BV47">
        <v>0.49255388713070669</v>
      </c>
      <c r="BW47">
        <v>0.46702903066329782</v>
      </c>
      <c r="BX47">
        <v>0.44307471508470248</v>
      </c>
      <c r="BY47">
        <v>0.42061077144680309</v>
      </c>
      <c r="BZ47">
        <v>0.39956201850440942</v>
      </c>
      <c r="CA47">
        <v>0.37985801111711831</v>
      </c>
      <c r="CB47">
        <v>0.3614328045027696</v>
      </c>
      <c r="CC47">
        <v>0.3442247335533114</v>
      </c>
      <c r="CD47">
        <v>0.3281762064742994</v>
      </c>
      <c r="CE47">
        <v>0.31323351205721539</v>
      </c>
      <c r="CF47">
        <v>0.29934663993941762</v>
      </c>
      <c r="CG47">
        <v>0.28646911325000768</v>
      </c>
      <c r="CH47">
        <v>0.27455783308136972</v>
      </c>
      <c r="CI47">
        <v>0.26357293426571399</v>
      </c>
      <c r="CJ47">
        <v>0.25347765197380878</v>
      </c>
      <c r="CK47">
        <v>0.24423819868930641</v>
      </c>
      <c r="CL47">
        <v>0.23582365114680481</v>
      </c>
      <c r="CM47">
        <v>0.2282058468551427</v>
      </c>
      <c r="CN47">
        <v>0.2213592898595087</v>
      </c>
      <c r="CO47">
        <v>0.2152610654268787</v>
      </c>
      <c r="CP47">
        <v>0.20989076336916479</v>
      </c>
      <c r="CQ47">
        <v>0.2052304097473763</v>
      </c>
      <c r="CR47">
        <v>0.20126440672815221</v>
      </c>
      <c r="CS47">
        <v>0.19797948039131411</v>
      </c>
      <c r="CT47">
        <v>0.1953646363137084</v>
      </c>
      <c r="CU47">
        <v>0.1934111227806404</v>
      </c>
      <c r="CV47">
        <v>0.1921124015017365</v>
      </c>
      <c r="CW47">
        <v>0.19146412573319749</v>
      </c>
    </row>
    <row r="48" spans="2:101" x14ac:dyDescent="0.25">
      <c r="B48">
        <v>45</v>
      </c>
      <c r="C48">
        <v>28.861608951699981</v>
      </c>
      <c r="D48">
        <v>27.239409625268259</v>
      </c>
      <c r="E48">
        <v>25.708387583027999</v>
      </c>
      <c r="F48">
        <v>24.26341830920153</v>
      </c>
      <c r="G48">
        <v>22.899665322969071</v>
      </c>
      <c r="H48">
        <v>21.61256398973234</v>
      </c>
      <c r="I48">
        <v>20.397806242303499</v>
      </c>
      <c r="J48">
        <v>19.25132616087852</v>
      </c>
      <c r="K48">
        <v>18.169286363527821</v>
      </c>
      <c r="L48">
        <v>17.14806516165099</v>
      </c>
      <c r="M48">
        <v>16.184244437401968</v>
      </c>
      <c r="N48">
        <v>15.274598202508541</v>
      </c>
      <c r="O48">
        <v>14.416081800189691</v>
      </c>
      <c r="P48">
        <v>13.605821714028</v>
      </c>
      <c r="Q48">
        <v>12.841105949685209</v>
      </c>
      <c r="R48">
        <v>12.119374957266629</v>
      </c>
      <c r="S48">
        <v>11.43821306394987</v>
      </c>
      <c r="T48">
        <v>10.795340388201129</v>
      </c>
      <c r="U48">
        <v>10.188605208514479</v>
      </c>
      <c r="V48">
        <v>9.6159767611306268</v>
      </c>
      <c r="W48">
        <v>9.0755384426278631</v>
      </c>
      <c r="X48">
        <v>8.5654813946329149</v>
      </c>
      <c r="Y48">
        <v>8.0840984491783683</v>
      </c>
      <c r="Z48">
        <v>7.6297784144406773</v>
      </c>
      <c r="AA48">
        <v>7.201000681731939</v>
      </c>
      <c r="AB48">
        <v>6.7963301356940189</v>
      </c>
      <c r="AC48">
        <v>6.4144123506583748</v>
      </c>
      <c r="AD48">
        <v>6.0539690570928624</v>
      </c>
      <c r="AE48">
        <v>5.7137938629608112</v>
      </c>
      <c r="AF48">
        <v>5.3927482156709212</v>
      </c>
      <c r="AG48">
        <v>5.089757591101745</v>
      </c>
      <c r="AH48">
        <v>4.8038078969447016</v>
      </c>
      <c r="AI48">
        <v>4.5339420783268647</v>
      </c>
      <c r="AJ48">
        <v>4.2792569143518167</v>
      </c>
      <c r="AK48">
        <v>4.0388999948359556</v>
      </c>
      <c r="AL48">
        <v>3.8120668671207301</v>
      </c>
      <c r="AM48">
        <v>3.597998343410604</v>
      </c>
      <c r="AN48">
        <v>3.3959779596238251</v>
      </c>
      <c r="AO48">
        <v>3.2053295772502111</v>
      </c>
      <c r="AP48">
        <v>3.0254151201888781</v>
      </c>
      <c r="AQ48">
        <v>2.855632438990575</v>
      </c>
      <c r="AR48">
        <v>2.695413295355785</v>
      </c>
      <c r="AS48">
        <v>2.544221460142253</v>
      </c>
      <c r="AT48">
        <v>2.4015509185155191</v>
      </c>
      <c r="AU48">
        <v>2.266924176234697</v>
      </c>
      <c r="AV48">
        <v>2.1398906614042188</v>
      </c>
      <c r="AW48">
        <v>2.0200252163418351</v>
      </c>
      <c r="AX48">
        <v>1.906926674514787</v>
      </c>
      <c r="AY48">
        <v>1.800216517780773</v>
      </c>
      <c r="AZ48">
        <v>1.699537609439197</v>
      </c>
      <c r="BA48">
        <v>1.604552998851859</v>
      </c>
      <c r="BB48">
        <v>1.514944793631849</v>
      </c>
      <c r="BC48">
        <v>1.430413095625563</v>
      </c>
      <c r="BD48">
        <v>1.3506749971262599</v>
      </c>
      <c r="BE48">
        <v>1.275463633959228</v>
      </c>
      <c r="BF48">
        <v>1.204527292268939</v>
      </c>
      <c r="BG48">
        <v>1.1376285660183649</v>
      </c>
      <c r="BH48">
        <v>1.0745435623803321</v>
      </c>
      <c r="BI48">
        <v>1.015061152361123</v>
      </c>
      <c r="BJ48">
        <v>0.95898226414792698</v>
      </c>
      <c r="BK48">
        <v>0.90611921681473162</v>
      </c>
      <c r="BL48">
        <v>0.8562950921563518</v>
      </c>
      <c r="BM48">
        <v>0.8093431425479124</v>
      </c>
      <c r="BN48">
        <v>0.7651062328476721</v>
      </c>
      <c r="BO48">
        <v>0.72343631447504431</v>
      </c>
      <c r="BP48">
        <v>0.68419392990335048</v>
      </c>
      <c r="BQ48">
        <v>0.64724774590865886</v>
      </c>
      <c r="BR48">
        <v>0.61247411401230467</v>
      </c>
      <c r="BS48">
        <v>0.57975665664572007</v>
      </c>
      <c r="BT48">
        <v>0.54898587765229134</v>
      </c>
      <c r="BU48">
        <v>0.52005879582243086</v>
      </c>
      <c r="BV48">
        <v>0.49287860023513719</v>
      </c>
      <c r="BW48">
        <v>0.46735432625233381</v>
      </c>
      <c r="BX48">
        <v>0.44340055108136811</v>
      </c>
      <c r="BY48">
        <v>0.42093710788659072</v>
      </c>
      <c r="BZ48">
        <v>0.39988881749300159</v>
      </c>
      <c r="CA48">
        <v>0.38018523678383959</v>
      </c>
      <c r="CB48">
        <v>0.36176042294987881</v>
      </c>
      <c r="CC48">
        <v>0.3445527128012455</v>
      </c>
      <c r="CD48">
        <v>0.32850451640300021</v>
      </c>
      <c r="CE48">
        <v>0.31356212434366337</v>
      </c>
      <c r="CF48">
        <v>0.29967552799151059</v>
      </c>
      <c r="CG48">
        <v>0.28679825213692861</v>
      </c>
      <c r="CH48">
        <v>0.27488719946059059</v>
      </c>
      <c r="CI48">
        <v>0.2639025063067913</v>
      </c>
      <c r="CJ48">
        <v>0.25380740927912931</v>
      </c>
      <c r="CK48">
        <v>0.24456812221194879</v>
      </c>
      <c r="CL48">
        <v>0.2361537231056878</v>
      </c>
      <c r="CM48">
        <v>0.22853605064763291</v>
      </c>
      <c r="CN48">
        <v>0.22168960997166751</v>
      </c>
      <c r="CO48">
        <v>0.21559148734153011</v>
      </c>
      <c r="CP48">
        <v>0.21022127347197081</v>
      </c>
      <c r="CQ48">
        <v>0.2055609952311111</v>
      </c>
      <c r="CR48">
        <v>0.20159505549536469</v>
      </c>
      <c r="CS48">
        <v>0.19831018095557659</v>
      </c>
      <c r="CT48">
        <v>0.19569537769964829</v>
      </c>
      <c r="CU48">
        <v>0.19374189442295389</v>
      </c>
      <c r="CV48">
        <v>0.1924431931433877</v>
      </c>
      <c r="CW48">
        <v>0.19179492732300299</v>
      </c>
    </row>
    <row r="49" spans="2:101" x14ac:dyDescent="0.25">
      <c r="B49">
        <v>46</v>
      </c>
      <c r="C49">
        <v>28.861669805299648</v>
      </c>
      <c r="D49">
        <v>27.239475938077341</v>
      </c>
      <c r="E49">
        <v>25.708459316444149</v>
      </c>
      <c r="F49">
        <v>24.263495421841409</v>
      </c>
      <c r="G49">
        <v>22.899747770725941</v>
      </c>
      <c r="H49">
        <v>21.612651725837161</v>
      </c>
      <c r="I49">
        <v>20.397899217389519</v>
      </c>
      <c r="J49">
        <v>19.251424323048951</v>
      </c>
      <c r="K49">
        <v>18.16938965842683</v>
      </c>
      <c r="L49">
        <v>17.148173532537641</v>
      </c>
      <c r="M49">
        <v>16.184357825227089</v>
      </c>
      <c r="N49">
        <v>15.27471654599429</v>
      </c>
      <c r="O49">
        <v>14.41620503591173</v>
      </c>
      <c r="P49">
        <v>13.605949776500211</v>
      </c>
      <c r="Q49">
        <v>12.84123877144658</v>
      </c>
      <c r="R49">
        <v>12.11951246897037</v>
      </c>
      <c r="S49">
        <v>11.43835519445453</v>
      </c>
      <c r="T49">
        <v>10.79548706466352</v>
      </c>
      <c r="U49">
        <v>10.188756356484211</v>
      </c>
      <c r="V49">
        <v>9.6161323046461895</v>
      </c>
      <c r="W49">
        <v>9.0756983043140806</v>
      </c>
      <c r="X49">
        <v>8.5656454957994423</v>
      </c>
      <c r="Y49">
        <v>8.0842667099192251</v>
      </c>
      <c r="Z49">
        <v>7.6299507537345859</v>
      </c>
      <c r="AA49">
        <v>7.2011770175432872</v>
      </c>
      <c r="AB49">
        <v>6.7965103850742681</v>
      </c>
      <c r="AC49">
        <v>6.4145964298477312</v>
      </c>
      <c r="AD49">
        <v>6.0541568816220774</v>
      </c>
      <c r="AE49">
        <v>5.7139853477528826</v>
      </c>
      <c r="AF49">
        <v>5.3929432751425432</v>
      </c>
      <c r="AG49">
        <v>5.0899561392643387</v>
      </c>
      <c r="AH49">
        <v>4.8040098475048554</v>
      </c>
      <c r="AI49">
        <v>4.5341473447859819</v>
      </c>
      <c r="AJ49">
        <v>4.2794654101048444</v>
      </c>
      <c r="AK49">
        <v>4.0391116332689876</v>
      </c>
      <c r="AL49">
        <v>3.8122815617073602</v>
      </c>
      <c r="AM49">
        <v>3.5982160078068368</v>
      </c>
      <c r="AN49">
        <v>3.396198507761405</v>
      </c>
      <c r="AO49">
        <v>3.2055529234281992</v>
      </c>
      <c r="AP49">
        <v>3.025641179163344</v>
      </c>
      <c r="AQ49">
        <v>2.8558611260622411</v>
      </c>
      <c r="AR49">
        <v>2.69564452645549</v>
      </c>
      <c r="AS49">
        <v>2.544455151914093</v>
      </c>
      <c r="AT49">
        <v>2.4017869883975318</v>
      </c>
      <c r="AU49">
        <v>2.267162542536973</v>
      </c>
      <c r="AV49">
        <v>2.1401312433842912</v>
      </c>
      <c r="AW49">
        <v>2.0202679342772591</v>
      </c>
      <c r="AX49">
        <v>1.9071714497727661</v>
      </c>
      <c r="AY49">
        <v>1.800463272884762</v>
      </c>
      <c r="AZ49">
        <v>1.699786268132351</v>
      </c>
      <c r="BA49">
        <v>1.60480348615724</v>
      </c>
      <c r="BB49">
        <v>1.515197035909317</v>
      </c>
      <c r="BC49">
        <v>1.430667020625245</v>
      </c>
      <c r="BD49">
        <v>1.35093053403855</v>
      </c>
      <c r="BE49">
        <v>1.275720713461221</v>
      </c>
      <c r="BF49">
        <v>1.2047858465672561</v>
      </c>
      <c r="BG49">
        <v>1.1378885288883061</v>
      </c>
      <c r="BH49">
        <v>1.074804869201311</v>
      </c>
      <c r="BI49">
        <v>1.015323740148339</v>
      </c>
      <c r="BJ49">
        <v>0.95924607158023778</v>
      </c>
      <c r="BK49">
        <v>0.90638418425870448</v>
      </c>
      <c r="BL49">
        <v>0.85656116168647045</v>
      </c>
      <c r="BM49">
        <v>0.80961025796292241</v>
      </c>
      <c r="BN49">
        <v>0.76537433968306323</v>
      </c>
      <c r="BO49">
        <v>0.72370536001166463</v>
      </c>
      <c r="BP49">
        <v>0.68446386317216201</v>
      </c>
      <c r="BQ49">
        <v>0.64751851769164848</v>
      </c>
      <c r="BR49">
        <v>0.61274567683957326</v>
      </c>
      <c r="BS49">
        <v>0.58002896478877208</v>
      </c>
      <c r="BT49">
        <v>0.5492588871135653</v>
      </c>
      <c r="BU49">
        <v>0.52033246432110636</v>
      </c>
      <c r="BV49">
        <v>0.49315288718927508</v>
      </c>
      <c r="BW49">
        <v>0.46762919275739051</v>
      </c>
      <c r="BX49">
        <v>0.44367595988515679</v>
      </c>
      <c r="BY49">
        <v>0.42121302336075123</v>
      </c>
      <c r="BZ49">
        <v>0.40016520560104912</v>
      </c>
      <c r="CA49">
        <v>0.38046206504587848</v>
      </c>
      <c r="CB49">
        <v>0.36203766040405871</v>
      </c>
      <c r="CC49">
        <v>0.34483032996205532</v>
      </c>
      <c r="CD49">
        <v>0.32878248521649178</v>
      </c>
      <c r="CE49">
        <v>0.31384041813971192</v>
      </c>
      <c r="CF49">
        <v>0.29995412143321049</v>
      </c>
      <c r="CG49">
        <v>0.28707712116724288</v>
      </c>
      <c r="CH49">
        <v>0.27516632124636531</v>
      </c>
      <c r="CI49">
        <v>0.26418185918025727</v>
      </c>
      <c r="CJ49">
        <v>0.25408697267701708</v>
      </c>
      <c r="CK49">
        <v>0.2448478766123427</v>
      </c>
      <c r="CL49">
        <v>0.23643364996275551</v>
      </c>
      <c r="CM49">
        <v>0.22881613232436329</v>
      </c>
      <c r="CN49">
        <v>0.22196982967075909</v>
      </c>
      <c r="CO49">
        <v>0.21587182903457289</v>
      </c>
      <c r="CP49">
        <v>0.21050172182706589</v>
      </c>
      <c r="CQ49">
        <v>0.20584153553907741</v>
      </c>
      <c r="CR49">
        <v>0.20187567359468411</v>
      </c>
      <c r="CS49">
        <v>0.19859086315623009</v>
      </c>
      <c r="CT49">
        <v>0.19597611070599719</v>
      </c>
      <c r="CU49">
        <v>0.19402266525582559</v>
      </c>
      <c r="CV49">
        <v>0.19272398906151911</v>
      </c>
      <c r="CW49">
        <v>0.19207573574400591</v>
      </c>
    </row>
    <row r="50" spans="2:101" x14ac:dyDescent="0.25">
      <c r="B50">
        <v>47</v>
      </c>
      <c r="C50">
        <v>28.861720132074481</v>
      </c>
      <c r="D50">
        <v>27.239530794301778</v>
      </c>
      <c r="E50">
        <v>25.708518671418251</v>
      </c>
      <c r="F50">
        <v>24.263559242642589</v>
      </c>
      <c r="G50">
        <v>22.899816022253798</v>
      </c>
      <c r="H50">
        <v>21.61272437086112</v>
      </c>
      <c r="I50">
        <v>20.397976216599051</v>
      </c>
      <c r="J50">
        <v>19.251505635106369</v>
      </c>
      <c r="K50">
        <v>18.16947524002261</v>
      </c>
      <c r="L50">
        <v>17.14826333844799</v>
      </c>
      <c r="M50">
        <v>16.18445180837389</v>
      </c>
      <c r="N50">
        <v>15.27481465750706</v>
      </c>
      <c r="O50">
        <v>14.416307225191829</v>
      </c>
      <c r="P50">
        <v>13.606055991286739</v>
      </c>
      <c r="Q50">
        <v>12.841348957884311</v>
      </c>
      <c r="R50">
        <v>12.11962657167919</v>
      </c>
      <c r="S50">
        <v>11.43847315660056</v>
      </c>
      <c r="T50">
        <v>10.795608828031609</v>
      </c>
      <c r="U50">
        <v>10.18888186155178</v>
      </c>
      <c r="V50">
        <v>9.6162614906582711</v>
      </c>
      <c r="W50">
        <v>9.0758311093593509</v>
      </c>
      <c r="X50">
        <v>8.5657818568871988</v>
      </c>
      <c r="Y50">
        <v>8.0844065630571755</v>
      </c>
      <c r="Z50">
        <v>7.6300940340072598</v>
      </c>
      <c r="AA50">
        <v>7.2013236591909457</v>
      </c>
      <c r="AB50">
        <v>6.7966603215721948</v>
      </c>
      <c r="AC50">
        <v>6.4147495939857819</v>
      </c>
      <c r="AD50">
        <v>6.0543132055842968</v>
      </c>
      <c r="AE50">
        <v>5.7141447631971021</v>
      </c>
      <c r="AF50">
        <v>5.3931057132797928</v>
      </c>
      <c r="AG50">
        <v>5.0901215309379646</v>
      </c>
      <c r="AH50">
        <v>4.8041781232691827</v>
      </c>
      <c r="AI50">
        <v>4.5343184349844048</v>
      </c>
      <c r="AJ50">
        <v>4.2796392449471998</v>
      </c>
      <c r="AK50">
        <v>4.0392881429081049</v>
      </c>
      <c r="AL50">
        <v>3.8124606763146298</v>
      </c>
      <c r="AM50">
        <v>3.5983976576466952</v>
      </c>
      <c r="AN50">
        <v>3.3963826232645959</v>
      </c>
      <c r="AO50">
        <v>3.205739435263705</v>
      </c>
      <c r="AP50">
        <v>3.0258300183088558</v>
      </c>
      <c r="AQ50">
        <v>2.8560522238730641</v>
      </c>
      <c r="AR50">
        <v>2.6958378147317701</v>
      </c>
      <c r="AS50">
        <v>2.544650562966245</v>
      </c>
      <c r="AT50">
        <v>2.4019844551097891</v>
      </c>
      <c r="AU50">
        <v>2.2673619984289171</v>
      </c>
      <c r="AV50">
        <v>2.1403326226703241</v>
      </c>
      <c r="AW50">
        <v>2.0204711719238619</v>
      </c>
      <c r="AX50">
        <v>1.907376481553503</v>
      </c>
      <c r="AY50">
        <v>1.8006700354329219</v>
      </c>
      <c r="AZ50">
        <v>1.699994698991155</v>
      </c>
      <c r="BA50">
        <v>1.605013523827542</v>
      </c>
      <c r="BB50">
        <v>1.515408619894719</v>
      </c>
      <c r="BC50">
        <v>1.4308800914745761</v>
      </c>
      <c r="BD50">
        <v>1.3511450333856341</v>
      </c>
      <c r="BE50">
        <v>1.275936584061887</v>
      </c>
      <c r="BF50">
        <v>1.2050030323335481</v>
      </c>
      <c r="BG50">
        <v>1.138106974919826</v>
      </c>
      <c r="BH50">
        <v>1.075024521813684</v>
      </c>
      <c r="BI50">
        <v>1.0155445468987421</v>
      </c>
      <c r="BJ50">
        <v>0.95946798128998512</v>
      </c>
      <c r="BK50">
        <v>0.90660714703285206</v>
      </c>
      <c r="BL50">
        <v>0.85678512893042658</v>
      </c>
      <c r="BM50">
        <v>0.80983518239605623</v>
      </c>
      <c r="BN50">
        <v>0.76560017534930003</v>
      </c>
      <c r="BO50">
        <v>0.72393206228706763</v>
      </c>
      <c r="BP50">
        <v>0.68469138876951274</v>
      </c>
      <c r="BQ50">
        <v>0.64774682466202349</v>
      </c>
      <c r="BR50">
        <v>0.61297472457094215</v>
      </c>
      <c r="BS50">
        <v>0.58025871400163498</v>
      </c>
      <c r="BT50">
        <v>0.54948929985365358</v>
      </c>
      <c r="BU50">
        <v>0.52056350394918394</v>
      </c>
      <c r="BV50">
        <v>0.49338451836807001</v>
      </c>
      <c r="BW50">
        <v>0.46786138143570177</v>
      </c>
      <c r="BX50">
        <v>0.44390867327918532</v>
      </c>
      <c r="BY50">
        <v>0.42144622993270081</v>
      </c>
      <c r="BZ50">
        <v>0.40039887503506122</v>
      </c>
      <c r="CA50">
        <v>0.38069616822135471</v>
      </c>
      <c r="CB50">
        <v>0.36227216936644208</v>
      </c>
      <c r="CC50">
        <v>0.34506521789113859</v>
      </c>
      <c r="CD50">
        <v>0.32901772639232713</v>
      </c>
      <c r="CE50">
        <v>0.31407598790619878</v>
      </c>
      <c r="CF50">
        <v>0.30018999615945058</v>
      </c>
      <c r="CG50">
        <v>0.28731327820674141</v>
      </c>
      <c r="CH50">
        <v>0.27540273889417421</v>
      </c>
      <c r="CI50">
        <v>0.26441851662815302</v>
      </c>
      <c r="CJ50">
        <v>0.25432384996680868</v>
      </c>
      <c r="CK50">
        <v>0.24508495458741369</v>
      </c>
      <c r="CL50">
        <v>0.2366709102179396</v>
      </c>
      <c r="CM50">
        <v>0.22905355715426501</v>
      </c>
      <c r="CN50">
        <v>0.22220740201662481</v>
      </c>
      <c r="CO50">
        <v>0.21610953242982581</v>
      </c>
      <c r="CP50">
        <v>0.2107395403416194</v>
      </c>
      <c r="CQ50">
        <v>0.20607945372254111</v>
      </c>
      <c r="CR50">
        <v>0.20211367641858219</v>
      </c>
      <c r="CS50">
        <v>0.19882893595535189</v>
      </c>
      <c r="CT50">
        <v>0.19621423911900071</v>
      </c>
      <c r="CU50">
        <v>0.19426083516521489</v>
      </c>
      <c r="CV50">
        <v>0.19296218653312339</v>
      </c>
      <c r="CW50">
        <v>0.19231394696607959</v>
      </c>
    </row>
    <row r="51" spans="2:101" x14ac:dyDescent="0.25">
      <c r="B51">
        <v>48</v>
      </c>
      <c r="C51">
        <v>28.861761797784411</v>
      </c>
      <c r="D51">
        <v>27.239576221476071</v>
      </c>
      <c r="E51">
        <v>25.70856783560637</v>
      </c>
      <c r="F51">
        <v>24.263612117615011</v>
      </c>
      <c r="G51">
        <v>22.899872580037009</v>
      </c>
      <c r="H51">
        <v>21.61278458177469</v>
      </c>
      <c r="I51">
        <v>20.398040049294728</v>
      </c>
      <c r="J51">
        <v>19.251573056609381</v>
      </c>
      <c r="K51">
        <v>18.169546215774648</v>
      </c>
      <c r="L51">
        <v>17.148337832352219</v>
      </c>
      <c r="M51">
        <v>16.184529782841619</v>
      </c>
      <c r="N51">
        <v>15.274896073506181</v>
      </c>
      <c r="O51">
        <v>14.416392042296771</v>
      </c>
      <c r="P51">
        <v>13.606144167730029</v>
      </c>
      <c r="Q51">
        <v>12.84144045060949</v>
      </c>
      <c r="R51">
        <v>12.11972133639512</v>
      </c>
      <c r="S51">
        <v>11.43857114783685</v>
      </c>
      <c r="T51">
        <v>10.79570999919531</v>
      </c>
      <c r="U51">
        <v>10.188986164985049</v>
      </c>
      <c r="V51">
        <v>9.6163688776969796</v>
      </c>
      <c r="W51">
        <v>9.0759415303924982</v>
      </c>
      <c r="X51">
        <v>8.5658952614171113</v>
      </c>
      <c r="Y51">
        <v>8.0845228997602998</v>
      </c>
      <c r="Z51">
        <v>7.6302132507954612</v>
      </c>
      <c r="AA51">
        <v>7.2014457032732384</v>
      </c>
      <c r="AB51">
        <v>6.7967851395167944</v>
      </c>
      <c r="AC51">
        <v>6.4148771317823217</v>
      </c>
      <c r="AD51">
        <v>6.0544434087061587</v>
      </c>
      <c r="AE51">
        <v>5.7142775766637497</v>
      </c>
      <c r="AF51">
        <v>5.3932410817189567</v>
      </c>
      <c r="AG51">
        <v>5.0902593986476274</v>
      </c>
      <c r="AH51">
        <v>4.8043184342792138</v>
      </c>
      <c r="AI51">
        <v>4.534461133117782</v>
      </c>
      <c r="AJ51">
        <v>4.2797842738806811</v>
      </c>
      <c r="AK51">
        <v>4.0394354462322823</v>
      </c>
      <c r="AL51">
        <v>3.8126101975932198</v>
      </c>
      <c r="AM51">
        <v>3.5985493404750231</v>
      </c>
      <c r="AN51">
        <v>3.396536411327121</v>
      </c>
      <c r="AO51">
        <v>3.2058952723905469</v>
      </c>
      <c r="AP51">
        <v>3.0259878485311882</v>
      </c>
      <c r="AQ51">
        <v>2.8562119914773021</v>
      </c>
      <c r="AR51">
        <v>2.6959994643124618</v>
      </c>
      <c r="AS51">
        <v>2.5448140394775951</v>
      </c>
      <c r="AT51">
        <v>2.402149703915704</v>
      </c>
      <c r="AU51">
        <v>2.2675289653515289</v>
      </c>
      <c r="AV51">
        <v>2.1405012540368831</v>
      </c>
      <c r="AW51">
        <v>2.020641414611942</v>
      </c>
      <c r="AX51">
        <v>1.9075482830344681</v>
      </c>
      <c r="AY51">
        <v>1.8008433438135409</v>
      </c>
      <c r="AZ51">
        <v>1.700169463053347</v>
      </c>
      <c r="BA51">
        <v>1.605189693066174</v>
      </c>
      <c r="BB51">
        <v>1.515586144553404</v>
      </c>
      <c r="BC51">
        <v>1.431058922579419</v>
      </c>
      <c r="BD51">
        <v>1.3513251227768741</v>
      </c>
      <c r="BE51">
        <v>1.2761178844234129</v>
      </c>
      <c r="BF51">
        <v>1.205185497220215</v>
      </c>
      <c r="BG51">
        <v>1.1382905587825689</v>
      </c>
      <c r="BH51">
        <v>1.0752091800223751</v>
      </c>
      <c r="BI51">
        <v>1.0157302357627831</v>
      </c>
      <c r="BJ51">
        <v>0.95965465807659711</v>
      </c>
      <c r="BK51">
        <v>0.90679476998305142</v>
      </c>
      <c r="BL51">
        <v>0.85697365727267272</v>
      </c>
      <c r="BM51">
        <v>0.8100245763575592</v>
      </c>
      <c r="BN51">
        <v>0.76579039616498379</v>
      </c>
      <c r="BO51">
        <v>0.72412307220619199</v>
      </c>
      <c r="BP51">
        <v>0.68488315105994468</v>
      </c>
      <c r="BQ51">
        <v>0.64793930361218177</v>
      </c>
      <c r="BR51">
        <v>0.6131678854894127</v>
      </c>
      <c r="BS51">
        <v>0.58045252321448015</v>
      </c>
      <c r="BT51">
        <v>0.54968372469943383</v>
      </c>
      <c r="BU51">
        <v>0.52075851277171381</v>
      </c>
      <c r="BV51">
        <v>0.49358008050693902</v>
      </c>
      <c r="BW51">
        <v>0.46805746721459363</v>
      </c>
      <c r="BX51">
        <v>0.44410525399202588</v>
      </c>
      <c r="BY51">
        <v>0.42164327782768041</v>
      </c>
      <c r="BZ51">
        <v>0.40059636329657189</v>
      </c>
      <c r="CA51">
        <v>0.38089407094989008</v>
      </c>
      <c r="CB51">
        <v>0.36247046155651308</v>
      </c>
      <c r="CC51">
        <v>0.34526387540725628</v>
      </c>
      <c r="CD51">
        <v>0.32921672594311302</v>
      </c>
      <c r="CE51">
        <v>0.31427530701668299</v>
      </c>
      <c r="CF51">
        <v>0.30038961314162199</v>
      </c>
      <c r="CG51">
        <v>0.28751317212841832</v>
      </c>
      <c r="CH51">
        <v>0.27560288954626438</v>
      </c>
      <c r="CI51">
        <v>0.26461890449037812</v>
      </c>
      <c r="CJ51">
        <v>0.25452445617196717</v>
      </c>
      <c r="CK51">
        <v>0.2452857608842634</v>
      </c>
      <c r="CL51">
        <v>0.23687189893277799</v>
      </c>
      <c r="CM51">
        <v>0.2292547111512924</v>
      </c>
      <c r="CN51">
        <v>0.22240870465717499</v>
      </c>
      <c r="CO51">
        <v>0.21631096753055179</v>
      </c>
      <c r="CP51">
        <v>0.21094109213172241</v>
      </c>
      <c r="CQ51">
        <v>0.20628110680013559</v>
      </c>
      <c r="CR51">
        <v>0.2023154157062875</v>
      </c>
      <c r="CS51">
        <v>0.19903074665520401</v>
      </c>
      <c r="CT51">
        <v>0.19641610666678111</v>
      </c>
      <c r="CU51">
        <v>0.19446274518428899</v>
      </c>
      <c r="CV51">
        <v>0.19316412478788919</v>
      </c>
      <c r="CW51">
        <v>0.1925158993151205</v>
      </c>
    </row>
    <row r="52" spans="2:101" x14ac:dyDescent="0.25">
      <c r="B52">
        <v>49</v>
      </c>
      <c r="C52">
        <v>28.861796328286221</v>
      </c>
      <c r="D52">
        <v>27.23961387837393</v>
      </c>
      <c r="E52">
        <v>25.708608599398602</v>
      </c>
      <c r="F52">
        <v>24.263655967374</v>
      </c>
      <c r="G52">
        <v>22.899919493436439</v>
      </c>
      <c r="H52">
        <v>21.61283453511847</v>
      </c>
      <c r="I52">
        <v>20.398093017547609</v>
      </c>
      <c r="J52">
        <v>19.251629013428971</v>
      </c>
      <c r="K52">
        <v>18.169605133545069</v>
      </c>
      <c r="L52">
        <v>17.148399682219171</v>
      </c>
      <c r="M52">
        <v>16.184594534748879</v>
      </c>
      <c r="N52">
        <v>15.27496369623336</v>
      </c>
      <c r="O52">
        <v>14.416462503498369</v>
      </c>
      <c r="P52">
        <v>13.606217433975649</v>
      </c>
      <c r="Q52">
        <v>12.841516487425171</v>
      </c>
      <c r="R52">
        <v>12.11980010830575</v>
      </c>
      <c r="S52">
        <v>11.43865261840954</v>
      </c>
      <c r="T52">
        <v>10.79579413108363</v>
      </c>
      <c r="U52">
        <v>10.189072919974111</v>
      </c>
      <c r="V52">
        <v>9.6164582167492334</v>
      </c>
      <c r="W52">
        <v>9.0760334136942262</v>
      </c>
      <c r="X52">
        <v>8.5659896484254912</v>
      </c>
      <c r="Y52">
        <v>8.0846197492509493</v>
      </c>
      <c r="Z52">
        <v>7.6303125209103948</v>
      </c>
      <c r="AA52">
        <v>7.201547351569193</v>
      </c>
      <c r="AB52">
        <v>6.7968891230137753</v>
      </c>
      <c r="AC52">
        <v>6.4149834070123388</v>
      </c>
      <c r="AD52">
        <v>6.0545519317620311</v>
      </c>
      <c r="AE52">
        <v>5.7143883032479259</v>
      </c>
      <c r="AF52">
        <v>5.3933539671922563</v>
      </c>
      <c r="AG52">
        <v>5.0903743980778051</v>
      </c>
      <c r="AH52">
        <v>4.8044355024892953</v>
      </c>
      <c r="AI52">
        <v>4.5345802247340776</v>
      </c>
      <c r="AJ52">
        <v>4.279905343380392</v>
      </c>
      <c r="AK52">
        <v>4.0395584479906006</v>
      </c>
      <c r="AL52">
        <v>3.8127350859299178</v>
      </c>
      <c r="AM52">
        <v>3.5986760697003479</v>
      </c>
      <c r="AN52">
        <v>3.3966649357870251</v>
      </c>
      <c r="AO52">
        <v>3.2060255465110989</v>
      </c>
      <c r="AP52">
        <v>3.026119826862137</v>
      </c>
      <c r="AQ52">
        <v>2.8563456287347182</v>
      </c>
      <c r="AR52">
        <v>2.6961347154203779</v>
      </c>
      <c r="AS52">
        <v>2.544950859608567</v>
      </c>
      <c r="AT52">
        <v>2.402288048530274</v>
      </c>
      <c r="AU52">
        <v>2.2676687902364701</v>
      </c>
      <c r="AV52">
        <v>2.1406425153422148</v>
      </c>
      <c r="AW52">
        <v>2.020784068886639</v>
      </c>
      <c r="AX52">
        <v>1.9076922872607931</v>
      </c>
      <c r="AY52">
        <v>1.800988655439983</v>
      </c>
      <c r="AZ52">
        <v>1.700316040026093</v>
      </c>
      <c r="BA52">
        <v>1.6053374938590701</v>
      </c>
      <c r="BB52">
        <v>1.515735128196368</v>
      </c>
      <c r="BC52">
        <v>1.4312090486852631</v>
      </c>
      <c r="BD52">
        <v>1.351476351566504</v>
      </c>
      <c r="BE52">
        <v>1.2762701767493541</v>
      </c>
      <c r="BF52">
        <v>1.2053388145884549</v>
      </c>
      <c r="BG52">
        <v>1.1384448633726749</v>
      </c>
      <c r="BH52">
        <v>1.0753644347058651</v>
      </c>
      <c r="BI52">
        <v>1.0158864041197311</v>
      </c>
      <c r="BJ52">
        <v>0.95981170441045049</v>
      </c>
      <c r="BK52">
        <v>0.90695265933365288</v>
      </c>
      <c r="BL52">
        <v>0.85713235542746646</v>
      </c>
      <c r="BM52">
        <v>0.81018404986097958</v>
      </c>
      <c r="BN52">
        <v>0.76595061232601847</v>
      </c>
      <c r="BO52">
        <v>0.72428399910411889</v>
      </c>
      <c r="BP52">
        <v>0.68504475754824801</v>
      </c>
      <c r="BQ52">
        <v>0.64810155932064528</v>
      </c>
      <c r="BR52">
        <v>0.61333076082440618</v>
      </c>
      <c r="BS52">
        <v>0.58061598935744652</v>
      </c>
      <c r="BT52">
        <v>0.54984775360359339</v>
      </c>
      <c r="BU52">
        <v>0.52092307715700426</v>
      </c>
      <c r="BV52">
        <v>0.49374515385321172</v>
      </c>
      <c r="BW52">
        <v>0.46822302375309283</v>
      </c>
      <c r="BX52">
        <v>0.44427126869517602</v>
      </c>
      <c r="BY52">
        <v>0.42180972639721431</v>
      </c>
      <c r="BZ52">
        <v>0.40076322215003463</v>
      </c>
      <c r="CA52">
        <v>0.38106131720555192</v>
      </c>
      <c r="CB52">
        <v>0.36263807301673262</v>
      </c>
      <c r="CC52">
        <v>0.3454318305403386</v>
      </c>
      <c r="CD52">
        <v>0.32938500386370329</v>
      </c>
      <c r="CE52">
        <v>0.31444388746474788</v>
      </c>
      <c r="CF52">
        <v>0.30055847646006428</v>
      </c>
      <c r="CG52">
        <v>0.28768229923938132</v>
      </c>
      <c r="CH52">
        <v>0.27577226192617837</v>
      </c>
      <c r="CI52">
        <v>0.26478850414380761</v>
      </c>
      <c r="CJ52">
        <v>0.2546942656043174</v>
      </c>
      <c r="CK52">
        <v>0.24545576307340719</v>
      </c>
      <c r="CL52">
        <v>0.23704207729966689</v>
      </c>
      <c r="CM52">
        <v>0.22942504952961529</v>
      </c>
      <c r="CN52">
        <v>0.22257918726213349</v>
      </c>
      <c r="CO52">
        <v>0.2164815789268171</v>
      </c>
      <c r="CP52">
        <v>0.21111181720064781</v>
      </c>
      <c r="CQ52">
        <v>0.2064519307062905</v>
      </c>
      <c r="CR52">
        <v>0.2024863238633888</v>
      </c>
      <c r="CS52">
        <v>0.1992017246915164</v>
      </c>
      <c r="CT52">
        <v>0.19658714039006009</v>
      </c>
      <c r="CU52">
        <v>0.19463382054634379</v>
      </c>
      <c r="CV52">
        <v>0.19333522784883689</v>
      </c>
      <c r="CW52">
        <v>0.19268701620741191</v>
      </c>
    </row>
    <row r="53" spans="2:101" x14ac:dyDescent="0.25">
      <c r="B53">
        <v>50</v>
      </c>
      <c r="C53">
        <v>28.861824973328829</v>
      </c>
      <c r="D53">
        <v>27.239645124095759</v>
      </c>
      <c r="E53">
        <v>25.70864243022228</v>
      </c>
      <c r="F53">
        <v>24.263692366577502</v>
      </c>
      <c r="G53">
        <v>22.899958443174292</v>
      </c>
      <c r="H53">
        <v>21.612876016444378</v>
      </c>
      <c r="I53">
        <v>20.398137010438269</v>
      </c>
      <c r="J53">
        <v>19.251675496809149</v>
      </c>
      <c r="K53">
        <v>18.16965408531388</v>
      </c>
      <c r="L53">
        <v>17.148451079277439</v>
      </c>
      <c r="M53">
        <v>16.184648353027601</v>
      </c>
      <c r="N53">
        <v>15.275019910723239</v>
      </c>
      <c r="O53">
        <v>14.416521088280311</v>
      </c>
      <c r="P53">
        <v>13.606278362252191</v>
      </c>
      <c r="Q53">
        <v>12.8415797315528</v>
      </c>
      <c r="R53">
        <v>12.11986563982804</v>
      </c>
      <c r="S53">
        <v>11.43872040809101</v>
      </c>
      <c r="T53">
        <v>10.79586414894441</v>
      </c>
      <c r="U53">
        <v>10.18914513532515</v>
      </c>
      <c r="V53">
        <v>9.6165325982281544</v>
      </c>
      <c r="W53">
        <v>9.0761099293016763</v>
      </c>
      <c r="X53">
        <v>8.566068265561972</v>
      </c>
      <c r="Y53">
        <v>8.0847004347540032</v>
      </c>
      <c r="Z53">
        <v>7.630395241092196</v>
      </c>
      <c r="AA53">
        <v>7.201632072254351</v>
      </c>
      <c r="AB53">
        <v>6.7969758095773738</v>
      </c>
      <c r="AC53">
        <v>6.4150720244180981</v>
      </c>
      <c r="AD53">
        <v>6.0546424446005611</v>
      </c>
      <c r="AE53">
        <v>5.7144806757749729</v>
      </c>
      <c r="AF53">
        <v>5.3934481633669282</v>
      </c>
      <c r="AG53">
        <v>5.0904703816006514</v>
      </c>
      <c r="AH53">
        <v>4.8045332368402294</v>
      </c>
      <c r="AI53">
        <v>4.5346796732100394</v>
      </c>
      <c r="AJ53">
        <v>4.2800064691327062</v>
      </c>
      <c r="AK53">
        <v>4.039661214061999</v>
      </c>
      <c r="AL53">
        <v>3.8128394552910851</v>
      </c>
      <c r="AM53">
        <v>3.5987820052860262</v>
      </c>
      <c r="AN53">
        <v>3.3967724005315372</v>
      </c>
      <c r="AO53">
        <v>3.206134503383292</v>
      </c>
      <c r="AP53">
        <v>3.0262302388996591</v>
      </c>
      <c r="AQ53">
        <v>2.8564574590775731</v>
      </c>
      <c r="AR53">
        <v>2.696247927343717</v>
      </c>
      <c r="AS53">
        <v>2.545065416554674</v>
      </c>
      <c r="AT53">
        <v>2.4024039141396529</v>
      </c>
      <c r="AU53">
        <v>2.2677859283780468</v>
      </c>
      <c r="AV53">
        <v>2.140760890142543</v>
      </c>
      <c r="AW53">
        <v>2.0209036447581248</v>
      </c>
      <c r="AX53">
        <v>1.907813028928834</v>
      </c>
      <c r="AY53">
        <v>1.8011105279690529</v>
      </c>
      <c r="AZ53">
        <v>1.7004390088446659</v>
      </c>
      <c r="BA53">
        <v>1.605461524783389</v>
      </c>
      <c r="BB53">
        <v>1.515860187453014</v>
      </c>
      <c r="BC53">
        <v>1.4313351029324779</v>
      </c>
      <c r="BD53">
        <v>1.3516033679142661</v>
      </c>
      <c r="BE53">
        <v>1.2763981227781529</v>
      </c>
      <c r="BF53">
        <v>1.205467658366759</v>
      </c>
      <c r="BG53">
        <v>1.1385745734730579</v>
      </c>
      <c r="BH53">
        <v>1.075494980219776</v>
      </c>
      <c r="BI53">
        <v>1.0160177546708979</v>
      </c>
      <c r="BJ53">
        <v>0.95994383016688711</v>
      </c>
      <c r="BK53">
        <v>0.90708553101827105</v>
      </c>
      <c r="BL53">
        <v>0.85726594432728376</v>
      </c>
      <c r="BM53">
        <v>0.81031832783490298</v>
      </c>
      <c r="BN53">
        <v>0.76608555181121685</v>
      </c>
      <c r="BO53">
        <v>0.72441957312097116</v>
      </c>
      <c r="BP53">
        <v>0.68518093970387062</v>
      </c>
      <c r="BQ53">
        <v>0.64823832381100677</v>
      </c>
      <c r="BR53">
        <v>0.61346808243503215</v>
      </c>
      <c r="BS53">
        <v>0.58075384346272363</v>
      </c>
      <c r="BT53">
        <v>0.54998611616468462</v>
      </c>
      <c r="BU53">
        <v>0.52106192471838997</v>
      </c>
      <c r="BV53">
        <v>0.49388446353787308</v>
      </c>
      <c r="BW53">
        <v>0.46836277325635611</v>
      </c>
      <c r="BX53">
        <v>0.444411436277239</v>
      </c>
      <c r="BY53">
        <v>0.42195029087438002</v>
      </c>
      <c r="BZ53">
        <v>0.4009041628846754</v>
      </c>
      <c r="CA53">
        <v>0.38120261409483802</v>
      </c>
      <c r="CB53">
        <v>0.36277970648014951</v>
      </c>
      <c r="CC53">
        <v>0.34557378150602919</v>
      </c>
      <c r="CD53">
        <v>0.32952725375367209</v>
      </c>
      <c r="CE53">
        <v>0.31458641817895788</v>
      </c>
      <c r="CF53">
        <v>0.30070127035947269</v>
      </c>
      <c r="CG53">
        <v>0.28782533912795027</v>
      </c>
      <c r="CH53">
        <v>0.27591553103190519</v>
      </c>
      <c r="CI53">
        <v>0.2649319860988178</v>
      </c>
      <c r="CJ53">
        <v>0.25483794442406948</v>
      </c>
      <c r="CK53">
        <v>0.24559962313505179</v>
      </c>
      <c r="CL53">
        <v>0.2371861033196157</v>
      </c>
      <c r="CM53">
        <v>0.2295692265403658</v>
      </c>
      <c r="CN53">
        <v>0.22272350058840279</v>
      </c>
      <c r="CO53">
        <v>0.21662601416103969</v>
      </c>
      <c r="CP53">
        <v>0.21125636017788799</v>
      </c>
      <c r="CQ53">
        <v>0.2065965674786289</v>
      </c>
      <c r="CR53">
        <v>0.2026310406738358</v>
      </c>
      <c r="CS53">
        <v>0.19934650794751199</v>
      </c>
      <c r="CT53">
        <v>0.1967319766366169</v>
      </c>
      <c r="CU53">
        <v>0.19477869643889159</v>
      </c>
      <c r="CV53">
        <v>0.19348013012582829</v>
      </c>
      <c r="CW53">
        <v>0.1928319316627479</v>
      </c>
    </row>
    <row r="54" spans="2:101" x14ac:dyDescent="0.25">
      <c r="B54">
        <v>51</v>
      </c>
      <c r="C54">
        <v>28.8618487579995</v>
      </c>
      <c r="D54">
        <v>27.239671073807472</v>
      </c>
      <c r="E54">
        <v>25.7086705325138</v>
      </c>
      <c r="F54">
        <v>24.263722608067312</v>
      </c>
      <c r="G54">
        <v>22.899990809577229</v>
      </c>
      <c r="H54">
        <v>21.61291049258919</v>
      </c>
      <c r="I54">
        <v>20.39817358028634</v>
      </c>
      <c r="J54">
        <v>19.251714143473968</v>
      </c>
      <c r="K54">
        <v>18.169694791081639</v>
      </c>
      <c r="L54">
        <v>17.148493825628389</v>
      </c>
      <c r="M54">
        <v>16.18469312065832</v>
      </c>
      <c r="N54">
        <v>15.275066679569701</v>
      </c>
      <c r="O54">
        <v>14.416569837541701</v>
      </c>
      <c r="P54">
        <v>13.606329070415519</v>
      </c>
      <c r="Q54">
        <v>12.841632376418151</v>
      </c>
      <c r="R54">
        <v>12.11992019853448</v>
      </c>
      <c r="S54">
        <v>11.438776857143109</v>
      </c>
      <c r="T54">
        <v>10.795922464239309</v>
      </c>
      <c r="U54">
        <v>10.189205292180169</v>
      </c>
      <c r="V54">
        <v>9.6165945714088021</v>
      </c>
      <c r="W54">
        <v>9.07617369305013</v>
      </c>
      <c r="X54">
        <v>8.5661337936258963</v>
      </c>
      <c r="Y54">
        <v>8.0847677004157212</v>
      </c>
      <c r="Z54">
        <v>7.6304642171980683</v>
      </c>
      <c r="AA54">
        <v>7.2017027312444339</v>
      </c>
      <c r="AB54">
        <v>6.7970481235151938</v>
      </c>
      <c r="AC54">
        <v>6.4151459650205824</v>
      </c>
      <c r="AD54">
        <v>6.054717983268028</v>
      </c>
      <c r="AE54">
        <v>5.714557783621129</v>
      </c>
      <c r="AF54">
        <v>5.393526811248833</v>
      </c>
      <c r="AG54">
        <v>5.0905505401486026</v>
      </c>
      <c r="AH54">
        <v>4.8046148764875358</v>
      </c>
      <c r="AI54">
        <v>4.5347627642225774</v>
      </c>
      <c r="AJ54">
        <v>4.2800909816382804</v>
      </c>
      <c r="AK54">
        <v>4.0397471180793847</v>
      </c>
      <c r="AL54">
        <v>3.812926720758794</v>
      </c>
      <c r="AM54">
        <v>3.5988706020906651</v>
      </c>
      <c r="AN54">
        <v>3.3968622985357579</v>
      </c>
      <c r="AO54">
        <v>3.206225672453284</v>
      </c>
      <c r="AP54">
        <v>3.026322648932132</v>
      </c>
      <c r="AQ54">
        <v>2.8565510800261871</v>
      </c>
      <c r="AR54">
        <v>2.6963427292449218</v>
      </c>
      <c r="AS54">
        <v>2.5451613695529218</v>
      </c>
      <c r="AT54">
        <v>2.4025009885119388</v>
      </c>
      <c r="AU54">
        <v>2.267884094557731</v>
      </c>
      <c r="AV54">
        <v>2.1408601187424421</v>
      </c>
      <c r="AW54">
        <v>2.021003906592802</v>
      </c>
      <c r="AX54">
        <v>1.9079142950361081</v>
      </c>
      <c r="AY54">
        <v>1.801212769630625</v>
      </c>
      <c r="AZ54">
        <v>1.700542197605895</v>
      </c>
      <c r="BA54">
        <v>1.605565632472157</v>
      </c>
      <c r="BB54">
        <v>1.51596518619765</v>
      </c>
      <c r="BC54">
        <v>1.4314409651787441</v>
      </c>
      <c r="BD54">
        <v>1.3517100664413439</v>
      </c>
      <c r="BE54">
        <v>1.2765056307136491</v>
      </c>
      <c r="BF54">
        <v>1.205575949200671</v>
      </c>
      <c r="BG54">
        <v>1.1386836210707201</v>
      </c>
      <c r="BH54">
        <v>1.0756047588337421</v>
      </c>
      <c r="BI54">
        <v>1.0161282389517621</v>
      </c>
      <c r="BJ54">
        <v>0.96005499517302495</v>
      </c>
      <c r="BK54">
        <v>0.90719735222449305</v>
      </c>
      <c r="BL54">
        <v>0.85737839763239265</v>
      </c>
      <c r="BM54">
        <v>0.81043138956815697</v>
      </c>
      <c r="BN54">
        <v>0.76619919873768216</v>
      </c>
      <c r="BO54">
        <v>0.72453378244577304</v>
      </c>
      <c r="BP54">
        <v>0.68529568907534055</v>
      </c>
      <c r="BQ54">
        <v>0.64835359132272685</v>
      </c>
      <c r="BR54">
        <v>0.61358384662678322</v>
      </c>
      <c r="BS54">
        <v>0.58087008332034451</v>
      </c>
      <c r="BT54">
        <v>0.5501028111188504</v>
      </c>
      <c r="BU54">
        <v>0.52117905464231795</v>
      </c>
      <c r="BV54">
        <v>0.4940020087439746</v>
      </c>
      <c r="BW54">
        <v>0.46848071449184198</v>
      </c>
      <c r="BX54">
        <v>0.4445297547187006</v>
      </c>
      <c r="BY54">
        <v>0.42206896812136369</v>
      </c>
      <c r="BZ54">
        <v>0.40102318095226708</v>
      </c>
      <c r="CA54">
        <v>0.38132195540528269</v>
      </c>
      <c r="CB54">
        <v>0.36289935385353089</v>
      </c>
      <c r="CC54">
        <v>0.34569371815003141</v>
      </c>
      <c r="CD54">
        <v>0.32964746325245259</v>
      </c>
      <c r="CE54">
        <v>0.31470688448116108</v>
      </c>
      <c r="CF54">
        <v>0.30082197776541247</v>
      </c>
      <c r="CG54">
        <v>0.28794627227599479</v>
      </c>
      <c r="CH54">
        <v>0.27603667488409728</v>
      </c>
      <c r="CI54">
        <v>0.26505332592576492</v>
      </c>
      <c r="CJ54">
        <v>0.25495946578913758</v>
      </c>
      <c r="CK54">
        <v>0.24572131187790561</v>
      </c>
      <c r="CL54">
        <v>0.23730794553913689</v>
      </c>
      <c r="CM54">
        <v>0.22969120857699399</v>
      </c>
      <c r="CN54">
        <v>0.22284560900593611</v>
      </c>
      <c r="CO54">
        <v>0.21674823572793839</v>
      </c>
      <c r="CP54">
        <v>0.21137868184812411</v>
      </c>
      <c r="CQ54">
        <v>0.2067189763721218</v>
      </c>
      <c r="CR54">
        <v>0.20275352405652269</v>
      </c>
      <c r="CS54">
        <v>0.19946905321109229</v>
      </c>
      <c r="CT54">
        <v>0.19685457127801939</v>
      </c>
      <c r="CU54">
        <v>0.19490132803950899</v>
      </c>
      <c r="CV54">
        <v>0.19360278633056491</v>
      </c>
      <c r="CW54">
        <v>0.19295460015892771</v>
      </c>
    </row>
    <row r="55" spans="2:101" x14ac:dyDescent="0.25">
      <c r="B55">
        <v>52</v>
      </c>
      <c r="C55">
        <v>28.86186852428574</v>
      </c>
      <c r="D55">
        <v>27.239692643790221</v>
      </c>
      <c r="E55">
        <v>25.70869389620966</v>
      </c>
      <c r="F55">
        <v>24.263747754751851</v>
      </c>
      <c r="G55">
        <v>22.900017727798019</v>
      </c>
      <c r="H55">
        <v>21.61293917017958</v>
      </c>
      <c r="I55">
        <v>20.398204004379931</v>
      </c>
      <c r="J55">
        <v>19.251746300520072</v>
      </c>
      <c r="K55">
        <v>18.169728666861129</v>
      </c>
      <c r="L55">
        <v>17.14852940527058</v>
      </c>
      <c r="M55">
        <v>16.184730388658291</v>
      </c>
      <c r="N55">
        <v>15.27510561980635</v>
      </c>
      <c r="O55">
        <v>14.41661043329642</v>
      </c>
      <c r="P55">
        <v>13.60637130439139</v>
      </c>
      <c r="Q55">
        <v>12.84167623075972</v>
      </c>
      <c r="R55">
        <v>12.11996565484805</v>
      </c>
      <c r="S55">
        <v>11.438823896517491</v>
      </c>
      <c r="T55">
        <v>10.795971067267001</v>
      </c>
      <c r="U55">
        <v>10.18925543897894</v>
      </c>
      <c r="V55">
        <v>9.6166462416436875</v>
      </c>
      <c r="W55">
        <v>9.0762268659557233</v>
      </c>
      <c r="X55">
        <v>8.566188448028905</v>
      </c>
      <c r="Y55">
        <v>8.0848238147578257</v>
      </c>
      <c r="Z55">
        <v>7.6305217695589507</v>
      </c>
      <c r="AA55">
        <v>7.2017616993650204</v>
      </c>
      <c r="AB55">
        <v>6.7971084848210168</v>
      </c>
      <c r="AC55">
        <v>6.4152076966452478</v>
      </c>
      <c r="AD55">
        <v>6.0547810620767253</v>
      </c>
      <c r="AE55">
        <v>5.7146221862341777</v>
      </c>
      <c r="AF55">
        <v>5.3935925140652037</v>
      </c>
      <c r="AG55">
        <v>5.0906175193693883</v>
      </c>
      <c r="AH55">
        <v>4.8046831081392938</v>
      </c>
      <c r="AI55">
        <v>4.5348322241805876</v>
      </c>
      <c r="AJ55">
        <v>4.2801616456495886</v>
      </c>
      <c r="AK55">
        <v>4.0398189617856657</v>
      </c>
      <c r="AL55">
        <v>3.8129997197189289</v>
      </c>
      <c r="AM55">
        <v>3.5989447318030772</v>
      </c>
      <c r="AN55">
        <v>3.3969375344604038</v>
      </c>
      <c r="AO55">
        <v>3.2063019900332992</v>
      </c>
      <c r="AP55">
        <v>3.0264000236150732</v>
      </c>
      <c r="AQ55">
        <v>2.8566294872848741</v>
      </c>
      <c r="AR55">
        <v>2.696422144597812</v>
      </c>
      <c r="AS55">
        <v>2.5452417685839919</v>
      </c>
      <c r="AT55">
        <v>2.402582346890064</v>
      </c>
      <c r="AU55">
        <v>2.2679663880555019</v>
      </c>
      <c r="AV55">
        <v>2.1409433232544148</v>
      </c>
      <c r="AW55">
        <v>2.0210879981531482</v>
      </c>
      <c r="AX55">
        <v>1.9079992498356231</v>
      </c>
      <c r="AY55">
        <v>1.801298564033093</v>
      </c>
      <c r="AZ55">
        <v>1.700628808163769</v>
      </c>
      <c r="BA55">
        <v>1.605653035941542</v>
      </c>
      <c r="BB55">
        <v>1.5160533595525649</v>
      </c>
      <c r="BC55">
        <v>1.431529885624643</v>
      </c>
      <c r="BD55">
        <v>1.351799711427875</v>
      </c>
      <c r="BE55">
        <v>1.27659597794664</v>
      </c>
      <c r="BF55">
        <v>1.2056669766533239</v>
      </c>
      <c r="BG55">
        <v>1.1387753069939981</v>
      </c>
      <c r="BH55">
        <v>1.075697081765941</v>
      </c>
      <c r="BI55">
        <v>1.016221177727253</v>
      </c>
      <c r="BJ55">
        <v>0.96014852893016245</v>
      </c>
      <c r="BK55">
        <v>0.90729146041267772</v>
      </c>
      <c r="BL55">
        <v>0.85747306001827894</v>
      </c>
      <c r="BM55">
        <v>0.81052658624101059</v>
      </c>
      <c r="BN55">
        <v>0.76629491011387862</v>
      </c>
      <c r="BO55">
        <v>0.72462998927243605</v>
      </c>
      <c r="BP55">
        <v>0.68539237243312345</v>
      </c>
      <c r="BQ55">
        <v>0.64845073262773711</v>
      </c>
      <c r="BR55">
        <v>0.61368142763165234</v>
      </c>
      <c r="BS55">
        <v>0.58096808611445228</v>
      </c>
      <c r="BT55">
        <v>0.5502012181277055</v>
      </c>
      <c r="BU55">
        <v>0.52127784862611015</v>
      </c>
      <c r="BV55">
        <v>0.49410117279529742</v>
      </c>
      <c r="BW55">
        <v>0.46858023203260951</v>
      </c>
      <c r="BX55">
        <v>0.44462960949626212</v>
      </c>
      <c r="BY55">
        <v>0.42216914420383422</v>
      </c>
      <c r="BZ55">
        <v>0.40112366272308903</v>
      </c>
      <c r="CA55">
        <v>0.38142272755703599</v>
      </c>
      <c r="CB55">
        <v>0.36300040138100909</v>
      </c>
      <c r="CC55">
        <v>0.34579502634260428</v>
      </c>
      <c r="CD55">
        <v>0.32974901768573528</v>
      </c>
      <c r="CE55">
        <v>0.31480867100801441</v>
      </c>
      <c r="CF55">
        <v>0.30092398250629571</v>
      </c>
      <c r="CG55">
        <v>0.28804848160869673</v>
      </c>
      <c r="CH55">
        <v>0.2761390754328707</v>
      </c>
      <c r="CI55">
        <v>0.26515590454989252</v>
      </c>
      <c r="CJ55">
        <v>0.25506220957095638</v>
      </c>
      <c r="CK55">
        <v>0.2458242081103188</v>
      </c>
      <c r="CL55">
        <v>0.2374109817126441</v>
      </c>
      <c r="CM55">
        <v>0.22979437236626851</v>
      </c>
      <c r="CN55">
        <v>0.22294888825598341</v>
      </c>
      <c r="CO55">
        <v>0.2168516184398662</v>
      </c>
      <c r="CP55">
        <v>0.21148215616455751</v>
      </c>
      <c r="CQ55">
        <v>0.2068225305622976</v>
      </c>
      <c r="CR55">
        <v>0.20285714650109571</v>
      </c>
      <c r="CS55">
        <v>0.19957273238669129</v>
      </c>
      <c r="CT55">
        <v>0.1969582957415843</v>
      </c>
      <c r="CU55">
        <v>0.19500508641244771</v>
      </c>
      <c r="CV55">
        <v>0.19370656728276339</v>
      </c>
      <c r="CW55">
        <v>0.1930583923926521</v>
      </c>
    </row>
    <row r="56" spans="2:101" x14ac:dyDescent="0.25">
      <c r="B56">
        <v>53</v>
      </c>
      <c r="C56">
        <v>28.86188496471204</v>
      </c>
      <c r="D56">
        <v>27.239710587915361</v>
      </c>
      <c r="E56">
        <v>25.708713336023202</v>
      </c>
      <c r="F56">
        <v>24.263768681645828</v>
      </c>
      <c r="G56">
        <v>22.900040132577072</v>
      </c>
      <c r="H56">
        <v>21.61296304307173</v>
      </c>
      <c r="I56">
        <v>20.398229335047969</v>
      </c>
      <c r="J56">
        <v>19.25177307807342</v>
      </c>
      <c r="K56">
        <v>18.169756879868569</v>
      </c>
      <c r="L56">
        <v>17.148559041773201</v>
      </c>
      <c r="M56">
        <v>16.18476143618317</v>
      </c>
      <c r="N56">
        <v>15.27513806538065</v>
      </c>
      <c r="O56">
        <v>14.41664426346199</v>
      </c>
      <c r="P56">
        <v>13.60640650521982</v>
      </c>
      <c r="Q56">
        <v>12.84171278786779</v>
      </c>
      <c r="R56">
        <v>12.120003553413641</v>
      </c>
      <c r="S56">
        <v>11.43886312129584</v>
      </c>
      <c r="T56">
        <v>10.796011602607271</v>
      </c>
      <c r="U56">
        <v>10.18929726884117</v>
      </c>
      <c r="V56">
        <v>9.6166893496159798</v>
      </c>
      <c r="W56">
        <v>9.0762712352717134</v>
      </c>
      <c r="X56">
        <v>8.5662340615854795</v>
      </c>
      <c r="Y56">
        <v>8.0848706551329919</v>
      </c>
      <c r="Z56">
        <v>7.630569819029966</v>
      </c>
      <c r="AA56">
        <v>7.2018109399265677</v>
      </c>
      <c r="AB56">
        <v>6.7971588982035538</v>
      </c>
      <c r="AC56">
        <v>6.415259264333403</v>
      </c>
      <c r="AD56">
        <v>6.0548337653277722</v>
      </c>
      <c r="AE56">
        <v>5.7146760060965054</v>
      </c>
      <c r="AF56">
        <v>5.3936474313967944</v>
      </c>
      <c r="AG56">
        <v>5.0906735148562534</v>
      </c>
      <c r="AH56">
        <v>4.8047401623138262</v>
      </c>
      <c r="AI56">
        <v>4.5348903174398139</v>
      </c>
      <c r="AJ56">
        <v>4.2802207582733294</v>
      </c>
      <c r="AK56">
        <v>4.0398790739544799</v>
      </c>
      <c r="AL56">
        <v>3.8130608115319049</v>
      </c>
      <c r="AM56">
        <v>3.599006783295394</v>
      </c>
      <c r="AN56">
        <v>3.3970005256206641</v>
      </c>
      <c r="AO56">
        <v>3.2063659008205692</v>
      </c>
      <c r="AP56">
        <v>3.0264648339756381</v>
      </c>
      <c r="AQ56">
        <v>2.8566951771686702</v>
      </c>
      <c r="AR56">
        <v>2.6964886939744912</v>
      </c>
      <c r="AS56">
        <v>2.5453091574586382</v>
      </c>
      <c r="AT56">
        <v>2.4026505553184831</v>
      </c>
      <c r="AU56">
        <v>2.2680353961591062</v>
      </c>
      <c r="AV56">
        <v>2.1410131112346611</v>
      </c>
      <c r="AW56">
        <v>2.0211585463055051</v>
      </c>
      <c r="AX56">
        <v>1.908070538563053</v>
      </c>
      <c r="AY56">
        <v>1.801370573859032</v>
      </c>
      <c r="AZ56">
        <v>1.700701519744577</v>
      </c>
      <c r="BA56">
        <v>1.605726430078412</v>
      </c>
      <c r="BB56">
        <v>1.51612741720288</v>
      </c>
      <c r="BC56">
        <v>1.431604587912743</v>
      </c>
      <c r="BD56">
        <v>1.351875039655257</v>
      </c>
      <c r="BE56">
        <v>1.2766719136015361</v>
      </c>
      <c r="BF56">
        <v>1.20574350141968</v>
      </c>
      <c r="BG56">
        <v>1.138852402759819</v>
      </c>
      <c r="BH56">
        <v>1.0757747306310119</v>
      </c>
      <c r="BI56">
        <v>1.016299362010205</v>
      </c>
      <c r="BJ56">
        <v>0.96022723117489694</v>
      </c>
      <c r="BK56">
        <v>0.90737066339413286</v>
      </c>
      <c r="BL56">
        <v>0.85755274674753723</v>
      </c>
      <c r="BM56">
        <v>0.81060673996973864</v>
      </c>
      <c r="BN56">
        <v>0.76637551433810303</v>
      </c>
      <c r="BO56">
        <v>0.72471102773565255</v>
      </c>
      <c r="BP56">
        <v>0.685473829128735</v>
      </c>
      <c r="BQ56">
        <v>0.64853259180083023</v>
      </c>
      <c r="BR56">
        <v>0.61376367378010754</v>
      </c>
      <c r="BS56">
        <v>0.58105070398939462</v>
      </c>
      <c r="BT56">
        <v>0.55028419273330564</v>
      </c>
      <c r="BU56">
        <v>0.52136116521873033</v>
      </c>
      <c r="BV56">
        <v>0.49418481688200389</v>
      </c>
      <c r="BW56">
        <v>0.46866418936904852</v>
      </c>
      <c r="BX56">
        <v>0.444713866083918</v>
      </c>
      <c r="BY56">
        <v>0.42225368628667331</v>
      </c>
      <c r="BZ56">
        <v>0.40120847678360683</v>
      </c>
      <c r="CA56">
        <v>0.38150780031171888</v>
      </c>
      <c r="CB56">
        <v>0.36308571977522458</v>
      </c>
      <c r="CC56">
        <v>0.34588057754493567</v>
      </c>
      <c r="CD56">
        <v>0.32983478908177738</v>
      </c>
      <c r="CE56">
        <v>0.3148946501936466</v>
      </c>
      <c r="CF56">
        <v>0.30101015728045188</v>
      </c>
      <c r="CG56">
        <v>0.28813483996565042</v>
      </c>
      <c r="CH56">
        <v>0.2762256055540569</v>
      </c>
      <c r="CI56">
        <v>0.265242594795284</v>
      </c>
      <c r="CJ56">
        <v>0.25514904847002079</v>
      </c>
      <c r="CK56">
        <v>0.24591118435257511</v>
      </c>
      <c r="CL56">
        <v>0.23749808413784329</v>
      </c>
      <c r="CM56">
        <v>0.229881589954223</v>
      </c>
      <c r="CN56">
        <v>0.22303621011606889</v>
      </c>
      <c r="CO56">
        <v>0.2169390338002207</v>
      </c>
      <c r="CP56">
        <v>0.21156965436100431</v>
      </c>
      <c r="CQ56">
        <v>0.2069101010270184</v>
      </c>
      <c r="CR56">
        <v>0.20294477875107941</v>
      </c>
      <c r="CS56">
        <v>0.19966041601198611</v>
      </c>
      <c r="CT56">
        <v>0.19704602039338159</v>
      </c>
      <c r="CU56">
        <v>0.19509284179102321</v>
      </c>
      <c r="CV56">
        <v>0.19379434312530641</v>
      </c>
      <c r="CW56">
        <v>0.19314617846100751</v>
      </c>
    </row>
    <row r="57" spans="2:101" x14ac:dyDescent="0.25">
      <c r="B57">
        <v>54</v>
      </c>
      <c r="C57">
        <v>28.86189864961009</v>
      </c>
      <c r="D57">
        <v>27.239725527227868</v>
      </c>
      <c r="E57">
        <v>25.708729523313011</v>
      </c>
      <c r="F57">
        <v>24.263786109993191</v>
      </c>
      <c r="G57">
        <v>22.900058794587551</v>
      </c>
      <c r="H57">
        <v>21.61298293088463</v>
      </c>
      <c r="I57">
        <v>20.39825044034529</v>
      </c>
      <c r="J57">
        <v>19.251795392089221</v>
      </c>
      <c r="K57">
        <v>18.169780393398721</v>
      </c>
      <c r="L57">
        <v>17.148583745185672</v>
      </c>
      <c r="M57">
        <v>16.184787319428668</v>
      </c>
      <c r="N57">
        <v>15.275165118003731</v>
      </c>
      <c r="O57">
        <v>14.41667247461243</v>
      </c>
      <c r="P57">
        <v>13.60643586366441</v>
      </c>
      <c r="Q57">
        <v>12.841743282002509</v>
      </c>
      <c r="R57">
        <v>12.120035171276029</v>
      </c>
      <c r="S57">
        <v>11.438895850577779</v>
      </c>
      <c r="T57">
        <v>10.79604543066799</v>
      </c>
      <c r="U57">
        <v>10.18933218272049</v>
      </c>
      <c r="V57">
        <v>9.6167253360478178</v>
      </c>
      <c r="W57">
        <v>9.0763082806977788</v>
      </c>
      <c r="X57">
        <v>8.5662721521691623</v>
      </c>
      <c r="Y57">
        <v>8.0849097767734168</v>
      </c>
      <c r="Z57">
        <v>7.6306099573761426</v>
      </c>
      <c r="AA57">
        <v>7.2018520803917268</v>
      </c>
      <c r="AB57">
        <v>6.7972010259795033</v>
      </c>
      <c r="AC57">
        <v>6.4153023644050071</v>
      </c>
      <c r="AD57">
        <v>6.0548778224874313</v>
      </c>
      <c r="AE57">
        <v>5.7147210049587001</v>
      </c>
      <c r="AF57">
        <v>5.3936933564125784</v>
      </c>
      <c r="AG57">
        <v>5.0907203503277403</v>
      </c>
      <c r="AH57">
        <v>4.8047878924086449</v>
      </c>
      <c r="AI57">
        <v>4.5349389262054638</v>
      </c>
      <c r="AJ57">
        <v>4.2802702296514168</v>
      </c>
      <c r="AK57">
        <v>4.0399293917948977</v>
      </c>
      <c r="AL57">
        <v>3.813111959606827</v>
      </c>
      <c r="AM57">
        <v>3.5990587453131022</v>
      </c>
      <c r="AN57">
        <v>3.3970532852391999</v>
      </c>
      <c r="AO57">
        <v>3.20641944166118</v>
      </c>
      <c r="AP57">
        <v>3.0265191396359952</v>
      </c>
      <c r="AQ57">
        <v>2.8567502312358131</v>
      </c>
      <c r="AR57">
        <v>2.6965444800375451</v>
      </c>
      <c r="AS57">
        <v>2.5453656591212011</v>
      </c>
      <c r="AT57">
        <v>2.40270775621073</v>
      </c>
      <c r="AU57">
        <v>2.2680932799495639</v>
      </c>
      <c r="AV57">
        <v>2.1410716616416332</v>
      </c>
      <c r="AW57">
        <v>2.021217747108139</v>
      </c>
      <c r="AX57">
        <v>1.908130373612041</v>
      </c>
      <c r="AY57">
        <v>1.8014310270869041</v>
      </c>
      <c r="AZ57">
        <v>1.7007625751755999</v>
      </c>
      <c r="BA57">
        <v>1.6057880718380679</v>
      </c>
      <c r="BB57">
        <v>1.5161896295269051</v>
      </c>
      <c r="BC57">
        <v>1.4316673551557311</v>
      </c>
      <c r="BD57">
        <v>1.3519383462987999</v>
      </c>
      <c r="BE57">
        <v>1.2767357442619029</v>
      </c>
      <c r="BF57">
        <v>1.205807840855015</v>
      </c>
      <c r="BG57">
        <v>1.138917235876862</v>
      </c>
      <c r="BH57">
        <v>1.0758400424913179</v>
      </c>
      <c r="BI57">
        <v>1.0163651378358769</v>
      </c>
      <c r="BJ57">
        <v>0.96029345635380292</v>
      </c>
      <c r="BK57">
        <v>0.90743732348462192</v>
      </c>
      <c r="BL57">
        <v>0.8576198274826391</v>
      </c>
      <c r="BM57">
        <v>0.81067422726084704</v>
      </c>
      <c r="BN57">
        <v>0.7664433942781439</v>
      </c>
      <c r="BO57">
        <v>0.72477928660173063</v>
      </c>
      <c r="BP57">
        <v>0.68554245338426523</v>
      </c>
      <c r="BQ57">
        <v>0.64860156809714875</v>
      </c>
      <c r="BR57">
        <v>0.61383298895756866</v>
      </c>
      <c r="BS57">
        <v>0.58112034507795651</v>
      </c>
      <c r="BT57">
        <v>0.55035414695260432</v>
      </c>
      <c r="BU57">
        <v>0.52143141997765208</v>
      </c>
      <c r="BV57">
        <v>0.4942553597777597</v>
      </c>
      <c r="BW57">
        <v>0.46873500818575647</v>
      </c>
      <c r="BX57">
        <v>0.44478494879070257</v>
      </c>
      <c r="BY57">
        <v>0.42232502103528968</v>
      </c>
      <c r="BZ57">
        <v>0.40128005190559951</v>
      </c>
      <c r="CA57">
        <v>0.38157960431512389</v>
      </c>
      <c r="CB57">
        <v>0.3631577413408284</v>
      </c>
      <c r="CC57">
        <v>0.34595280552210139</v>
      </c>
      <c r="CD57">
        <v>0.32990721248385119</v>
      </c>
      <c r="CE57">
        <v>0.3149672581929579</v>
      </c>
      <c r="CF57">
        <v>0.30108293920292128</v>
      </c>
      <c r="CG57">
        <v>0.28820778528502072</v>
      </c>
      <c r="CH57">
        <v>0.276298703885762</v>
      </c>
      <c r="CI57">
        <v>0.26531583588997371</v>
      </c>
      <c r="CJ57">
        <v>0.25522242220675662</v>
      </c>
      <c r="CK57">
        <v>0.24598468073171509</v>
      </c>
      <c r="CL57">
        <v>0.2375716932736347</v>
      </c>
      <c r="CM57">
        <v>0.2299553020671207</v>
      </c>
      <c r="CN57">
        <v>0.2231100155247982</v>
      </c>
      <c r="CO57">
        <v>0.2170129229136061</v>
      </c>
      <c r="CP57">
        <v>0.21164361766958201</v>
      </c>
      <c r="CQ57">
        <v>0.20698412909445341</v>
      </c>
      <c r="CR57">
        <v>0.20301886220540971</v>
      </c>
      <c r="CS57">
        <v>0.19973454553671269</v>
      </c>
      <c r="CT57">
        <v>0.19712018671842699</v>
      </c>
      <c r="CU57">
        <v>0.19516703568357999</v>
      </c>
      <c r="CV57">
        <v>0.1938685553805975</v>
      </c>
      <c r="CW57">
        <v>0.19322039989297921</v>
      </c>
    </row>
    <row r="58" spans="2:101" x14ac:dyDescent="0.25">
      <c r="B58">
        <v>55</v>
      </c>
      <c r="C58">
        <v>28.861910049263489</v>
      </c>
      <c r="D58">
        <v>27.23973797397958</v>
      </c>
      <c r="E58">
        <v>25.7087430119822</v>
      </c>
      <c r="F58">
        <v>24.26380063500865</v>
      </c>
      <c r="G58">
        <v>22.900074349993918</v>
      </c>
      <c r="H58">
        <v>21.612999510348999</v>
      </c>
      <c r="I58">
        <v>20.398268037164129</v>
      </c>
      <c r="J58">
        <v>19.25181399919575</v>
      </c>
      <c r="K58">
        <v>18.169800003370611</v>
      </c>
      <c r="L58">
        <v>17.148604350253031</v>
      </c>
      <c r="M58">
        <v>16.184808911482438</v>
      </c>
      <c r="N58">
        <v>15.2751876886043</v>
      </c>
      <c r="O58">
        <v>14.41669601499861</v>
      </c>
      <c r="P58">
        <v>13.606460364762709</v>
      </c>
      <c r="Q58">
        <v>12.841768734436579</v>
      </c>
      <c r="R58">
        <v>12.120061565376471</v>
      </c>
      <c r="S58">
        <v>11.4389231763921</v>
      </c>
      <c r="T58">
        <v>10.79607367797079</v>
      </c>
      <c r="U58">
        <v>10.189361341023909</v>
      </c>
      <c r="V58">
        <v>9.6167553946120936</v>
      </c>
      <c r="W58">
        <v>9.0763392285420093</v>
      </c>
      <c r="X58">
        <v>8.5663039780821766</v>
      </c>
      <c r="Y58">
        <v>8.0849424693248153</v>
      </c>
      <c r="Z58">
        <v>7.6306435049274501</v>
      </c>
      <c r="AA58">
        <v>7.2018864711075947</v>
      </c>
      <c r="AB58">
        <v>6.7972362478390274</v>
      </c>
      <c r="AC58">
        <v>6.4153384052130704</v>
      </c>
      <c r="AD58">
        <v>6.0549146698861156</v>
      </c>
      <c r="AE58">
        <v>5.7147586464386828</v>
      </c>
      <c r="AF58">
        <v>5.3937317793245612</v>
      </c>
      <c r="AG58">
        <v>5.0907595418938429</v>
      </c>
      <c r="AH58">
        <v>4.8048278397337461</v>
      </c>
      <c r="AI58">
        <v>4.5349796162885214</v>
      </c>
      <c r="AJ58">
        <v>4.2803116493966966</v>
      </c>
      <c r="AK58">
        <v>4.0399715280231074</v>
      </c>
      <c r="AL58">
        <v>3.8131547990661501</v>
      </c>
      <c r="AM58">
        <v>3.599102274690106</v>
      </c>
      <c r="AN58">
        <v>3.3970974911696028</v>
      </c>
      <c r="AO58">
        <v>3.206464310740452</v>
      </c>
      <c r="AP58">
        <v>3.0265646584297832</v>
      </c>
      <c r="AQ58">
        <v>2.8567963862901902</v>
      </c>
      <c r="AR58">
        <v>2.696591257889033</v>
      </c>
      <c r="AS58">
        <v>2.545413046306582</v>
      </c>
      <c r="AT58">
        <v>2.4027557392766159</v>
      </c>
      <c r="AU58">
        <v>2.268141845461721</v>
      </c>
      <c r="AV58">
        <v>2.1411207961940351</v>
      </c>
      <c r="AW58">
        <v>2.021267437331745</v>
      </c>
      <c r="AX58">
        <v>1.908180606183284</v>
      </c>
      <c r="AY58">
        <v>1.8014817887358801</v>
      </c>
      <c r="AZ58">
        <v>1.7008138526939369</v>
      </c>
      <c r="BA58">
        <v>1.605839852086469</v>
      </c>
      <c r="BB58">
        <v>1.516241899442365</v>
      </c>
      <c r="BC58">
        <v>1.4317201017584069</v>
      </c>
      <c r="BD58">
        <v>1.351991556698519</v>
      </c>
      <c r="BE58">
        <v>1.276789405664321</v>
      </c>
      <c r="BF58">
        <v>1.2058619405674009</v>
      </c>
      <c r="BG58">
        <v>1.138971761313508</v>
      </c>
      <c r="BH58">
        <v>1.075894981178569</v>
      </c>
      <c r="BI58">
        <v>1.0164204774167671</v>
      </c>
      <c r="BJ58">
        <v>0.96034918459231466</v>
      </c>
      <c r="BK58">
        <v>0.90749342826953461</v>
      </c>
      <c r="BL58">
        <v>0.85767629683098812</v>
      </c>
      <c r="BM58">
        <v>0.81073104932098405</v>
      </c>
      <c r="BN58">
        <v>0.76650055733238931</v>
      </c>
      <c r="BO58">
        <v>0.72483677906862687</v>
      </c>
      <c r="BP58">
        <v>0.68560026382042794</v>
      </c>
      <c r="BQ58">
        <v>0.64865968519871364</v>
      </c>
      <c r="BR58">
        <v>0.61389140156123967</v>
      </c>
      <c r="BS58">
        <v>0.58117904216165583</v>
      </c>
      <c r="BT58">
        <v>0.55041311763572531</v>
      </c>
      <c r="BU58">
        <v>0.52149065352092339</v>
      </c>
      <c r="BV58">
        <v>0.49431484558272121</v>
      </c>
      <c r="BW58">
        <v>0.468794735793852</v>
      </c>
      <c r="BX58">
        <v>0.44484490788199849</v>
      </c>
      <c r="BY58">
        <v>0.42238520142682262</v>
      </c>
      <c r="BZ58">
        <v>0.40134044354936332</v>
      </c>
      <c r="CA58">
        <v>0.38164019729570192</v>
      </c>
      <c r="CB58">
        <v>0.363218525872679</v>
      </c>
      <c r="CC58">
        <v>0.34601377194650917</v>
      </c>
      <c r="CD58">
        <v>0.32996835126554941</v>
      </c>
      <c r="CE58">
        <v>0.31502855991643669</v>
      </c>
      <c r="CF58">
        <v>0.30114439456843012</v>
      </c>
      <c r="CG58">
        <v>0.28826938510427619</v>
      </c>
      <c r="CH58">
        <v>0.27636043907737751</v>
      </c>
      <c r="CI58">
        <v>0.26537769747461698</v>
      </c>
      <c r="CJ58">
        <v>0.25528440130205388</v>
      </c>
      <c r="CK58">
        <v>0.24604676854691229</v>
      </c>
      <c r="CL58">
        <v>0.23763388110403169</v>
      </c>
      <c r="CM58">
        <v>0.23001758128829111</v>
      </c>
      <c r="CN58">
        <v>0.22317237758661251</v>
      </c>
      <c r="CO58">
        <v>0.2170753593340696</v>
      </c>
      <c r="CP58">
        <v>0.2117061200285062</v>
      </c>
      <c r="CQ58">
        <v>0.20704668902697559</v>
      </c>
      <c r="CR58">
        <v>0.2030814713953763</v>
      </c>
      <c r="CS58">
        <v>0.19979719570994431</v>
      </c>
      <c r="CT58">
        <v>0.19718286963587989</v>
      </c>
      <c r="CU58">
        <v>0.1952297431344229</v>
      </c>
      <c r="CV58">
        <v>0.19393127917521821</v>
      </c>
      <c r="CW58">
        <v>0.19328313185594059</v>
      </c>
    </row>
    <row r="59" spans="2:101" x14ac:dyDescent="0.25">
      <c r="B59">
        <v>56</v>
      </c>
      <c r="C59">
        <v>28.86191955192146</v>
      </c>
      <c r="D59">
        <v>27.239748351186702</v>
      </c>
      <c r="E59">
        <v>25.70875425956234</v>
      </c>
      <c r="F59">
        <v>24.26381274846943</v>
      </c>
      <c r="G59">
        <v>22.900087324531562</v>
      </c>
      <c r="H59">
        <v>21.613013340853481</v>
      </c>
      <c r="I59">
        <v>20.398282718224689</v>
      </c>
      <c r="J59">
        <v>19.251829525106661</v>
      </c>
      <c r="K59">
        <v>18.169816368137042</v>
      </c>
      <c r="L59">
        <v>17.148621547597571</v>
      </c>
      <c r="M59">
        <v>16.184826934851522</v>
      </c>
      <c r="N59">
        <v>15.27520653117497</v>
      </c>
      <c r="O59">
        <v>14.41671566968559</v>
      </c>
      <c r="P59">
        <v>13.60648082422564</v>
      </c>
      <c r="Q59">
        <v>12.841789991087451</v>
      </c>
      <c r="R59">
        <v>12.12008361138732</v>
      </c>
      <c r="S59">
        <v>11.438946003702769</v>
      </c>
      <c r="T59">
        <v>10.79609727829704</v>
      </c>
      <c r="U59">
        <v>10.189385705865501</v>
      </c>
      <c r="V59">
        <v>9.6167805152611212</v>
      </c>
      <c r="W59">
        <v>9.0763650960913402</v>
      </c>
      <c r="X59">
        <v>8.5663305834340218</v>
      </c>
      <c r="Y59">
        <v>8.08496980319938</v>
      </c>
      <c r="Z59">
        <v>7.6306715578716764</v>
      </c>
      <c r="AA59">
        <v>7.2019152335039944</v>
      </c>
      <c r="AB59">
        <v>6.7972657099145541</v>
      </c>
      <c r="AC59">
        <v>6.4153685570480556</v>
      </c>
      <c r="AD59">
        <v>6.0549455014232372</v>
      </c>
      <c r="AE59">
        <v>5.7147901474919403</v>
      </c>
      <c r="AF59">
        <v>5.3937639395882364</v>
      </c>
      <c r="AG59">
        <v>5.0907923509514958</v>
      </c>
      <c r="AH59">
        <v>4.8048612870671494</v>
      </c>
      <c r="AI59">
        <v>4.535013691286558</v>
      </c>
      <c r="AJ59">
        <v>4.280346341364214</v>
      </c>
      <c r="AK59">
        <v>4.0400068261896882</v>
      </c>
      <c r="AL59">
        <v>3.813190692594826</v>
      </c>
      <c r="AM59">
        <v>3.5991387526859522</v>
      </c>
      <c r="AN59">
        <v>3.3971345426882329</v>
      </c>
      <c r="AO59">
        <v>3.2065019247963922</v>
      </c>
      <c r="AP59">
        <v>3.0266028240047138</v>
      </c>
      <c r="AQ59">
        <v>2.8568350923410351</v>
      </c>
      <c r="AR59">
        <v>2.6966304933558942</v>
      </c>
      <c r="AS59">
        <v>2.545452800120501</v>
      </c>
      <c r="AT59">
        <v>2.4027960003671578</v>
      </c>
      <c r="AU59">
        <v>2.2681826027643539</v>
      </c>
      <c r="AV59">
        <v>2.1411620386573169</v>
      </c>
      <c r="AW59">
        <v>2.0213091539242898</v>
      </c>
      <c r="AX59">
        <v>1.9082227859005121</v>
      </c>
      <c r="AY59">
        <v>1.80152442060652</v>
      </c>
      <c r="AZ59">
        <v>1.7008569257862971</v>
      </c>
      <c r="BA59">
        <v>1.605883355514458</v>
      </c>
      <c r="BB59">
        <v>1.5162858223712441</v>
      </c>
      <c r="BC59">
        <v>1.4317644334102839</v>
      </c>
      <c r="BD59">
        <v>1.352036286357567</v>
      </c>
      <c r="BE59">
        <v>1.276834522681717</v>
      </c>
      <c r="BF59">
        <v>1.2059074343659799</v>
      </c>
      <c r="BG59">
        <v>1.139017621392121</v>
      </c>
      <c r="BH59">
        <v>1.075941197116155</v>
      </c>
      <c r="BI59">
        <v>1.016467038876119</v>
      </c>
      <c r="BJ59">
        <v>0.96039608132354015</v>
      </c>
      <c r="BK59">
        <v>0.90754065011321683</v>
      </c>
      <c r="BL59">
        <v>0.85772383372103322</v>
      </c>
      <c r="BM59">
        <v>0.81077889128715819</v>
      </c>
      <c r="BN59">
        <v>0.76654869450254581</v>
      </c>
      <c r="BO59">
        <v>0.72488520167061965</v>
      </c>
      <c r="BP59">
        <v>0.68564896218371152</v>
      </c>
      <c r="BQ59">
        <v>0.6487086497556338</v>
      </c>
      <c r="BR59">
        <v>0.61394062284801154</v>
      </c>
      <c r="BS59">
        <v>0.58122851081903038</v>
      </c>
      <c r="BT59">
        <v>0.55046282440935279</v>
      </c>
      <c r="BU59">
        <v>0.52154058926141156</v>
      </c>
      <c r="BV59">
        <v>0.49436500124539029</v>
      </c>
      <c r="BW59">
        <v>0.4688451024381961</v>
      </c>
      <c r="BX59">
        <v>0.44489547667085311</v>
      </c>
      <c r="BY59">
        <v>0.42243596362524571</v>
      </c>
      <c r="BZ59">
        <v>0.40139139052323469</v>
      </c>
      <c r="CA59">
        <v>0.38169132051004678</v>
      </c>
      <c r="CB59">
        <v>0.36326981688972421</v>
      </c>
      <c r="CC59">
        <v>0.34606522242347559</v>
      </c>
      <c r="CD59">
        <v>0.33001995295219322</v>
      </c>
      <c r="CE59">
        <v>0.31508030465234238</v>
      </c>
      <c r="CF59">
        <v>0.30119627428006779</v>
      </c>
      <c r="CG59">
        <v>0.28832139180183081</v>
      </c>
      <c r="CH59">
        <v>0.27641256485135701</v>
      </c>
      <c r="CI59">
        <v>0.26542993449225472</v>
      </c>
      <c r="CJ59">
        <v>0.25533674180350979</v>
      </c>
      <c r="CK59">
        <v>0.24609920484128731</v>
      </c>
      <c r="CL59">
        <v>0.23768640556520429</v>
      </c>
      <c r="CM59">
        <v>0.23007018635058821</v>
      </c>
      <c r="CN59">
        <v>0.22322505574032531</v>
      </c>
      <c r="CO59">
        <v>0.21712810312082781</v>
      </c>
      <c r="CP59">
        <v>0.21175892203652111</v>
      </c>
      <c r="CQ59">
        <v>0.2070995418861655</v>
      </c>
      <c r="CR59">
        <v>0.203134367772386</v>
      </c>
      <c r="CS59">
        <v>0.19985012830307189</v>
      </c>
      <c r="CT59">
        <v>0.1972358311699243</v>
      </c>
      <c r="CU59">
        <v>0.19528272635546379</v>
      </c>
      <c r="CV59">
        <v>0.19398427684534261</v>
      </c>
      <c r="CW59">
        <v>0.1933361367479299</v>
      </c>
    </row>
    <row r="60" spans="2:101" x14ac:dyDescent="0.25">
      <c r="B60">
        <v>57</v>
      </c>
      <c r="C60">
        <v>28.861927478475089</v>
      </c>
      <c r="D60">
        <v>27.239757008569999</v>
      </c>
      <c r="E60">
        <v>25.70876364440381</v>
      </c>
      <c r="F60">
        <v>24.263822857140941</v>
      </c>
      <c r="G60">
        <v>22.900098153152289</v>
      </c>
      <c r="H60">
        <v>21.61302488529379</v>
      </c>
      <c r="I60">
        <v>20.39829497411051</v>
      </c>
      <c r="J60">
        <v>19.251842487823939</v>
      </c>
      <c r="K60">
        <v>18.169830032836629</v>
      </c>
      <c r="L60">
        <v>17.148635909199921</v>
      </c>
      <c r="M60">
        <v>16.184841988051929</v>
      </c>
      <c r="N60">
        <v>15.27522227044896</v>
      </c>
      <c r="O60">
        <v>14.416732089294349</v>
      </c>
      <c r="P60">
        <v>13.606497918221709</v>
      </c>
      <c r="Q60">
        <v>12.84180775332065</v>
      </c>
      <c r="R60">
        <v>12.120102035510641</v>
      </c>
      <c r="S60">
        <v>11.43896508317863</v>
      </c>
      <c r="T60">
        <v>10.796117006403501</v>
      </c>
      <c r="U60">
        <v>10.18940607570269</v>
      </c>
      <c r="V60">
        <v>9.6168015197578178</v>
      </c>
      <c r="W60">
        <v>9.0763867280115385</v>
      </c>
      <c r="X60">
        <v>8.5663528353836931</v>
      </c>
      <c r="Y60">
        <v>8.0849926676332586</v>
      </c>
      <c r="Z60">
        <v>7.6306950271001526</v>
      </c>
      <c r="AA60">
        <v>7.201939299700042</v>
      </c>
      <c r="AB60">
        <v>6.797290365120733</v>
      </c>
      <c r="AC60">
        <v>6.415393793183533</v>
      </c>
      <c r="AD60">
        <v>6.0549713102908287</v>
      </c>
      <c r="AE60">
        <v>5.7148165207851864</v>
      </c>
      <c r="AF60">
        <v>5.3937908688984812</v>
      </c>
      <c r="AG60">
        <v>5.090819827774931</v>
      </c>
      <c r="AH60">
        <v>4.8048893028118718</v>
      </c>
      <c r="AI60">
        <v>4.5350422372795913</v>
      </c>
      <c r="AJ60">
        <v>4.2803754088584842</v>
      </c>
      <c r="AK60">
        <v>4.0400364063709517</v>
      </c>
      <c r="AL60">
        <v>3.813220776588524</v>
      </c>
      <c r="AM60">
        <v>3.599169331564013</v>
      </c>
      <c r="AN60">
        <v>3.3971656074757779</v>
      </c>
      <c r="AO60">
        <v>3.2065334664783558</v>
      </c>
      <c r="AP60">
        <v>3.0266348335323539</v>
      </c>
      <c r="AQ60">
        <v>2.85686756063834</v>
      </c>
      <c r="AR60">
        <v>2.6966634113258539</v>
      </c>
      <c r="AS60">
        <v>2.5454861586512609</v>
      </c>
      <c r="AT60">
        <v>2.4028297903380258</v>
      </c>
      <c r="AU60">
        <v>2.2682168150516651</v>
      </c>
      <c r="AV60">
        <v>2.141196664140129</v>
      </c>
      <c r="AW60">
        <v>2.0213441834899268</v>
      </c>
      <c r="AX60">
        <v>1.9082582104499179</v>
      </c>
      <c r="AY60">
        <v>1.801560231059449</v>
      </c>
      <c r="AZ60">
        <v>1.700893113086313</v>
      </c>
      <c r="BA60">
        <v>1.605919910633729</v>
      </c>
      <c r="BB60">
        <v>1.516322736315151</v>
      </c>
      <c r="BC60">
        <v>1.4318016972218151</v>
      </c>
      <c r="BD60">
        <v>1.352073891121504</v>
      </c>
      <c r="BE60">
        <v>1.2768724595286001</v>
      </c>
      <c r="BF60">
        <v>1.205945694475856</v>
      </c>
      <c r="BG60">
        <v>1.1390561959980681</v>
      </c>
      <c r="BH60">
        <v>1.075980077507573</v>
      </c>
      <c r="BI60">
        <v>1.016506216401792</v>
      </c>
      <c r="BJ60">
        <v>0.96043554739446158</v>
      </c>
      <c r="BK60">
        <v>0.90758039620517683</v>
      </c>
      <c r="BL60">
        <v>0.8577638513769692</v>
      </c>
      <c r="BM60">
        <v>0.81081917211926158</v>
      </c>
      <c r="BN60">
        <v>0.76658923019412917</v>
      </c>
      <c r="BO60">
        <v>0.72492598397773877</v>
      </c>
      <c r="BP60">
        <v>0.68568998293654881</v>
      </c>
      <c r="BQ60">
        <v>0.64874990085963458</v>
      </c>
      <c r="BR60">
        <v>0.61398209628478229</v>
      </c>
      <c r="BS60">
        <v>0.58127019864699803</v>
      </c>
      <c r="BT60">
        <v>0.55050471876418217</v>
      </c>
      <c r="BU60">
        <v>0.52158268235618743</v>
      </c>
      <c r="BV60">
        <v>0.49440728537056883</v>
      </c>
      <c r="BW60">
        <v>0.46888756996132258</v>
      </c>
      <c r="BX60">
        <v>0.44493812003605349</v>
      </c>
      <c r="BY60">
        <v>0.42247877535249639</v>
      </c>
      <c r="BZ60">
        <v>0.40143436320741221</v>
      </c>
      <c r="CA60">
        <v>0.38173444681976387</v>
      </c>
      <c r="CB60">
        <v>0.36331308956595798</v>
      </c>
      <c r="CC60">
        <v>0.34610863427799088</v>
      </c>
      <c r="CD60">
        <v>0.33006349686576919</v>
      </c>
      <c r="CE60">
        <v>0.31512397357280941</v>
      </c>
      <c r="CF60">
        <v>0.3012400612201579</v>
      </c>
      <c r="CG60">
        <v>0.28836528983685172</v>
      </c>
      <c r="CH60">
        <v>0.27645656711669653</v>
      </c>
      <c r="CI60">
        <v>0.26547403418072119</v>
      </c>
      <c r="CJ60">
        <v>0.25538093216251939</v>
      </c>
      <c r="CK60">
        <v>0.24614347916990489</v>
      </c>
      <c r="CL60">
        <v>0.2377307572110457</v>
      </c>
      <c r="CM60">
        <v>0.23011460870659409</v>
      </c>
      <c r="CN60">
        <v>0.22326954224141471</v>
      </c>
      <c r="CO60">
        <v>0.21717264724044091</v>
      </c>
      <c r="CP60">
        <v>0.21180351728305991</v>
      </c>
      <c r="CQ60">
        <v>0.20714418179934371</v>
      </c>
      <c r="CR60">
        <v>0.20317904591949659</v>
      </c>
      <c r="CS60">
        <v>0.19989483827518159</v>
      </c>
      <c r="CT60">
        <v>0.19728056657800699</v>
      </c>
      <c r="CU60">
        <v>0.19532748082648149</v>
      </c>
      <c r="CV60">
        <v>0.19402904401828541</v>
      </c>
      <c r="CW60">
        <v>0.1933809102698239</v>
      </c>
    </row>
    <row r="61" spans="2:101" x14ac:dyDescent="0.25">
      <c r="B61">
        <v>58</v>
      </c>
      <c r="C61">
        <v>28.861934094433281</v>
      </c>
      <c r="D61">
        <v>27.23976423556708</v>
      </c>
      <c r="E61">
        <v>25.708771479713651</v>
      </c>
      <c r="F61">
        <v>24.263831297828951</v>
      </c>
      <c r="G61">
        <v>22.900107196078249</v>
      </c>
      <c r="H61">
        <v>21.61303452711525</v>
      </c>
      <c r="I61">
        <v>20.39830521128599</v>
      </c>
      <c r="J61">
        <v>19.251853316616511</v>
      </c>
      <c r="K61">
        <v>18.169841449317602</v>
      </c>
      <c r="L61">
        <v>17.148647909252741</v>
      </c>
      <c r="M61">
        <v>16.18485456737622</v>
      </c>
      <c r="N61">
        <v>15.275235424564681</v>
      </c>
      <c r="O61">
        <v>14.41674581354612</v>
      </c>
      <c r="P61">
        <v>13.606512207783309</v>
      </c>
      <c r="Q61">
        <v>12.84182260319956</v>
      </c>
      <c r="R61">
        <v>12.1201174405528</v>
      </c>
      <c r="S61">
        <v>11.438981038073271</v>
      </c>
      <c r="T61">
        <v>10.796133505688051</v>
      </c>
      <c r="U61">
        <v>10.18942311376788</v>
      </c>
      <c r="V61">
        <v>9.616819090852724</v>
      </c>
      <c r="W61">
        <v>9.0764048262488757</v>
      </c>
      <c r="X61">
        <v>8.5663714547450489</v>
      </c>
      <c r="Y61">
        <v>8.0850118019744919</v>
      </c>
      <c r="Z61">
        <v>7.6307146701567756</v>
      </c>
      <c r="AA61">
        <v>7.2019594450926894</v>
      </c>
      <c r="AB61">
        <v>6.7973110063606663</v>
      </c>
      <c r="AC61">
        <v>6.4154149236781626</v>
      </c>
      <c r="AD61">
        <v>6.054992923349281</v>
      </c>
      <c r="AE61">
        <v>5.7148386096238566</v>
      </c>
      <c r="AF61">
        <v>5.3938134266466129</v>
      </c>
      <c r="AG61">
        <v>5.0908428474801974</v>
      </c>
      <c r="AH61">
        <v>4.8049127774459119</v>
      </c>
      <c r="AI61">
        <v>4.5350661597435584</v>
      </c>
      <c r="AJ61">
        <v>4.2803997719885496</v>
      </c>
      <c r="AK61">
        <v>4.0400612029437672</v>
      </c>
      <c r="AL61">
        <v>3.8132459993266541</v>
      </c>
      <c r="AM61">
        <v>3.599194973141294</v>
      </c>
      <c r="AN61">
        <v>3.3971916605226262</v>
      </c>
      <c r="AO61">
        <v>3.206559923586997</v>
      </c>
      <c r="AP61">
        <v>3.0266616872619858</v>
      </c>
      <c r="AQ61">
        <v>2.8568948035201891</v>
      </c>
      <c r="AR61">
        <v>2.6966910358681608</v>
      </c>
      <c r="AS61">
        <v>2.5455141573441589</v>
      </c>
      <c r="AT61">
        <v>2.402858155658298</v>
      </c>
      <c r="AU61">
        <v>2.2682455394674008</v>
      </c>
      <c r="AV61">
        <v>2.1412257401152561</v>
      </c>
      <c r="AW61">
        <v>2.0213736034886161</v>
      </c>
      <c r="AX61">
        <v>1.908287966940855</v>
      </c>
      <c r="AY61">
        <v>1.8015903165199669</v>
      </c>
      <c r="AZ61">
        <v>1.7009235200063759</v>
      </c>
      <c r="BA61">
        <v>1.605950631519774</v>
      </c>
      <c r="BB61">
        <v>1.5163537636937681</v>
      </c>
      <c r="BC61">
        <v>1.431833023643271</v>
      </c>
      <c r="BD61">
        <v>1.3521055091631029</v>
      </c>
      <c r="BE61">
        <v>1.2769043617978739</v>
      </c>
      <c r="BF61">
        <v>1.2059778736135931</v>
      </c>
      <c r="BG61">
        <v>1.1390886446811539</v>
      </c>
      <c r="BH61">
        <v>1.076012788451663</v>
      </c>
      <c r="BI61">
        <v>1.0165391823637999</v>
      </c>
      <c r="BJ61">
        <v>0.96046876117487123</v>
      </c>
      <c r="BK61">
        <v>0.90761385065016154</v>
      </c>
      <c r="BL61">
        <v>0.85779753938033265</v>
      </c>
      <c r="BM61">
        <v>0.81085308662418953</v>
      </c>
      <c r="BN61">
        <v>0.76662336419475352</v>
      </c>
      <c r="BO61">
        <v>0.7249603305205149</v>
      </c>
      <c r="BP61">
        <v>0.6857245351214406</v>
      </c>
      <c r="BQ61">
        <v>0.648784651841118</v>
      </c>
      <c r="BR61">
        <v>0.61401703927265705</v>
      </c>
      <c r="BS61">
        <v>0.58130532690701331</v>
      </c>
      <c r="BT61">
        <v>0.55054002561847948</v>
      </c>
      <c r="BU61">
        <v>0.52161816118355875</v>
      </c>
      <c r="BV61">
        <v>0.49444292960653319</v>
      </c>
      <c r="BW61">
        <v>0.46892337309802518</v>
      </c>
      <c r="BX61">
        <v>0.4449740756219871</v>
      </c>
      <c r="BY61">
        <v>0.42251487699204981</v>
      </c>
      <c r="BZ61">
        <v>0.40147060456024941</v>
      </c>
      <c r="CA61">
        <v>0.38177082160003672</v>
      </c>
      <c r="CB61">
        <v>0.36334959154135638</v>
      </c>
      <c r="CC61">
        <v>0.34614525726863632</v>
      </c>
      <c r="CD61">
        <v>0.33010023474295352</v>
      </c>
      <c r="CE61">
        <v>0.31516082025758541</v>
      </c>
      <c r="CF61">
        <v>0.30127701068178692</v>
      </c>
      <c r="CG61">
        <v>0.2884023360911141</v>
      </c>
      <c r="CH61">
        <v>0.27649370422406833</v>
      </c>
      <c r="CI61">
        <v>0.26551125624442662</v>
      </c>
      <c r="CJ61">
        <v>0.25541823332646102</v>
      </c>
      <c r="CK61">
        <v>0.2461808536164812</v>
      </c>
      <c r="CL61">
        <v>0.23776819915886191</v>
      </c>
      <c r="CM61">
        <v>0.23015211240807221</v>
      </c>
      <c r="CN61">
        <v>0.22330710198030981</v>
      </c>
      <c r="CO61">
        <v>0.21721025732927179</v>
      </c>
      <c r="CP61">
        <v>0.2118411720604613</v>
      </c>
      <c r="CQ61">
        <v>0.207181875627346</v>
      </c>
      <c r="CR61">
        <v>0.20321677318074191</v>
      </c>
      <c r="CS61">
        <v>0.19993259337008509</v>
      </c>
      <c r="CT61">
        <v>0.19731834392186851</v>
      </c>
      <c r="CU61">
        <v>0.195365274846557</v>
      </c>
      <c r="CV61">
        <v>0.19406684915082659</v>
      </c>
      <c r="CW61">
        <v>0.19341872095709309</v>
      </c>
    </row>
    <row r="62" spans="2:101" x14ac:dyDescent="0.25">
      <c r="B62">
        <v>59</v>
      </c>
      <c r="C62">
        <v>28.861939619710618</v>
      </c>
      <c r="D62">
        <v>27.239770271970919</v>
      </c>
      <c r="E62">
        <v>25.708778025036331</v>
      </c>
      <c r="F62">
        <v>24.263838349693099</v>
      </c>
      <c r="G62">
        <v>22.900114751939171</v>
      </c>
      <c r="H62">
        <v>21.613042584263351</v>
      </c>
      <c r="I62">
        <v>20.398313766849469</v>
      </c>
      <c r="J62">
        <v>19.25186236756414</v>
      </c>
      <c r="K62">
        <v>18.169850992461601</v>
      </c>
      <c r="L62">
        <v>17.14865794125188</v>
      </c>
      <c r="M62">
        <v>16.18486508473892</v>
      </c>
      <c r="N62">
        <v>15.27524642365232</v>
      </c>
      <c r="O62">
        <v>14.416757290576459</v>
      </c>
      <c r="P62">
        <v>13.60652415883397</v>
      </c>
      <c r="Q62">
        <v>12.84183502421163</v>
      </c>
      <c r="R62">
        <v>12.120130327334589</v>
      </c>
      <c r="S62">
        <v>11.43899438630406</v>
      </c>
      <c r="T62">
        <v>10.796147310922001</v>
      </c>
      <c r="U62">
        <v>10.18943737143799</v>
      </c>
      <c r="V62">
        <v>9.6168337962748822</v>
      </c>
      <c r="W62">
        <v>9.0764199746259457</v>
      </c>
      <c r="X62">
        <v>8.5663870411710459</v>
      </c>
      <c r="Y62">
        <v>8.0850278214387714</v>
      </c>
      <c r="Z62">
        <v>7.6307311175483212</v>
      </c>
      <c r="AA62">
        <v>7.2019763152044014</v>
      </c>
      <c r="AB62">
        <v>6.7973282938936963</v>
      </c>
      <c r="AC62">
        <v>6.4154326232462786</v>
      </c>
      <c r="AD62">
        <v>6.0550110294832296</v>
      </c>
      <c r="AE62">
        <v>5.7148571167757689</v>
      </c>
      <c r="AF62">
        <v>5.3938323291943968</v>
      </c>
      <c r="AG62">
        <v>5.0908621397319189</v>
      </c>
      <c r="AH62">
        <v>4.8049324536442048</v>
      </c>
      <c r="AI62">
        <v>4.5350862140699668</v>
      </c>
      <c r="AJ62">
        <v>4.2804201985678976</v>
      </c>
      <c r="AK62">
        <v>4.0400819958484737</v>
      </c>
      <c r="AL62">
        <v>3.8132671525810111</v>
      </c>
      <c r="AM62">
        <v>3.599216480725719</v>
      </c>
      <c r="AN62">
        <v>3.3972135163778598</v>
      </c>
      <c r="AO62">
        <v>3.2065821216182422</v>
      </c>
      <c r="AP62">
        <v>3.026684221342991</v>
      </c>
      <c r="AQ62">
        <v>2.856917667497274</v>
      </c>
      <c r="AR62">
        <v>2.696714223564161</v>
      </c>
      <c r="AS62">
        <v>2.5455376625622819</v>
      </c>
      <c r="AT62">
        <v>2.4028819721859231</v>
      </c>
      <c r="AU62">
        <v>2.2682696610797719</v>
      </c>
      <c r="AV62">
        <v>2.141250160579093</v>
      </c>
      <c r="AW62">
        <v>2.0213983165656129</v>
      </c>
      <c r="AX62">
        <v>1.9083129663910949</v>
      </c>
      <c r="AY62">
        <v>1.8016155961052109</v>
      </c>
      <c r="AZ62">
        <v>1.7009490734932531</v>
      </c>
      <c r="BA62">
        <v>1.6059764526828491</v>
      </c>
      <c r="BB62">
        <v>1.516379846318495</v>
      </c>
      <c r="BC62">
        <v>1.4318593615288211</v>
      </c>
      <c r="BD62">
        <v>1.352132096125062</v>
      </c>
      <c r="BE62">
        <v>1.276931191670821</v>
      </c>
      <c r="BF62">
        <v>1.2060049402535351</v>
      </c>
      <c r="BG62">
        <v>1.1391159419678329</v>
      </c>
      <c r="BH62">
        <v>1.0760403102907219</v>
      </c>
      <c r="BI62">
        <v>1.0165669226888141</v>
      </c>
      <c r="BJ62">
        <v>0.96049671394923253</v>
      </c>
      <c r="BK62">
        <v>0.90764200986882693</v>
      </c>
      <c r="BL62">
        <v>0.85782589907142337</v>
      </c>
      <c r="BM62">
        <v>0.81088164085044778</v>
      </c>
      <c r="BN62">
        <v>0.76665210705485298</v>
      </c>
      <c r="BO62">
        <v>0.72498925615022836</v>
      </c>
      <c r="BP62">
        <v>0.68575363769465936</v>
      </c>
      <c r="BQ62">
        <v>0.64881392557072404</v>
      </c>
      <c r="BR62">
        <v>0.61404647841125326</v>
      </c>
      <c r="BS62">
        <v>0.581334925747507</v>
      </c>
      <c r="BT62">
        <v>0.5505697784945246</v>
      </c>
      <c r="BU62">
        <v>0.52164806246985318</v>
      </c>
      <c r="BV62">
        <v>0.49447297371897708</v>
      </c>
      <c r="BW62">
        <v>0.46895355449374021</v>
      </c>
      <c r="BX62">
        <v>0.44500438879919879</v>
      </c>
      <c r="BY62">
        <v>0.42254531648983562</v>
      </c>
      <c r="BZ62">
        <v>0.40150116495815452</v>
      </c>
      <c r="CA62">
        <v>0.38180149751756148</v>
      </c>
      <c r="CB62">
        <v>0.3633803776373169</v>
      </c>
      <c r="CC62">
        <v>0.34617614824040299</v>
      </c>
      <c r="CD62">
        <v>0.33013122532557138</v>
      </c>
      <c r="CE62">
        <v>0.31519190522277801</v>
      </c>
      <c r="CF62">
        <v>0.30130818483684918</v>
      </c>
      <c r="CG62">
        <v>0.28843359427769782</v>
      </c>
      <c r="CH62">
        <v>0.27652504131686589</v>
      </c>
      <c r="CI62">
        <v>0.26554266714975588</v>
      </c>
      <c r="CJ62">
        <v>0.25544971298075791</v>
      </c>
      <c r="CK62">
        <v>0.24621239698470229</v>
      </c>
      <c r="CL62">
        <v>0.237799801232805</v>
      </c>
      <c r="CM62">
        <v>0.23018376820461861</v>
      </c>
      <c r="CN62">
        <v>0.22333880653959429</v>
      </c>
      <c r="CO62">
        <v>0.21724200571278579</v>
      </c>
      <c r="CP62">
        <v>0.21187295934909381</v>
      </c>
      <c r="CQ62">
        <v>0.20721369691936989</v>
      </c>
      <c r="CR62">
        <v>0.20324862358975099</v>
      </c>
      <c r="CS62">
        <v>0.19996446802288631</v>
      </c>
      <c r="CT62">
        <v>0.19735023795633741</v>
      </c>
      <c r="CU62">
        <v>0.1953971834094623</v>
      </c>
      <c r="CV62">
        <v>0.19409876739562881</v>
      </c>
      <c r="CW62">
        <v>0.1934506440417243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>
    <tabColor theme="9" tint="-0.249977111117893"/>
  </sheetPr>
  <dimension ref="A1:S15"/>
  <sheetViews>
    <sheetView workbookViewId="0">
      <selection activeCell="A13" sqref="A13"/>
    </sheetView>
  </sheetViews>
  <sheetFormatPr defaultRowHeight="15" x14ac:dyDescent="0.25"/>
  <cols>
    <col min="19" max="19" width="3.85546875" style="5" customWidth="1"/>
  </cols>
  <sheetData>
    <row r="1" spans="1:2" x14ac:dyDescent="0.25">
      <c r="A1" s="59" t="s">
        <v>44</v>
      </c>
      <c r="B1" s="60"/>
    </row>
    <row r="2" spans="1:2" x14ac:dyDescent="0.25">
      <c r="A2" s="63">
        <v>10.15</v>
      </c>
      <c r="B2" s="64"/>
    </row>
    <row r="3" spans="1:2" x14ac:dyDescent="0.25">
      <c r="A3" s="9"/>
      <c r="B3" s="10"/>
    </row>
    <row r="4" spans="1:2" x14ac:dyDescent="0.25">
      <c r="A4" s="69" t="s">
        <v>54</v>
      </c>
      <c r="B4" s="70"/>
    </row>
    <row r="5" spans="1:2" x14ac:dyDescent="0.25">
      <c r="A5" s="11" t="s">
        <v>38</v>
      </c>
      <c r="B5" s="12">
        <v>9.5</v>
      </c>
    </row>
    <row r="6" spans="1:2" x14ac:dyDescent="0.25">
      <c r="A6" s="11" t="s">
        <v>39</v>
      </c>
      <c r="B6" s="12">
        <v>9.1999999999999993</v>
      </c>
    </row>
    <row r="7" spans="1:2" x14ac:dyDescent="0.25">
      <c r="A7" s="9"/>
      <c r="B7" s="10"/>
    </row>
    <row r="8" spans="1:2" x14ac:dyDescent="0.25">
      <c r="A8" s="61" t="s">
        <v>18</v>
      </c>
      <c r="B8" s="62"/>
    </row>
    <row r="9" spans="1:2" ht="15.75" thickBot="1" x14ac:dyDescent="0.3">
      <c r="A9" s="67">
        <f>SQRT(('נתוני מוט'!$B$20 * 'נתוני מוט'!$B$8) / ('נתוני מוט'!$B$19 * 'נתוני מוט'!$B$6 * 'נתוני מוט'!$B$9))</f>
        <v>10.15</v>
      </c>
      <c r="B9" s="68">
        <f>SQRT(('נתוני מוט'!$B$20 * 'נתוני מוט'!$B$8) / ('נתוני מוט'!$B$19 * 'נתוני מוט'!$B$6))</f>
        <v>0.41555923613079582</v>
      </c>
    </row>
    <row r="10" spans="1:2" ht="15.75" thickBot="1" x14ac:dyDescent="0.3"/>
    <row r="11" spans="1:2" x14ac:dyDescent="0.25">
      <c r="A11" s="59" t="s">
        <v>55</v>
      </c>
      <c r="B11" s="60"/>
    </row>
    <row r="12" spans="1:2" x14ac:dyDescent="0.25">
      <c r="A12" s="63">
        <v>30</v>
      </c>
      <c r="B12" s="64"/>
    </row>
    <row r="13" spans="1:2" x14ac:dyDescent="0.25">
      <c r="A13" s="9"/>
      <c r="B13" s="10"/>
    </row>
    <row r="14" spans="1:2" x14ac:dyDescent="0.25">
      <c r="A14" s="65" t="s">
        <v>46</v>
      </c>
      <c r="B14" s="66"/>
    </row>
    <row r="15" spans="1:2" ht="15.75" thickBot="1" x14ac:dyDescent="0.3">
      <c r="A15" s="57">
        <f ca="1">MAX(INDIRECT("'נתוני טמפ'!$B$3:$B"&amp;ROWS('נתוני טמפ'!$B:$B)))</f>
        <v>53</v>
      </c>
      <c r="B15" s="58"/>
    </row>
  </sheetData>
  <mergeCells count="9">
    <mergeCell ref="A15:B15"/>
    <mergeCell ref="A1:B1"/>
    <mergeCell ref="A8:B8"/>
    <mergeCell ref="A11:B11"/>
    <mergeCell ref="A12:B12"/>
    <mergeCell ref="A14:B14"/>
    <mergeCell ref="A2:B2"/>
    <mergeCell ref="A9:B9"/>
    <mergeCell ref="A4:B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28F36EC-F2FB-4BAD-9845-86A9B4FB0C49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6D557831-96B8-47D7-9175-C92094075D79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0EDAF21A-793F-4BAD-BD95-634691C2C883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98D94ED-95E9-4EEA-AFD3-92CC26D76471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נתוני מוט</vt:lpstr>
      <vt:lpstr>נתוני טמפ</vt:lpstr>
      <vt:lpstr>שיפועים</vt:lpstr>
      <vt:lpstr>שגיאת שיפוע</vt:lpstr>
      <vt:lpstr>שגיאה סופית</vt:lpstr>
      <vt:lpstr>גרף טמפ</vt:lpstr>
      <vt:lpstr>הפרש טמפ</vt:lpstr>
      <vt:lpstr>תיאוריה</vt:lpstr>
      <vt:lpstr>תוצאות מודל</vt:lpstr>
      <vt:lpstr>גרף תיאוריה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</dc:creator>
  <cp:lastModifiedBy>Noam</cp:lastModifiedBy>
  <dcterms:created xsi:type="dcterms:W3CDTF">2020-01-24T13:46:09Z</dcterms:created>
  <dcterms:modified xsi:type="dcterms:W3CDTF">2020-06-21T15:56:36Z</dcterms:modified>
</cp:coreProperties>
</file>