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20043\Documents\TRK\LLM\Strength_Materials_材料力学\"/>
    </mc:Choice>
  </mc:AlternateContent>
  <xr:revisionPtr revIDLastSave="0" documentId="13_ncr:1_{44A4FD1E-20B4-4395-BF52-36F4428C6014}" xr6:coauthVersionLast="46" xr6:coauthVersionMax="46" xr10:uidLastSave="{00000000-0000-0000-0000-000000000000}"/>
  <bookViews>
    <workbookView xWindow="315" yWindow="735" windowWidth="25785" windowHeight="13665" activeTab="1" xr2:uid="{00000000-000D-0000-FFFF-FFFF00000000}"/>
  </bookViews>
  <sheets>
    <sheet name="Sheet1" sheetId="1" r:id="rId1"/>
    <sheet name="グラフ1" sheetId="5" r:id="rId2"/>
    <sheet name="Sheet1 (2)" sheetId="4" r:id="rId3"/>
    <sheet name="華氏度→摂氏度" sheetId="2" r:id="rId4"/>
    <sheet name="重量ﾎﾟﾝﾄﾞ毎平方ｲﾝﾁ→Pa" sheetId="3" r:id="rId5"/>
  </sheets>
  <definedNames>
    <definedName name="D_o" localSheetId="2">'Sheet1 (2)'!$C$4</definedName>
    <definedName name="D_o">Sheet1!$C$4</definedName>
    <definedName name="P" localSheetId="2">'Sheet1 (2)'!$C$3</definedName>
    <definedName name="P">Sheet1!$C$3</definedName>
    <definedName name="t" localSheetId="2">'Sheet1 (2)'!$C$5</definedName>
    <definedName name="t">Sheet1!$C$5</definedName>
    <definedName name="Y" localSheetId="2">'Sheet1 (2)'!$C$7</definedName>
    <definedName name="Y">Sheet1!$C$7</definedName>
    <definedName name="Z" localSheetId="2">'Sheet1 (2)'!$C$9</definedName>
    <definedName name="Z">Sheet1!$C$9</definedName>
    <definedName name="η" localSheetId="2">'Sheet1 (2)'!$C$8</definedName>
    <definedName name="η">Sheet1!$C$8</definedName>
    <definedName name="σ_a" localSheetId="2">'Sheet1 (2)'!$C$6</definedName>
    <definedName name="σ_a">Sheet1!$C$6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8" i="1"/>
  <c r="F19" i="1"/>
  <c r="F20" i="1"/>
  <c r="F13" i="1"/>
  <c r="F14" i="1"/>
  <c r="F15" i="1"/>
  <c r="F16" i="1"/>
  <c r="F17" i="1"/>
  <c r="C29" i="4"/>
  <c r="C32" i="4" s="1"/>
  <c r="D20" i="4"/>
  <c r="F20" i="4" s="1"/>
  <c r="D19" i="4"/>
  <c r="F19" i="4" s="1"/>
  <c r="D18" i="4"/>
  <c r="D13" i="4"/>
  <c r="E13" i="4" s="1"/>
  <c r="D17" i="4"/>
  <c r="F17" i="4" s="1"/>
  <c r="D16" i="4"/>
  <c r="F16" i="4" s="1"/>
  <c r="D15" i="4"/>
  <c r="F15" i="4" s="1"/>
  <c r="S14" i="4"/>
  <c r="D14" i="4"/>
  <c r="M8" i="4"/>
  <c r="C7" i="4"/>
  <c r="E23" i="4"/>
  <c r="D16" i="1"/>
  <c r="D14" i="1"/>
  <c r="F18" i="4" l="1"/>
  <c r="F14" i="4"/>
  <c r="E18" i="4"/>
  <c r="G18" i="4"/>
  <c r="E20" i="4"/>
  <c r="E16" i="4"/>
  <c r="G22" i="4"/>
  <c r="G16" i="4"/>
  <c r="G24" i="4"/>
  <c r="G20" i="4"/>
  <c r="E15" i="4"/>
  <c r="E19" i="4"/>
  <c r="C9" i="4"/>
  <c r="G25" i="4" s="1"/>
  <c r="G15" i="4"/>
  <c r="E17" i="4"/>
  <c r="G21" i="4"/>
  <c r="C30" i="4"/>
  <c r="G19" i="4"/>
  <c r="C31" i="4"/>
  <c r="G13" i="4"/>
  <c r="E14" i="4"/>
  <c r="G17" i="4"/>
  <c r="C34" i="4" l="1"/>
  <c r="H22" i="4"/>
  <c r="H17" i="4"/>
  <c r="H19" i="4"/>
  <c r="H21" i="4"/>
  <c r="H15" i="4"/>
  <c r="H13" i="4"/>
  <c r="H20" i="4"/>
  <c r="H16" i="4"/>
  <c r="H18" i="4"/>
  <c r="C6" i="1"/>
  <c r="G17" i="1" s="1"/>
  <c r="L8" i="1" l="1"/>
  <c r="E23" i="1" l="1"/>
  <c r="G24" i="1"/>
  <c r="C9" i="1"/>
  <c r="G25" i="1" s="1"/>
  <c r="G21" i="1"/>
  <c r="D19" i="1"/>
  <c r="D20" i="1"/>
  <c r="D17" i="1"/>
  <c r="D15" i="1"/>
  <c r="C7" i="1"/>
  <c r="G22" i="1" s="1"/>
  <c r="D13" i="1"/>
  <c r="H21" i="1" l="1"/>
  <c r="H17" i="1"/>
  <c r="H22" i="1"/>
  <c r="E14" i="1"/>
  <c r="E16" i="1"/>
  <c r="E17" i="1"/>
  <c r="E20" i="1"/>
  <c r="E15" i="1"/>
  <c r="E19" i="1"/>
  <c r="C29" i="1"/>
  <c r="C30" i="1" s="1"/>
  <c r="G14" i="1"/>
  <c r="H14" i="1" s="1"/>
  <c r="G19" i="1" l="1"/>
  <c r="H19" i="1" s="1"/>
  <c r="F2" i="2" l="1"/>
  <c r="F5" i="2"/>
  <c r="F4" i="2"/>
  <c r="F3" i="2"/>
  <c r="C2" i="2"/>
  <c r="B3" i="2"/>
  <c r="B4" i="2" s="1"/>
  <c r="G20" i="1"/>
  <c r="H20" i="1" s="1"/>
  <c r="G18" i="1"/>
  <c r="H18" i="1" s="1"/>
  <c r="G16" i="1"/>
  <c r="H16" i="1" s="1"/>
  <c r="G15" i="1"/>
  <c r="H15" i="1" s="1"/>
  <c r="C4" i="2" l="1"/>
  <c r="B5" i="2"/>
  <c r="C3" i="2"/>
  <c r="B6" i="2" l="1"/>
  <c r="C5" i="2"/>
  <c r="C32" i="1"/>
  <c r="C31" i="1"/>
  <c r="R13" i="1"/>
  <c r="D18" i="1"/>
  <c r="E18" i="1" l="1"/>
  <c r="C34" i="1"/>
  <c r="B7" i="2"/>
  <c r="C6" i="2"/>
  <c r="E13" i="1"/>
  <c r="B8" i="2" l="1"/>
  <c r="C7" i="2"/>
  <c r="B9" i="2" l="1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C25" i="2" l="1"/>
  <c r="B26" i="2"/>
  <c r="B27" i="2" l="1"/>
  <c r="C26" i="2"/>
  <c r="B28" i="2" l="1"/>
  <c r="C27" i="2"/>
  <c r="B29" i="2" l="1"/>
  <c r="C28" i="2"/>
  <c r="B30" i="2" l="1"/>
  <c r="C29" i="2"/>
  <c r="B31" i="2" l="1"/>
  <c r="C30" i="2"/>
  <c r="B32" i="2" l="1"/>
  <c r="C31" i="2"/>
  <c r="B33" i="2" l="1"/>
  <c r="C32" i="2"/>
  <c r="B34" i="2" l="1"/>
  <c r="C33" i="2"/>
  <c r="B35" i="2" l="1"/>
  <c r="C34" i="2"/>
  <c r="B36" i="2" l="1"/>
  <c r="C35" i="2"/>
  <c r="B37" i="2" l="1"/>
  <c r="C36" i="2"/>
  <c r="B38" i="2" l="1"/>
  <c r="C37" i="2"/>
  <c r="B39" i="2" l="1"/>
  <c r="C38" i="2"/>
  <c r="B40" i="2" l="1"/>
  <c r="C39" i="2"/>
  <c r="B41" i="2" l="1"/>
  <c r="C40" i="2"/>
  <c r="B42" i="2" l="1"/>
  <c r="C41" i="2"/>
  <c r="B43" i="2" l="1"/>
  <c r="C42" i="2"/>
  <c r="B44" i="2" l="1"/>
  <c r="C43" i="2"/>
  <c r="B45" i="2" l="1"/>
  <c r="C44" i="2"/>
  <c r="B46" i="2" l="1"/>
  <c r="C45" i="2"/>
  <c r="B47" i="2" l="1"/>
  <c r="C46" i="2"/>
  <c r="B48" i="2" l="1"/>
  <c r="C47" i="2"/>
  <c r="C48" i="2" l="1"/>
  <c r="B49" i="2"/>
  <c r="C49" i="2" l="1"/>
  <c r="B50" i="2"/>
  <c r="B51" i="2" l="1"/>
  <c r="C50" i="2"/>
  <c r="B52" i="2" l="1"/>
  <c r="C51" i="2"/>
  <c r="B53" i="2" l="1"/>
  <c r="C52" i="2"/>
  <c r="C53" i="2" l="1"/>
  <c r="B54" i="2"/>
  <c r="B55" i="2" l="1"/>
  <c r="C54" i="2"/>
  <c r="B56" i="2" l="1"/>
  <c r="C55" i="2"/>
  <c r="B57" i="2" l="1"/>
  <c r="C56" i="2"/>
  <c r="B58" i="2" l="1"/>
  <c r="C57" i="2"/>
  <c r="C58" i="2" l="1"/>
  <c r="B59" i="2"/>
  <c r="B60" i="2" l="1"/>
  <c r="C59" i="2"/>
  <c r="C60" i="2" l="1"/>
  <c r="B61" i="2"/>
  <c r="C61" i="2" l="1"/>
  <c r="B62" i="2"/>
  <c r="C62" i="2" l="1"/>
  <c r="B63" i="2"/>
  <c r="B64" i="2" l="1"/>
  <c r="C63" i="2"/>
  <c r="C64" i="2" l="1"/>
  <c r="B65" i="2"/>
  <c r="B66" i="2" l="1"/>
  <c r="C65" i="2"/>
  <c r="C66" i="2" l="1"/>
  <c r="B67" i="2"/>
  <c r="C67" i="2" l="1"/>
  <c r="B68" i="2"/>
  <c r="B69" i="2" l="1"/>
  <c r="C68" i="2"/>
  <c r="B70" i="2" l="1"/>
  <c r="C69" i="2"/>
  <c r="C70" i="2" l="1"/>
  <c r="B71" i="2"/>
  <c r="B72" i="2" l="1"/>
  <c r="C71" i="2"/>
  <c r="C72" i="2" l="1"/>
  <c r="B73" i="2"/>
  <c r="B74" i="2" l="1"/>
  <c r="C73" i="2"/>
  <c r="C74" i="2" l="1"/>
  <c r="B75" i="2"/>
  <c r="B76" i="2" l="1"/>
  <c r="C75" i="2"/>
  <c r="B77" i="2" l="1"/>
  <c r="C76" i="2"/>
  <c r="B78" i="2" l="1"/>
  <c r="C77" i="2"/>
  <c r="C78" i="2" l="1"/>
  <c r="B79" i="2"/>
  <c r="B80" i="2" l="1"/>
  <c r="C79" i="2"/>
  <c r="C80" i="2" l="1"/>
  <c r="B81" i="2"/>
  <c r="C81" i="2" l="1"/>
  <c r="B82" i="2"/>
  <c r="B83" i="2" l="1"/>
  <c r="C82" i="2"/>
  <c r="B84" i="2" l="1"/>
  <c r="C83" i="2"/>
  <c r="B85" i="2" l="1"/>
  <c r="C84" i="2"/>
  <c r="B86" i="2" l="1"/>
  <c r="C85" i="2"/>
  <c r="B87" i="2" l="1"/>
  <c r="C86" i="2"/>
  <c r="B88" i="2" l="1"/>
  <c r="C87" i="2"/>
  <c r="C88" i="2" l="1"/>
  <c r="B89" i="2"/>
  <c r="B90" i="2" l="1"/>
  <c r="C89" i="2"/>
  <c r="B91" i="2" l="1"/>
  <c r="C90" i="2"/>
  <c r="B92" i="2" l="1"/>
  <c r="C91" i="2"/>
  <c r="C92" i="2" l="1"/>
  <c r="B93" i="2"/>
  <c r="B94" i="2" l="1"/>
  <c r="C93" i="2"/>
  <c r="C94" i="2" l="1"/>
  <c r="B95" i="2"/>
  <c r="B96" i="2" l="1"/>
  <c r="C95" i="2"/>
  <c r="C96" i="2" l="1"/>
  <c r="B97" i="2"/>
  <c r="B98" i="2" l="1"/>
  <c r="C97" i="2"/>
  <c r="B99" i="2" l="1"/>
  <c r="C98" i="2"/>
  <c r="B100" i="2" l="1"/>
  <c r="C99" i="2"/>
  <c r="C100" i="2" l="1"/>
  <c r="B101" i="2"/>
  <c r="B102" i="2" l="1"/>
  <c r="C101" i="2"/>
  <c r="B103" i="2" l="1"/>
  <c r="C102" i="2"/>
  <c r="B104" i="2" l="1"/>
  <c r="C103" i="2"/>
  <c r="C104" i="2" l="1"/>
  <c r="B105" i="2"/>
  <c r="B106" i="2" l="1"/>
  <c r="C105" i="2"/>
  <c r="B107" i="2" l="1"/>
  <c r="C106" i="2"/>
  <c r="C107" i="2" l="1"/>
  <c r="B108" i="2"/>
  <c r="B109" i="2" l="1"/>
  <c r="C108" i="2"/>
  <c r="B110" i="2" l="1"/>
  <c r="C109" i="2"/>
  <c r="C110" i="2" l="1"/>
  <c r="B111" i="2"/>
  <c r="B112" i="2" l="1"/>
  <c r="C111" i="2"/>
  <c r="B113" i="2" l="1"/>
  <c r="C112" i="2"/>
  <c r="B114" i="2" l="1"/>
  <c r="C113" i="2"/>
  <c r="B115" i="2" l="1"/>
  <c r="C114" i="2"/>
  <c r="B116" i="2" l="1"/>
  <c r="C115" i="2"/>
  <c r="C116" i="2" l="1"/>
  <c r="B117" i="2"/>
  <c r="B118" i="2" l="1"/>
  <c r="C117" i="2"/>
  <c r="C118" i="2" l="1"/>
  <c r="B119" i="2"/>
  <c r="B120" i="2" l="1"/>
  <c r="C119" i="2"/>
  <c r="C120" i="2" l="1"/>
  <c r="B121" i="2"/>
  <c r="C121" i="2" l="1"/>
  <c r="B122" i="2"/>
  <c r="C122" i="2" l="1"/>
  <c r="B123" i="2"/>
  <c r="B124" i="2" l="1"/>
  <c r="C123" i="2"/>
  <c r="B125" i="2" l="1"/>
  <c r="C124" i="2"/>
  <c r="C125" i="2" l="1"/>
  <c r="B126" i="2"/>
  <c r="C126" i="2" l="1"/>
  <c r="B127" i="2"/>
  <c r="C127" i="2" l="1"/>
  <c r="B128" i="2"/>
  <c r="C128" i="2" l="1"/>
  <c r="B129" i="2"/>
  <c r="B130" i="2" l="1"/>
  <c r="C129" i="2"/>
  <c r="B131" i="2" l="1"/>
  <c r="C130" i="2"/>
  <c r="C131" i="2" l="1"/>
  <c r="B132" i="2"/>
  <c r="C132" i="2" l="1"/>
  <c r="B133" i="2"/>
  <c r="B134" i="2" l="1"/>
  <c r="C133" i="2"/>
  <c r="C134" i="2" l="1"/>
  <c r="B135" i="2"/>
  <c r="C135" i="2" l="1"/>
  <c r="B136" i="2"/>
  <c r="B137" i="2" l="1"/>
  <c r="C136" i="2"/>
  <c r="B138" i="2" l="1"/>
  <c r="C137" i="2"/>
  <c r="B139" i="2" l="1"/>
  <c r="C138" i="2"/>
  <c r="B140" i="2" l="1"/>
  <c r="C139" i="2"/>
  <c r="C140" i="2" l="1"/>
  <c r="B141" i="2"/>
  <c r="C141" i="2" l="1"/>
  <c r="B142" i="2"/>
  <c r="C142" i="2" l="1"/>
  <c r="B143" i="2"/>
  <c r="B144" i="2" l="1"/>
  <c r="C143" i="2"/>
  <c r="C144" i="2" l="1"/>
  <c r="B145" i="2"/>
  <c r="B146" i="2" l="1"/>
  <c r="C145" i="2"/>
  <c r="C146" i="2" l="1"/>
  <c r="B147" i="2"/>
  <c r="B148" i="2" l="1"/>
  <c r="C147" i="2"/>
  <c r="C148" i="2" l="1"/>
  <c r="B149" i="2"/>
  <c r="B150" i="2" l="1"/>
  <c r="C149" i="2"/>
  <c r="B151" i="2" l="1"/>
  <c r="C150" i="2"/>
  <c r="B152" i="2" l="1"/>
  <c r="C151" i="2"/>
  <c r="C152" i="2" l="1"/>
  <c r="B153" i="2"/>
  <c r="C153" i="2" l="1"/>
  <c r="B154" i="2"/>
  <c r="B155" i="2" l="1"/>
  <c r="C154" i="2"/>
  <c r="B156" i="2" l="1"/>
  <c r="C155" i="2"/>
  <c r="C156" i="2" l="1"/>
  <c r="B157" i="2"/>
  <c r="C157" i="2" s="1"/>
</calcChain>
</file>

<file path=xl/sharedStrings.xml><?xml version="1.0" encoding="utf-8"?>
<sst xmlns="http://schemas.openxmlformats.org/spreadsheetml/2006/main" count="115" uniqueCount="63">
  <si>
    <t>Lameの式</t>
    <phoneticPr fontId="1"/>
  </si>
  <si>
    <t>修正Lameの式</t>
    <rPh sb="0" eb="2">
      <t>シュウセイ</t>
    </rPh>
    <rPh sb="7" eb="8">
      <t>シキ</t>
    </rPh>
    <phoneticPr fontId="1"/>
  </si>
  <si>
    <t>内径の式</t>
    <rPh sb="0" eb="2">
      <t>ナイケイ</t>
    </rPh>
    <rPh sb="3" eb="4">
      <t>シキ</t>
    </rPh>
    <phoneticPr fontId="1"/>
  </si>
  <si>
    <t>平均系の式</t>
    <rPh sb="0" eb="2">
      <t>ヘイキン</t>
    </rPh>
    <rPh sb="2" eb="3">
      <t>ケイ</t>
    </rPh>
    <rPh sb="4" eb="5">
      <t>シキ</t>
    </rPh>
    <phoneticPr fontId="1"/>
  </si>
  <si>
    <t>外径の式</t>
    <rPh sb="0" eb="2">
      <t>ガイケイ</t>
    </rPh>
    <rPh sb="3" eb="4">
      <t>シキ</t>
    </rPh>
    <phoneticPr fontId="1"/>
  </si>
  <si>
    <t>Creep Commonの式</t>
    <rPh sb="13" eb="14">
      <t>シキ</t>
    </rPh>
    <phoneticPr fontId="1"/>
  </si>
  <si>
    <t>ASMEの式</t>
    <rPh sb="5" eb="6">
      <t>シキ</t>
    </rPh>
    <phoneticPr fontId="1"/>
  </si>
  <si>
    <t>内圧が作用する円筒形の管や胴の応力/肉厚計算の</t>
    <phoneticPr fontId="1"/>
  </si>
  <si>
    <t>y値</t>
    <rPh sb="1" eb="2">
      <t>チ</t>
    </rPh>
    <phoneticPr fontId="1"/>
  </si>
  <si>
    <t>-</t>
    <phoneticPr fontId="1"/>
  </si>
  <si>
    <t>P</t>
    <phoneticPr fontId="1"/>
  </si>
  <si>
    <t>内圧</t>
    <rPh sb="0" eb="2">
      <t>ナイアツ</t>
    </rPh>
    <phoneticPr fontId="1"/>
  </si>
  <si>
    <t>外径</t>
    <rPh sb="0" eb="2">
      <t>ガイケイ</t>
    </rPh>
    <phoneticPr fontId="1"/>
  </si>
  <si>
    <t>D_o</t>
    <phoneticPr fontId="1"/>
  </si>
  <si>
    <t>板厚</t>
    <rPh sb="0" eb="2">
      <t>イタアツ</t>
    </rPh>
    <phoneticPr fontId="1"/>
  </si>
  <si>
    <t>t</t>
    <phoneticPr fontId="1"/>
  </si>
  <si>
    <t>MPa</t>
    <phoneticPr fontId="1"/>
  </si>
  <si>
    <t>mm</t>
    <phoneticPr fontId="1"/>
  </si>
  <si>
    <t>σ: 応力式</t>
    <rPh sb="3" eb="5">
      <t>オウリョク</t>
    </rPh>
    <rPh sb="5" eb="6">
      <t>シキ</t>
    </rPh>
    <phoneticPr fontId="1"/>
  </si>
  <si>
    <t>t: 肉厚式</t>
    <rPh sb="3" eb="5">
      <t>ニクアツ</t>
    </rPh>
    <rPh sb="5" eb="6">
      <t>シキ</t>
    </rPh>
    <phoneticPr fontId="1"/>
  </si>
  <si>
    <t>N/mm^2</t>
    <phoneticPr fontId="1"/>
  </si>
  <si>
    <t>〃</t>
    <phoneticPr fontId="1"/>
  </si>
  <si>
    <t>https://catfood-tecsheet.ssl-lolipop.jp/se07tm011.pdf</t>
    <phoneticPr fontId="1"/>
  </si>
  <si>
    <t>Lameの式</t>
    <rPh sb="5" eb="6">
      <t>シキ</t>
    </rPh>
    <phoneticPr fontId="1"/>
  </si>
  <si>
    <t>長手方向</t>
    <rPh sb="0" eb="2">
      <t>ナガテ</t>
    </rPh>
    <rPh sb="2" eb="4">
      <t>ホウコウ</t>
    </rPh>
    <phoneticPr fontId="1"/>
  </si>
  <si>
    <t>半径方向</t>
    <rPh sb="0" eb="2">
      <t>ハンケイ</t>
    </rPh>
    <rPh sb="2" eb="4">
      <t>ホウコウ</t>
    </rPh>
    <phoneticPr fontId="1"/>
  </si>
  <si>
    <t>σ_r</t>
    <phoneticPr fontId="1"/>
  </si>
  <si>
    <t>半径比</t>
    <rPh sb="0" eb="2">
      <t>ハンケイ</t>
    </rPh>
    <rPh sb="2" eb="3">
      <t>ヒ</t>
    </rPh>
    <phoneticPr fontId="1"/>
  </si>
  <si>
    <t>Y = r_o/r_i</t>
    <phoneticPr fontId="1"/>
  </si>
  <si>
    <t>σ_l</t>
    <phoneticPr fontId="1"/>
  </si>
  <si>
    <t>σ_t</t>
    <phoneticPr fontId="1"/>
  </si>
  <si>
    <t>周方向</t>
    <rPh sb="0" eb="1">
      <t>シュウ</t>
    </rPh>
    <rPh sb="1" eb="3">
      <t>ホウコウ</t>
    </rPh>
    <phoneticPr fontId="1"/>
  </si>
  <si>
    <t>華氏度(℉)</t>
    <rPh sb="0" eb="2">
      <t>カシ</t>
    </rPh>
    <rPh sb="2" eb="3">
      <t>ド</t>
    </rPh>
    <phoneticPr fontId="1"/>
  </si>
  <si>
    <t>摂氏度(℃)</t>
    <rPh sb="0" eb="2">
      <t>セッシ</t>
    </rPh>
    <rPh sb="2" eb="3">
      <t>ド</t>
    </rPh>
    <phoneticPr fontId="1"/>
  </si>
  <si>
    <t>許容応力</t>
    <rPh sb="0" eb="2">
      <t>キョヨウ</t>
    </rPh>
    <rPh sb="2" eb="4">
      <t>オウリョク</t>
    </rPh>
    <phoneticPr fontId="1"/>
  </si>
  <si>
    <t>σ_a</t>
    <phoneticPr fontId="1"/>
  </si>
  <si>
    <t>Y (= r_o / r_i)</t>
    <phoneticPr fontId="1"/>
  </si>
  <si>
    <t>JIS B8271</t>
    <phoneticPr fontId="1"/>
  </si>
  <si>
    <t>下限界の指標</t>
    <rPh sb="0" eb="1">
      <t>シタ</t>
    </rPh>
    <rPh sb="1" eb="3">
      <t>ゲンカイ</t>
    </rPh>
    <rPh sb="4" eb="6">
      <t>シヒョウ</t>
    </rPh>
    <phoneticPr fontId="1"/>
  </si>
  <si>
    <t>η</t>
    <phoneticPr fontId="1"/>
  </si>
  <si>
    <t>溶接継手効率</t>
    <rPh sb="0" eb="2">
      <t>ヨウセツ</t>
    </rPh>
    <rPh sb="2" eb="4">
      <t>ツギテ</t>
    </rPh>
    <rPh sb="4" eb="6">
      <t>コウリツ</t>
    </rPh>
    <phoneticPr fontId="1"/>
  </si>
  <si>
    <t>薄肉円筒 JIS B8265 付属書E</t>
    <rPh sb="0" eb="2">
      <t>ウスニク</t>
    </rPh>
    <rPh sb="2" eb="4">
      <t>エントウ</t>
    </rPh>
    <rPh sb="15" eb="18">
      <t>フゾクショ</t>
    </rPh>
    <phoneticPr fontId="1"/>
  </si>
  <si>
    <t>薄肉円筒 JPI 7S-77</t>
    <phoneticPr fontId="1"/>
  </si>
  <si>
    <t>厚肉円筒 JIS B8265 付属書E</t>
    <rPh sb="15" eb="18">
      <t>フゾクショ</t>
    </rPh>
    <phoneticPr fontId="1"/>
  </si>
  <si>
    <t>Z</t>
    <phoneticPr fontId="1"/>
  </si>
  <si>
    <t>配管規格, 実質ASME B31.3</t>
    <rPh sb="0" eb="2">
      <t>ハイカン</t>
    </rPh>
    <rPh sb="2" eb="4">
      <t>キカク</t>
    </rPh>
    <rPh sb="6" eb="8">
      <t>ジッシツ</t>
    </rPh>
    <phoneticPr fontId="1"/>
  </si>
  <si>
    <t>内径基準式, 高圧ガス特定則(12条)と同じ</t>
    <rPh sb="0" eb="2">
      <t>ナイケイ</t>
    </rPh>
    <rPh sb="2" eb="4">
      <t>キジュン</t>
    </rPh>
    <rPh sb="4" eb="5">
      <t>シキ</t>
    </rPh>
    <rPh sb="7" eb="9">
      <t>コウアツ</t>
    </rPh>
    <rPh sb="11" eb="13">
      <t>トクテイ</t>
    </rPh>
    <rPh sb="13" eb="14">
      <t>ソク</t>
    </rPh>
    <rPh sb="17" eb="18">
      <t>ジョウ</t>
    </rPh>
    <rPh sb="20" eb="21">
      <t>オナ</t>
    </rPh>
    <phoneticPr fontId="1"/>
  </si>
  <si>
    <t>厚肉円筒 高圧ガス特定則(12条)</t>
    <rPh sb="0" eb="2">
      <t>アツニク</t>
    </rPh>
    <rPh sb="2" eb="4">
      <t>エントウ</t>
    </rPh>
    <rPh sb="5" eb="7">
      <t>コウアツ</t>
    </rPh>
    <rPh sb="9" eb="11">
      <t>トクテイ</t>
    </rPh>
    <rPh sb="11" eb="12">
      <t>ソク</t>
    </rPh>
    <rPh sb="15" eb="16">
      <t>ジョウ</t>
    </rPh>
    <phoneticPr fontId="1"/>
  </si>
  <si>
    <t>しきい値</t>
    <rPh sb="3" eb="4">
      <t>チ</t>
    </rPh>
    <phoneticPr fontId="1"/>
  </si>
  <si>
    <t>P： 0.385・σ_a・η</t>
    <phoneticPr fontId="1"/>
  </si>
  <si>
    <t>薄肉用途</t>
    <rPh sb="0" eb="2">
      <t>ウスニク</t>
    </rPh>
    <rPh sb="2" eb="4">
      <t>ヨウト</t>
    </rPh>
    <phoneticPr fontId="1"/>
  </si>
  <si>
    <t>σ_eq</t>
    <phoneticPr fontId="1"/>
  </si>
  <si>
    <t>JIS/t</t>
    <phoneticPr fontId="1"/>
  </si>
  <si>
    <r>
      <t>σ/</t>
    </r>
    <r>
      <rPr>
        <sz val="10"/>
        <color rgb="FF0070C0"/>
        <rFont val="メイリオ"/>
        <family val="3"/>
        <charset val="128"/>
      </rPr>
      <t>Lame</t>
    </r>
    <phoneticPr fontId="1"/>
  </si>
  <si>
    <r>
      <t>σ/</t>
    </r>
    <r>
      <rPr>
        <sz val="10"/>
        <color rgb="FFFF00FF"/>
        <rFont val="メイリオ"/>
        <family val="3"/>
        <charset val="128"/>
      </rPr>
      <t>外形の式</t>
    </r>
    <rPh sb="2" eb="4">
      <t>ガイケイ</t>
    </rPh>
    <rPh sb="5" eb="6">
      <t>シキ</t>
    </rPh>
    <phoneticPr fontId="1"/>
  </si>
  <si>
    <t>Lame</t>
  </si>
  <si>
    <t>修正Lame</t>
    <rPh sb="0" eb="2">
      <t>シュウセイ</t>
    </rPh>
    <phoneticPr fontId="1"/>
  </si>
  <si>
    <t>内径</t>
    <rPh sb="0" eb="2">
      <t>ナイケイ</t>
    </rPh>
    <phoneticPr fontId="1"/>
  </si>
  <si>
    <t>平均系</t>
    <rPh sb="0" eb="2">
      <t>ヘイキン</t>
    </rPh>
    <rPh sb="2" eb="3">
      <t>ケイ</t>
    </rPh>
    <phoneticPr fontId="1"/>
  </si>
  <si>
    <t>ASME(0.4)</t>
    <phoneticPr fontId="1"/>
  </si>
  <si>
    <t>ASME(0.7)</t>
  </si>
  <si>
    <t>CreepCommon</t>
    <phoneticPr fontId="1"/>
  </si>
  <si>
    <t>Index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</si>
</sst>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8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10"/>
      <color theme="1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rgb="FF0070C0"/>
      <name val="メイリオ"/>
      <family val="3"/>
      <charset val="128"/>
    </font>
    <font>
      <sz val="10"/>
      <color rgb="FF0070C0"/>
      <name val="メイリオ"/>
      <family val="2"/>
      <charset val="128"/>
    </font>
    <font>
      <sz val="10"/>
      <color rgb="FFFF00FF"/>
      <name val="メイリオ"/>
      <family val="3"/>
      <charset val="128"/>
    </font>
    <font>
      <sz val="10"/>
      <color rgb="FFFF00FF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2" applyNumberFormat="1" applyFont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(2)'!$B$13:$B$20</c:f>
              <c:strCache>
                <c:ptCount val="8"/>
                <c:pt idx="0">
                  <c:v>外径</c:v>
                </c:pt>
                <c:pt idx="1">
                  <c:v>Lame</c:v>
                </c:pt>
                <c:pt idx="2">
                  <c:v>修正Lame</c:v>
                </c:pt>
                <c:pt idx="3">
                  <c:v>内径</c:v>
                </c:pt>
                <c:pt idx="4">
                  <c:v>平均系</c:v>
                </c:pt>
                <c:pt idx="5">
                  <c:v>CreepCommon</c:v>
                </c:pt>
                <c:pt idx="6">
                  <c:v>ASME(0.4)</c:v>
                </c:pt>
                <c:pt idx="7">
                  <c:v>ASME(0.7)</c:v>
                </c:pt>
              </c:strCache>
            </c:strRef>
          </c:cat>
          <c:val>
            <c:numRef>
              <c:f>'Sheet1 (2)'!$D$13:$D$20</c:f>
              <c:numCache>
                <c:formatCode>0.000</c:formatCode>
                <c:ptCount val="8"/>
                <c:pt idx="0">
                  <c:v>29.04066666666667</c:v>
                </c:pt>
                <c:pt idx="1">
                  <c:v>28.797751181697858</c:v>
                </c:pt>
                <c:pt idx="2">
                  <c:v>28.844666666666669</c:v>
                </c:pt>
                <c:pt idx="3">
                  <c:v>28.550666666666668</c:v>
                </c:pt>
                <c:pt idx="4">
                  <c:v>28.795666666666669</c:v>
                </c:pt>
                <c:pt idx="5">
                  <c:v>28.697666666666667</c:v>
                </c:pt>
                <c:pt idx="6">
                  <c:v>28.844666666666669</c:v>
                </c:pt>
                <c:pt idx="7">
                  <c:v>28.697666666666667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4-4BFB-BD0B-3CE3E011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493008"/>
        <c:axId val="487497928"/>
      </c:barChart>
      <c:lineChart>
        <c:grouping val="standard"/>
        <c:varyColors val="0"/>
        <c:ser>
          <c:idx val="1"/>
          <c:order val="1"/>
          <c:tx>
            <c:strRef>
              <c:f>'Sheet1 (2)'!$B$13:$B$20</c:f>
              <c:strCache>
                <c:ptCount val="8"/>
                <c:pt idx="0">
                  <c:v>外径</c:v>
                </c:pt>
                <c:pt idx="1">
                  <c:v>Lame</c:v>
                </c:pt>
                <c:pt idx="2">
                  <c:v>修正Lame</c:v>
                </c:pt>
                <c:pt idx="3">
                  <c:v>内径</c:v>
                </c:pt>
                <c:pt idx="4">
                  <c:v>平均系</c:v>
                </c:pt>
                <c:pt idx="5">
                  <c:v>CreepCommon</c:v>
                </c:pt>
                <c:pt idx="6">
                  <c:v>ASME(0.4)</c:v>
                </c:pt>
                <c:pt idx="7">
                  <c:v>ASME(0.7)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(2)'!$F$13:$F$20</c:f>
              <c:numCache>
                <c:formatCode>0.0%</c:formatCode>
                <c:ptCount val="8"/>
                <c:pt idx="0">
                  <c:v>1</c:v>
                </c:pt>
                <c:pt idx="1">
                  <c:v>0.99163533372849066</c:v>
                </c:pt>
                <c:pt idx="2">
                  <c:v>0.99325084364454441</c:v>
                </c:pt>
                <c:pt idx="3">
                  <c:v>0.98312710911136103</c:v>
                </c:pt>
                <c:pt idx="4">
                  <c:v>0.99156355455568046</c:v>
                </c:pt>
                <c:pt idx="5">
                  <c:v>0.98818897637795267</c:v>
                </c:pt>
                <c:pt idx="6">
                  <c:v>0.99325084364454441</c:v>
                </c:pt>
                <c:pt idx="7">
                  <c:v>0.98818897637795267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4-4BFB-BD0B-3CE3E011AB9E}"/>
            </c:ext>
          </c:extLst>
        </c:ser>
        <c:ser>
          <c:idx val="2"/>
          <c:order val="2"/>
          <c:tx>
            <c:strRef>
              <c:f>'Sheet1 (2)'!$I$12</c:f>
              <c:strCache>
                <c:ptCount val="1"/>
                <c:pt idx="0">
                  <c:v>Index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(2)'!$I$13:$I$20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B5B-A81C-93BBC58F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87600"/>
        <c:axId val="613085304"/>
      </c:lineChart>
      <c:catAx>
        <c:axId val="4874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487497928"/>
        <c:crosses val="autoZero"/>
        <c:auto val="1"/>
        <c:lblAlgn val="ctr"/>
        <c:lblOffset val="100"/>
        <c:noMultiLvlLbl val="0"/>
      </c:catAx>
      <c:valAx>
        <c:axId val="487497928"/>
        <c:scaling>
          <c:orientation val="minMax"/>
          <c:max val="13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rgbClr val="0070C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σ [N/mm</a:t>
                </a:r>
                <a:r>
                  <a:rPr lang="en-US" baseline="30000">
                    <a:solidFill>
                      <a:srgbClr val="0070C0"/>
                    </a:solidFill>
                  </a:rPr>
                  <a:t>2</a:t>
                </a:r>
                <a:r>
                  <a:rPr lang="en-US">
                    <a:solidFill>
                      <a:srgbClr val="0070C0"/>
                    </a:solidFill>
                  </a:rPr>
                  <a:t>]</a:t>
                </a:r>
                <a:endParaRPr lang="ja-JP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rgbClr val="0070C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8100"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487493008"/>
        <c:crosses val="autoZero"/>
        <c:crossBetween val="between"/>
      </c:valAx>
      <c:valAx>
        <c:axId val="613085304"/>
        <c:scaling>
          <c:orientation val="minMax"/>
          <c:max val="1.06"/>
          <c:min val="0.9400000000000000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accent2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σ</a:t>
                </a:r>
                <a:r>
                  <a:rPr lang="ja-JP" altLang="en-US">
                    <a:solidFill>
                      <a:schemeClr val="accent2"/>
                    </a:solidFill>
                  </a:rPr>
                  <a:t>／</a:t>
                </a:r>
                <a:r>
                  <a:rPr lang="ja-JP">
                    <a:solidFill>
                      <a:schemeClr val="accent2"/>
                    </a:solidFill>
                  </a:rPr>
                  <a:t>外形の式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accent2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381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accent2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613087600"/>
        <c:crosses val="max"/>
        <c:crossBetween val="between"/>
        <c:majorUnit val="2.0000000000000004E-2"/>
      </c:valAx>
      <c:catAx>
        <c:axId val="61308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13085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(2)'!$B$13:$B$20</c:f>
              <c:strCache>
                <c:ptCount val="8"/>
                <c:pt idx="0">
                  <c:v>外径</c:v>
                </c:pt>
                <c:pt idx="1">
                  <c:v>Lame</c:v>
                </c:pt>
                <c:pt idx="2">
                  <c:v>修正Lame</c:v>
                </c:pt>
                <c:pt idx="3">
                  <c:v>内径</c:v>
                </c:pt>
                <c:pt idx="4">
                  <c:v>平均系</c:v>
                </c:pt>
                <c:pt idx="5">
                  <c:v>CreepCommon</c:v>
                </c:pt>
                <c:pt idx="6">
                  <c:v>ASME(0.4)</c:v>
                </c:pt>
                <c:pt idx="7">
                  <c:v>ASME(0.7)</c:v>
                </c:pt>
              </c:strCache>
            </c:strRef>
          </c:cat>
          <c:val>
            <c:numRef>
              <c:f>'Sheet1 (2)'!$D$13:$D$20</c:f>
              <c:numCache>
                <c:formatCode>0.000</c:formatCode>
                <c:ptCount val="8"/>
                <c:pt idx="0">
                  <c:v>29.04066666666667</c:v>
                </c:pt>
                <c:pt idx="1">
                  <c:v>28.797751181697858</c:v>
                </c:pt>
                <c:pt idx="2">
                  <c:v>28.844666666666669</c:v>
                </c:pt>
                <c:pt idx="3">
                  <c:v>28.550666666666668</c:v>
                </c:pt>
                <c:pt idx="4">
                  <c:v>28.795666666666669</c:v>
                </c:pt>
                <c:pt idx="5">
                  <c:v>28.697666666666667</c:v>
                </c:pt>
                <c:pt idx="6">
                  <c:v>28.844666666666669</c:v>
                </c:pt>
                <c:pt idx="7">
                  <c:v>28.697666666666667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5-41A4-90ED-0E5590FD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493008"/>
        <c:axId val="487497928"/>
      </c:barChart>
      <c:lineChart>
        <c:grouping val="standard"/>
        <c:varyColors val="0"/>
        <c:ser>
          <c:idx val="1"/>
          <c:order val="1"/>
          <c:tx>
            <c:strRef>
              <c:f>'Sheet1 (2)'!$B$13:$B$20</c:f>
              <c:strCache>
                <c:ptCount val="8"/>
                <c:pt idx="0">
                  <c:v>外径</c:v>
                </c:pt>
                <c:pt idx="1">
                  <c:v>Lame</c:v>
                </c:pt>
                <c:pt idx="2">
                  <c:v>修正Lame</c:v>
                </c:pt>
                <c:pt idx="3">
                  <c:v>内径</c:v>
                </c:pt>
                <c:pt idx="4">
                  <c:v>平均系</c:v>
                </c:pt>
                <c:pt idx="5">
                  <c:v>CreepCommon</c:v>
                </c:pt>
                <c:pt idx="6">
                  <c:v>ASME(0.4)</c:v>
                </c:pt>
                <c:pt idx="7">
                  <c:v>ASME(0.7)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(2)'!$F$13:$F$20</c:f>
              <c:numCache>
                <c:formatCode>0.0%</c:formatCode>
                <c:ptCount val="8"/>
                <c:pt idx="0">
                  <c:v>1</c:v>
                </c:pt>
                <c:pt idx="1">
                  <c:v>0.99163533372849066</c:v>
                </c:pt>
                <c:pt idx="2">
                  <c:v>0.99325084364454441</c:v>
                </c:pt>
                <c:pt idx="3">
                  <c:v>0.98312710911136103</c:v>
                </c:pt>
                <c:pt idx="4">
                  <c:v>0.99156355455568046</c:v>
                </c:pt>
                <c:pt idx="5">
                  <c:v>0.98818897637795267</c:v>
                </c:pt>
                <c:pt idx="6">
                  <c:v>0.99325084364454441</c:v>
                </c:pt>
                <c:pt idx="7">
                  <c:v>0.98818897637795267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5-41A4-90ED-0E5590FD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87600"/>
        <c:axId val="613085304"/>
      </c:lineChart>
      <c:catAx>
        <c:axId val="4874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487497928"/>
        <c:crosses val="autoZero"/>
        <c:auto val="1"/>
        <c:lblAlgn val="ctr"/>
        <c:lblOffset val="100"/>
        <c:noMultiLvlLbl val="0"/>
      </c:catAx>
      <c:valAx>
        <c:axId val="487497928"/>
        <c:scaling>
          <c:orientation val="minMax"/>
          <c:max val="13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 altLang="ja-JP"/>
                  <a:t>σ [N/mm2]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487493008"/>
        <c:crosses val="autoZero"/>
        <c:crossBetween val="between"/>
      </c:valAx>
      <c:valAx>
        <c:axId val="613085304"/>
        <c:scaling>
          <c:orientation val="minMax"/>
          <c:max val="1.05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 altLang="ja-JP"/>
                  <a:t>σ/</a:t>
                </a:r>
                <a:r>
                  <a:rPr lang="ja-JP" altLang="en-US"/>
                  <a:t>外形の式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613087600"/>
        <c:crosses val="max"/>
        <c:crossBetween val="between"/>
        <c:majorUnit val="2.0000000000000004E-2"/>
      </c:valAx>
      <c:catAx>
        <c:axId val="61308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13085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693350831146"/>
          <c:y val="5.9606299212598426E-2"/>
          <c:w val="0.77865288713910763"/>
          <c:h val="0.740625182268883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華氏度→摂氏度!$B$2:$B$157</c:f>
              <c:numCache>
                <c:formatCode>General</c:formatCode>
                <c:ptCount val="15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210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250</c:v>
                </c:pt>
                <c:pt idx="31">
                  <c:v>260</c:v>
                </c:pt>
                <c:pt idx="32">
                  <c:v>270</c:v>
                </c:pt>
                <c:pt idx="33">
                  <c:v>280</c:v>
                </c:pt>
                <c:pt idx="34">
                  <c:v>290</c:v>
                </c:pt>
                <c:pt idx="35">
                  <c:v>300</c:v>
                </c:pt>
                <c:pt idx="36">
                  <c:v>310</c:v>
                </c:pt>
                <c:pt idx="37">
                  <c:v>320</c:v>
                </c:pt>
                <c:pt idx="38">
                  <c:v>330</c:v>
                </c:pt>
                <c:pt idx="39">
                  <c:v>340</c:v>
                </c:pt>
                <c:pt idx="40">
                  <c:v>350</c:v>
                </c:pt>
                <c:pt idx="41">
                  <c:v>360</c:v>
                </c:pt>
                <c:pt idx="42">
                  <c:v>370</c:v>
                </c:pt>
                <c:pt idx="43">
                  <c:v>380</c:v>
                </c:pt>
                <c:pt idx="44">
                  <c:v>390</c:v>
                </c:pt>
                <c:pt idx="45">
                  <c:v>400</c:v>
                </c:pt>
                <c:pt idx="46">
                  <c:v>410</c:v>
                </c:pt>
                <c:pt idx="47">
                  <c:v>420</c:v>
                </c:pt>
                <c:pt idx="48">
                  <c:v>430</c:v>
                </c:pt>
                <c:pt idx="49">
                  <c:v>440</c:v>
                </c:pt>
                <c:pt idx="50">
                  <c:v>450</c:v>
                </c:pt>
                <c:pt idx="51">
                  <c:v>460</c:v>
                </c:pt>
                <c:pt idx="52">
                  <c:v>470</c:v>
                </c:pt>
                <c:pt idx="53">
                  <c:v>480</c:v>
                </c:pt>
                <c:pt idx="54">
                  <c:v>490</c:v>
                </c:pt>
                <c:pt idx="55">
                  <c:v>500</c:v>
                </c:pt>
                <c:pt idx="56">
                  <c:v>510</c:v>
                </c:pt>
                <c:pt idx="57">
                  <c:v>520</c:v>
                </c:pt>
                <c:pt idx="58">
                  <c:v>530</c:v>
                </c:pt>
                <c:pt idx="59">
                  <c:v>540</c:v>
                </c:pt>
                <c:pt idx="60">
                  <c:v>550</c:v>
                </c:pt>
                <c:pt idx="61">
                  <c:v>560</c:v>
                </c:pt>
                <c:pt idx="62">
                  <c:v>570</c:v>
                </c:pt>
                <c:pt idx="63">
                  <c:v>580</c:v>
                </c:pt>
                <c:pt idx="64">
                  <c:v>590</c:v>
                </c:pt>
                <c:pt idx="65">
                  <c:v>600</c:v>
                </c:pt>
                <c:pt idx="66">
                  <c:v>610</c:v>
                </c:pt>
                <c:pt idx="67">
                  <c:v>620</c:v>
                </c:pt>
                <c:pt idx="68">
                  <c:v>630</c:v>
                </c:pt>
                <c:pt idx="69">
                  <c:v>640</c:v>
                </c:pt>
                <c:pt idx="70">
                  <c:v>650</c:v>
                </c:pt>
                <c:pt idx="71">
                  <c:v>660</c:v>
                </c:pt>
                <c:pt idx="72">
                  <c:v>670</c:v>
                </c:pt>
                <c:pt idx="73">
                  <c:v>680</c:v>
                </c:pt>
                <c:pt idx="74">
                  <c:v>690</c:v>
                </c:pt>
                <c:pt idx="75">
                  <c:v>700</c:v>
                </c:pt>
                <c:pt idx="76">
                  <c:v>710</c:v>
                </c:pt>
                <c:pt idx="77">
                  <c:v>720</c:v>
                </c:pt>
                <c:pt idx="78">
                  <c:v>730</c:v>
                </c:pt>
                <c:pt idx="79">
                  <c:v>740</c:v>
                </c:pt>
                <c:pt idx="80">
                  <c:v>750</c:v>
                </c:pt>
                <c:pt idx="81">
                  <c:v>760</c:v>
                </c:pt>
                <c:pt idx="82">
                  <c:v>770</c:v>
                </c:pt>
                <c:pt idx="83">
                  <c:v>780</c:v>
                </c:pt>
                <c:pt idx="84">
                  <c:v>790</c:v>
                </c:pt>
                <c:pt idx="85">
                  <c:v>800</c:v>
                </c:pt>
                <c:pt idx="86">
                  <c:v>810</c:v>
                </c:pt>
                <c:pt idx="87">
                  <c:v>820</c:v>
                </c:pt>
                <c:pt idx="88">
                  <c:v>830</c:v>
                </c:pt>
                <c:pt idx="89">
                  <c:v>840</c:v>
                </c:pt>
                <c:pt idx="90">
                  <c:v>850</c:v>
                </c:pt>
                <c:pt idx="91">
                  <c:v>860</c:v>
                </c:pt>
                <c:pt idx="92">
                  <c:v>870</c:v>
                </c:pt>
                <c:pt idx="93">
                  <c:v>880</c:v>
                </c:pt>
                <c:pt idx="94">
                  <c:v>890</c:v>
                </c:pt>
                <c:pt idx="95">
                  <c:v>900</c:v>
                </c:pt>
                <c:pt idx="96">
                  <c:v>910</c:v>
                </c:pt>
                <c:pt idx="97">
                  <c:v>920</c:v>
                </c:pt>
                <c:pt idx="98">
                  <c:v>930</c:v>
                </c:pt>
                <c:pt idx="99">
                  <c:v>940</c:v>
                </c:pt>
                <c:pt idx="100">
                  <c:v>950</c:v>
                </c:pt>
                <c:pt idx="101">
                  <c:v>960</c:v>
                </c:pt>
                <c:pt idx="102">
                  <c:v>970</c:v>
                </c:pt>
                <c:pt idx="103">
                  <c:v>980</c:v>
                </c:pt>
                <c:pt idx="104">
                  <c:v>990</c:v>
                </c:pt>
                <c:pt idx="105">
                  <c:v>1000</c:v>
                </c:pt>
                <c:pt idx="106">
                  <c:v>1010</c:v>
                </c:pt>
                <c:pt idx="107">
                  <c:v>1020</c:v>
                </c:pt>
                <c:pt idx="108">
                  <c:v>1030</c:v>
                </c:pt>
                <c:pt idx="109">
                  <c:v>1040</c:v>
                </c:pt>
                <c:pt idx="110">
                  <c:v>1050</c:v>
                </c:pt>
                <c:pt idx="111">
                  <c:v>1060</c:v>
                </c:pt>
                <c:pt idx="112">
                  <c:v>1070</c:v>
                </c:pt>
                <c:pt idx="113">
                  <c:v>1080</c:v>
                </c:pt>
                <c:pt idx="114">
                  <c:v>1090</c:v>
                </c:pt>
                <c:pt idx="115">
                  <c:v>1100</c:v>
                </c:pt>
                <c:pt idx="116">
                  <c:v>1110</c:v>
                </c:pt>
                <c:pt idx="117">
                  <c:v>1120</c:v>
                </c:pt>
                <c:pt idx="118">
                  <c:v>1130</c:v>
                </c:pt>
                <c:pt idx="119">
                  <c:v>1140</c:v>
                </c:pt>
                <c:pt idx="120">
                  <c:v>1150</c:v>
                </c:pt>
                <c:pt idx="121">
                  <c:v>1160</c:v>
                </c:pt>
                <c:pt idx="122">
                  <c:v>1170</c:v>
                </c:pt>
                <c:pt idx="123">
                  <c:v>1180</c:v>
                </c:pt>
                <c:pt idx="124">
                  <c:v>1190</c:v>
                </c:pt>
                <c:pt idx="125">
                  <c:v>1200</c:v>
                </c:pt>
                <c:pt idx="126">
                  <c:v>1210</c:v>
                </c:pt>
                <c:pt idx="127">
                  <c:v>1220</c:v>
                </c:pt>
                <c:pt idx="128">
                  <c:v>1230</c:v>
                </c:pt>
                <c:pt idx="129">
                  <c:v>1240</c:v>
                </c:pt>
                <c:pt idx="130">
                  <c:v>1250</c:v>
                </c:pt>
                <c:pt idx="131">
                  <c:v>1260</c:v>
                </c:pt>
                <c:pt idx="132">
                  <c:v>1270</c:v>
                </c:pt>
                <c:pt idx="133">
                  <c:v>1280</c:v>
                </c:pt>
                <c:pt idx="134">
                  <c:v>1290</c:v>
                </c:pt>
                <c:pt idx="135">
                  <c:v>1300</c:v>
                </c:pt>
                <c:pt idx="136">
                  <c:v>1310</c:v>
                </c:pt>
                <c:pt idx="137">
                  <c:v>1320</c:v>
                </c:pt>
                <c:pt idx="138">
                  <c:v>1330</c:v>
                </c:pt>
                <c:pt idx="139">
                  <c:v>1340</c:v>
                </c:pt>
                <c:pt idx="140">
                  <c:v>1350</c:v>
                </c:pt>
                <c:pt idx="141">
                  <c:v>1360</c:v>
                </c:pt>
                <c:pt idx="142">
                  <c:v>1370</c:v>
                </c:pt>
                <c:pt idx="143">
                  <c:v>1380</c:v>
                </c:pt>
                <c:pt idx="144">
                  <c:v>1390</c:v>
                </c:pt>
                <c:pt idx="145">
                  <c:v>1400</c:v>
                </c:pt>
                <c:pt idx="146">
                  <c:v>1410</c:v>
                </c:pt>
                <c:pt idx="147">
                  <c:v>1420</c:v>
                </c:pt>
                <c:pt idx="148">
                  <c:v>1430</c:v>
                </c:pt>
                <c:pt idx="149">
                  <c:v>1440</c:v>
                </c:pt>
                <c:pt idx="150">
                  <c:v>1450</c:v>
                </c:pt>
                <c:pt idx="151">
                  <c:v>1460</c:v>
                </c:pt>
                <c:pt idx="152">
                  <c:v>1470</c:v>
                </c:pt>
                <c:pt idx="153">
                  <c:v>1480</c:v>
                </c:pt>
                <c:pt idx="154">
                  <c:v>1490</c:v>
                </c:pt>
                <c:pt idx="155">
                  <c:v>1500</c:v>
                </c:pt>
              </c:numCache>
            </c:numRef>
          </c:xVal>
          <c:yVal>
            <c:numRef>
              <c:f>華氏度→摂氏度!$C$2:$C$157</c:f>
              <c:numCache>
                <c:formatCode>0.00</c:formatCode>
                <c:ptCount val="156"/>
                <c:pt idx="0">
                  <c:v>-45.555555555555557</c:v>
                </c:pt>
                <c:pt idx="1">
                  <c:v>-40</c:v>
                </c:pt>
                <c:pt idx="2">
                  <c:v>-34.444444444444443</c:v>
                </c:pt>
                <c:pt idx="3">
                  <c:v>-28.888888888888889</c:v>
                </c:pt>
                <c:pt idx="4">
                  <c:v>-23.333333333333332</c:v>
                </c:pt>
                <c:pt idx="5">
                  <c:v>-17.777777777777779</c:v>
                </c:pt>
                <c:pt idx="6">
                  <c:v>-12.222222222222221</c:v>
                </c:pt>
                <c:pt idx="7">
                  <c:v>-6.6666666666666661</c:v>
                </c:pt>
                <c:pt idx="8">
                  <c:v>-1.1111111111111112</c:v>
                </c:pt>
                <c:pt idx="9">
                  <c:v>4.4444444444444446</c:v>
                </c:pt>
                <c:pt idx="10">
                  <c:v>10</c:v>
                </c:pt>
                <c:pt idx="11">
                  <c:v>15.555555555555555</c:v>
                </c:pt>
                <c:pt idx="12">
                  <c:v>21.111111111111111</c:v>
                </c:pt>
                <c:pt idx="13">
                  <c:v>26.666666666666664</c:v>
                </c:pt>
                <c:pt idx="14">
                  <c:v>32.222222222222221</c:v>
                </c:pt>
                <c:pt idx="15">
                  <c:v>37.777777777777779</c:v>
                </c:pt>
                <c:pt idx="16">
                  <c:v>43.333333333333336</c:v>
                </c:pt>
                <c:pt idx="17">
                  <c:v>48.888888888888886</c:v>
                </c:pt>
                <c:pt idx="18">
                  <c:v>54.444444444444443</c:v>
                </c:pt>
                <c:pt idx="19">
                  <c:v>60</c:v>
                </c:pt>
                <c:pt idx="20">
                  <c:v>65.555555555555557</c:v>
                </c:pt>
                <c:pt idx="21">
                  <c:v>71.111111111111114</c:v>
                </c:pt>
                <c:pt idx="22">
                  <c:v>76.666666666666671</c:v>
                </c:pt>
                <c:pt idx="23">
                  <c:v>82.222222222222214</c:v>
                </c:pt>
                <c:pt idx="24">
                  <c:v>87.777777777777771</c:v>
                </c:pt>
                <c:pt idx="25">
                  <c:v>93.333333333333329</c:v>
                </c:pt>
                <c:pt idx="26">
                  <c:v>98.888888888888886</c:v>
                </c:pt>
                <c:pt idx="27">
                  <c:v>104.44444444444444</c:v>
                </c:pt>
                <c:pt idx="28">
                  <c:v>110</c:v>
                </c:pt>
                <c:pt idx="29">
                  <c:v>115.55555555555556</c:v>
                </c:pt>
                <c:pt idx="30">
                  <c:v>121.11111111111111</c:v>
                </c:pt>
                <c:pt idx="31">
                  <c:v>126.66666666666666</c:v>
                </c:pt>
                <c:pt idx="32">
                  <c:v>132.22222222222223</c:v>
                </c:pt>
                <c:pt idx="33">
                  <c:v>137.77777777777777</c:v>
                </c:pt>
                <c:pt idx="34">
                  <c:v>143.33333333333334</c:v>
                </c:pt>
                <c:pt idx="35">
                  <c:v>148.88888888888889</c:v>
                </c:pt>
                <c:pt idx="36">
                  <c:v>154.44444444444443</c:v>
                </c:pt>
                <c:pt idx="37">
                  <c:v>160</c:v>
                </c:pt>
                <c:pt idx="38">
                  <c:v>165.55555555555554</c:v>
                </c:pt>
                <c:pt idx="39">
                  <c:v>171.11111111111111</c:v>
                </c:pt>
                <c:pt idx="40">
                  <c:v>176.66666666666666</c:v>
                </c:pt>
                <c:pt idx="41">
                  <c:v>182.22222222222223</c:v>
                </c:pt>
                <c:pt idx="42">
                  <c:v>187.77777777777777</c:v>
                </c:pt>
                <c:pt idx="43">
                  <c:v>193.33333333333331</c:v>
                </c:pt>
                <c:pt idx="44">
                  <c:v>198.88888888888889</c:v>
                </c:pt>
                <c:pt idx="45">
                  <c:v>204.44444444444443</c:v>
                </c:pt>
                <c:pt idx="46">
                  <c:v>210</c:v>
                </c:pt>
                <c:pt idx="47">
                  <c:v>215.55555555555554</c:v>
                </c:pt>
                <c:pt idx="48">
                  <c:v>221.11111111111111</c:v>
                </c:pt>
                <c:pt idx="49">
                  <c:v>226.66666666666666</c:v>
                </c:pt>
                <c:pt idx="50">
                  <c:v>232.22222222222223</c:v>
                </c:pt>
                <c:pt idx="51">
                  <c:v>237.77777777777777</c:v>
                </c:pt>
                <c:pt idx="52">
                  <c:v>243.33333333333331</c:v>
                </c:pt>
                <c:pt idx="53">
                  <c:v>248.88888888888889</c:v>
                </c:pt>
                <c:pt idx="54">
                  <c:v>254.44444444444443</c:v>
                </c:pt>
                <c:pt idx="55">
                  <c:v>260</c:v>
                </c:pt>
                <c:pt idx="56">
                  <c:v>265.55555555555554</c:v>
                </c:pt>
                <c:pt idx="57">
                  <c:v>271.11111111111109</c:v>
                </c:pt>
                <c:pt idx="58">
                  <c:v>276.66666666666669</c:v>
                </c:pt>
                <c:pt idx="59">
                  <c:v>282.22222222222223</c:v>
                </c:pt>
                <c:pt idx="60">
                  <c:v>287.77777777777777</c:v>
                </c:pt>
                <c:pt idx="61">
                  <c:v>293.33333333333331</c:v>
                </c:pt>
                <c:pt idx="62">
                  <c:v>298.88888888888886</c:v>
                </c:pt>
                <c:pt idx="63">
                  <c:v>304.44444444444446</c:v>
                </c:pt>
                <c:pt idx="64">
                  <c:v>310</c:v>
                </c:pt>
                <c:pt idx="65">
                  <c:v>315.55555555555554</c:v>
                </c:pt>
                <c:pt idx="66">
                  <c:v>321.11111111111109</c:v>
                </c:pt>
                <c:pt idx="67">
                  <c:v>326.66666666666669</c:v>
                </c:pt>
                <c:pt idx="68">
                  <c:v>332.22222222222223</c:v>
                </c:pt>
                <c:pt idx="69">
                  <c:v>337.77777777777777</c:v>
                </c:pt>
                <c:pt idx="70">
                  <c:v>343.33333333333331</c:v>
                </c:pt>
                <c:pt idx="71">
                  <c:v>348.88888888888886</c:v>
                </c:pt>
                <c:pt idx="72">
                  <c:v>354.44444444444446</c:v>
                </c:pt>
                <c:pt idx="73">
                  <c:v>360</c:v>
                </c:pt>
                <c:pt idx="74">
                  <c:v>365.55555555555554</c:v>
                </c:pt>
                <c:pt idx="75">
                  <c:v>371.11111111111109</c:v>
                </c:pt>
                <c:pt idx="76">
                  <c:v>376.66666666666669</c:v>
                </c:pt>
                <c:pt idx="77">
                  <c:v>382.22222222222223</c:v>
                </c:pt>
                <c:pt idx="78">
                  <c:v>387.77777777777777</c:v>
                </c:pt>
                <c:pt idx="79">
                  <c:v>393.33333333333331</c:v>
                </c:pt>
                <c:pt idx="80">
                  <c:v>398.88888888888886</c:v>
                </c:pt>
                <c:pt idx="81">
                  <c:v>404.44444444444446</c:v>
                </c:pt>
                <c:pt idx="82">
                  <c:v>410</c:v>
                </c:pt>
                <c:pt idx="83">
                  <c:v>415.55555555555554</c:v>
                </c:pt>
                <c:pt idx="84">
                  <c:v>421.11111111111109</c:v>
                </c:pt>
                <c:pt idx="85">
                  <c:v>426.66666666666663</c:v>
                </c:pt>
                <c:pt idx="86">
                  <c:v>432.22222222222223</c:v>
                </c:pt>
                <c:pt idx="87">
                  <c:v>437.77777777777777</c:v>
                </c:pt>
                <c:pt idx="88">
                  <c:v>443.33333333333331</c:v>
                </c:pt>
                <c:pt idx="89">
                  <c:v>448.88888888888886</c:v>
                </c:pt>
                <c:pt idx="90">
                  <c:v>454.44444444444446</c:v>
                </c:pt>
                <c:pt idx="91">
                  <c:v>460</c:v>
                </c:pt>
                <c:pt idx="92">
                  <c:v>465.55555555555554</c:v>
                </c:pt>
                <c:pt idx="93">
                  <c:v>471.11111111111109</c:v>
                </c:pt>
                <c:pt idx="94">
                  <c:v>476.66666666666663</c:v>
                </c:pt>
                <c:pt idx="95">
                  <c:v>482.22222222222223</c:v>
                </c:pt>
                <c:pt idx="96">
                  <c:v>487.77777777777777</c:v>
                </c:pt>
                <c:pt idx="97">
                  <c:v>493.33333333333331</c:v>
                </c:pt>
                <c:pt idx="98">
                  <c:v>498.88888888888886</c:v>
                </c:pt>
                <c:pt idx="99">
                  <c:v>504.44444444444446</c:v>
                </c:pt>
                <c:pt idx="100">
                  <c:v>510</c:v>
                </c:pt>
                <c:pt idx="101">
                  <c:v>515.55555555555554</c:v>
                </c:pt>
                <c:pt idx="102">
                  <c:v>521.11111111111109</c:v>
                </c:pt>
                <c:pt idx="103">
                  <c:v>526.66666666666663</c:v>
                </c:pt>
                <c:pt idx="104">
                  <c:v>532.22222222222217</c:v>
                </c:pt>
                <c:pt idx="105">
                  <c:v>537.77777777777771</c:v>
                </c:pt>
                <c:pt idx="106">
                  <c:v>543.33333333333337</c:v>
                </c:pt>
                <c:pt idx="107">
                  <c:v>548.88888888888891</c:v>
                </c:pt>
                <c:pt idx="108">
                  <c:v>554.44444444444446</c:v>
                </c:pt>
                <c:pt idx="109">
                  <c:v>560</c:v>
                </c:pt>
                <c:pt idx="110">
                  <c:v>565.55555555555554</c:v>
                </c:pt>
                <c:pt idx="111">
                  <c:v>571.11111111111109</c:v>
                </c:pt>
                <c:pt idx="112">
                  <c:v>576.66666666666663</c:v>
                </c:pt>
                <c:pt idx="113">
                  <c:v>582.22222222222217</c:v>
                </c:pt>
                <c:pt idx="114">
                  <c:v>587.77777777777771</c:v>
                </c:pt>
                <c:pt idx="115">
                  <c:v>593.33333333333337</c:v>
                </c:pt>
                <c:pt idx="116">
                  <c:v>598.88888888888891</c:v>
                </c:pt>
                <c:pt idx="117">
                  <c:v>604.44444444444446</c:v>
                </c:pt>
                <c:pt idx="118">
                  <c:v>610</c:v>
                </c:pt>
                <c:pt idx="119">
                  <c:v>615.55555555555554</c:v>
                </c:pt>
                <c:pt idx="120">
                  <c:v>621.11111111111109</c:v>
                </c:pt>
                <c:pt idx="121">
                  <c:v>626.66666666666663</c:v>
                </c:pt>
                <c:pt idx="122">
                  <c:v>632.22222222222217</c:v>
                </c:pt>
                <c:pt idx="123">
                  <c:v>637.77777777777771</c:v>
                </c:pt>
                <c:pt idx="124">
                  <c:v>643.33333333333337</c:v>
                </c:pt>
                <c:pt idx="125">
                  <c:v>648.88888888888891</c:v>
                </c:pt>
                <c:pt idx="126">
                  <c:v>654.44444444444446</c:v>
                </c:pt>
                <c:pt idx="127">
                  <c:v>660</c:v>
                </c:pt>
                <c:pt idx="128">
                  <c:v>665.55555555555554</c:v>
                </c:pt>
                <c:pt idx="129">
                  <c:v>671.11111111111109</c:v>
                </c:pt>
                <c:pt idx="130">
                  <c:v>676.66666666666663</c:v>
                </c:pt>
                <c:pt idx="131">
                  <c:v>682.22222222222217</c:v>
                </c:pt>
                <c:pt idx="132">
                  <c:v>687.77777777777771</c:v>
                </c:pt>
                <c:pt idx="133">
                  <c:v>693.33333333333337</c:v>
                </c:pt>
                <c:pt idx="134">
                  <c:v>698.88888888888891</c:v>
                </c:pt>
                <c:pt idx="135">
                  <c:v>704.44444444444446</c:v>
                </c:pt>
                <c:pt idx="136">
                  <c:v>710</c:v>
                </c:pt>
                <c:pt idx="137">
                  <c:v>715.55555555555554</c:v>
                </c:pt>
                <c:pt idx="138">
                  <c:v>721.11111111111109</c:v>
                </c:pt>
                <c:pt idx="139">
                  <c:v>726.66666666666663</c:v>
                </c:pt>
                <c:pt idx="140">
                  <c:v>732.22222222222217</c:v>
                </c:pt>
                <c:pt idx="141">
                  <c:v>737.77777777777771</c:v>
                </c:pt>
                <c:pt idx="142">
                  <c:v>743.33333333333337</c:v>
                </c:pt>
                <c:pt idx="143">
                  <c:v>748.88888888888891</c:v>
                </c:pt>
                <c:pt idx="144">
                  <c:v>754.44444444444446</c:v>
                </c:pt>
                <c:pt idx="145">
                  <c:v>760</c:v>
                </c:pt>
                <c:pt idx="146">
                  <c:v>765.55555555555554</c:v>
                </c:pt>
                <c:pt idx="147">
                  <c:v>771.11111111111109</c:v>
                </c:pt>
                <c:pt idx="148">
                  <c:v>776.66666666666663</c:v>
                </c:pt>
                <c:pt idx="149">
                  <c:v>782.22222222222217</c:v>
                </c:pt>
                <c:pt idx="150">
                  <c:v>787.77777777777771</c:v>
                </c:pt>
                <c:pt idx="151">
                  <c:v>793.33333333333326</c:v>
                </c:pt>
                <c:pt idx="152">
                  <c:v>798.88888888888891</c:v>
                </c:pt>
                <c:pt idx="153">
                  <c:v>804.44444444444446</c:v>
                </c:pt>
                <c:pt idx="154">
                  <c:v>810</c:v>
                </c:pt>
                <c:pt idx="155">
                  <c:v>815.55555555555554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C-4EAF-9D62-0F0E0C29C5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華氏度→摂氏度!$F$7:$F$8</c:f>
              <c:numCache>
                <c:formatCode>General</c:formatCode>
                <c:ptCount val="2"/>
              </c:numCache>
            </c:numRef>
          </c:xVal>
          <c:yVal>
            <c:numRef>
              <c:f>華氏度→摂氏度!$H$7:$H$8</c:f>
              <c:numCache>
                <c:formatCode>0.00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C-4EAF-9D62-0F0E0C29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9400"/>
        <c:axId val="367922512"/>
      </c:scatterChart>
      <c:valAx>
        <c:axId val="3679294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/>
                  <a:t>華氏度</a:t>
                </a:r>
                <a:r>
                  <a:rPr lang="en-US"/>
                  <a:t>(</a:t>
                </a:r>
                <a:r>
                  <a:rPr lang="ja-JP"/>
                  <a:t>℉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67922512"/>
        <c:crosses val="autoZero"/>
        <c:crossBetween val="midCat"/>
        <c:majorUnit val="200"/>
      </c:valAx>
      <c:valAx>
        <c:axId val="3679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/>
                  <a:t>摂氏度</a:t>
                </a:r>
                <a:r>
                  <a:rPr lang="en-US"/>
                  <a:t>(</a:t>
                </a:r>
                <a:r>
                  <a:rPr lang="ja-JP"/>
                  <a:t>℃</a:t>
                </a:r>
                <a:r>
                  <a:rPr lang="en-US"/>
                  <a:t>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6792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A064A-2A5F-4893-9FB3-8A8CFA4080FD}">
  <sheetPr/>
  <sheetViews>
    <sheetView tabSelected="1" zoomScale="76" workbookViewId="0" zoomToFit="1"/>
  </sheetViews>
  <pageMargins left="0" right="0" top="0" bottom="0" header="0" footer="0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161925</xdr:rowOff>
    </xdr:from>
    <xdr:to>
      <xdr:col>17</xdr:col>
      <xdr:colOff>141942</xdr:colOff>
      <xdr:row>5</xdr:row>
      <xdr:rowOff>171344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5" y="371475"/>
          <a:ext cx="7466667" cy="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26113</xdr:rowOff>
    </xdr:from>
    <xdr:to>
      <xdr:col>15</xdr:col>
      <xdr:colOff>161305</xdr:colOff>
      <xdr:row>13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9391" y="1682635"/>
          <a:ext cx="4973501" cy="180952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8</xdr:row>
      <xdr:rowOff>83344</xdr:rowOff>
    </xdr:from>
    <xdr:to>
      <xdr:col>22</xdr:col>
      <xdr:colOff>228229</xdr:colOff>
      <xdr:row>12</xdr:row>
      <xdr:rowOff>208359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3054853" y="1786638"/>
          <a:ext cx="2962464" cy="976662"/>
          <a:chOff x="10848975" y="1085850"/>
          <a:chExt cx="2971429" cy="800100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848975" y="1676426"/>
            <a:ext cx="2971429" cy="209524"/>
          </a:xfrm>
          <a:prstGeom prst="rect">
            <a:avLst/>
          </a:prstGeom>
        </xdr:spPr>
      </xdr:pic>
      <xdr:cxnSp macro="">
        <xdr:nvCxnSpPr>
          <xdr:cNvPr id="6" name="直線矢印コネクタ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flipH="1">
            <a:off x="11229975" y="1371600"/>
            <a:ext cx="142875" cy="3143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1239500" y="1085850"/>
            <a:ext cx="167212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"P×" </a:t>
            </a:r>
            <a:r>
              <a:rPr kumimoji="1" lang="ja-JP" altLang="en-US" sz="1100"/>
              <a:t>が抜けている誤記</a:t>
            </a:r>
          </a:p>
        </xdr:txBody>
      </xdr:sp>
    </xdr:grpSp>
    <xdr:clientData/>
  </xdr:twoCellAnchor>
  <xdr:twoCellAnchor editAs="oneCell">
    <xdr:from>
      <xdr:col>4</xdr:col>
      <xdr:colOff>0</xdr:colOff>
      <xdr:row>29</xdr:row>
      <xdr:rowOff>19071</xdr:rowOff>
    </xdr:from>
    <xdr:to>
      <xdr:col>7</xdr:col>
      <xdr:colOff>78709</xdr:colOff>
      <xdr:row>29</xdr:row>
      <xdr:rowOff>190500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5735" y="3851483"/>
          <a:ext cx="2333333" cy="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6</xdr:col>
      <xdr:colOff>162268</xdr:colOff>
      <xdr:row>30</xdr:row>
      <xdr:rowOff>161905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735" y="4045324"/>
          <a:ext cx="1733333" cy="1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7</xdr:col>
      <xdr:colOff>192995</xdr:colOff>
      <xdr:row>31</xdr:row>
      <xdr:rowOff>161905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5735" y="4258235"/>
          <a:ext cx="2447619" cy="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7</xdr:col>
      <xdr:colOff>132724</xdr:colOff>
      <xdr:row>32</xdr:row>
      <xdr:rowOff>171429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559" y="4684059"/>
          <a:ext cx="5009524" cy="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14309" cy="7093618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02EC23-E022-4E6B-BC85-F8E410F1A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161925</xdr:rowOff>
    </xdr:from>
    <xdr:to>
      <xdr:col>17</xdr:col>
      <xdr:colOff>141942</xdr:colOff>
      <xdr:row>5</xdr:row>
      <xdr:rowOff>171344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B0B2F-9CAB-4A5A-A916-506F224F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371475"/>
          <a:ext cx="7466667" cy="8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26113</xdr:rowOff>
    </xdr:from>
    <xdr:to>
      <xdr:col>16</xdr:col>
      <xdr:colOff>161305</xdr:colOff>
      <xdr:row>14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E00BB6C-EAC4-4387-B0CC-1B9379E88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824" y="2793966"/>
          <a:ext cx="4946216" cy="186799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8</xdr:row>
      <xdr:rowOff>83344</xdr:rowOff>
    </xdr:from>
    <xdr:to>
      <xdr:col>23</xdr:col>
      <xdr:colOff>228229</xdr:colOff>
      <xdr:row>13</xdr:row>
      <xdr:rowOff>208359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2868E71-E535-43AC-83A9-E50E7462E975}"/>
            </a:ext>
          </a:extLst>
        </xdr:cNvPr>
        <xdr:cNvGrpSpPr/>
      </xdr:nvGrpSpPr>
      <xdr:grpSpPr>
        <a:xfrm>
          <a:off x="13738412" y="1786638"/>
          <a:ext cx="2962464" cy="1189574"/>
          <a:chOff x="10848975" y="1085850"/>
          <a:chExt cx="2971429" cy="800100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D2300412-45AF-48CD-9CC9-C724E9189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848975" y="1676426"/>
            <a:ext cx="2971429" cy="209524"/>
          </a:xfrm>
          <a:prstGeom prst="rect">
            <a:avLst/>
          </a:prstGeom>
        </xdr:spPr>
      </xdr:pic>
      <xdr:cxnSp macro="">
        <xdr:nvCxnSpPr>
          <xdr:cNvPr id="6" name="直線矢印コネクタ 5">
            <a:extLst>
              <a:ext uri="{FF2B5EF4-FFF2-40B4-BE49-F238E27FC236}">
                <a16:creationId xmlns:a16="http://schemas.microsoft.com/office/drawing/2014/main" id="{54E096A9-8A0B-4246-B66D-CD788BC05FD7}"/>
              </a:ext>
            </a:extLst>
          </xdr:cNvPr>
          <xdr:cNvCxnSpPr/>
        </xdr:nvCxnSpPr>
        <xdr:spPr>
          <a:xfrm flipH="1">
            <a:off x="11229975" y="1371600"/>
            <a:ext cx="142875" cy="3143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3193B9D-585D-4566-A86B-7C0459A3F5A6}"/>
              </a:ext>
            </a:extLst>
          </xdr:cNvPr>
          <xdr:cNvSpPr txBox="1"/>
        </xdr:nvSpPr>
        <xdr:spPr>
          <a:xfrm>
            <a:off x="11239500" y="1085850"/>
            <a:ext cx="167212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"P×" </a:t>
            </a:r>
            <a:r>
              <a:rPr kumimoji="1" lang="ja-JP" altLang="en-US" sz="1100"/>
              <a:t>が抜けている誤記</a:t>
            </a:r>
          </a:p>
        </xdr:txBody>
      </xdr:sp>
    </xdr:grpSp>
    <xdr:clientData/>
  </xdr:twoCellAnchor>
  <xdr:twoCellAnchor editAs="oneCell">
    <xdr:from>
      <xdr:col>4</xdr:col>
      <xdr:colOff>0</xdr:colOff>
      <xdr:row>29</xdr:row>
      <xdr:rowOff>19071</xdr:rowOff>
    </xdr:from>
    <xdr:to>
      <xdr:col>7</xdr:col>
      <xdr:colOff>78709</xdr:colOff>
      <xdr:row>29</xdr:row>
      <xdr:rowOff>190500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7314EDD-C0B0-4803-AB3B-9D8BCCE0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5175" y="6096021"/>
          <a:ext cx="2307559" cy="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6</xdr:col>
      <xdr:colOff>162268</xdr:colOff>
      <xdr:row>30</xdr:row>
      <xdr:rowOff>161905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BAFA167-C3BB-4F84-AD0F-EC198093A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175" y="6286500"/>
          <a:ext cx="1705318" cy="1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7</xdr:col>
      <xdr:colOff>192995</xdr:colOff>
      <xdr:row>31</xdr:row>
      <xdr:rowOff>161905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BA582B-B4CF-4FA4-83FD-EEA6D3840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5175" y="6496050"/>
          <a:ext cx="2421845" cy="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7</xdr:col>
      <xdr:colOff>132724</xdr:colOff>
      <xdr:row>32</xdr:row>
      <xdr:rowOff>171429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80D6A60-101D-4063-84B1-82E80BC04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6705600"/>
          <a:ext cx="4980949" cy="171429"/>
        </a:xfrm>
        <a:prstGeom prst="rect">
          <a:avLst/>
        </a:prstGeom>
      </xdr:spPr>
    </xdr:pic>
    <xdr:clientData/>
  </xdr:twoCellAnchor>
  <xdr:twoCellAnchor>
    <xdr:from>
      <xdr:col>13</xdr:col>
      <xdr:colOff>201706</xdr:colOff>
      <xdr:row>9</xdr:row>
      <xdr:rowOff>180415</xdr:rowOff>
    </xdr:from>
    <xdr:to>
      <xdr:col>19</xdr:col>
      <xdr:colOff>672353</xdr:colOff>
      <xdr:row>22</xdr:row>
      <xdr:rowOff>155762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3DA517A-A8F5-4DC7-94F0-957F76F5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10</xdr:col>
      <xdr:colOff>470647</xdr:colOff>
      <xdr:row>19</xdr:row>
      <xdr:rowOff>188258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tfood-tecsheet.ssl-lolipop.jp/se07tm01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atfood-tecsheet.ssl-lolipop.jp/se07tm01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zoomScale="85" zoomScaleNormal="85" workbookViewId="0">
      <selection activeCell="F17" sqref="F17"/>
    </sheetView>
  </sheetViews>
  <sheetFormatPr defaultRowHeight="16.5" x14ac:dyDescent="0.4"/>
  <cols>
    <col min="2" max="2" width="15.25" customWidth="1"/>
    <col min="4" max="4" width="10.125" bestFit="1" customWidth="1"/>
    <col min="5" max="6" width="10.125" customWidth="1"/>
  </cols>
  <sheetData>
    <row r="1" spans="1:18" x14ac:dyDescent="0.4">
      <c r="A1" t="s">
        <v>7</v>
      </c>
    </row>
    <row r="2" spans="1:18" x14ac:dyDescent="0.4">
      <c r="A2" s="1" t="s">
        <v>22</v>
      </c>
    </row>
    <row r="3" spans="1:18" x14ac:dyDescent="0.4">
      <c r="A3" t="s">
        <v>11</v>
      </c>
      <c r="B3" t="s">
        <v>10</v>
      </c>
      <c r="C3">
        <v>0.69</v>
      </c>
      <c r="D3" t="s">
        <v>16</v>
      </c>
    </row>
    <row r="4" spans="1:18" x14ac:dyDescent="0.4">
      <c r="A4" t="s">
        <v>12</v>
      </c>
      <c r="B4" t="s">
        <v>13</v>
      </c>
      <c r="C4">
        <v>261.39999999999998</v>
      </c>
      <c r="D4" t="s">
        <v>17</v>
      </c>
    </row>
    <row r="5" spans="1:18" x14ac:dyDescent="0.4">
      <c r="A5" t="s">
        <v>14</v>
      </c>
      <c r="B5" t="s">
        <v>15</v>
      </c>
      <c r="C5">
        <v>3</v>
      </c>
      <c r="D5" t="s">
        <v>17</v>
      </c>
    </row>
    <row r="6" spans="1:18" x14ac:dyDescent="0.4">
      <c r="A6" t="s">
        <v>34</v>
      </c>
      <c r="B6" t="s">
        <v>35</v>
      </c>
      <c r="C6">
        <f>120 + (129 - 120)/35 *20</f>
        <v>125.14285714285714</v>
      </c>
      <c r="D6" t="s">
        <v>20</v>
      </c>
    </row>
    <row r="7" spans="1:18" x14ac:dyDescent="0.4">
      <c r="A7" t="s">
        <v>27</v>
      </c>
      <c r="B7" t="s">
        <v>36</v>
      </c>
      <c r="C7" s="4">
        <f>D_o/2 / ((D_o -2*t)/2)</f>
        <v>1.0234925606891152</v>
      </c>
    </row>
    <row r="8" spans="1:18" x14ac:dyDescent="0.4">
      <c r="A8" t="s">
        <v>40</v>
      </c>
      <c r="B8" t="s">
        <v>39</v>
      </c>
      <c r="C8" s="4">
        <v>0.59499999999999997</v>
      </c>
      <c r="L8">
        <f>545*COS(RADIANS(45))</f>
        <v>385.37319574666844</v>
      </c>
    </row>
    <row r="9" spans="1:18" x14ac:dyDescent="0.4">
      <c r="B9" t="s">
        <v>44</v>
      </c>
      <c r="C9" s="4">
        <f>(σ_a*η + P)/(σ_a*η - P)</f>
        <v>1.0187067913786092</v>
      </c>
    </row>
    <row r="10" spans="1:18" x14ac:dyDescent="0.4">
      <c r="C10" s="4"/>
    </row>
    <row r="12" spans="1:18" x14ac:dyDescent="0.4">
      <c r="C12" t="s">
        <v>8</v>
      </c>
      <c r="D12" t="s">
        <v>18</v>
      </c>
      <c r="E12" t="s">
        <v>53</v>
      </c>
      <c r="F12" t="s">
        <v>54</v>
      </c>
      <c r="G12" t="s">
        <v>19</v>
      </c>
      <c r="H12" t="s">
        <v>52</v>
      </c>
    </row>
    <row r="13" spans="1:18" x14ac:dyDescent="0.4">
      <c r="A13">
        <v>1</v>
      </c>
      <c r="B13" s="5" t="s">
        <v>0</v>
      </c>
      <c r="C13" t="s">
        <v>9</v>
      </c>
      <c r="D13" s="2">
        <f>$C$3*($C$4^2 + ($C$4 - 2*$C$5)^2)/(2*$C$5*($C$4 + ($C$4 - 2*$C$5)))</f>
        <v>29.720005417956656</v>
      </c>
      <c r="E13" s="3">
        <f>$D$13/D13</f>
        <v>1</v>
      </c>
      <c r="F13" s="3">
        <f t="shared" ref="F13:F16" si="0">D13/$D$17</f>
        <v>0.9886565788881494</v>
      </c>
      <c r="R13">
        <f>$C$3*(0.5*($C$4/$C$5)^2 - ($C$4/$C$5) + 1)/(($C$4/$C$5) - 1)</f>
        <v>29.720005417956653</v>
      </c>
    </row>
    <row r="14" spans="1:18" x14ac:dyDescent="0.4">
      <c r="A14">
        <v>2</v>
      </c>
      <c r="B14" t="s">
        <v>1</v>
      </c>
      <c r="C14">
        <v>0.4</v>
      </c>
      <c r="D14" s="2">
        <f>P*(D_o/(2*t)-C14)</f>
        <v>29.784999999999997</v>
      </c>
      <c r="E14" s="3">
        <f t="shared" ref="E14:E20" si="1">D14/$D$13</f>
        <v>1.0021868967091128</v>
      </c>
      <c r="F14" s="3">
        <f t="shared" si="0"/>
        <v>0.99081866870696256</v>
      </c>
      <c r="G14">
        <f t="shared" ref="G14:G20" si="2">$C$3*$C$4/(2*$C$6+2*C14*$C$3)</f>
        <v>0.71905455092193915</v>
      </c>
      <c r="H14" s="3">
        <f t="shared" ref="H14:H20" si="3">$G$21/G14</f>
        <v>1.6549182528198738</v>
      </c>
      <c r="I14" t="s">
        <v>50</v>
      </c>
    </row>
    <row r="15" spans="1:18" x14ac:dyDescent="0.4">
      <c r="A15">
        <v>3</v>
      </c>
      <c r="B15" t="s">
        <v>2</v>
      </c>
      <c r="C15">
        <v>1</v>
      </c>
      <c r="D15" s="2">
        <f>P*(D_o/(2*t)-C15)</f>
        <v>29.370999999999995</v>
      </c>
      <c r="E15" s="3">
        <f t="shared" si="1"/>
        <v>0.98825688578960369</v>
      </c>
      <c r="F15" s="3">
        <f t="shared" si="0"/>
        <v>0.97704667176740623</v>
      </c>
      <c r="G15">
        <f t="shared" si="2"/>
        <v>0.71668880487721798</v>
      </c>
      <c r="H15" s="3">
        <f t="shared" si="3"/>
        <v>1.6603810370636101</v>
      </c>
    </row>
    <row r="16" spans="1:18" x14ac:dyDescent="0.4">
      <c r="A16">
        <v>4</v>
      </c>
      <c r="B16" t="s">
        <v>3</v>
      </c>
      <c r="C16">
        <v>0.5</v>
      </c>
      <c r="D16" s="2">
        <f>P*(D_o/(2*t)-C16)</f>
        <v>29.715999999999994</v>
      </c>
      <c r="E16" s="3">
        <f t="shared" si="1"/>
        <v>0.99986522822252777</v>
      </c>
      <c r="F16" s="3">
        <f t="shared" si="0"/>
        <v>0.988523335883703</v>
      </c>
      <c r="G16">
        <f t="shared" si="2"/>
        <v>0.71865917590205075</v>
      </c>
      <c r="H16" s="3">
        <f t="shared" si="3"/>
        <v>1.6558287168604964</v>
      </c>
      <c r="I16" t="s">
        <v>37</v>
      </c>
    </row>
    <row r="17" spans="1:9" x14ac:dyDescent="0.4">
      <c r="A17">
        <v>5</v>
      </c>
      <c r="B17" s="6" t="s">
        <v>4</v>
      </c>
      <c r="C17">
        <v>0</v>
      </c>
      <c r="D17" s="2">
        <f>P*(D_o/(2*t)-C17)</f>
        <v>30.060999999999996</v>
      </c>
      <c r="E17" s="3">
        <f t="shared" si="1"/>
        <v>1.0114735706554518</v>
      </c>
      <c r="F17" s="3">
        <f>D17/$D$17</f>
        <v>1</v>
      </c>
      <c r="G17">
        <f>$C$3*$C$4/(2*$C$6+2*C17*$C$3)</f>
        <v>0.72064041095890397</v>
      </c>
      <c r="H17" s="3">
        <f t="shared" si="3"/>
        <v>1.6512763966573829</v>
      </c>
    </row>
    <row r="18" spans="1:9" x14ac:dyDescent="0.4">
      <c r="A18">
        <v>6</v>
      </c>
      <c r="B18" t="s">
        <v>5</v>
      </c>
      <c r="C18">
        <v>0.7</v>
      </c>
      <c r="D18" s="2">
        <f>$C$3*($C$4/(2*$C$5)-C18)</f>
        <v>29.577999999999992</v>
      </c>
      <c r="E18" s="3">
        <f t="shared" si="1"/>
        <v>0.99522189124935811</v>
      </c>
      <c r="F18" s="3">
        <f t="shared" ref="F18:F20" si="4">D18/$D$17</f>
        <v>0.98393267023718423</v>
      </c>
      <c r="G18">
        <f t="shared" si="2"/>
        <v>0.7178697288206134</v>
      </c>
      <c r="H18" s="3">
        <f t="shared" si="3"/>
        <v>1.6576496449417422</v>
      </c>
      <c r="I18" t="s">
        <v>38</v>
      </c>
    </row>
    <row r="19" spans="1:9" x14ac:dyDescent="0.4">
      <c r="A19">
        <v>7</v>
      </c>
      <c r="B19" t="s">
        <v>6</v>
      </c>
      <c r="C19">
        <v>0.4</v>
      </c>
      <c r="D19" s="2">
        <f>P*(D_o/(2*t)-C19)</f>
        <v>29.784999999999997</v>
      </c>
      <c r="E19" s="3">
        <f t="shared" si="1"/>
        <v>1.0021868967091128</v>
      </c>
      <c r="F19" s="3">
        <f t="shared" si="4"/>
        <v>0.99081866870696256</v>
      </c>
      <c r="G19">
        <f t="shared" si="2"/>
        <v>0.71905455092193915</v>
      </c>
      <c r="H19" s="3">
        <f t="shared" si="3"/>
        <v>1.6549182528198738</v>
      </c>
    </row>
    <row r="20" spans="1:9" x14ac:dyDescent="0.4">
      <c r="B20" t="s">
        <v>21</v>
      </c>
      <c r="C20">
        <v>0.7</v>
      </c>
      <c r="D20" s="2">
        <f>P*(D_o/(2*t)-C20)</f>
        <v>29.577999999999992</v>
      </c>
      <c r="E20" s="3">
        <f t="shared" si="1"/>
        <v>0.99522189124935811</v>
      </c>
      <c r="F20" s="3">
        <f t="shared" si="4"/>
        <v>0.98393267023718423</v>
      </c>
      <c r="G20">
        <f t="shared" si="2"/>
        <v>0.7178697288206134</v>
      </c>
      <c r="H20" s="3">
        <f t="shared" si="3"/>
        <v>1.6576496449417422</v>
      </c>
    </row>
    <row r="21" spans="1:9" x14ac:dyDescent="0.4">
      <c r="A21">
        <v>8</v>
      </c>
      <c r="B21" t="s">
        <v>41</v>
      </c>
      <c r="D21" s="2"/>
      <c r="E21" s="3"/>
      <c r="F21" s="3"/>
      <c r="G21">
        <f>P*(D_o-2*t)/(2*σ_a*η - 1.2*P)</f>
        <v>1.1899765010939145</v>
      </c>
      <c r="H21" s="3">
        <f>$G$21/G21</f>
        <v>1</v>
      </c>
      <c r="I21" t="s">
        <v>46</v>
      </c>
    </row>
    <row r="22" spans="1:9" x14ac:dyDescent="0.4">
      <c r="A22">
        <v>9</v>
      </c>
      <c r="B22" t="s">
        <v>42</v>
      </c>
      <c r="D22" s="2"/>
      <c r="E22" s="3"/>
      <c r="F22" s="3"/>
      <c r="G22">
        <f>P*D_o/(2*σ_a*η + 2*Y*P)</f>
        <v>1.1997811271809535</v>
      </c>
      <c r="H22" s="3">
        <f>$G$21/G22</f>
        <v>0.99182798773466596</v>
      </c>
      <c r="I22" t="s">
        <v>45</v>
      </c>
    </row>
    <row r="23" spans="1:9" x14ac:dyDescent="0.4">
      <c r="B23" t="s">
        <v>48</v>
      </c>
      <c r="C23" t="s">
        <v>49</v>
      </c>
      <c r="D23" s="2"/>
      <c r="E23" s="3">
        <f>0.385*σ_a*η</f>
        <v>28.667099999999998</v>
      </c>
      <c r="F23" s="3"/>
    </row>
    <row r="24" spans="1:9" x14ac:dyDescent="0.4">
      <c r="A24">
        <v>10</v>
      </c>
      <c r="B24" t="s">
        <v>47</v>
      </c>
      <c r="D24" s="2"/>
      <c r="E24" s="3"/>
      <c r="F24" s="3"/>
      <c r="G24">
        <f>(D_o-2*t)/2*(((σ_a*η+P)/(σ_a*η-P))^0.5 - 1)</f>
        <v>1.1888942926444783</v>
      </c>
    </row>
    <row r="25" spans="1:9" x14ac:dyDescent="0.4">
      <c r="A25">
        <v>11</v>
      </c>
      <c r="B25" t="s">
        <v>43</v>
      </c>
      <c r="D25" s="2"/>
      <c r="E25" s="3"/>
      <c r="F25" s="3"/>
      <c r="G25">
        <f>(D_o -2*t)/2*(Z^0.5 -1)</f>
        <v>1.1888942926444783</v>
      </c>
    </row>
    <row r="26" spans="1:9" x14ac:dyDescent="0.4">
      <c r="D26" s="2"/>
      <c r="E26" s="3"/>
      <c r="F26" s="3"/>
    </row>
    <row r="28" spans="1:9" x14ac:dyDescent="0.4">
      <c r="A28" t="s">
        <v>23</v>
      </c>
      <c r="E28" s="3"/>
      <c r="F28" s="3"/>
    </row>
    <row r="29" spans="1:9" x14ac:dyDescent="0.4">
      <c r="A29" t="s">
        <v>27</v>
      </c>
      <c r="B29" t="s">
        <v>28</v>
      </c>
      <c r="C29" s="4">
        <f>($C$4/2)/($C$4/2 - $C$5)</f>
        <v>1.0234925606891152</v>
      </c>
    </row>
    <row r="30" spans="1:9" x14ac:dyDescent="0.4">
      <c r="A30" t="s">
        <v>31</v>
      </c>
      <c r="B30" t="s">
        <v>30</v>
      </c>
      <c r="C30" s="4">
        <f>$C$3*((($C$4/($C$4-2*$C$5))^2+1)/($C$29^2 - 1))</f>
        <v>29.720005417956592</v>
      </c>
    </row>
    <row r="31" spans="1:9" x14ac:dyDescent="0.4">
      <c r="A31" t="s">
        <v>24</v>
      </c>
      <c r="B31" t="s">
        <v>29</v>
      </c>
      <c r="C31" s="4">
        <f>$C$3*(1/($C$29^2 -1 ))</f>
        <v>14.515002708978296</v>
      </c>
    </row>
    <row r="32" spans="1:9" x14ac:dyDescent="0.4">
      <c r="A32" t="s">
        <v>25</v>
      </c>
      <c r="B32" t="s">
        <v>26</v>
      </c>
      <c r="C32" s="4">
        <f>-$C$3*(((($C$4/2)/($C$4/2 - 2*$C$5))^2 - 1)/($C$29^2 - 1))</f>
        <v>-1.4303962325130191</v>
      </c>
    </row>
    <row r="34" spans="2:3" x14ac:dyDescent="0.4">
      <c r="B34" t="s">
        <v>51</v>
      </c>
      <c r="C34" s="4">
        <f>SQRT(0.5*((C30-C31)^2 + (C31-C32)^2 + (C32-C30)^2))</f>
        <v>26.97957910873453</v>
      </c>
    </row>
  </sheetData>
  <phoneticPr fontId="1"/>
  <hyperlinks>
    <hyperlink ref="A2" r:id="rId1" xr:uid="{00000000-0004-0000-0000-000000000000}"/>
  </hyperlinks>
  <pageMargins left="0.19685039370078741" right="0" top="0.39370078740157483" bottom="0" header="0" footer="0"/>
  <pageSetup paperSize="9" scale="67" fitToHeight="0" orientation="landscape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39D0-F1E3-4ACB-97CA-FED40323D0C0}">
  <sheetPr>
    <pageSetUpPr fitToPage="1"/>
  </sheetPr>
  <dimension ref="A1:S34"/>
  <sheetViews>
    <sheetView zoomScale="85" zoomScaleNormal="85" workbookViewId="0">
      <selection activeCell="N24" sqref="N24"/>
    </sheetView>
  </sheetViews>
  <sheetFormatPr defaultRowHeight="16.5" x14ac:dyDescent="0.4"/>
  <cols>
    <col min="2" max="2" width="15.25" customWidth="1"/>
    <col min="4" max="4" width="10.125" bestFit="1" customWidth="1"/>
    <col min="5" max="6" width="10.125" customWidth="1"/>
  </cols>
  <sheetData>
    <row r="1" spans="1:19" x14ac:dyDescent="0.4">
      <c r="A1" t="s">
        <v>7</v>
      </c>
    </row>
    <row r="2" spans="1:19" x14ac:dyDescent="0.4">
      <c r="A2" s="1" t="s">
        <v>22</v>
      </c>
    </row>
    <row r="3" spans="1:19" x14ac:dyDescent="0.4">
      <c r="A3" t="s">
        <v>11</v>
      </c>
      <c r="B3" t="s">
        <v>10</v>
      </c>
      <c r="C3">
        <v>0.49</v>
      </c>
      <c r="D3" t="s">
        <v>16</v>
      </c>
    </row>
    <row r="4" spans="1:19" x14ac:dyDescent="0.4">
      <c r="A4" t="s">
        <v>12</v>
      </c>
      <c r="B4" t="s">
        <v>13</v>
      </c>
      <c r="C4">
        <v>355.6</v>
      </c>
      <c r="D4" t="s">
        <v>17</v>
      </c>
    </row>
    <row r="5" spans="1:19" x14ac:dyDescent="0.4">
      <c r="A5" t="s">
        <v>14</v>
      </c>
      <c r="B5" t="s">
        <v>15</v>
      </c>
      <c r="C5">
        <v>3</v>
      </c>
      <c r="D5" t="s">
        <v>17</v>
      </c>
    </row>
    <row r="6" spans="1:19" x14ac:dyDescent="0.4">
      <c r="A6" t="s">
        <v>34</v>
      </c>
      <c r="B6" t="s">
        <v>35</v>
      </c>
      <c r="C6">
        <v>129</v>
      </c>
      <c r="D6" t="s">
        <v>20</v>
      </c>
    </row>
    <row r="7" spans="1:19" x14ac:dyDescent="0.4">
      <c r="A7" t="s">
        <v>27</v>
      </c>
      <c r="B7" t="s">
        <v>36</v>
      </c>
      <c r="C7" s="4">
        <f>D_o/2 / ((D_o -2*t)/2)</f>
        <v>1.0171624713958809</v>
      </c>
    </row>
    <row r="8" spans="1:19" x14ac:dyDescent="0.4">
      <c r="A8" t="s">
        <v>40</v>
      </c>
      <c r="B8" t="s">
        <v>39</v>
      </c>
      <c r="C8" s="2">
        <v>0.59499999999999997</v>
      </c>
      <c r="M8">
        <f>545*COS(RADIANS(45))</f>
        <v>385.37319574666844</v>
      </c>
    </row>
    <row r="9" spans="1:19" x14ac:dyDescent="0.4">
      <c r="B9" t="s">
        <v>44</v>
      </c>
      <c r="C9" s="4">
        <f>(σ_a*η + P)/(σ_a*η - P)</f>
        <v>1.012849931161083</v>
      </c>
    </row>
    <row r="10" spans="1:19" x14ac:dyDescent="0.4">
      <c r="C10" s="4"/>
    </row>
    <row r="12" spans="1:19" x14ac:dyDescent="0.4">
      <c r="C12" t="s">
        <v>8</v>
      </c>
      <c r="D12" t="s">
        <v>18</v>
      </c>
      <c r="E12" t="s">
        <v>53</v>
      </c>
      <c r="F12" t="s">
        <v>54</v>
      </c>
      <c r="G12" t="s">
        <v>19</v>
      </c>
      <c r="H12" t="s">
        <v>52</v>
      </c>
      <c r="I12" t="s">
        <v>62</v>
      </c>
    </row>
    <row r="13" spans="1:19" x14ac:dyDescent="0.4">
      <c r="A13">
        <v>5</v>
      </c>
      <c r="B13" s="6" t="s">
        <v>12</v>
      </c>
      <c r="C13">
        <v>0</v>
      </c>
      <c r="D13" s="2">
        <f>P*(D_o/(2*t)-C13)</f>
        <v>29.04066666666667</v>
      </c>
      <c r="E13" s="3">
        <f>D13/$D$14</f>
        <v>1.0084352241060821</v>
      </c>
      <c r="F13" s="3">
        <f>D13/$D$13</f>
        <v>1</v>
      </c>
      <c r="G13">
        <f>$C$3*$C$4/(2*$C$6+2*C13*$C$3)</f>
        <v>0.67536434108527132</v>
      </c>
      <c r="H13" s="3">
        <f>$G$21/G13</f>
        <v>1.6586677793301892</v>
      </c>
      <c r="I13" s="7">
        <v>1</v>
      </c>
    </row>
    <row r="14" spans="1:19" x14ac:dyDescent="0.4">
      <c r="A14">
        <v>1</v>
      </c>
      <c r="B14" s="5" t="s">
        <v>55</v>
      </c>
      <c r="C14" t="s">
        <v>9</v>
      </c>
      <c r="D14" s="2">
        <f>$C$3*($C$4^2 + ($C$4 - 2*$C$5)^2)/(2*$C$5*($C$4 + ($C$4 - 2*$C$5)))</f>
        <v>28.797751181697858</v>
      </c>
      <c r="E14" s="3">
        <f>$D$14/D14</f>
        <v>1</v>
      </c>
      <c r="F14" s="3">
        <f t="shared" ref="F14:F20" si="0">D14/$D$13</f>
        <v>0.99163533372849066</v>
      </c>
      <c r="I14" s="7">
        <v>1</v>
      </c>
      <c r="S14">
        <f>$C$3*(0.5*($C$4/$C$5)^2 - ($C$4/$C$5) + 1)/(($C$4/$C$5) - 1)</f>
        <v>28.797751181697866</v>
      </c>
    </row>
    <row r="15" spans="1:19" x14ac:dyDescent="0.4">
      <c r="A15">
        <v>2</v>
      </c>
      <c r="B15" t="s">
        <v>56</v>
      </c>
      <c r="C15">
        <v>0.4</v>
      </c>
      <c r="D15" s="2">
        <f>P*(D_o/(2*t)-C15)</f>
        <v>28.844666666666669</v>
      </c>
      <c r="E15" s="3">
        <f t="shared" ref="E15:E20" si="1">D15/$D$14</f>
        <v>1.0016291371042412</v>
      </c>
      <c r="F15" s="3">
        <f t="shared" si="0"/>
        <v>0.99325084364454441</v>
      </c>
      <c r="G15">
        <f t="shared" ref="G15:G20" si="2">$C$3*$C$4/(2*$C$6+2*C15*$C$3)</f>
        <v>0.67433976284095487</v>
      </c>
      <c r="H15" s="3">
        <f t="shared" ref="H15:H22" si="3">$G$21/G15</f>
        <v>1.66118792572359</v>
      </c>
      <c r="I15" s="7">
        <v>1</v>
      </c>
      <c r="J15" t="s">
        <v>50</v>
      </c>
    </row>
    <row r="16" spans="1:19" x14ac:dyDescent="0.4">
      <c r="A16">
        <v>3</v>
      </c>
      <c r="B16" t="s">
        <v>57</v>
      </c>
      <c r="C16">
        <v>1</v>
      </c>
      <c r="D16" s="2">
        <f>P*(D_o/(2*t)-C16)</f>
        <v>28.550666666666668</v>
      </c>
      <c r="E16" s="3">
        <f t="shared" si="1"/>
        <v>0.99142000660148</v>
      </c>
      <c r="F16" s="3">
        <f t="shared" si="0"/>
        <v>0.98312710911136103</v>
      </c>
      <c r="G16">
        <f t="shared" si="2"/>
        <v>0.67280871109738194</v>
      </c>
      <c r="H16" s="3">
        <f t="shared" si="3"/>
        <v>1.6649681453136915</v>
      </c>
      <c r="I16" s="7">
        <v>1</v>
      </c>
    </row>
    <row r="17" spans="1:10" x14ac:dyDescent="0.4">
      <c r="A17">
        <v>4</v>
      </c>
      <c r="B17" t="s">
        <v>58</v>
      </c>
      <c r="C17">
        <v>0.5</v>
      </c>
      <c r="D17" s="2">
        <f>P*(D_o/(2*t)-C17)</f>
        <v>28.795666666666669</v>
      </c>
      <c r="E17" s="3">
        <f t="shared" si="1"/>
        <v>0.99992761535378105</v>
      </c>
      <c r="F17" s="3">
        <f t="shared" si="0"/>
        <v>0.99156355455568046</v>
      </c>
      <c r="G17">
        <f t="shared" si="2"/>
        <v>0.67408410383380402</v>
      </c>
      <c r="H17" s="3">
        <f t="shared" si="3"/>
        <v>1.6618179623219402</v>
      </c>
      <c r="I17" s="7">
        <v>1</v>
      </c>
      <c r="J17" t="s">
        <v>37</v>
      </c>
    </row>
    <row r="18" spans="1:10" x14ac:dyDescent="0.4">
      <c r="A18">
        <v>6</v>
      </c>
      <c r="B18" t="s">
        <v>61</v>
      </c>
      <c r="C18">
        <v>0.7</v>
      </c>
      <c r="D18" s="2">
        <f>$C$3*($C$4/(2*$C$5)-C18)</f>
        <v>28.697666666666667</v>
      </c>
      <c r="E18" s="3">
        <f t="shared" si="1"/>
        <v>0.99652457185286047</v>
      </c>
      <c r="F18" s="3">
        <f t="shared" si="0"/>
        <v>0.98818897637795267</v>
      </c>
      <c r="G18">
        <f t="shared" si="2"/>
        <v>0.673573366939069</v>
      </c>
      <c r="H18" s="3">
        <f t="shared" si="3"/>
        <v>1.6630780355186408</v>
      </c>
      <c r="I18" s="7">
        <v>1</v>
      </c>
      <c r="J18" t="s">
        <v>38</v>
      </c>
    </row>
    <row r="19" spans="1:10" x14ac:dyDescent="0.4">
      <c r="A19">
        <v>7</v>
      </c>
      <c r="B19" t="s">
        <v>59</v>
      </c>
      <c r="C19">
        <v>0.4</v>
      </c>
      <c r="D19" s="2">
        <f>P*(D_o/(2*t)-C19)</f>
        <v>28.844666666666669</v>
      </c>
      <c r="E19" s="3">
        <f t="shared" si="1"/>
        <v>1.0016291371042412</v>
      </c>
      <c r="F19" s="3">
        <f t="shared" si="0"/>
        <v>0.99325084364454441</v>
      </c>
      <c r="G19">
        <f t="shared" si="2"/>
        <v>0.67433976284095487</v>
      </c>
      <c r="H19" s="3">
        <f t="shared" si="3"/>
        <v>1.66118792572359</v>
      </c>
      <c r="I19" s="7">
        <v>1</v>
      </c>
    </row>
    <row r="20" spans="1:10" x14ac:dyDescent="0.4">
      <c r="B20" t="s">
        <v>60</v>
      </c>
      <c r="C20">
        <v>0.7</v>
      </c>
      <c r="D20" s="2">
        <f>P*(D_o/(2*t)-C20)</f>
        <v>28.697666666666667</v>
      </c>
      <c r="E20" s="3">
        <f t="shared" si="1"/>
        <v>0.99652457185286047</v>
      </c>
      <c r="F20" s="3">
        <f t="shared" si="0"/>
        <v>0.98818897637795267</v>
      </c>
      <c r="G20">
        <f t="shared" si="2"/>
        <v>0.673573366939069</v>
      </c>
      <c r="H20" s="3">
        <f t="shared" si="3"/>
        <v>1.6630780355186408</v>
      </c>
      <c r="I20" s="7">
        <v>1</v>
      </c>
    </row>
    <row r="21" spans="1:10" x14ac:dyDescent="0.4">
      <c r="A21">
        <v>8</v>
      </c>
      <c r="B21" t="s">
        <v>41</v>
      </c>
      <c r="D21" s="2"/>
      <c r="E21" s="3"/>
      <c r="F21" s="3"/>
      <c r="G21">
        <f>P*(D_o-2*t)/(2*σ_a*η - 1.2*P)</f>
        <v>1.1202050718667034</v>
      </c>
      <c r="H21" s="3">
        <f t="shared" si="3"/>
        <v>1</v>
      </c>
      <c r="I21" s="3"/>
      <c r="J21" t="s">
        <v>46</v>
      </c>
    </row>
    <row r="22" spans="1:10" x14ac:dyDescent="0.4">
      <c r="A22">
        <v>9</v>
      </c>
      <c r="B22" t="s">
        <v>42</v>
      </c>
      <c r="D22" s="2"/>
      <c r="E22" s="3"/>
      <c r="F22" s="3"/>
      <c r="G22">
        <f>P*D_o/(2*σ_a*η + 2*Y*P)</f>
        <v>1.1277431046566118</v>
      </c>
      <c r="H22" s="3">
        <f t="shared" si="3"/>
        <v>0.99331582453594014</v>
      </c>
      <c r="I22" s="3"/>
      <c r="J22" t="s">
        <v>45</v>
      </c>
    </row>
    <row r="23" spans="1:10" x14ac:dyDescent="0.4">
      <c r="B23" t="s">
        <v>48</v>
      </c>
      <c r="C23" t="s">
        <v>49</v>
      </c>
      <c r="D23" s="2"/>
      <c r="E23" s="3">
        <f>0.385*σ_a*η</f>
        <v>29.550674999999998</v>
      </c>
      <c r="F23" s="3"/>
    </row>
    <row r="24" spans="1:10" x14ac:dyDescent="0.4">
      <c r="A24">
        <v>10</v>
      </c>
      <c r="B24" t="s">
        <v>47</v>
      </c>
      <c r="D24" s="2"/>
      <c r="E24" s="3"/>
      <c r="F24" s="3"/>
      <c r="G24">
        <f>(D_o-2*t)/2*(((σ_a*η+P)/(σ_a*η-P))^0.5 - 1)</f>
        <v>1.1194990915564607</v>
      </c>
    </row>
    <row r="25" spans="1:10" x14ac:dyDescent="0.4">
      <c r="A25">
        <v>11</v>
      </c>
      <c r="B25" t="s">
        <v>43</v>
      </c>
      <c r="D25" s="2"/>
      <c r="E25" s="3"/>
      <c r="F25" s="3"/>
      <c r="G25">
        <f>(D_o -2*t)/2*(Z^0.5 -1)</f>
        <v>1.1194990915564607</v>
      </c>
    </row>
    <row r="26" spans="1:10" x14ac:dyDescent="0.4">
      <c r="D26" s="2"/>
      <c r="E26" s="3"/>
      <c r="F26" s="3"/>
    </row>
    <row r="28" spans="1:10" x14ac:dyDescent="0.4">
      <c r="A28" t="s">
        <v>23</v>
      </c>
      <c r="E28" s="3"/>
      <c r="F28" s="3"/>
    </row>
    <row r="29" spans="1:10" x14ac:dyDescent="0.4">
      <c r="A29" t="s">
        <v>27</v>
      </c>
      <c r="B29" t="s">
        <v>28</v>
      </c>
      <c r="C29" s="4">
        <f>($C$4/2)/($C$4/2 - $C$5)</f>
        <v>1.0171624713958809</v>
      </c>
    </row>
    <row r="30" spans="1:10" x14ac:dyDescent="0.4">
      <c r="A30" t="s">
        <v>31</v>
      </c>
      <c r="B30" t="s">
        <v>30</v>
      </c>
      <c r="C30" s="4">
        <f>$C$3*((($C$4/($C$4-2*$C$5))^2+1)/($C$29^2 - 1))</f>
        <v>28.79775118169799</v>
      </c>
    </row>
    <row r="31" spans="1:10" x14ac:dyDescent="0.4">
      <c r="A31" t="s">
        <v>24</v>
      </c>
      <c r="B31" t="s">
        <v>29</v>
      </c>
      <c r="C31" s="4">
        <f>$C$3*(1/($C$29^2 -1 ))</f>
        <v>14.153875590848992</v>
      </c>
    </row>
    <row r="32" spans="1:10" x14ac:dyDescent="0.4">
      <c r="A32" t="s">
        <v>25</v>
      </c>
      <c r="B32" t="s">
        <v>26</v>
      </c>
      <c r="C32" s="4">
        <f>-$C$3*(((($C$4/2)/($C$4/2 - 2*$C$5))^2 - 1)/($C$29^2 - 1))</f>
        <v>-1.0058928688828137</v>
      </c>
    </row>
    <row r="34" spans="2:3" x14ac:dyDescent="0.4">
      <c r="B34" t="s">
        <v>51</v>
      </c>
      <c r="C34" s="4">
        <f>SQRT(0.5*((C30-C31)^2 + (C31-C32)^2 + (C32-C30)^2))</f>
        <v>25.812001770171399</v>
      </c>
    </row>
  </sheetData>
  <phoneticPr fontId="1"/>
  <hyperlinks>
    <hyperlink ref="A2" r:id="rId1" xr:uid="{448A704E-60A7-482E-A9A7-1ABF020A1BD8}"/>
  </hyperlinks>
  <pageMargins left="0.19685039370078741" right="0" top="0.39370078740157483" bottom="0" header="0" footer="0"/>
  <pageSetup paperSize="9" scale="67" fitToHeight="0" orientation="landscape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08"/>
  <sheetViews>
    <sheetView zoomScale="85" zoomScaleNormal="85" workbookViewId="0">
      <selection activeCell="H5" sqref="H5"/>
    </sheetView>
  </sheetViews>
  <sheetFormatPr defaultRowHeight="16.5" x14ac:dyDescent="0.4"/>
  <cols>
    <col min="3" max="3" width="10.625" bestFit="1" customWidth="1"/>
  </cols>
  <sheetData>
    <row r="1" spans="2:8" x14ac:dyDescent="0.4">
      <c r="B1" t="s">
        <v>32</v>
      </c>
      <c r="C1" t="s">
        <v>33</v>
      </c>
      <c r="E1" t="s">
        <v>32</v>
      </c>
      <c r="F1" t="s">
        <v>33</v>
      </c>
    </row>
    <row r="2" spans="2:8" x14ac:dyDescent="0.4">
      <c r="B2">
        <v>-50</v>
      </c>
      <c r="C2" s="4">
        <f>CONVERT(B2,"F","C")</f>
        <v>-45.555555555555557</v>
      </c>
      <c r="E2">
        <v>900</v>
      </c>
      <c r="F2" s="4">
        <f>CONVERT(E2,"F","C")</f>
        <v>482.22222222222223</v>
      </c>
    </row>
    <row r="3" spans="2:8" x14ac:dyDescent="0.4">
      <c r="B3">
        <f>B2+10</f>
        <v>-40</v>
      </c>
      <c r="C3" s="4">
        <f t="shared" ref="C3:C66" si="0">CONVERT(B3,"F","C")</f>
        <v>-40</v>
      </c>
      <c r="E3">
        <v>1050</v>
      </c>
      <c r="F3" s="4">
        <f>CONVERT(E3,"F","C")</f>
        <v>565.55555555555554</v>
      </c>
    </row>
    <row r="4" spans="2:8" x14ac:dyDescent="0.4">
      <c r="B4">
        <f t="shared" ref="B4:B57" si="1">B3+10</f>
        <v>-30</v>
      </c>
      <c r="C4" s="4">
        <f t="shared" si="0"/>
        <v>-34.444444444444443</v>
      </c>
      <c r="E4">
        <v>1150</v>
      </c>
      <c r="F4" s="4">
        <f t="shared" ref="F4:F5" si="2">CONVERT(E4,"F","C")</f>
        <v>621.11111111111109</v>
      </c>
    </row>
    <row r="5" spans="2:8" x14ac:dyDescent="0.4">
      <c r="B5">
        <f t="shared" si="1"/>
        <v>-20</v>
      </c>
      <c r="C5" s="4">
        <f t="shared" si="0"/>
        <v>-28.888888888888889</v>
      </c>
      <c r="E5">
        <v>1200</v>
      </c>
      <c r="F5" s="4">
        <f t="shared" si="2"/>
        <v>648.88888888888891</v>
      </c>
    </row>
    <row r="6" spans="2:8" x14ac:dyDescent="0.4">
      <c r="B6">
        <f t="shared" si="1"/>
        <v>-10</v>
      </c>
      <c r="C6" s="4">
        <f t="shared" si="0"/>
        <v>-23.333333333333332</v>
      </c>
    </row>
    <row r="7" spans="2:8" x14ac:dyDescent="0.4">
      <c r="B7">
        <f t="shared" si="1"/>
        <v>0</v>
      </c>
      <c r="C7" s="4">
        <f t="shared" si="0"/>
        <v>-17.777777777777779</v>
      </c>
      <c r="H7" s="4"/>
    </row>
    <row r="8" spans="2:8" x14ac:dyDescent="0.4">
      <c r="B8">
        <f t="shared" si="1"/>
        <v>10</v>
      </c>
      <c r="C8" s="4">
        <f t="shared" si="0"/>
        <v>-12.222222222222221</v>
      </c>
      <c r="H8" s="4"/>
    </row>
    <row r="9" spans="2:8" x14ac:dyDescent="0.4">
      <c r="B9">
        <f t="shared" si="1"/>
        <v>20</v>
      </c>
      <c r="C9" s="4">
        <f t="shared" si="0"/>
        <v>-6.6666666666666661</v>
      </c>
      <c r="H9" s="4"/>
    </row>
    <row r="10" spans="2:8" x14ac:dyDescent="0.4">
      <c r="B10">
        <f t="shared" si="1"/>
        <v>30</v>
      </c>
      <c r="C10" s="4">
        <f t="shared" si="0"/>
        <v>-1.1111111111111112</v>
      </c>
      <c r="H10" s="4"/>
    </row>
    <row r="11" spans="2:8" x14ac:dyDescent="0.4">
      <c r="B11">
        <f t="shared" si="1"/>
        <v>40</v>
      </c>
      <c r="C11" s="4">
        <f t="shared" si="0"/>
        <v>4.4444444444444446</v>
      </c>
      <c r="H11" s="4"/>
    </row>
    <row r="12" spans="2:8" x14ac:dyDescent="0.4">
      <c r="B12">
        <f t="shared" si="1"/>
        <v>50</v>
      </c>
      <c r="C12" s="4">
        <f t="shared" si="0"/>
        <v>10</v>
      </c>
      <c r="H12" s="4"/>
    </row>
    <row r="13" spans="2:8" x14ac:dyDescent="0.4">
      <c r="B13">
        <f t="shared" si="1"/>
        <v>60</v>
      </c>
      <c r="C13" s="4">
        <f t="shared" si="0"/>
        <v>15.555555555555555</v>
      </c>
    </row>
    <row r="14" spans="2:8" x14ac:dyDescent="0.4">
      <c r="B14">
        <f t="shared" si="1"/>
        <v>70</v>
      </c>
      <c r="C14" s="4">
        <f t="shared" si="0"/>
        <v>21.111111111111111</v>
      </c>
    </row>
    <row r="15" spans="2:8" x14ac:dyDescent="0.4">
      <c r="B15">
        <f t="shared" si="1"/>
        <v>80</v>
      </c>
      <c r="C15" s="4">
        <f t="shared" si="0"/>
        <v>26.666666666666664</v>
      </c>
    </row>
    <row r="16" spans="2:8" x14ac:dyDescent="0.4">
      <c r="B16">
        <f t="shared" si="1"/>
        <v>90</v>
      </c>
      <c r="C16" s="4">
        <f t="shared" si="0"/>
        <v>32.222222222222221</v>
      </c>
    </row>
    <row r="17" spans="2:3" x14ac:dyDescent="0.4">
      <c r="B17">
        <f t="shared" si="1"/>
        <v>100</v>
      </c>
      <c r="C17" s="4">
        <f t="shared" si="0"/>
        <v>37.777777777777779</v>
      </c>
    </row>
    <row r="18" spans="2:3" x14ac:dyDescent="0.4">
      <c r="B18">
        <f t="shared" si="1"/>
        <v>110</v>
      </c>
      <c r="C18" s="4">
        <f t="shared" si="0"/>
        <v>43.333333333333336</v>
      </c>
    </row>
    <row r="19" spans="2:3" x14ac:dyDescent="0.4">
      <c r="B19">
        <f t="shared" si="1"/>
        <v>120</v>
      </c>
      <c r="C19" s="4">
        <f t="shared" si="0"/>
        <v>48.888888888888886</v>
      </c>
    </row>
    <row r="20" spans="2:3" x14ac:dyDescent="0.4">
      <c r="B20">
        <f t="shared" si="1"/>
        <v>130</v>
      </c>
      <c r="C20" s="4">
        <f t="shared" si="0"/>
        <v>54.444444444444443</v>
      </c>
    </row>
    <row r="21" spans="2:3" x14ac:dyDescent="0.4">
      <c r="B21">
        <f t="shared" si="1"/>
        <v>140</v>
      </c>
      <c r="C21" s="4">
        <f t="shared" si="0"/>
        <v>60</v>
      </c>
    </row>
    <row r="22" spans="2:3" x14ac:dyDescent="0.4">
      <c r="B22">
        <f t="shared" si="1"/>
        <v>150</v>
      </c>
      <c r="C22" s="4">
        <f t="shared" si="0"/>
        <v>65.555555555555557</v>
      </c>
    </row>
    <row r="23" spans="2:3" x14ac:dyDescent="0.4">
      <c r="B23">
        <f t="shared" si="1"/>
        <v>160</v>
      </c>
      <c r="C23" s="4">
        <f t="shared" si="0"/>
        <v>71.111111111111114</v>
      </c>
    </row>
    <row r="24" spans="2:3" x14ac:dyDescent="0.4">
      <c r="B24">
        <f t="shared" si="1"/>
        <v>170</v>
      </c>
      <c r="C24" s="4">
        <f t="shared" si="0"/>
        <v>76.666666666666671</v>
      </c>
    </row>
    <row r="25" spans="2:3" x14ac:dyDescent="0.4">
      <c r="B25">
        <f t="shared" si="1"/>
        <v>180</v>
      </c>
      <c r="C25" s="4">
        <f t="shared" si="0"/>
        <v>82.222222222222214</v>
      </c>
    </row>
    <row r="26" spans="2:3" x14ac:dyDescent="0.4">
      <c r="B26">
        <f t="shared" si="1"/>
        <v>190</v>
      </c>
      <c r="C26" s="4">
        <f t="shared" si="0"/>
        <v>87.777777777777771</v>
      </c>
    </row>
    <row r="27" spans="2:3" x14ac:dyDescent="0.4">
      <c r="B27">
        <f t="shared" si="1"/>
        <v>200</v>
      </c>
      <c r="C27" s="4">
        <f t="shared" si="0"/>
        <v>93.333333333333329</v>
      </c>
    </row>
    <row r="28" spans="2:3" x14ac:dyDescent="0.4">
      <c r="B28">
        <f t="shared" si="1"/>
        <v>210</v>
      </c>
      <c r="C28" s="4">
        <f t="shared" si="0"/>
        <v>98.888888888888886</v>
      </c>
    </row>
    <row r="29" spans="2:3" x14ac:dyDescent="0.4">
      <c r="B29">
        <f t="shared" si="1"/>
        <v>220</v>
      </c>
      <c r="C29" s="4">
        <f t="shared" si="0"/>
        <v>104.44444444444444</v>
      </c>
    </row>
    <row r="30" spans="2:3" x14ac:dyDescent="0.4">
      <c r="B30">
        <f t="shared" si="1"/>
        <v>230</v>
      </c>
      <c r="C30" s="4">
        <f t="shared" si="0"/>
        <v>110</v>
      </c>
    </row>
    <row r="31" spans="2:3" x14ac:dyDescent="0.4">
      <c r="B31">
        <f t="shared" si="1"/>
        <v>240</v>
      </c>
      <c r="C31" s="4">
        <f t="shared" si="0"/>
        <v>115.55555555555556</v>
      </c>
    </row>
    <row r="32" spans="2:3" x14ac:dyDescent="0.4">
      <c r="B32">
        <f t="shared" si="1"/>
        <v>250</v>
      </c>
      <c r="C32" s="4">
        <f t="shared" si="0"/>
        <v>121.11111111111111</v>
      </c>
    </row>
    <row r="33" spans="2:3" x14ac:dyDescent="0.4">
      <c r="B33">
        <f t="shared" si="1"/>
        <v>260</v>
      </c>
      <c r="C33" s="4">
        <f t="shared" si="0"/>
        <v>126.66666666666666</v>
      </c>
    </row>
    <row r="34" spans="2:3" x14ac:dyDescent="0.4">
      <c r="B34">
        <f t="shared" si="1"/>
        <v>270</v>
      </c>
      <c r="C34" s="4">
        <f t="shared" si="0"/>
        <v>132.22222222222223</v>
      </c>
    </row>
    <row r="35" spans="2:3" x14ac:dyDescent="0.4">
      <c r="B35">
        <f t="shared" si="1"/>
        <v>280</v>
      </c>
      <c r="C35" s="4">
        <f t="shared" si="0"/>
        <v>137.77777777777777</v>
      </c>
    </row>
    <row r="36" spans="2:3" x14ac:dyDescent="0.4">
      <c r="B36">
        <f t="shared" si="1"/>
        <v>290</v>
      </c>
      <c r="C36" s="4">
        <f t="shared" si="0"/>
        <v>143.33333333333334</v>
      </c>
    </row>
    <row r="37" spans="2:3" x14ac:dyDescent="0.4">
      <c r="B37">
        <f t="shared" si="1"/>
        <v>300</v>
      </c>
      <c r="C37" s="4">
        <f t="shared" si="0"/>
        <v>148.88888888888889</v>
      </c>
    </row>
    <row r="38" spans="2:3" x14ac:dyDescent="0.4">
      <c r="B38">
        <f t="shared" si="1"/>
        <v>310</v>
      </c>
      <c r="C38" s="4">
        <f t="shared" si="0"/>
        <v>154.44444444444443</v>
      </c>
    </row>
    <row r="39" spans="2:3" x14ac:dyDescent="0.4">
      <c r="B39">
        <f t="shared" si="1"/>
        <v>320</v>
      </c>
      <c r="C39" s="4">
        <f t="shared" si="0"/>
        <v>160</v>
      </c>
    </row>
    <row r="40" spans="2:3" x14ac:dyDescent="0.4">
      <c r="B40">
        <f t="shared" si="1"/>
        <v>330</v>
      </c>
      <c r="C40" s="4">
        <f t="shared" si="0"/>
        <v>165.55555555555554</v>
      </c>
    </row>
    <row r="41" spans="2:3" x14ac:dyDescent="0.4">
      <c r="B41">
        <f t="shared" si="1"/>
        <v>340</v>
      </c>
      <c r="C41" s="4">
        <f t="shared" si="0"/>
        <v>171.11111111111111</v>
      </c>
    </row>
    <row r="42" spans="2:3" x14ac:dyDescent="0.4">
      <c r="B42">
        <f t="shared" si="1"/>
        <v>350</v>
      </c>
      <c r="C42" s="4">
        <f t="shared" si="0"/>
        <v>176.66666666666666</v>
      </c>
    </row>
    <row r="43" spans="2:3" x14ac:dyDescent="0.4">
      <c r="B43">
        <f t="shared" si="1"/>
        <v>360</v>
      </c>
      <c r="C43" s="4">
        <f t="shared" si="0"/>
        <v>182.22222222222223</v>
      </c>
    </row>
    <row r="44" spans="2:3" x14ac:dyDescent="0.4">
      <c r="B44">
        <f t="shared" si="1"/>
        <v>370</v>
      </c>
      <c r="C44" s="4">
        <f t="shared" si="0"/>
        <v>187.77777777777777</v>
      </c>
    </row>
    <row r="45" spans="2:3" x14ac:dyDescent="0.4">
      <c r="B45">
        <f t="shared" si="1"/>
        <v>380</v>
      </c>
      <c r="C45" s="4">
        <f t="shared" si="0"/>
        <v>193.33333333333331</v>
      </c>
    </row>
    <row r="46" spans="2:3" x14ac:dyDescent="0.4">
      <c r="B46">
        <f t="shared" si="1"/>
        <v>390</v>
      </c>
      <c r="C46" s="4">
        <f t="shared" si="0"/>
        <v>198.88888888888889</v>
      </c>
    </row>
    <row r="47" spans="2:3" x14ac:dyDescent="0.4">
      <c r="B47">
        <f t="shared" si="1"/>
        <v>400</v>
      </c>
      <c r="C47" s="4">
        <f t="shared" si="0"/>
        <v>204.44444444444443</v>
      </c>
    </row>
    <row r="48" spans="2:3" x14ac:dyDescent="0.4">
      <c r="B48">
        <f t="shared" si="1"/>
        <v>410</v>
      </c>
      <c r="C48" s="4">
        <f t="shared" si="0"/>
        <v>210</v>
      </c>
    </row>
    <row r="49" spans="2:3" x14ac:dyDescent="0.4">
      <c r="B49">
        <f t="shared" si="1"/>
        <v>420</v>
      </c>
      <c r="C49" s="4">
        <f t="shared" si="0"/>
        <v>215.55555555555554</v>
      </c>
    </row>
    <row r="50" spans="2:3" x14ac:dyDescent="0.4">
      <c r="B50">
        <f t="shared" si="1"/>
        <v>430</v>
      </c>
      <c r="C50" s="4">
        <f t="shared" si="0"/>
        <v>221.11111111111111</v>
      </c>
    </row>
    <row r="51" spans="2:3" x14ac:dyDescent="0.4">
      <c r="B51">
        <f t="shared" si="1"/>
        <v>440</v>
      </c>
      <c r="C51" s="4">
        <f t="shared" si="0"/>
        <v>226.66666666666666</v>
      </c>
    </row>
    <row r="52" spans="2:3" x14ac:dyDescent="0.4">
      <c r="B52">
        <f t="shared" si="1"/>
        <v>450</v>
      </c>
      <c r="C52" s="4">
        <f t="shared" si="0"/>
        <v>232.22222222222223</v>
      </c>
    </row>
    <row r="53" spans="2:3" x14ac:dyDescent="0.4">
      <c r="B53">
        <f t="shared" si="1"/>
        <v>460</v>
      </c>
      <c r="C53" s="4">
        <f t="shared" si="0"/>
        <v>237.77777777777777</v>
      </c>
    </row>
    <row r="54" spans="2:3" x14ac:dyDescent="0.4">
      <c r="B54">
        <f t="shared" si="1"/>
        <v>470</v>
      </c>
      <c r="C54" s="4">
        <f t="shared" si="0"/>
        <v>243.33333333333331</v>
      </c>
    </row>
    <row r="55" spans="2:3" x14ac:dyDescent="0.4">
      <c r="B55">
        <f t="shared" si="1"/>
        <v>480</v>
      </c>
      <c r="C55" s="4">
        <f t="shared" si="0"/>
        <v>248.88888888888889</v>
      </c>
    </row>
    <row r="56" spans="2:3" x14ac:dyDescent="0.4">
      <c r="B56">
        <f t="shared" si="1"/>
        <v>490</v>
      </c>
      <c r="C56" s="4">
        <f t="shared" si="0"/>
        <v>254.44444444444443</v>
      </c>
    </row>
    <row r="57" spans="2:3" x14ac:dyDescent="0.4">
      <c r="B57">
        <f t="shared" si="1"/>
        <v>500</v>
      </c>
      <c r="C57" s="4">
        <f t="shared" si="0"/>
        <v>260</v>
      </c>
    </row>
    <row r="58" spans="2:3" x14ac:dyDescent="0.4">
      <c r="B58">
        <f t="shared" ref="B58:B121" si="3">B57+10</f>
        <v>510</v>
      </c>
      <c r="C58" s="4">
        <f t="shared" si="0"/>
        <v>265.55555555555554</v>
      </c>
    </row>
    <row r="59" spans="2:3" x14ac:dyDescent="0.4">
      <c r="B59">
        <f t="shared" si="3"/>
        <v>520</v>
      </c>
      <c r="C59" s="4">
        <f t="shared" si="0"/>
        <v>271.11111111111109</v>
      </c>
    </row>
    <row r="60" spans="2:3" x14ac:dyDescent="0.4">
      <c r="B60">
        <f t="shared" si="3"/>
        <v>530</v>
      </c>
      <c r="C60" s="4">
        <f t="shared" si="0"/>
        <v>276.66666666666669</v>
      </c>
    </row>
    <row r="61" spans="2:3" x14ac:dyDescent="0.4">
      <c r="B61">
        <f t="shared" si="3"/>
        <v>540</v>
      </c>
      <c r="C61" s="4">
        <f t="shared" si="0"/>
        <v>282.22222222222223</v>
      </c>
    </row>
    <row r="62" spans="2:3" x14ac:dyDescent="0.4">
      <c r="B62">
        <f t="shared" si="3"/>
        <v>550</v>
      </c>
      <c r="C62" s="4">
        <f t="shared" si="0"/>
        <v>287.77777777777777</v>
      </c>
    </row>
    <row r="63" spans="2:3" x14ac:dyDescent="0.4">
      <c r="B63">
        <f t="shared" si="3"/>
        <v>560</v>
      </c>
      <c r="C63" s="4">
        <f t="shared" si="0"/>
        <v>293.33333333333331</v>
      </c>
    </row>
    <row r="64" spans="2:3" x14ac:dyDescent="0.4">
      <c r="B64">
        <f t="shared" si="3"/>
        <v>570</v>
      </c>
      <c r="C64" s="4">
        <f t="shared" si="0"/>
        <v>298.88888888888886</v>
      </c>
    </row>
    <row r="65" spans="2:3" x14ac:dyDescent="0.4">
      <c r="B65">
        <f t="shared" si="3"/>
        <v>580</v>
      </c>
      <c r="C65" s="4">
        <f t="shared" si="0"/>
        <v>304.44444444444446</v>
      </c>
    </row>
    <row r="66" spans="2:3" x14ac:dyDescent="0.4">
      <c r="B66">
        <f t="shared" si="3"/>
        <v>590</v>
      </c>
      <c r="C66" s="4">
        <f t="shared" si="0"/>
        <v>310</v>
      </c>
    </row>
    <row r="67" spans="2:3" x14ac:dyDescent="0.4">
      <c r="B67">
        <f t="shared" si="3"/>
        <v>600</v>
      </c>
      <c r="C67" s="4">
        <f t="shared" ref="C67:C130" si="4">CONVERT(B67,"F","C")</f>
        <v>315.55555555555554</v>
      </c>
    </row>
    <row r="68" spans="2:3" x14ac:dyDescent="0.4">
      <c r="B68">
        <f t="shared" si="3"/>
        <v>610</v>
      </c>
      <c r="C68" s="4">
        <f t="shared" si="4"/>
        <v>321.11111111111109</v>
      </c>
    </row>
    <row r="69" spans="2:3" x14ac:dyDescent="0.4">
      <c r="B69">
        <f t="shared" si="3"/>
        <v>620</v>
      </c>
      <c r="C69" s="4">
        <f t="shared" si="4"/>
        <v>326.66666666666669</v>
      </c>
    </row>
    <row r="70" spans="2:3" x14ac:dyDescent="0.4">
      <c r="B70">
        <f t="shared" si="3"/>
        <v>630</v>
      </c>
      <c r="C70" s="4">
        <f t="shared" si="4"/>
        <v>332.22222222222223</v>
      </c>
    </row>
    <row r="71" spans="2:3" x14ac:dyDescent="0.4">
      <c r="B71">
        <f t="shared" si="3"/>
        <v>640</v>
      </c>
      <c r="C71" s="4">
        <f t="shared" si="4"/>
        <v>337.77777777777777</v>
      </c>
    </row>
    <row r="72" spans="2:3" x14ac:dyDescent="0.4">
      <c r="B72">
        <f t="shared" si="3"/>
        <v>650</v>
      </c>
      <c r="C72" s="4">
        <f t="shared" si="4"/>
        <v>343.33333333333331</v>
      </c>
    </row>
    <row r="73" spans="2:3" x14ac:dyDescent="0.4">
      <c r="B73">
        <f t="shared" si="3"/>
        <v>660</v>
      </c>
      <c r="C73" s="4">
        <f t="shared" si="4"/>
        <v>348.88888888888886</v>
      </c>
    </row>
    <row r="74" spans="2:3" x14ac:dyDescent="0.4">
      <c r="B74">
        <f t="shared" si="3"/>
        <v>670</v>
      </c>
      <c r="C74" s="4">
        <f t="shared" si="4"/>
        <v>354.44444444444446</v>
      </c>
    </row>
    <row r="75" spans="2:3" x14ac:dyDescent="0.4">
      <c r="B75">
        <f t="shared" si="3"/>
        <v>680</v>
      </c>
      <c r="C75" s="4">
        <f t="shared" si="4"/>
        <v>360</v>
      </c>
    </row>
    <row r="76" spans="2:3" x14ac:dyDescent="0.4">
      <c r="B76">
        <f t="shared" si="3"/>
        <v>690</v>
      </c>
      <c r="C76" s="4">
        <f t="shared" si="4"/>
        <v>365.55555555555554</v>
      </c>
    </row>
    <row r="77" spans="2:3" x14ac:dyDescent="0.4">
      <c r="B77">
        <f t="shared" si="3"/>
        <v>700</v>
      </c>
      <c r="C77" s="4">
        <f t="shared" si="4"/>
        <v>371.11111111111109</v>
      </c>
    </row>
    <row r="78" spans="2:3" x14ac:dyDescent="0.4">
      <c r="B78">
        <f t="shared" si="3"/>
        <v>710</v>
      </c>
      <c r="C78" s="4">
        <f t="shared" si="4"/>
        <v>376.66666666666669</v>
      </c>
    </row>
    <row r="79" spans="2:3" x14ac:dyDescent="0.4">
      <c r="B79">
        <f t="shared" si="3"/>
        <v>720</v>
      </c>
      <c r="C79" s="4">
        <f t="shared" si="4"/>
        <v>382.22222222222223</v>
      </c>
    </row>
    <row r="80" spans="2:3" x14ac:dyDescent="0.4">
      <c r="B80">
        <f t="shared" si="3"/>
        <v>730</v>
      </c>
      <c r="C80" s="4">
        <f t="shared" si="4"/>
        <v>387.77777777777777</v>
      </c>
    </row>
    <row r="81" spans="2:3" x14ac:dyDescent="0.4">
      <c r="B81">
        <f t="shared" si="3"/>
        <v>740</v>
      </c>
      <c r="C81" s="4">
        <f t="shared" si="4"/>
        <v>393.33333333333331</v>
      </c>
    </row>
    <row r="82" spans="2:3" x14ac:dyDescent="0.4">
      <c r="B82">
        <f t="shared" si="3"/>
        <v>750</v>
      </c>
      <c r="C82" s="4">
        <f t="shared" si="4"/>
        <v>398.88888888888886</v>
      </c>
    </row>
    <row r="83" spans="2:3" x14ac:dyDescent="0.4">
      <c r="B83">
        <f t="shared" si="3"/>
        <v>760</v>
      </c>
      <c r="C83" s="4">
        <f t="shared" si="4"/>
        <v>404.44444444444446</v>
      </c>
    </row>
    <row r="84" spans="2:3" x14ac:dyDescent="0.4">
      <c r="B84">
        <f t="shared" si="3"/>
        <v>770</v>
      </c>
      <c r="C84" s="4">
        <f t="shared" si="4"/>
        <v>410</v>
      </c>
    </row>
    <row r="85" spans="2:3" x14ac:dyDescent="0.4">
      <c r="B85">
        <f t="shared" si="3"/>
        <v>780</v>
      </c>
      <c r="C85" s="4">
        <f t="shared" si="4"/>
        <v>415.55555555555554</v>
      </c>
    </row>
    <row r="86" spans="2:3" x14ac:dyDescent="0.4">
      <c r="B86">
        <f t="shared" si="3"/>
        <v>790</v>
      </c>
      <c r="C86" s="4">
        <f t="shared" si="4"/>
        <v>421.11111111111109</v>
      </c>
    </row>
    <row r="87" spans="2:3" x14ac:dyDescent="0.4">
      <c r="B87">
        <f t="shared" si="3"/>
        <v>800</v>
      </c>
      <c r="C87" s="4">
        <f t="shared" si="4"/>
        <v>426.66666666666663</v>
      </c>
    </row>
    <row r="88" spans="2:3" x14ac:dyDescent="0.4">
      <c r="B88">
        <f t="shared" si="3"/>
        <v>810</v>
      </c>
      <c r="C88" s="4">
        <f t="shared" si="4"/>
        <v>432.22222222222223</v>
      </c>
    </row>
    <row r="89" spans="2:3" x14ac:dyDescent="0.4">
      <c r="B89">
        <f t="shared" si="3"/>
        <v>820</v>
      </c>
      <c r="C89" s="4">
        <f t="shared" si="4"/>
        <v>437.77777777777777</v>
      </c>
    </row>
    <row r="90" spans="2:3" x14ac:dyDescent="0.4">
      <c r="B90">
        <f t="shared" si="3"/>
        <v>830</v>
      </c>
      <c r="C90" s="4">
        <f t="shared" si="4"/>
        <v>443.33333333333331</v>
      </c>
    </row>
    <row r="91" spans="2:3" x14ac:dyDescent="0.4">
      <c r="B91">
        <f t="shared" si="3"/>
        <v>840</v>
      </c>
      <c r="C91" s="4">
        <f t="shared" si="4"/>
        <v>448.88888888888886</v>
      </c>
    </row>
    <row r="92" spans="2:3" x14ac:dyDescent="0.4">
      <c r="B92">
        <f t="shared" si="3"/>
        <v>850</v>
      </c>
      <c r="C92" s="4">
        <f t="shared" si="4"/>
        <v>454.44444444444446</v>
      </c>
    </row>
    <row r="93" spans="2:3" x14ac:dyDescent="0.4">
      <c r="B93">
        <f t="shared" si="3"/>
        <v>860</v>
      </c>
      <c r="C93" s="4">
        <f t="shared" si="4"/>
        <v>460</v>
      </c>
    </row>
    <row r="94" spans="2:3" x14ac:dyDescent="0.4">
      <c r="B94">
        <f t="shared" si="3"/>
        <v>870</v>
      </c>
      <c r="C94" s="4">
        <f t="shared" si="4"/>
        <v>465.55555555555554</v>
      </c>
    </row>
    <row r="95" spans="2:3" x14ac:dyDescent="0.4">
      <c r="B95">
        <f t="shared" si="3"/>
        <v>880</v>
      </c>
      <c r="C95" s="4">
        <f t="shared" si="4"/>
        <v>471.11111111111109</v>
      </c>
    </row>
    <row r="96" spans="2:3" x14ac:dyDescent="0.4">
      <c r="B96">
        <f t="shared" si="3"/>
        <v>890</v>
      </c>
      <c r="C96" s="4">
        <f t="shared" si="4"/>
        <v>476.66666666666663</v>
      </c>
    </row>
    <row r="97" spans="2:3" x14ac:dyDescent="0.4">
      <c r="B97">
        <f t="shared" si="3"/>
        <v>900</v>
      </c>
      <c r="C97" s="4">
        <f t="shared" si="4"/>
        <v>482.22222222222223</v>
      </c>
    </row>
    <row r="98" spans="2:3" x14ac:dyDescent="0.4">
      <c r="B98">
        <f t="shared" si="3"/>
        <v>910</v>
      </c>
      <c r="C98" s="4">
        <f t="shared" si="4"/>
        <v>487.77777777777777</v>
      </c>
    </row>
    <row r="99" spans="2:3" x14ac:dyDescent="0.4">
      <c r="B99">
        <f t="shared" si="3"/>
        <v>920</v>
      </c>
      <c r="C99" s="4">
        <f t="shared" si="4"/>
        <v>493.33333333333331</v>
      </c>
    </row>
    <row r="100" spans="2:3" x14ac:dyDescent="0.4">
      <c r="B100">
        <f t="shared" si="3"/>
        <v>930</v>
      </c>
      <c r="C100" s="4">
        <f t="shared" si="4"/>
        <v>498.88888888888886</v>
      </c>
    </row>
    <row r="101" spans="2:3" x14ac:dyDescent="0.4">
      <c r="B101">
        <f t="shared" si="3"/>
        <v>940</v>
      </c>
      <c r="C101" s="4">
        <f t="shared" si="4"/>
        <v>504.44444444444446</v>
      </c>
    </row>
    <row r="102" spans="2:3" x14ac:dyDescent="0.4">
      <c r="B102">
        <f t="shared" si="3"/>
        <v>950</v>
      </c>
      <c r="C102" s="4">
        <f t="shared" si="4"/>
        <v>510</v>
      </c>
    </row>
    <row r="103" spans="2:3" x14ac:dyDescent="0.4">
      <c r="B103">
        <f t="shared" si="3"/>
        <v>960</v>
      </c>
      <c r="C103" s="4">
        <f t="shared" si="4"/>
        <v>515.55555555555554</v>
      </c>
    </row>
    <row r="104" spans="2:3" x14ac:dyDescent="0.4">
      <c r="B104">
        <f t="shared" si="3"/>
        <v>970</v>
      </c>
      <c r="C104" s="4">
        <f t="shared" si="4"/>
        <v>521.11111111111109</v>
      </c>
    </row>
    <row r="105" spans="2:3" x14ac:dyDescent="0.4">
      <c r="B105">
        <f t="shared" si="3"/>
        <v>980</v>
      </c>
      <c r="C105" s="4">
        <f t="shared" si="4"/>
        <v>526.66666666666663</v>
      </c>
    </row>
    <row r="106" spans="2:3" x14ac:dyDescent="0.4">
      <c r="B106">
        <f t="shared" si="3"/>
        <v>990</v>
      </c>
      <c r="C106" s="4">
        <f t="shared" si="4"/>
        <v>532.22222222222217</v>
      </c>
    </row>
    <row r="107" spans="2:3" x14ac:dyDescent="0.4">
      <c r="B107">
        <f t="shared" si="3"/>
        <v>1000</v>
      </c>
      <c r="C107" s="4">
        <f t="shared" si="4"/>
        <v>537.77777777777771</v>
      </c>
    </row>
    <row r="108" spans="2:3" x14ac:dyDescent="0.4">
      <c r="B108">
        <f t="shared" si="3"/>
        <v>1010</v>
      </c>
      <c r="C108" s="4">
        <f t="shared" si="4"/>
        <v>543.33333333333337</v>
      </c>
    </row>
    <row r="109" spans="2:3" x14ac:dyDescent="0.4">
      <c r="B109">
        <f t="shared" si="3"/>
        <v>1020</v>
      </c>
      <c r="C109" s="4">
        <f t="shared" si="4"/>
        <v>548.88888888888891</v>
      </c>
    </row>
    <row r="110" spans="2:3" x14ac:dyDescent="0.4">
      <c r="B110">
        <f t="shared" si="3"/>
        <v>1030</v>
      </c>
      <c r="C110" s="4">
        <f t="shared" si="4"/>
        <v>554.44444444444446</v>
      </c>
    </row>
    <row r="111" spans="2:3" x14ac:dyDescent="0.4">
      <c r="B111">
        <f t="shared" si="3"/>
        <v>1040</v>
      </c>
      <c r="C111" s="4">
        <f t="shared" si="4"/>
        <v>560</v>
      </c>
    </row>
    <row r="112" spans="2:3" x14ac:dyDescent="0.4">
      <c r="B112">
        <f t="shared" si="3"/>
        <v>1050</v>
      </c>
      <c r="C112" s="4">
        <f t="shared" si="4"/>
        <v>565.55555555555554</v>
      </c>
    </row>
    <row r="113" spans="2:3" x14ac:dyDescent="0.4">
      <c r="B113">
        <f t="shared" si="3"/>
        <v>1060</v>
      </c>
      <c r="C113" s="4">
        <f t="shared" si="4"/>
        <v>571.11111111111109</v>
      </c>
    </row>
    <row r="114" spans="2:3" x14ac:dyDescent="0.4">
      <c r="B114">
        <f t="shared" si="3"/>
        <v>1070</v>
      </c>
      <c r="C114" s="4">
        <f t="shared" si="4"/>
        <v>576.66666666666663</v>
      </c>
    </row>
    <row r="115" spans="2:3" x14ac:dyDescent="0.4">
      <c r="B115">
        <f t="shared" si="3"/>
        <v>1080</v>
      </c>
      <c r="C115" s="4">
        <f t="shared" si="4"/>
        <v>582.22222222222217</v>
      </c>
    </row>
    <row r="116" spans="2:3" x14ac:dyDescent="0.4">
      <c r="B116">
        <f t="shared" si="3"/>
        <v>1090</v>
      </c>
      <c r="C116" s="4">
        <f t="shared" si="4"/>
        <v>587.77777777777771</v>
      </c>
    </row>
    <row r="117" spans="2:3" x14ac:dyDescent="0.4">
      <c r="B117">
        <f t="shared" si="3"/>
        <v>1100</v>
      </c>
      <c r="C117" s="4">
        <f t="shared" si="4"/>
        <v>593.33333333333337</v>
      </c>
    </row>
    <row r="118" spans="2:3" x14ac:dyDescent="0.4">
      <c r="B118">
        <f t="shared" si="3"/>
        <v>1110</v>
      </c>
      <c r="C118" s="4">
        <f t="shared" si="4"/>
        <v>598.88888888888891</v>
      </c>
    </row>
    <row r="119" spans="2:3" x14ac:dyDescent="0.4">
      <c r="B119">
        <f t="shared" si="3"/>
        <v>1120</v>
      </c>
      <c r="C119" s="4">
        <f t="shared" si="4"/>
        <v>604.44444444444446</v>
      </c>
    </row>
    <row r="120" spans="2:3" x14ac:dyDescent="0.4">
      <c r="B120">
        <f t="shared" si="3"/>
        <v>1130</v>
      </c>
      <c r="C120" s="4">
        <f t="shared" si="4"/>
        <v>610</v>
      </c>
    </row>
    <row r="121" spans="2:3" x14ac:dyDescent="0.4">
      <c r="B121">
        <f t="shared" si="3"/>
        <v>1140</v>
      </c>
      <c r="C121" s="4">
        <f t="shared" si="4"/>
        <v>615.55555555555554</v>
      </c>
    </row>
    <row r="122" spans="2:3" x14ac:dyDescent="0.4">
      <c r="B122">
        <f t="shared" ref="B122:B157" si="5">B121+10</f>
        <v>1150</v>
      </c>
      <c r="C122" s="4">
        <f t="shared" si="4"/>
        <v>621.11111111111109</v>
      </c>
    </row>
    <row r="123" spans="2:3" x14ac:dyDescent="0.4">
      <c r="B123">
        <f t="shared" si="5"/>
        <v>1160</v>
      </c>
      <c r="C123" s="4">
        <f t="shared" si="4"/>
        <v>626.66666666666663</v>
      </c>
    </row>
    <row r="124" spans="2:3" x14ac:dyDescent="0.4">
      <c r="B124">
        <f t="shared" si="5"/>
        <v>1170</v>
      </c>
      <c r="C124" s="4">
        <f t="shared" si="4"/>
        <v>632.22222222222217</v>
      </c>
    </row>
    <row r="125" spans="2:3" x14ac:dyDescent="0.4">
      <c r="B125">
        <f t="shared" si="5"/>
        <v>1180</v>
      </c>
      <c r="C125" s="4">
        <f t="shared" si="4"/>
        <v>637.77777777777771</v>
      </c>
    </row>
    <row r="126" spans="2:3" x14ac:dyDescent="0.4">
      <c r="B126">
        <f t="shared" si="5"/>
        <v>1190</v>
      </c>
      <c r="C126" s="4">
        <f t="shared" si="4"/>
        <v>643.33333333333337</v>
      </c>
    </row>
    <row r="127" spans="2:3" x14ac:dyDescent="0.4">
      <c r="B127">
        <f t="shared" si="5"/>
        <v>1200</v>
      </c>
      <c r="C127" s="4">
        <f t="shared" si="4"/>
        <v>648.88888888888891</v>
      </c>
    </row>
    <row r="128" spans="2:3" x14ac:dyDescent="0.4">
      <c r="B128">
        <f t="shared" si="5"/>
        <v>1210</v>
      </c>
      <c r="C128" s="4">
        <f t="shared" si="4"/>
        <v>654.44444444444446</v>
      </c>
    </row>
    <row r="129" spans="2:3" x14ac:dyDescent="0.4">
      <c r="B129">
        <f t="shared" si="5"/>
        <v>1220</v>
      </c>
      <c r="C129" s="4">
        <f t="shared" si="4"/>
        <v>660</v>
      </c>
    </row>
    <row r="130" spans="2:3" x14ac:dyDescent="0.4">
      <c r="B130">
        <f t="shared" si="5"/>
        <v>1230</v>
      </c>
      <c r="C130" s="4">
        <f t="shared" si="4"/>
        <v>665.55555555555554</v>
      </c>
    </row>
    <row r="131" spans="2:3" x14ac:dyDescent="0.4">
      <c r="B131">
        <f t="shared" si="5"/>
        <v>1240</v>
      </c>
      <c r="C131" s="4">
        <f t="shared" ref="C131:C157" si="6">CONVERT(B131,"F","C")</f>
        <v>671.11111111111109</v>
      </c>
    </row>
    <row r="132" spans="2:3" x14ac:dyDescent="0.4">
      <c r="B132">
        <f t="shared" si="5"/>
        <v>1250</v>
      </c>
      <c r="C132" s="4">
        <f t="shared" si="6"/>
        <v>676.66666666666663</v>
      </c>
    </row>
    <row r="133" spans="2:3" x14ac:dyDescent="0.4">
      <c r="B133">
        <f t="shared" si="5"/>
        <v>1260</v>
      </c>
      <c r="C133" s="4">
        <f t="shared" si="6"/>
        <v>682.22222222222217</v>
      </c>
    </row>
    <row r="134" spans="2:3" x14ac:dyDescent="0.4">
      <c r="B134">
        <f t="shared" si="5"/>
        <v>1270</v>
      </c>
      <c r="C134" s="4">
        <f t="shared" si="6"/>
        <v>687.77777777777771</v>
      </c>
    </row>
    <row r="135" spans="2:3" x14ac:dyDescent="0.4">
      <c r="B135">
        <f t="shared" si="5"/>
        <v>1280</v>
      </c>
      <c r="C135" s="4">
        <f t="shared" si="6"/>
        <v>693.33333333333337</v>
      </c>
    </row>
    <row r="136" spans="2:3" x14ac:dyDescent="0.4">
      <c r="B136">
        <f t="shared" si="5"/>
        <v>1290</v>
      </c>
      <c r="C136" s="4">
        <f t="shared" si="6"/>
        <v>698.88888888888891</v>
      </c>
    </row>
    <row r="137" spans="2:3" x14ac:dyDescent="0.4">
      <c r="B137">
        <f t="shared" si="5"/>
        <v>1300</v>
      </c>
      <c r="C137" s="4">
        <f t="shared" si="6"/>
        <v>704.44444444444446</v>
      </c>
    </row>
    <row r="138" spans="2:3" x14ac:dyDescent="0.4">
      <c r="B138">
        <f t="shared" si="5"/>
        <v>1310</v>
      </c>
      <c r="C138" s="4">
        <f t="shared" si="6"/>
        <v>710</v>
      </c>
    </row>
    <row r="139" spans="2:3" x14ac:dyDescent="0.4">
      <c r="B139">
        <f t="shared" si="5"/>
        <v>1320</v>
      </c>
      <c r="C139" s="4">
        <f t="shared" si="6"/>
        <v>715.55555555555554</v>
      </c>
    </row>
    <row r="140" spans="2:3" x14ac:dyDescent="0.4">
      <c r="B140">
        <f t="shared" si="5"/>
        <v>1330</v>
      </c>
      <c r="C140" s="4">
        <f t="shared" si="6"/>
        <v>721.11111111111109</v>
      </c>
    </row>
    <row r="141" spans="2:3" x14ac:dyDescent="0.4">
      <c r="B141">
        <f t="shared" si="5"/>
        <v>1340</v>
      </c>
      <c r="C141" s="4">
        <f t="shared" si="6"/>
        <v>726.66666666666663</v>
      </c>
    </row>
    <row r="142" spans="2:3" x14ac:dyDescent="0.4">
      <c r="B142">
        <f t="shared" si="5"/>
        <v>1350</v>
      </c>
      <c r="C142" s="4">
        <f t="shared" si="6"/>
        <v>732.22222222222217</v>
      </c>
    </row>
    <row r="143" spans="2:3" x14ac:dyDescent="0.4">
      <c r="B143">
        <f t="shared" si="5"/>
        <v>1360</v>
      </c>
      <c r="C143" s="4">
        <f t="shared" si="6"/>
        <v>737.77777777777771</v>
      </c>
    </row>
    <row r="144" spans="2:3" x14ac:dyDescent="0.4">
      <c r="B144">
        <f t="shared" si="5"/>
        <v>1370</v>
      </c>
      <c r="C144" s="4">
        <f t="shared" si="6"/>
        <v>743.33333333333337</v>
      </c>
    </row>
    <row r="145" spans="2:3" x14ac:dyDescent="0.4">
      <c r="B145">
        <f t="shared" si="5"/>
        <v>1380</v>
      </c>
      <c r="C145" s="4">
        <f t="shared" si="6"/>
        <v>748.88888888888891</v>
      </c>
    </row>
    <row r="146" spans="2:3" x14ac:dyDescent="0.4">
      <c r="B146">
        <f t="shared" si="5"/>
        <v>1390</v>
      </c>
      <c r="C146" s="4">
        <f t="shared" si="6"/>
        <v>754.44444444444446</v>
      </c>
    </row>
    <row r="147" spans="2:3" x14ac:dyDescent="0.4">
      <c r="B147">
        <f t="shared" si="5"/>
        <v>1400</v>
      </c>
      <c r="C147" s="4">
        <f t="shared" si="6"/>
        <v>760</v>
      </c>
    </row>
    <row r="148" spans="2:3" x14ac:dyDescent="0.4">
      <c r="B148">
        <f t="shared" si="5"/>
        <v>1410</v>
      </c>
      <c r="C148" s="4">
        <f t="shared" si="6"/>
        <v>765.55555555555554</v>
      </c>
    </row>
    <row r="149" spans="2:3" x14ac:dyDescent="0.4">
      <c r="B149">
        <f t="shared" si="5"/>
        <v>1420</v>
      </c>
      <c r="C149" s="4">
        <f t="shared" si="6"/>
        <v>771.11111111111109</v>
      </c>
    </row>
    <row r="150" spans="2:3" x14ac:dyDescent="0.4">
      <c r="B150">
        <f t="shared" si="5"/>
        <v>1430</v>
      </c>
      <c r="C150" s="4">
        <f t="shared" si="6"/>
        <v>776.66666666666663</v>
      </c>
    </row>
    <row r="151" spans="2:3" x14ac:dyDescent="0.4">
      <c r="B151">
        <f t="shared" si="5"/>
        <v>1440</v>
      </c>
      <c r="C151" s="4">
        <f t="shared" si="6"/>
        <v>782.22222222222217</v>
      </c>
    </row>
    <row r="152" spans="2:3" x14ac:dyDescent="0.4">
      <c r="B152">
        <f t="shared" si="5"/>
        <v>1450</v>
      </c>
      <c r="C152" s="4">
        <f t="shared" si="6"/>
        <v>787.77777777777771</v>
      </c>
    </row>
    <row r="153" spans="2:3" x14ac:dyDescent="0.4">
      <c r="B153">
        <f t="shared" si="5"/>
        <v>1460</v>
      </c>
      <c r="C153" s="4">
        <f t="shared" si="6"/>
        <v>793.33333333333326</v>
      </c>
    </row>
    <row r="154" spans="2:3" x14ac:dyDescent="0.4">
      <c r="B154">
        <f t="shared" si="5"/>
        <v>1470</v>
      </c>
      <c r="C154" s="4">
        <f t="shared" si="6"/>
        <v>798.88888888888891</v>
      </c>
    </row>
    <row r="155" spans="2:3" x14ac:dyDescent="0.4">
      <c r="B155">
        <f t="shared" si="5"/>
        <v>1480</v>
      </c>
      <c r="C155" s="4">
        <f t="shared" si="6"/>
        <v>804.44444444444446</v>
      </c>
    </row>
    <row r="156" spans="2:3" x14ac:dyDescent="0.4">
      <c r="B156">
        <f t="shared" si="5"/>
        <v>1490</v>
      </c>
      <c r="C156" s="4">
        <f t="shared" si="6"/>
        <v>810</v>
      </c>
    </row>
    <row r="157" spans="2:3" x14ac:dyDescent="0.4">
      <c r="B157">
        <f t="shared" si="5"/>
        <v>1500</v>
      </c>
      <c r="C157" s="4">
        <f t="shared" si="6"/>
        <v>815.55555555555554</v>
      </c>
    </row>
    <row r="158" spans="2:3" x14ac:dyDescent="0.4">
      <c r="C158" s="4"/>
    </row>
    <row r="159" spans="2:3" x14ac:dyDescent="0.4">
      <c r="C159" s="4"/>
    </row>
    <row r="160" spans="2:3" x14ac:dyDescent="0.4">
      <c r="C160" s="4"/>
    </row>
    <row r="161" spans="3:3" x14ac:dyDescent="0.4">
      <c r="C161" s="4"/>
    </row>
    <row r="162" spans="3:3" x14ac:dyDescent="0.4">
      <c r="C162" s="4"/>
    </row>
    <row r="163" spans="3:3" x14ac:dyDescent="0.4">
      <c r="C163" s="4"/>
    </row>
    <row r="164" spans="3:3" x14ac:dyDescent="0.4">
      <c r="C164" s="4"/>
    </row>
    <row r="165" spans="3:3" x14ac:dyDescent="0.4">
      <c r="C165" s="4"/>
    </row>
    <row r="166" spans="3:3" x14ac:dyDescent="0.4">
      <c r="C166" s="4"/>
    </row>
    <row r="167" spans="3:3" x14ac:dyDescent="0.4">
      <c r="C167" s="4"/>
    </row>
    <row r="168" spans="3:3" x14ac:dyDescent="0.4">
      <c r="C168" s="4"/>
    </row>
    <row r="169" spans="3:3" x14ac:dyDescent="0.4">
      <c r="C169" s="4"/>
    </row>
    <row r="170" spans="3:3" x14ac:dyDescent="0.4">
      <c r="C170" s="4"/>
    </row>
    <row r="171" spans="3:3" x14ac:dyDescent="0.4">
      <c r="C171" s="4"/>
    </row>
    <row r="172" spans="3:3" x14ac:dyDescent="0.4">
      <c r="C172" s="4"/>
    </row>
    <row r="173" spans="3:3" x14ac:dyDescent="0.4">
      <c r="C173" s="4"/>
    </row>
    <row r="174" spans="3:3" x14ac:dyDescent="0.4">
      <c r="C174" s="4"/>
    </row>
    <row r="175" spans="3:3" x14ac:dyDescent="0.4">
      <c r="C175" s="4"/>
    </row>
    <row r="176" spans="3:3" x14ac:dyDescent="0.4">
      <c r="C176" s="4"/>
    </row>
    <row r="177" spans="3:3" x14ac:dyDescent="0.4">
      <c r="C177" s="4"/>
    </row>
    <row r="178" spans="3:3" x14ac:dyDescent="0.4">
      <c r="C178" s="4"/>
    </row>
    <row r="179" spans="3:3" x14ac:dyDescent="0.4">
      <c r="C179" s="4"/>
    </row>
    <row r="180" spans="3:3" x14ac:dyDescent="0.4">
      <c r="C180" s="4"/>
    </row>
    <row r="181" spans="3:3" x14ac:dyDescent="0.4">
      <c r="C181" s="4"/>
    </row>
    <row r="182" spans="3:3" x14ac:dyDescent="0.4">
      <c r="C182" s="4"/>
    </row>
    <row r="183" spans="3:3" x14ac:dyDescent="0.4">
      <c r="C183" s="4"/>
    </row>
    <row r="184" spans="3:3" x14ac:dyDescent="0.4">
      <c r="C184" s="4"/>
    </row>
    <row r="185" spans="3:3" x14ac:dyDescent="0.4">
      <c r="C185" s="4"/>
    </row>
    <row r="186" spans="3:3" x14ac:dyDescent="0.4">
      <c r="C186" s="4"/>
    </row>
    <row r="187" spans="3:3" x14ac:dyDescent="0.4">
      <c r="C187" s="4"/>
    </row>
    <row r="188" spans="3:3" x14ac:dyDescent="0.4">
      <c r="C188" s="4"/>
    </row>
    <row r="189" spans="3:3" x14ac:dyDescent="0.4">
      <c r="C189" s="4"/>
    </row>
    <row r="190" spans="3:3" x14ac:dyDescent="0.4">
      <c r="C190" s="4"/>
    </row>
    <row r="191" spans="3:3" x14ac:dyDescent="0.4">
      <c r="C191" s="4"/>
    </row>
    <row r="192" spans="3:3" x14ac:dyDescent="0.4">
      <c r="C192" s="4"/>
    </row>
    <row r="193" spans="3:3" x14ac:dyDescent="0.4">
      <c r="C193" s="4"/>
    </row>
    <row r="194" spans="3:3" x14ac:dyDescent="0.4">
      <c r="C194" s="4"/>
    </row>
    <row r="195" spans="3:3" x14ac:dyDescent="0.4">
      <c r="C195" s="4"/>
    </row>
    <row r="196" spans="3:3" x14ac:dyDescent="0.4">
      <c r="C196" s="4"/>
    </row>
    <row r="197" spans="3:3" x14ac:dyDescent="0.4">
      <c r="C197" s="4"/>
    </row>
    <row r="198" spans="3:3" x14ac:dyDescent="0.4">
      <c r="C198" s="4"/>
    </row>
    <row r="199" spans="3:3" x14ac:dyDescent="0.4">
      <c r="C199" s="4"/>
    </row>
    <row r="200" spans="3:3" x14ac:dyDescent="0.4">
      <c r="C200" s="4"/>
    </row>
    <row r="201" spans="3:3" x14ac:dyDescent="0.4">
      <c r="C201" s="4"/>
    </row>
    <row r="202" spans="3:3" x14ac:dyDescent="0.4">
      <c r="C202" s="4"/>
    </row>
    <row r="203" spans="3:3" x14ac:dyDescent="0.4">
      <c r="C203" s="4"/>
    </row>
    <row r="204" spans="3:3" x14ac:dyDescent="0.4">
      <c r="C204" s="4"/>
    </row>
    <row r="205" spans="3:3" x14ac:dyDescent="0.4">
      <c r="C205" s="4"/>
    </row>
    <row r="206" spans="3:3" x14ac:dyDescent="0.4">
      <c r="C206" s="4"/>
    </row>
    <row r="207" spans="3:3" x14ac:dyDescent="0.4">
      <c r="C207" s="4"/>
    </row>
    <row r="208" spans="3:3" x14ac:dyDescent="0.4">
      <c r="C208" s="4"/>
    </row>
    <row r="209" spans="3:3" x14ac:dyDescent="0.4">
      <c r="C209" s="4"/>
    </row>
    <row r="210" spans="3:3" x14ac:dyDescent="0.4">
      <c r="C210" s="4"/>
    </row>
    <row r="211" spans="3:3" x14ac:dyDescent="0.4">
      <c r="C211" s="4"/>
    </row>
    <row r="212" spans="3:3" x14ac:dyDescent="0.4">
      <c r="C212" s="4"/>
    </row>
    <row r="213" spans="3:3" x14ac:dyDescent="0.4">
      <c r="C213" s="4"/>
    </row>
    <row r="214" spans="3:3" x14ac:dyDescent="0.4">
      <c r="C214" s="4"/>
    </row>
    <row r="215" spans="3:3" x14ac:dyDescent="0.4">
      <c r="C215" s="4"/>
    </row>
    <row r="216" spans="3:3" x14ac:dyDescent="0.4">
      <c r="C216" s="4"/>
    </row>
    <row r="217" spans="3:3" x14ac:dyDescent="0.4">
      <c r="C217" s="4"/>
    </row>
    <row r="218" spans="3:3" x14ac:dyDescent="0.4">
      <c r="C218" s="4"/>
    </row>
    <row r="219" spans="3:3" x14ac:dyDescent="0.4">
      <c r="C219" s="4"/>
    </row>
    <row r="220" spans="3:3" x14ac:dyDescent="0.4">
      <c r="C220" s="4"/>
    </row>
    <row r="221" spans="3:3" x14ac:dyDescent="0.4">
      <c r="C221" s="4"/>
    </row>
    <row r="222" spans="3:3" x14ac:dyDescent="0.4">
      <c r="C222" s="4"/>
    </row>
    <row r="223" spans="3:3" x14ac:dyDescent="0.4">
      <c r="C223" s="4"/>
    </row>
    <row r="224" spans="3:3" x14ac:dyDescent="0.4">
      <c r="C224" s="4"/>
    </row>
    <row r="225" spans="3:3" x14ac:dyDescent="0.4">
      <c r="C225" s="4"/>
    </row>
    <row r="226" spans="3:3" x14ac:dyDescent="0.4">
      <c r="C226" s="4"/>
    </row>
    <row r="227" spans="3:3" x14ac:dyDescent="0.4">
      <c r="C227" s="4"/>
    </row>
    <row r="228" spans="3:3" x14ac:dyDescent="0.4">
      <c r="C228" s="4"/>
    </row>
    <row r="229" spans="3:3" x14ac:dyDescent="0.4">
      <c r="C229" s="4"/>
    </row>
    <row r="230" spans="3:3" x14ac:dyDescent="0.4">
      <c r="C230" s="4"/>
    </row>
    <row r="231" spans="3:3" x14ac:dyDescent="0.4">
      <c r="C231" s="4"/>
    </row>
    <row r="232" spans="3:3" x14ac:dyDescent="0.4">
      <c r="C232" s="4"/>
    </row>
    <row r="233" spans="3:3" x14ac:dyDescent="0.4">
      <c r="C233" s="4"/>
    </row>
    <row r="234" spans="3:3" x14ac:dyDescent="0.4">
      <c r="C234" s="4"/>
    </row>
    <row r="235" spans="3:3" x14ac:dyDescent="0.4">
      <c r="C235" s="4"/>
    </row>
    <row r="236" spans="3:3" x14ac:dyDescent="0.4">
      <c r="C236" s="4"/>
    </row>
    <row r="237" spans="3:3" x14ac:dyDescent="0.4">
      <c r="C237" s="4"/>
    </row>
    <row r="238" spans="3:3" x14ac:dyDescent="0.4">
      <c r="C238" s="4"/>
    </row>
    <row r="239" spans="3:3" x14ac:dyDescent="0.4">
      <c r="C239" s="4"/>
    </row>
    <row r="240" spans="3:3" x14ac:dyDescent="0.4">
      <c r="C240" s="4"/>
    </row>
    <row r="241" spans="3:3" x14ac:dyDescent="0.4">
      <c r="C241" s="4"/>
    </row>
    <row r="242" spans="3:3" x14ac:dyDescent="0.4">
      <c r="C242" s="4"/>
    </row>
    <row r="243" spans="3:3" x14ac:dyDescent="0.4">
      <c r="C243" s="4"/>
    </row>
    <row r="244" spans="3:3" x14ac:dyDescent="0.4">
      <c r="C244" s="4"/>
    </row>
    <row r="245" spans="3:3" x14ac:dyDescent="0.4">
      <c r="C245" s="4"/>
    </row>
    <row r="246" spans="3:3" x14ac:dyDescent="0.4">
      <c r="C246" s="4"/>
    </row>
    <row r="247" spans="3:3" x14ac:dyDescent="0.4">
      <c r="C247" s="4"/>
    </row>
    <row r="248" spans="3:3" x14ac:dyDescent="0.4">
      <c r="C248" s="4"/>
    </row>
    <row r="249" spans="3:3" x14ac:dyDescent="0.4">
      <c r="C249" s="4"/>
    </row>
    <row r="250" spans="3:3" x14ac:dyDescent="0.4">
      <c r="C250" s="4"/>
    </row>
    <row r="251" spans="3:3" x14ac:dyDescent="0.4">
      <c r="C251" s="4"/>
    </row>
    <row r="252" spans="3:3" x14ac:dyDescent="0.4">
      <c r="C252" s="4"/>
    </row>
    <row r="253" spans="3:3" x14ac:dyDescent="0.4">
      <c r="C253" s="4"/>
    </row>
    <row r="254" spans="3:3" x14ac:dyDescent="0.4">
      <c r="C254" s="4"/>
    </row>
    <row r="255" spans="3:3" x14ac:dyDescent="0.4">
      <c r="C255" s="4"/>
    </row>
    <row r="256" spans="3:3" x14ac:dyDescent="0.4">
      <c r="C256" s="4"/>
    </row>
    <row r="257" spans="3:3" x14ac:dyDescent="0.4">
      <c r="C257" s="4"/>
    </row>
    <row r="258" spans="3:3" x14ac:dyDescent="0.4">
      <c r="C258" s="4"/>
    </row>
    <row r="259" spans="3:3" x14ac:dyDescent="0.4">
      <c r="C259" s="4"/>
    </row>
    <row r="260" spans="3:3" x14ac:dyDescent="0.4">
      <c r="C260" s="4"/>
    </row>
    <row r="261" spans="3:3" x14ac:dyDescent="0.4">
      <c r="C261" s="4"/>
    </row>
    <row r="262" spans="3:3" x14ac:dyDescent="0.4">
      <c r="C262" s="4"/>
    </row>
    <row r="263" spans="3:3" x14ac:dyDescent="0.4">
      <c r="C263" s="4"/>
    </row>
    <row r="264" spans="3:3" x14ac:dyDescent="0.4">
      <c r="C264" s="4"/>
    </row>
    <row r="265" spans="3:3" x14ac:dyDescent="0.4">
      <c r="C265" s="4"/>
    </row>
    <row r="266" spans="3:3" x14ac:dyDescent="0.4">
      <c r="C266" s="4"/>
    </row>
    <row r="267" spans="3:3" x14ac:dyDescent="0.4">
      <c r="C267" s="4"/>
    </row>
    <row r="268" spans="3:3" x14ac:dyDescent="0.4">
      <c r="C268" s="4"/>
    </row>
    <row r="269" spans="3:3" x14ac:dyDescent="0.4">
      <c r="C269" s="4"/>
    </row>
    <row r="270" spans="3:3" x14ac:dyDescent="0.4">
      <c r="C270" s="4"/>
    </row>
    <row r="271" spans="3:3" x14ac:dyDescent="0.4">
      <c r="C271" s="4"/>
    </row>
    <row r="272" spans="3:3" x14ac:dyDescent="0.4">
      <c r="C272" s="4"/>
    </row>
    <row r="273" spans="3:3" x14ac:dyDescent="0.4">
      <c r="C273" s="4"/>
    </row>
    <row r="274" spans="3:3" x14ac:dyDescent="0.4">
      <c r="C274" s="4"/>
    </row>
    <row r="275" spans="3:3" x14ac:dyDescent="0.4">
      <c r="C275" s="4"/>
    </row>
    <row r="276" spans="3:3" x14ac:dyDescent="0.4">
      <c r="C276" s="4"/>
    </row>
    <row r="277" spans="3:3" x14ac:dyDescent="0.4">
      <c r="C277" s="4"/>
    </row>
    <row r="278" spans="3:3" x14ac:dyDescent="0.4">
      <c r="C278" s="4"/>
    </row>
    <row r="279" spans="3:3" x14ac:dyDescent="0.4">
      <c r="C279" s="4"/>
    </row>
    <row r="280" spans="3:3" x14ac:dyDescent="0.4">
      <c r="C280" s="4"/>
    </row>
    <row r="281" spans="3:3" x14ac:dyDescent="0.4">
      <c r="C281" s="4"/>
    </row>
    <row r="282" spans="3:3" x14ac:dyDescent="0.4">
      <c r="C282" s="4"/>
    </row>
    <row r="283" spans="3:3" x14ac:dyDescent="0.4">
      <c r="C283" s="4"/>
    </row>
    <row r="284" spans="3:3" x14ac:dyDescent="0.4">
      <c r="C284" s="4"/>
    </row>
    <row r="285" spans="3:3" x14ac:dyDescent="0.4">
      <c r="C285" s="4"/>
    </row>
    <row r="286" spans="3:3" x14ac:dyDescent="0.4">
      <c r="C286" s="4"/>
    </row>
    <row r="287" spans="3:3" x14ac:dyDescent="0.4">
      <c r="C287" s="4"/>
    </row>
    <row r="288" spans="3:3" x14ac:dyDescent="0.4">
      <c r="C288" s="4"/>
    </row>
    <row r="289" spans="3:3" x14ac:dyDescent="0.4">
      <c r="C289" s="4"/>
    </row>
    <row r="290" spans="3:3" x14ac:dyDescent="0.4">
      <c r="C290" s="4"/>
    </row>
    <row r="291" spans="3:3" x14ac:dyDescent="0.4">
      <c r="C291" s="4"/>
    </row>
    <row r="292" spans="3:3" x14ac:dyDescent="0.4">
      <c r="C292" s="4"/>
    </row>
    <row r="293" spans="3:3" x14ac:dyDescent="0.4">
      <c r="C293" s="4"/>
    </row>
    <row r="294" spans="3:3" x14ac:dyDescent="0.4">
      <c r="C294" s="4"/>
    </row>
    <row r="295" spans="3:3" x14ac:dyDescent="0.4">
      <c r="C295" s="4"/>
    </row>
    <row r="296" spans="3:3" x14ac:dyDescent="0.4">
      <c r="C296" s="4"/>
    </row>
    <row r="297" spans="3:3" x14ac:dyDescent="0.4">
      <c r="C297" s="4"/>
    </row>
    <row r="298" spans="3:3" x14ac:dyDescent="0.4">
      <c r="C298" s="4"/>
    </row>
    <row r="299" spans="3:3" x14ac:dyDescent="0.4">
      <c r="C299" s="4"/>
    </row>
    <row r="300" spans="3:3" x14ac:dyDescent="0.4">
      <c r="C300" s="4"/>
    </row>
    <row r="301" spans="3:3" x14ac:dyDescent="0.4">
      <c r="C301" s="4"/>
    </row>
    <row r="302" spans="3:3" x14ac:dyDescent="0.4">
      <c r="C302" s="4"/>
    </row>
    <row r="303" spans="3:3" x14ac:dyDescent="0.4">
      <c r="C303" s="4"/>
    </row>
    <row r="304" spans="3:3" x14ac:dyDescent="0.4">
      <c r="C304" s="4"/>
    </row>
    <row r="305" spans="3:3" x14ac:dyDescent="0.4">
      <c r="C305" s="4"/>
    </row>
    <row r="306" spans="3:3" x14ac:dyDescent="0.4">
      <c r="C306" s="4"/>
    </row>
    <row r="307" spans="3:3" x14ac:dyDescent="0.4">
      <c r="C307" s="4"/>
    </row>
    <row r="308" spans="3:3" x14ac:dyDescent="0.4">
      <c r="C308" s="4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3" sqref="G13"/>
    </sheetView>
  </sheetViews>
  <sheetFormatPr defaultRowHeight="16.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14</vt:i4>
      </vt:variant>
    </vt:vector>
  </HeadingPairs>
  <TitlesOfParts>
    <vt:vector size="19" baseType="lpstr">
      <vt:lpstr>Sheet1</vt:lpstr>
      <vt:lpstr>Sheet1 (2)</vt:lpstr>
      <vt:lpstr>華氏度→摂氏度</vt:lpstr>
      <vt:lpstr>重量ﾎﾟﾝﾄﾞ毎平方ｲﾝﾁ→Pa</vt:lpstr>
      <vt:lpstr>グラフ1</vt:lpstr>
      <vt:lpstr>'Sheet1 (2)'!D_o</vt:lpstr>
      <vt:lpstr>D_o</vt:lpstr>
      <vt:lpstr>'Sheet1 (2)'!P</vt:lpstr>
      <vt:lpstr>P</vt:lpstr>
      <vt:lpstr>'Sheet1 (2)'!t</vt:lpstr>
      <vt:lpstr>t</vt:lpstr>
      <vt:lpstr>'Sheet1 (2)'!Y</vt:lpstr>
      <vt:lpstr>Y</vt:lpstr>
      <vt:lpstr>'Sheet1 (2)'!Z</vt:lpstr>
      <vt:lpstr>Z</vt:lpstr>
      <vt:lpstr>'Sheet1 (2)'!η</vt:lpstr>
      <vt:lpstr>η</vt:lpstr>
      <vt:lpstr>'Sheet1 (2)'!σ_a</vt:lpstr>
      <vt:lpstr>σ_a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tmi017n</dc:creator>
  <cp:lastModifiedBy>阿部 伸行</cp:lastModifiedBy>
  <cp:lastPrinted>2020-07-20T03:29:43Z</cp:lastPrinted>
  <dcterms:created xsi:type="dcterms:W3CDTF">2020-06-18T09:25:17Z</dcterms:created>
  <dcterms:modified xsi:type="dcterms:W3CDTF">2021-01-21T01:31:16Z</dcterms:modified>
</cp:coreProperties>
</file>