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loc\Desktop\work\CNRS_AIST_Work_All\CNRS_AIST_Mobile_Shopping_Robot\"/>
    </mc:Choice>
  </mc:AlternateContent>
  <xr:revisionPtr revIDLastSave="0" documentId="13_ncr:101_{E61A81A6-1EE6-481F-90CD-8B10D6C55357}" xr6:coauthVersionLast="47" xr6:coauthVersionMax="47" xr10:uidLastSave="{00000000-0000-0000-0000-000000000000}"/>
  <bookViews>
    <workbookView xWindow="-96" yWindow="-96" windowWidth="23232" windowHeight="12552" activeTab="1" xr2:uid="{16D5FF72-5A0D-4C85-A720-ED137E5AC8BC}"/>
  </bookViews>
  <sheets>
    <sheet name="ssh latency" sheetId="1" r:id="rId1"/>
    <sheet name="odom cal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A5" i="2"/>
  <c r="B5" i="2" s="1"/>
  <c r="D5" i="2" s="1"/>
  <c r="A2" i="2"/>
  <c r="B2" i="2"/>
  <c r="D2" i="2" s="1"/>
  <c r="A3" i="2"/>
  <c r="A4" i="2"/>
  <c r="B6" i="2"/>
  <c r="D6" i="2" s="1"/>
  <c r="B7" i="2"/>
  <c r="D7" i="2" s="1"/>
  <c r="B3" i="2"/>
  <c r="D3" i="2" s="1"/>
  <c r="B4" i="2"/>
  <c r="D4" i="2" s="1"/>
  <c r="D13" i="1"/>
  <c r="D12" i="1"/>
  <c r="D11" i="1"/>
  <c r="C13" i="1"/>
  <c r="C12" i="1"/>
  <c r="C11" i="1"/>
  <c r="D10" i="1"/>
  <c r="D9" i="1"/>
  <c r="D8" i="1"/>
  <c r="C10" i="1"/>
  <c r="C9" i="1"/>
  <c r="C8" i="1"/>
  <c r="D7" i="1"/>
  <c r="D6" i="1"/>
  <c r="D5" i="1"/>
  <c r="C7" i="1"/>
  <c r="C6" i="1"/>
  <c r="C5" i="1"/>
  <c r="D4" i="1"/>
  <c r="D3" i="1"/>
  <c r="D2" i="1"/>
  <c r="C4" i="1"/>
  <c r="C3" i="1"/>
  <c r="C2" i="1"/>
</calcChain>
</file>

<file path=xl/sharedStrings.xml><?xml version="1.0" encoding="utf-8"?>
<sst xmlns="http://schemas.openxmlformats.org/spreadsheetml/2006/main" count="23" uniqueCount="14">
  <si>
    <t>Lidars + Cameras</t>
  </si>
  <si>
    <t>Lidars</t>
  </si>
  <si>
    <t>Cameras</t>
  </si>
  <si>
    <t>None</t>
  </si>
  <si>
    <t>min</t>
  </si>
  <si>
    <t>average</t>
  </si>
  <si>
    <t>max</t>
  </si>
  <si>
    <t>NUC-PC SSH latency (ms)</t>
  </si>
  <si>
    <t>JETSON-PC SSH latency (ms)</t>
  </si>
  <si>
    <t>Without navigation</t>
  </si>
  <si>
    <t>Time for 1 turn (s)</t>
  </si>
  <si>
    <t>odometry W (rad/s)</t>
  </si>
  <si>
    <t>mesured speed (rad/s)</t>
  </si>
  <si>
    <t>coeff (kw) to apply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</si>
</sst>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9</xdr:row>
      <xdr:rowOff>182880</xdr:rowOff>
    </xdr:from>
    <xdr:to>
      <xdr:col>16</xdr:col>
      <xdr:colOff>22860</xdr:colOff>
      <xdr:row>23</xdr:row>
      <xdr:rowOff>15240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E0AAA7-BEC8-6709-6830-AB245AA0C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8580" y="1840230"/>
          <a:ext cx="5817870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B7645-31DF-4ACD-B4B5-813A202D6241}">
  <dimension ref="A1:H16"/>
  <sheetViews>
    <sheetView workbookViewId="0">
      <selection activeCell="H12" sqref="H12"/>
    </sheetView>
  </sheetViews>
  <sheetFormatPr defaultRowHeight="14.4" x14ac:dyDescent="0.55000000000000004"/>
  <cols>
    <col min="1" max="1" width="15.7890625" style="3" customWidth="1"/>
    <col min="2" max="2" width="9.05078125" customWidth="1"/>
    <col min="3" max="3" width="27.26171875" customWidth="1"/>
    <col min="4" max="4" width="28.20703125" customWidth="1"/>
    <col min="5" max="5" width="8.89453125" customWidth="1"/>
    <col min="7" max="7" width="8.62890625" customWidth="1"/>
  </cols>
  <sheetData>
    <row r="1" spans="1:8" s="2" customFormat="1" ht="14.7" thickBot="1" x14ac:dyDescent="0.6">
      <c r="C1" s="7" t="s">
        <v>7</v>
      </c>
      <c r="D1" s="7" t="s">
        <v>8</v>
      </c>
    </row>
    <row r="2" spans="1:8" s="1" customFormat="1" x14ac:dyDescent="0.55000000000000004">
      <c r="A2" s="24" t="s">
        <v>3</v>
      </c>
      <c r="B2" s="4" t="s">
        <v>4</v>
      </c>
      <c r="C2" s="8">
        <f>3727545/$F$2</f>
        <v>3.7275450000000001</v>
      </c>
      <c r="D2" s="13">
        <f>3400220/$F$2</f>
        <v>3.40022</v>
      </c>
      <c r="F2" s="1">
        <v>1000000</v>
      </c>
    </row>
    <row r="3" spans="1:8" s="1" customFormat="1" x14ac:dyDescent="0.55000000000000004">
      <c r="A3" s="25"/>
      <c r="B3" s="5" t="s">
        <v>5</v>
      </c>
      <c r="C3" s="29">
        <f>5381631/$F$2</f>
        <v>5.3816309999999996</v>
      </c>
      <c r="D3" s="30">
        <f>4669594/$F$2</f>
        <v>4.669594</v>
      </c>
    </row>
    <row r="4" spans="1:8" s="1" customFormat="1" ht="14.7" thickBot="1" x14ac:dyDescent="0.6">
      <c r="A4" s="26"/>
      <c r="B4" s="6" t="s">
        <v>6</v>
      </c>
      <c r="C4" s="9">
        <f>36155272/$F$2</f>
        <v>36.155271999999997</v>
      </c>
      <c r="D4" s="14">
        <f>40706594/$F$2</f>
        <v>40.706594000000003</v>
      </c>
    </row>
    <row r="5" spans="1:8" s="1" customFormat="1" x14ac:dyDescent="0.55000000000000004">
      <c r="A5" s="24" t="s">
        <v>2</v>
      </c>
      <c r="B5" s="4" t="s">
        <v>4</v>
      </c>
      <c r="C5" s="10">
        <f>8089989/$F$2</f>
        <v>8.0899889999999992</v>
      </c>
      <c r="D5" s="15">
        <f>12276404/$F$2</f>
        <v>12.276403999999999</v>
      </c>
    </row>
    <row r="6" spans="1:8" s="1" customFormat="1" x14ac:dyDescent="0.55000000000000004">
      <c r="A6" s="25"/>
      <c r="B6" s="5" t="s">
        <v>5</v>
      </c>
      <c r="C6" s="31">
        <f>41034658/$F$2</f>
        <v>41.034658</v>
      </c>
      <c r="D6" s="32">
        <f>44071070/$F$2</f>
        <v>44.071069999999999</v>
      </c>
      <c r="F6" s="27" t="s">
        <v>9</v>
      </c>
      <c r="G6" s="27"/>
      <c r="H6" s="27"/>
    </row>
    <row r="7" spans="1:8" s="1" customFormat="1" ht="14.7" thickBot="1" x14ac:dyDescent="0.6">
      <c r="A7" s="26"/>
      <c r="B7" s="6" t="s">
        <v>6</v>
      </c>
      <c r="C7" s="11">
        <f>214809481/$F$2</f>
        <v>214.80948100000001</v>
      </c>
      <c r="D7" s="16">
        <f>159405494/$F$2</f>
        <v>159.405494</v>
      </c>
      <c r="F7" s="27"/>
      <c r="G7" s="27"/>
      <c r="H7" s="27"/>
    </row>
    <row r="8" spans="1:8" s="1" customFormat="1" x14ac:dyDescent="0.55000000000000004">
      <c r="A8" s="24" t="s">
        <v>1</v>
      </c>
      <c r="B8" s="4" t="s">
        <v>4</v>
      </c>
      <c r="C8" s="12">
        <f>2786650/$F$2</f>
        <v>2.7866499999999998</v>
      </c>
      <c r="D8" s="17">
        <f>3572964/$F$2</f>
        <v>3.5729639999999998</v>
      </c>
      <c r="F8" s="27"/>
      <c r="G8" s="27"/>
      <c r="H8" s="27"/>
    </row>
    <row r="9" spans="1:8" s="1" customFormat="1" x14ac:dyDescent="0.55000000000000004">
      <c r="A9" s="25"/>
      <c r="B9" s="5" t="s">
        <v>5</v>
      </c>
      <c r="C9" s="33">
        <f>18612106/$F$2</f>
        <v>18.612106000000001</v>
      </c>
      <c r="D9" s="34">
        <f>11839962/$F$2</f>
        <v>11.839962</v>
      </c>
    </row>
    <row r="10" spans="1:8" s="1" customFormat="1" ht="14.7" thickBot="1" x14ac:dyDescent="0.6">
      <c r="A10" s="26"/>
      <c r="B10" s="6" t="s">
        <v>6</v>
      </c>
      <c r="C10" s="9">
        <f>277759098/$F$2</f>
        <v>277.75909799999999</v>
      </c>
      <c r="D10" s="18">
        <f>43148599/$F$2</f>
        <v>43.148598999999997</v>
      </c>
    </row>
    <row r="11" spans="1:8" s="1" customFormat="1" x14ac:dyDescent="0.55000000000000004">
      <c r="A11" s="24" t="s">
        <v>0</v>
      </c>
      <c r="B11" s="4" t="s">
        <v>4</v>
      </c>
      <c r="C11" s="10">
        <f>9107804/$F$2</f>
        <v>9.1078039999999998</v>
      </c>
      <c r="D11" s="15">
        <f>12762116/$F$2</f>
        <v>12.762116000000001</v>
      </c>
    </row>
    <row r="12" spans="1:8" s="1" customFormat="1" x14ac:dyDescent="0.55000000000000004">
      <c r="A12" s="25"/>
      <c r="B12" s="5" t="s">
        <v>5</v>
      </c>
      <c r="C12" s="31">
        <f>37695977/$F$2</f>
        <v>37.695976999999999</v>
      </c>
      <c r="D12" s="28">
        <f>46511878/$F$2</f>
        <v>46.511878000000003</v>
      </c>
    </row>
    <row r="13" spans="1:8" s="1" customFormat="1" ht="14.7" thickBot="1" x14ac:dyDescent="0.6">
      <c r="A13" s="26"/>
      <c r="B13" s="6" t="s">
        <v>6</v>
      </c>
      <c r="C13" s="9">
        <f>281123900/$F$2</f>
        <v>281.12389999999999</v>
      </c>
      <c r="D13" s="14">
        <f>175891314/$F$2</f>
        <v>175.89131399999999</v>
      </c>
    </row>
    <row r="14" spans="1:8" s="1" customFormat="1" x14ac:dyDescent="0.55000000000000004">
      <c r="A14" s="2"/>
    </row>
    <row r="15" spans="1:8" s="1" customFormat="1" x14ac:dyDescent="0.55000000000000004">
      <c r="A15" s="2"/>
    </row>
    <row r="16" spans="1:8" s="1" customFormat="1" x14ac:dyDescent="0.55000000000000004">
      <c r="A16" s="2"/>
    </row>
  </sheetData>
  <mergeCells count="5">
    <mergeCell ref="A2:A4"/>
    <mergeCell ref="A5:A7"/>
    <mergeCell ref="A8:A10"/>
    <mergeCell ref="A11:A13"/>
    <mergeCell ref="F6:H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797C2-5BC3-42D6-8A83-35F239CD1BA9}">
  <dimension ref="A1:F19"/>
  <sheetViews>
    <sheetView tabSelected="1" workbookViewId="0">
      <selection activeCell="E11" sqref="E11"/>
    </sheetView>
  </sheetViews>
  <sheetFormatPr defaultRowHeight="14.4" x14ac:dyDescent="0.55000000000000004"/>
  <cols>
    <col min="1" max="1" width="17.20703125" style="23" customWidth="1"/>
    <col min="2" max="2" width="19.1015625" style="1" customWidth="1"/>
    <col min="3" max="3" width="20.83984375" style="23" customWidth="1"/>
    <col min="4" max="4" width="19" style="1" customWidth="1"/>
    <col min="5" max="5" width="10.5234375" customWidth="1"/>
  </cols>
  <sheetData>
    <row r="1" spans="1:6" s="2" customFormat="1" ht="15" thickTop="1" thickBot="1" x14ac:dyDescent="0.6">
      <c r="A1" s="20" t="s">
        <v>10</v>
      </c>
      <c r="B1" s="19" t="s">
        <v>12</v>
      </c>
      <c r="C1" s="20" t="s">
        <v>11</v>
      </c>
      <c r="D1" s="19" t="s">
        <v>13</v>
      </c>
    </row>
    <row r="2" spans="1:6" ht="15" thickTop="1" thickBot="1" x14ac:dyDescent="0.6">
      <c r="A2" s="22">
        <f>58.32/4</f>
        <v>14.58</v>
      </c>
      <c r="B2" s="21">
        <f>PI()*2/A2</f>
        <v>0.43094549431958751</v>
      </c>
      <c r="C2" s="22">
        <v>0.47123999999999999</v>
      </c>
      <c r="D2" s="21">
        <f>B2/C2</f>
        <v>0.91449260317372782</v>
      </c>
    </row>
    <row r="3" spans="1:6" ht="15" thickTop="1" thickBot="1" x14ac:dyDescent="0.6">
      <c r="A3" s="22">
        <f>36.36/5</f>
        <v>7.2720000000000002</v>
      </c>
      <c r="B3" s="21">
        <f t="shared" ref="B3:B7" si="0">PI()*2/A3</f>
        <v>0.86402438217541067</v>
      </c>
      <c r="C3" s="22">
        <v>0.94248100000000001</v>
      </c>
      <c r="D3" s="21">
        <f t="shared" ref="D3:D7" si="1">B3/C3</f>
        <v>0.9167552260209072</v>
      </c>
      <c r="F3">
        <f>AVERAGE(D2:D4)</f>
        <v>0.91505832868828829</v>
      </c>
    </row>
    <row r="4" spans="1:6" ht="15" thickTop="1" thickBot="1" x14ac:dyDescent="0.6">
      <c r="A4" s="22">
        <f>48.63/10</f>
        <v>4.8630000000000004</v>
      </c>
      <c r="B4" s="21">
        <f t="shared" si="0"/>
        <v>1.2920389280648952</v>
      </c>
      <c r="C4" s="22">
        <v>1.4137219999999999</v>
      </c>
      <c r="D4" s="21">
        <f t="shared" si="1"/>
        <v>0.91392715687022996</v>
      </c>
    </row>
    <row r="5" spans="1:6" ht="15" thickTop="1" thickBot="1" x14ac:dyDescent="0.6">
      <c r="A5" s="22">
        <f>35.89/10</f>
        <v>3.589</v>
      </c>
      <c r="B5" s="21">
        <f t="shared" si="0"/>
        <v>1.7506785475563071</v>
      </c>
      <c r="C5" s="22">
        <v>1.884962</v>
      </c>
      <c r="D5" s="21">
        <f t="shared" si="1"/>
        <v>0.92876065806966246</v>
      </c>
    </row>
    <row r="6" spans="1:6" ht="15" thickTop="1" thickBot="1" x14ac:dyDescent="0.6">
      <c r="A6" s="22"/>
      <c r="B6" s="21" t="e">
        <f>PI()*2/A6</f>
        <v>#DIV/0!</v>
      </c>
      <c r="C6" s="22"/>
      <c r="D6" s="21" t="e">
        <f t="shared" si="1"/>
        <v>#DIV/0!</v>
      </c>
    </row>
    <row r="7" spans="1:6" ht="15" thickTop="1" thickBot="1" x14ac:dyDescent="0.6">
      <c r="A7" s="22"/>
      <c r="B7" s="21" t="e">
        <f t="shared" si="0"/>
        <v>#DIV/0!</v>
      </c>
      <c r="C7" s="22"/>
      <c r="D7" s="21" t="e">
        <f t="shared" si="1"/>
        <v>#DIV/0!</v>
      </c>
    </row>
    <row r="8" spans="1:6" ht="15" thickTop="1" thickBot="1" x14ac:dyDescent="0.6">
      <c r="A8" s="22"/>
      <c r="B8" s="21"/>
      <c r="C8" s="22"/>
      <c r="D8" s="21"/>
    </row>
    <row r="9" spans="1:6" ht="15" thickTop="1" thickBot="1" x14ac:dyDescent="0.6">
      <c r="A9" s="22"/>
      <c r="B9" s="21"/>
      <c r="C9" s="22"/>
      <c r="D9" s="21"/>
    </row>
    <row r="10" spans="1:6" ht="15" thickTop="1" thickBot="1" x14ac:dyDescent="0.6">
      <c r="A10" s="22"/>
      <c r="B10" s="21"/>
      <c r="C10" s="22"/>
      <c r="D10" s="21"/>
    </row>
    <row r="11" spans="1:6" ht="15" thickTop="1" thickBot="1" x14ac:dyDescent="0.6">
      <c r="A11" s="22"/>
      <c r="B11" s="21"/>
      <c r="C11" s="22"/>
      <c r="D11" s="21"/>
    </row>
    <row r="12" spans="1:6" ht="15" thickTop="1" thickBot="1" x14ac:dyDescent="0.6">
      <c r="A12" s="22"/>
      <c r="B12" s="21"/>
      <c r="C12" s="22"/>
      <c r="D12" s="21"/>
    </row>
    <row r="13" spans="1:6" ht="15" thickTop="1" thickBot="1" x14ac:dyDescent="0.6">
      <c r="A13" s="22"/>
      <c r="B13" s="21"/>
      <c r="C13" s="22"/>
      <c r="D13" s="21"/>
    </row>
    <row r="14" spans="1:6" ht="15" thickTop="1" thickBot="1" x14ac:dyDescent="0.6">
      <c r="A14" s="22"/>
      <c r="B14" s="21"/>
      <c r="C14" s="22"/>
      <c r="D14" s="21"/>
    </row>
    <row r="15" spans="1:6" ht="15" thickTop="1" thickBot="1" x14ac:dyDescent="0.6">
      <c r="A15" s="22"/>
      <c r="B15" s="21"/>
      <c r="C15" s="22"/>
      <c r="D15" s="21"/>
    </row>
    <row r="16" spans="1:6" ht="15" thickTop="1" thickBot="1" x14ac:dyDescent="0.6">
      <c r="A16" s="22"/>
      <c r="B16" s="21"/>
      <c r="C16" s="22"/>
      <c r="D16" s="21"/>
    </row>
    <row r="17" spans="1:4" ht="15" thickTop="1" thickBot="1" x14ac:dyDescent="0.6">
      <c r="A17" s="22"/>
      <c r="B17" s="21"/>
      <c r="C17" s="22"/>
      <c r="D17" s="21"/>
    </row>
    <row r="18" spans="1:4" ht="15" thickTop="1" thickBot="1" x14ac:dyDescent="0.6">
      <c r="A18" s="22"/>
      <c r="B18" s="21"/>
      <c r="C18" s="22"/>
      <c r="D18" s="21"/>
    </row>
    <row r="19" spans="1:4" ht="14.7" thickTop="1" x14ac:dyDescent="0.5500000000000000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ssh latency</vt:lpstr>
      <vt:lpstr>odom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Ocean</dc:creator>
  <cp:lastModifiedBy>Ocean</cp:lastModifiedBy>
  <dcterms:created xsi:type="dcterms:W3CDTF">2024-02-20T05:15:48Z</dcterms:created>
  <dcterms:modified xsi:type="dcterms:W3CDTF">2024-02-21T16:46:54Z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c55989-3c9e-4466-8514-eac6f80f6373_Enabled">
    <vt:lpwstr>true</vt:lpwstr>
  </property>
  <property fmtid="{D5CDD505-2E9C-101B-9397-08002B2CF9AE}" pid="3" name="MSIP_Label_ddc55989-3c9e-4466-8514-eac6f80f6373_SetDate">
    <vt:lpwstr>2024-02-21T16:46:52Z</vt:lpwstr>
  </property>
  <property fmtid="{D5CDD505-2E9C-101B-9397-08002B2CF9AE}" pid="4" name="MSIP_Label_ddc55989-3c9e-4466-8514-eac6f80f6373_Method">
    <vt:lpwstr>Privileged</vt:lpwstr>
  </property>
  <property fmtid="{D5CDD505-2E9C-101B-9397-08002B2CF9AE}" pid="5" name="MSIP_Label_ddc55989-3c9e-4466-8514-eac6f80f6373_Name">
    <vt:lpwstr>ddc55989-3c9e-4466-8514-eac6f80f6373</vt:lpwstr>
  </property>
  <property fmtid="{D5CDD505-2E9C-101B-9397-08002B2CF9AE}" pid="6" name="MSIP_Label_ddc55989-3c9e-4466-8514-eac6f80f6373_SiteId">
    <vt:lpwstr>18a7fec8-652f-409b-8369-272d9ce80620</vt:lpwstr>
  </property>
  <property fmtid="{D5CDD505-2E9C-101B-9397-08002B2CF9AE}" pid="7" name="MSIP_Label_ddc55989-3c9e-4466-8514-eac6f80f6373_ActionId">
    <vt:lpwstr>8bf11e77-e337-40e2-a7a7-2605aa98a574</vt:lpwstr>
  </property>
  <property fmtid="{D5CDD505-2E9C-101B-9397-08002B2CF9AE}" pid="8" name="MSIP_Label_ddc55989-3c9e-4466-8514-eac6f80f6373_ContentBits">
    <vt:lpwstr>0</vt:lpwstr>
  </property>
</Properties>
</file>