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0" yWindow="60" windowWidth="12000" windowHeight="9420"/>
  </bookViews>
  <sheets>
    <sheet name="Data Entry" sheetId="11" r:id="rId1"/>
    <sheet name="Overhead Squat" sheetId="6" r:id="rId2"/>
  </sheets>
  <calcPr calcId="144525"/>
</workbook>
</file>

<file path=xl/calcChain.xml><?xml version="1.0" encoding="utf-8"?>
<calcChain xmlns="http://schemas.openxmlformats.org/spreadsheetml/2006/main">
  <c r="H6" i="6" l="1"/>
  <c r="E7" i="6" l="1"/>
  <c r="E8" i="6"/>
  <c r="E9" i="6"/>
  <c r="E10" i="6"/>
  <c r="C7" i="6"/>
  <c r="C8" i="6"/>
  <c r="C9" i="6"/>
  <c r="C10" i="6"/>
  <c r="C5" i="6"/>
  <c r="C4" i="6"/>
  <c r="C3" i="6"/>
  <c r="O7" i="6" l="1"/>
  <c r="F7" i="6" s="1"/>
  <c r="G18" i="11" s="1"/>
  <c r="N7" i="6"/>
  <c r="B7" i="6" s="1"/>
  <c r="G13" i="11" s="1"/>
  <c r="N6" i="6"/>
  <c r="C30" i="6"/>
  <c r="C35" i="6" s="1"/>
  <c r="C39" i="6" s="1"/>
  <c r="N4" i="6"/>
  <c r="B4" i="6" s="1"/>
  <c r="N3" i="6"/>
  <c r="N5" i="6"/>
  <c r="O6" i="6"/>
  <c r="H8" i="6"/>
  <c r="K14" i="11" s="1"/>
  <c r="K12" i="11"/>
  <c r="A4" i="6" l="1"/>
  <c r="I9" i="11" s="1"/>
  <c r="G9" i="11"/>
  <c r="B24" i="6"/>
  <c r="H7" i="6"/>
  <c r="K13" i="11" s="1"/>
  <c r="H9" i="6"/>
  <c r="K15" i="11" s="1"/>
  <c r="H10" i="6"/>
  <c r="K16" i="11" s="1"/>
  <c r="F6" i="6" l="1"/>
  <c r="B10" i="6"/>
  <c r="B8" i="6"/>
  <c r="B9" i="6"/>
  <c r="B30" i="6"/>
  <c r="B35" i="6" s="1"/>
  <c r="B39" i="6" s="1"/>
  <c r="B3" i="6"/>
  <c r="B5" i="6"/>
  <c r="B6" i="6"/>
  <c r="F8" i="6"/>
  <c r="F10" i="6"/>
  <c r="F9" i="6"/>
  <c r="C31" i="6" l="1"/>
  <c r="C40" i="6" s="1"/>
  <c r="G19" i="11"/>
  <c r="B22" i="6"/>
  <c r="G17" i="11"/>
  <c r="B25" i="6"/>
  <c r="G12" i="11"/>
  <c r="B32" i="6"/>
  <c r="B41" i="6" s="1"/>
  <c r="G15" i="11"/>
  <c r="C32" i="6"/>
  <c r="C41" i="6" s="1"/>
  <c r="G20" i="11"/>
  <c r="B23" i="6"/>
  <c r="G11" i="11"/>
  <c r="B31" i="6"/>
  <c r="B40" i="6" s="1"/>
  <c r="G14" i="11"/>
  <c r="C33" i="6"/>
  <c r="C42" i="6" s="1"/>
  <c r="G21" i="11"/>
  <c r="B14" i="6"/>
  <c r="C3" i="11" s="1"/>
  <c r="G10" i="11"/>
  <c r="B33" i="6"/>
  <c r="B42" i="6" s="1"/>
  <c r="G16" i="11"/>
  <c r="A3" i="6"/>
  <c r="I10" i="11" s="1"/>
  <c r="B21" i="6"/>
  <c r="A6" i="6"/>
  <c r="I12" i="11" s="1"/>
  <c r="A5" i="6"/>
  <c r="I11" i="11" s="1"/>
  <c r="G7" i="6"/>
  <c r="I18" i="11" s="1"/>
  <c r="A9" i="6"/>
  <c r="I15" i="11" s="1"/>
  <c r="A8" i="6"/>
  <c r="I14" i="11" s="1"/>
  <c r="A10" i="6"/>
  <c r="I16" i="11" s="1"/>
  <c r="A7" i="6"/>
  <c r="I13" i="11" s="1"/>
  <c r="G8" i="6"/>
  <c r="I19" i="11" s="1"/>
  <c r="G6" i="6"/>
  <c r="I17" i="11" s="1"/>
  <c r="G9" i="6"/>
  <c r="I20" i="11" s="1"/>
  <c r="G10" i="6"/>
  <c r="I21" i="11" s="1"/>
  <c r="B15" i="6" l="1"/>
  <c r="C4" i="11" s="1"/>
  <c r="I8" i="6"/>
  <c r="I6" i="6"/>
  <c r="I9" i="6"/>
  <c r="I10" i="6"/>
  <c r="I7" i="6"/>
</calcChain>
</file>

<file path=xl/sharedStrings.xml><?xml version="1.0" encoding="utf-8"?>
<sst xmlns="http://schemas.openxmlformats.org/spreadsheetml/2006/main" count="93" uniqueCount="58">
  <si>
    <t>Left</t>
  </si>
  <si>
    <t>Right</t>
  </si>
  <si>
    <t>Colour Right</t>
  </si>
  <si>
    <t>Hip Flexion</t>
  </si>
  <si>
    <t>Knee Flexion</t>
  </si>
  <si>
    <t>Ankle Flexion</t>
  </si>
  <si>
    <t>Colour Left</t>
  </si>
  <si>
    <t>% Right</t>
  </si>
  <si>
    <t>LSI %</t>
  </si>
  <si>
    <t>LSI Colour</t>
  </si>
  <si>
    <t>Red</t>
  </si>
  <si>
    <t>Amber</t>
  </si>
  <si>
    <t>Green</t>
  </si>
  <si>
    <t>Paramerter Ranges</t>
  </si>
  <si>
    <t>Scale</t>
  </si>
  <si>
    <t>TMM Value</t>
  </si>
  <si>
    <t>Radar Plot</t>
  </si>
  <si>
    <t>Parameter</t>
  </si>
  <si>
    <t>Radar Plot Scale</t>
  </si>
  <si>
    <t>ROM Colour</t>
  </si>
  <si>
    <t>ROM Total %</t>
  </si>
  <si>
    <t>Pelvic Stability</t>
  </si>
  <si>
    <t>Knee Stability</t>
  </si>
  <si>
    <t>Tibia Spine Allignment</t>
  </si>
  <si>
    <t>Shoulder</t>
  </si>
  <si>
    <t>Hip</t>
  </si>
  <si>
    <t>Knee</t>
  </si>
  <si>
    <t>Ankle</t>
  </si>
  <si>
    <t>Date</t>
  </si>
  <si>
    <t>OHS Colour</t>
  </si>
  <si>
    <t>LSI</t>
  </si>
  <si>
    <t>% Left (or single)</t>
  </si>
  <si>
    <t>Left (or single)</t>
  </si>
  <si>
    <t>Right Knee Stability</t>
  </si>
  <si>
    <t>Left Knee Stability</t>
  </si>
  <si>
    <t>ROM</t>
  </si>
  <si>
    <t>Stability</t>
  </si>
  <si>
    <t>Depth of Squat</t>
  </si>
  <si>
    <t>Calculations</t>
  </si>
  <si>
    <t>LEFT</t>
  </si>
  <si>
    <t>Shoulder Flexion</t>
  </si>
  <si>
    <t>RIGHT</t>
  </si>
  <si>
    <t>OHS</t>
  </si>
  <si>
    <t>Tibia / Spine Angle</t>
  </si>
  <si>
    <t>Test Profile:</t>
  </si>
  <si>
    <t>RB ID:</t>
  </si>
  <si>
    <t>Score:</t>
  </si>
  <si>
    <t>Opperator</t>
  </si>
  <si>
    <t>Name:</t>
  </si>
  <si>
    <t>Score Colour:</t>
  </si>
  <si>
    <t>Indicator Bar Values</t>
  </si>
  <si>
    <t>NA</t>
  </si>
  <si>
    <t>Parameter Name</t>
  </si>
  <si>
    <t>Parameter Value</t>
  </si>
  <si>
    <t xml:space="preserve">Parameter % </t>
  </si>
  <si>
    <t>Parameter Colour</t>
  </si>
  <si>
    <t>Ruairi Heaney</t>
  </si>
  <si>
    <t>Conor Liddy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</si>
</sst>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1"/>
      <color rgb="FF000000"/>
      <name val="Consolas"/>
      <family val="3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39.6"/>
      <color theme="1"/>
      <name val="Arial"/>
      <family val="2"/>
    </font>
    <font>
      <b/>
      <sz val="19.8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2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wrapText="1"/>
    </xf>
    <xf numFmtId="0" fontId="2" fillId="0" borderId="16" xfId="0" applyFont="1" applyBorder="1" applyAlignment="1">
      <alignment horizontal="center"/>
    </xf>
    <xf numFmtId="0" fontId="3" fillId="3" borderId="17" xfId="0" applyFont="1" applyFill="1" applyBorder="1" applyAlignment="1">
      <alignment horizontal="center" wrapText="1"/>
    </xf>
    <xf numFmtId="0" fontId="3" fillId="3" borderId="18" xfId="0" applyFont="1" applyFill="1" applyBorder="1" applyAlignment="1">
      <alignment horizontal="center" wrapText="1"/>
    </xf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" fontId="2" fillId="8" borderId="24" xfId="0" applyNumberFormat="1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1" fontId="2" fillId="8" borderId="17" xfId="0" applyNumberFormat="1" applyFont="1" applyFill="1" applyBorder="1" applyAlignment="1">
      <alignment horizontal="center"/>
    </xf>
    <xf numFmtId="1" fontId="2" fillId="8" borderId="18" xfId="0" applyNumberFormat="1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left" vertical="center" indent="1"/>
    </xf>
    <xf numFmtId="1" fontId="2" fillId="6" borderId="26" xfId="0" applyNumberFormat="1" applyFont="1" applyFill="1" applyBorder="1" applyAlignment="1">
      <alignment horizontal="center"/>
    </xf>
    <xf numFmtId="1" fontId="2" fillId="6" borderId="9" xfId="0" applyNumberFormat="1" applyFont="1" applyFill="1" applyBorder="1" applyAlignment="1">
      <alignment horizontal="center"/>
    </xf>
    <xf numFmtId="1" fontId="2" fillId="6" borderId="36" xfId="0" applyNumberFormat="1" applyFont="1" applyFill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wrapText="1"/>
    </xf>
    <xf numFmtId="0" fontId="6" fillId="5" borderId="5" xfId="0" applyFont="1" applyFill="1" applyBorder="1" applyAlignment="1">
      <alignment horizontal="center" wrapText="1"/>
    </xf>
    <xf numFmtId="1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 wrapText="1"/>
    </xf>
    <xf numFmtId="1" fontId="2" fillId="5" borderId="7" xfId="0" applyNumberFormat="1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3" fillId="11" borderId="11" xfId="0" applyFont="1" applyFill="1" applyBorder="1" applyAlignment="1">
      <alignment horizontal="center" wrapText="1"/>
    </xf>
    <xf numFmtId="0" fontId="3" fillId="11" borderId="13" xfId="0" applyFont="1" applyFill="1" applyBorder="1" applyAlignment="1">
      <alignment horizontal="center" wrapText="1"/>
    </xf>
    <xf numFmtId="1" fontId="2" fillId="6" borderId="47" xfId="0" applyNumberFormat="1" applyFont="1" applyFill="1" applyBorder="1" applyAlignment="1">
      <alignment horizontal="center"/>
    </xf>
    <xf numFmtId="0" fontId="2" fillId="11" borderId="12" xfId="0" applyFont="1" applyFill="1" applyBorder="1" applyAlignment="1">
      <alignment horizontal="center"/>
    </xf>
    <xf numFmtId="0" fontId="2" fillId="11" borderId="26" xfId="0" applyFont="1" applyFill="1" applyBorder="1" applyAlignment="1">
      <alignment horizontal="center"/>
    </xf>
    <xf numFmtId="0" fontId="2" fillId="11" borderId="4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0" fontId="2" fillId="11" borderId="14" xfId="0" applyFont="1" applyFill="1" applyBorder="1" applyAlignment="1">
      <alignment horizontal="center"/>
    </xf>
    <xf numFmtId="0" fontId="2" fillId="11" borderId="15" xfId="0" applyFont="1" applyFill="1" applyBorder="1" applyAlignment="1">
      <alignment horizontal="center"/>
    </xf>
    <xf numFmtId="0" fontId="8" fillId="11" borderId="10" xfId="0" applyFont="1" applyFill="1" applyBorder="1" applyAlignment="1">
      <alignment horizontal="center"/>
    </xf>
    <xf numFmtId="0" fontId="8" fillId="11" borderId="8" xfId="0" applyFont="1" applyFill="1" applyBorder="1" applyAlignment="1">
      <alignment horizontal="center"/>
    </xf>
    <xf numFmtId="0" fontId="8" fillId="11" borderId="12" xfId="0" applyFont="1" applyFill="1" applyBorder="1" applyAlignment="1">
      <alignment horizontal="center"/>
    </xf>
    <xf numFmtId="0" fontId="8" fillId="11" borderId="14" xfId="0" applyFont="1" applyFill="1" applyBorder="1" applyAlignment="1">
      <alignment horizontal="center"/>
    </xf>
    <xf numFmtId="0" fontId="8" fillId="11" borderId="15" xfId="0" applyFont="1" applyFill="1" applyBorder="1" applyAlignment="1">
      <alignment horizontal="center"/>
    </xf>
    <xf numFmtId="0" fontId="2" fillId="11" borderId="27" xfId="0" applyFont="1" applyFill="1" applyBorder="1" applyAlignment="1">
      <alignment horizontal="center"/>
    </xf>
    <xf numFmtId="0" fontId="2" fillId="11" borderId="37" xfId="0" applyFont="1" applyFill="1" applyBorder="1" applyAlignment="1">
      <alignment horizontal="center"/>
    </xf>
    <xf numFmtId="0" fontId="2" fillId="11" borderId="38" xfId="0" applyFont="1" applyFill="1" applyBorder="1" applyAlignment="1">
      <alignment horizontal="center"/>
    </xf>
    <xf numFmtId="0" fontId="8" fillId="11" borderId="39" xfId="0" applyFont="1" applyFill="1" applyBorder="1" applyAlignment="1">
      <alignment horizontal="center"/>
    </xf>
    <xf numFmtId="0" fontId="8" fillId="11" borderId="28" xfId="0" applyFont="1" applyFill="1" applyBorder="1" applyAlignment="1">
      <alignment horizontal="center"/>
    </xf>
    <xf numFmtId="0" fontId="8" fillId="11" borderId="11" xfId="0" applyFont="1" applyFill="1" applyBorder="1" applyAlignment="1">
      <alignment horizontal="center"/>
    </xf>
    <xf numFmtId="0" fontId="8" fillId="11" borderId="13" xfId="0" applyFont="1" applyFill="1" applyBorder="1" applyAlignment="1">
      <alignment horizontal="center"/>
    </xf>
    <xf numFmtId="0" fontId="2" fillId="11" borderId="28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wrapText="1"/>
    </xf>
    <xf numFmtId="1" fontId="8" fillId="0" borderId="0" xfId="0" applyNumberFormat="1" applyFont="1" applyFill="1" applyBorder="1" applyAlignment="1">
      <alignment horizontal="center"/>
    </xf>
    <xf numFmtId="9" fontId="8" fillId="0" borderId="0" xfId="0" applyNumberFormat="1" applyFont="1" applyFill="1" applyBorder="1" applyAlignment="1">
      <alignment horizontal="center"/>
    </xf>
    <xf numFmtId="0" fontId="6" fillId="12" borderId="42" xfId="0" applyFont="1" applyFill="1" applyBorder="1" applyAlignment="1">
      <alignment horizontal="center" wrapText="1"/>
    </xf>
    <xf numFmtId="0" fontId="8" fillId="0" borderId="0" xfId="0" applyFont="1" applyBorder="1" applyAlignment="1">
      <alignment horizontal="left"/>
    </xf>
    <xf numFmtId="9" fontId="9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9" fontId="8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" fillId="11" borderId="22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2" fillId="0" borderId="44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2" fillId="0" borderId="46" xfId="0" applyFont="1" applyFill="1" applyBorder="1" applyAlignment="1">
      <alignment horizontal="center" vertical="center"/>
    </xf>
    <xf numFmtId="9" fontId="2" fillId="0" borderId="48" xfId="0" applyNumberFormat="1" applyFont="1" applyFill="1" applyBorder="1" applyAlignment="1">
      <alignment horizontal="center" vertical="center"/>
    </xf>
    <xf numFmtId="9" fontId="2" fillId="0" borderId="49" xfId="0" applyNumberFormat="1" applyFont="1" applyFill="1" applyBorder="1" applyAlignment="1">
      <alignment horizontal="center" vertical="center"/>
    </xf>
    <xf numFmtId="9" fontId="2" fillId="0" borderId="33" xfId="0" applyNumberFormat="1" applyFont="1" applyFill="1" applyBorder="1" applyAlignment="1">
      <alignment horizontal="center" vertical="center"/>
    </xf>
    <xf numFmtId="9" fontId="2" fillId="0" borderId="32" xfId="0" applyNumberFormat="1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2" borderId="8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8" fillId="11" borderId="0" xfId="0" applyFont="1" applyFill="1" applyBorder="1" applyAlignment="1">
      <alignment horizontal="center"/>
    </xf>
    <xf numFmtId="0" fontId="2" fillId="11" borderId="0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 wrapText="1"/>
    </xf>
    <xf numFmtId="1" fontId="2" fillId="4" borderId="8" xfId="0" applyNumberFormat="1" applyFont="1" applyFill="1" applyBorder="1" applyAlignment="1">
      <alignment horizontal="center"/>
    </xf>
    <xf numFmtId="0" fontId="2" fillId="11" borderId="53" xfId="0" applyFont="1" applyFill="1" applyBorder="1" applyAlignment="1">
      <alignment horizontal="center"/>
    </xf>
    <xf numFmtId="0" fontId="2" fillId="11" borderId="54" xfId="0" applyFont="1" applyFill="1" applyBorder="1" applyAlignment="1">
      <alignment horizontal="center"/>
    </xf>
    <xf numFmtId="0" fontId="2" fillId="11" borderId="56" xfId="0" applyFont="1" applyFill="1" applyBorder="1" applyAlignment="1">
      <alignment horizontal="center"/>
    </xf>
    <xf numFmtId="0" fontId="2" fillId="11" borderId="55" xfId="0" applyFont="1" applyFill="1" applyBorder="1" applyAlignment="1">
      <alignment horizontal="center"/>
    </xf>
    <xf numFmtId="0" fontId="3" fillId="13" borderId="52" xfId="0" applyFont="1" applyFill="1" applyBorder="1" applyAlignment="1">
      <alignment horizontal="left" wrapText="1"/>
    </xf>
    <xf numFmtId="0" fontId="3" fillId="13" borderId="52" xfId="0" applyFont="1" applyFill="1" applyBorder="1" applyAlignment="1">
      <alignment wrapText="1"/>
    </xf>
    <xf numFmtId="0" fontId="4" fillId="0" borderId="52" xfId="0" applyFont="1" applyBorder="1" applyAlignment="1">
      <alignment horizontal="center" wrapText="1"/>
    </xf>
    <xf numFmtId="0" fontId="2" fillId="0" borderId="40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textRotation="45"/>
    </xf>
    <xf numFmtId="0" fontId="12" fillId="13" borderId="57" xfId="0" applyFont="1" applyFill="1" applyBorder="1" applyAlignment="1">
      <alignment horizontal="center" vertical="center" wrapText="1"/>
    </xf>
    <xf numFmtId="0" fontId="12" fillId="13" borderId="41" xfId="0" applyFont="1" applyFill="1" applyBorder="1" applyAlignment="1">
      <alignment horizontal="center" vertical="center" wrapText="1"/>
    </xf>
    <xf numFmtId="0" fontId="12" fillId="13" borderId="58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9" fontId="2" fillId="0" borderId="29" xfId="0" applyNumberFormat="1" applyFont="1" applyFill="1" applyBorder="1" applyAlignment="1">
      <alignment horizontal="center" vertical="center"/>
    </xf>
    <xf numFmtId="9" fontId="2" fillId="0" borderId="35" xfId="0" applyNumberFormat="1" applyFont="1" applyFill="1" applyBorder="1" applyAlignment="1">
      <alignment horizontal="center" vertical="center"/>
    </xf>
    <xf numFmtId="0" fontId="0" fillId="0" borderId="0" xfId="0" applyAlignment="1">
      <alignment textRotation="45"/>
    </xf>
    <xf numFmtId="0" fontId="0" fillId="0" borderId="0" xfId="0" applyAlignment="1"/>
    <xf numFmtId="0" fontId="3" fillId="13" borderId="57" xfId="0" applyFont="1" applyFill="1" applyBorder="1" applyAlignment="1">
      <alignment horizontal="left" wrapText="1"/>
    </xf>
    <xf numFmtId="0" fontId="0" fillId="0" borderId="0" xfId="0" applyBorder="1"/>
    <xf numFmtId="0" fontId="0" fillId="0" borderId="0" xfId="0" applyFill="1" applyBorder="1"/>
    <xf numFmtId="0" fontId="0" fillId="0" borderId="3" xfId="0" applyFill="1" applyBorder="1"/>
    <xf numFmtId="0" fontId="0" fillId="0" borderId="3" xfId="0" applyBorder="1"/>
    <xf numFmtId="0" fontId="0" fillId="0" borderId="7" xfId="0" applyFill="1" applyBorder="1"/>
    <xf numFmtId="0" fontId="0" fillId="0" borderId="7" xfId="0" applyBorder="1"/>
    <xf numFmtId="0" fontId="11" fillId="0" borderId="16" xfId="0" applyFont="1" applyFill="1" applyBorder="1" applyAlignment="1">
      <alignment horizontal="center" vertical="center" wrapText="1"/>
    </xf>
    <xf numFmtId="0" fontId="11" fillId="0" borderId="51" xfId="0" applyFont="1" applyFill="1" applyBorder="1" applyAlignment="1">
      <alignment horizontal="center" vertical="center" wrapText="1"/>
    </xf>
    <xf numFmtId="0" fontId="11" fillId="0" borderId="50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wrapText="1"/>
    </xf>
    <xf numFmtId="0" fontId="4" fillId="0" borderId="51" xfId="0" applyFont="1" applyFill="1" applyBorder="1" applyAlignment="1">
      <alignment horizontal="center" wrapText="1"/>
    </xf>
    <xf numFmtId="0" fontId="4" fillId="0" borderId="50" xfId="0" applyFont="1" applyFill="1" applyBorder="1" applyAlignment="1">
      <alignment horizontal="center" wrapText="1"/>
    </xf>
    <xf numFmtId="1" fontId="0" fillId="0" borderId="16" xfId="0" applyNumberFormat="1" applyBorder="1" applyAlignment="1">
      <alignment horizontal="center"/>
    </xf>
    <xf numFmtId="1" fontId="0" fillId="0" borderId="51" xfId="0" applyNumberFormat="1" applyBorder="1" applyAlignment="1">
      <alignment horizontal="center"/>
    </xf>
    <xf numFmtId="1" fontId="0" fillId="0" borderId="50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" fontId="0" fillId="0" borderId="19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" fontId="3" fillId="13" borderId="52" xfId="0" applyNumberFormat="1" applyFont="1" applyFill="1" applyBorder="1" applyAlignment="1">
      <alignment horizontal="left" wrapText="1"/>
    </xf>
    <xf numFmtId="0" fontId="0" fillId="0" borderId="0" xfId="0" applyBorder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3" fillId="0" borderId="4" xfId="0" applyFont="1" applyFill="1" applyBorder="1" applyAlignment="1">
      <alignment horizontal="center" vertical="center" wrapText="1"/>
    </xf>
    <xf numFmtId="0" fontId="3" fillId="0" borderId="59" xfId="0" applyFont="1" applyFill="1" applyBorder="1" applyAlignment="1">
      <alignment horizontal="center" vertical="center" wrapText="1"/>
    </xf>
    <xf numFmtId="0" fontId="3" fillId="0" borderId="60" xfId="0" applyFont="1" applyFill="1" applyBorder="1" applyAlignment="1">
      <alignment horizontal="center" vertical="center" wrapText="1"/>
    </xf>
    <xf numFmtId="0" fontId="0" fillId="14" borderId="16" xfId="0" applyFill="1" applyBorder="1" applyAlignment="1">
      <alignment horizontal="center"/>
    </xf>
    <xf numFmtId="0" fontId="0" fillId="14" borderId="51" xfId="0" applyFill="1" applyBorder="1" applyAlignment="1">
      <alignment horizontal="center"/>
    </xf>
    <xf numFmtId="0" fontId="0" fillId="14" borderId="50" xfId="0" applyFill="1" applyBorder="1" applyAlignment="1">
      <alignment horizontal="center"/>
    </xf>
    <xf numFmtId="0" fontId="0" fillId="14" borderId="51" xfId="0" applyFill="1" applyBorder="1" applyAlignment="1">
      <alignment horizontal="center"/>
    </xf>
    <xf numFmtId="0" fontId="0" fillId="14" borderId="50" xfId="0" applyFill="1" applyBorder="1" applyAlignment="1">
      <alignment horizontal="center"/>
    </xf>
    <xf numFmtId="0" fontId="0" fillId="14" borderId="16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9" xfId="0" applyFill="1" applyBorder="1" applyAlignment="1">
      <alignment horizontal="center"/>
    </xf>
    <xf numFmtId="0" fontId="0" fillId="7" borderId="60" xfId="0" applyFill="1" applyBorder="1" applyAlignment="1">
      <alignment horizontal="center"/>
    </xf>
    <xf numFmtId="0" fontId="3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 wrapText="1"/>
    </xf>
    <xf numFmtId="0" fontId="4" fillId="0" borderId="16" xfId="0" applyFont="1" applyFill="1" applyBorder="1" applyAlignment="1">
      <alignment wrapText="1"/>
    </xf>
    <xf numFmtId="0" fontId="4" fillId="0" borderId="51" xfId="0" applyFont="1" applyFill="1" applyBorder="1" applyAlignment="1">
      <alignment wrapText="1"/>
    </xf>
    <xf numFmtId="0" fontId="4" fillId="0" borderId="50" xfId="0" applyFont="1" applyFill="1" applyBorder="1" applyAlignment="1">
      <alignment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51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 wrapText="1"/>
    </xf>
    <xf numFmtId="14" fontId="3" fillId="13" borderId="52" xfId="0" applyNumberFormat="1" applyFont="1" applyFill="1" applyBorder="1" applyAlignment="1">
      <alignment horizontal="left" wrapText="1"/>
    </xf>
  </cellXfs>
  <cellStyles count="1">
    <cellStyle name="Normal" xfId="0" builtinId="0"/>
  </cellStyles>
  <dxfs count="27"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1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00"/>
      <color rgb="FF00FFFF"/>
      <color rgb="FF00B050"/>
      <color rgb="FFFF3300"/>
      <color rgb="FF99CCFF"/>
      <color rgb="FFD60093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833634134361138E-2"/>
          <c:y val="2.4648716262809307E-2"/>
          <c:w val="0.80033273173127772"/>
          <c:h val="0.95477588722998219"/>
        </c:manualLayout>
      </c:layout>
      <c:radarChart>
        <c:radarStyle val="filled"/>
        <c:varyColors val="0"/>
        <c:ser>
          <c:idx val="1"/>
          <c:order val="1"/>
          <c:spPr>
            <a:solidFill>
              <a:srgbClr val="FFFF66">
                <a:alpha val="18039"/>
              </a:srgbClr>
            </a:solidFill>
            <a:ln w="57150">
              <a:solidFill>
                <a:srgbClr val="FFFF00"/>
              </a:solidFill>
              <a:prstDash val="solid"/>
            </a:ln>
          </c:spPr>
          <c:cat>
            <c:strRef>
              <c:f>'Overhead Squat'!$A$21:$A$25</c:f>
              <c:strCache>
                <c:ptCount val="5"/>
                <c:pt idx="0">
                  <c:v>Tibia Spine Allignment</c:v>
                </c:pt>
                <c:pt idx="1">
                  <c:v>Right Knee Stability</c:v>
                </c:pt>
                <c:pt idx="2">
                  <c:v>Pelvic Stability</c:v>
                </c:pt>
                <c:pt idx="3">
                  <c:v>Depth of Squat</c:v>
                </c:pt>
                <c:pt idx="4">
                  <c:v>Left Knee Stability</c:v>
                </c:pt>
              </c:strCache>
            </c:strRef>
          </c:cat>
          <c:val>
            <c:numRef>
              <c:f>'Overhead Squat'!$B$21:$B$25</c:f>
              <c:numCache>
                <c:formatCode>0</c:formatCode>
                <c:ptCount val="5"/>
                <c:pt idx="0">
                  <c:v>98</c:v>
                </c:pt>
                <c:pt idx="1">
                  <c:v>94</c:v>
                </c:pt>
                <c:pt idx="2">
                  <c:v>53.333333333333336</c:v>
                </c:pt>
                <c:pt idx="3">
                  <c:v>80</c:v>
                </c:pt>
                <c:pt idx="4">
                  <c:v>92</c:v>
                </c:pt>
              </c:numCache>
            </c:numRef>
          </c:val>
        </c:ser>
        <c:ser>
          <c:idx val="0"/>
          <c:order val="0"/>
          <c:spPr>
            <a:solidFill>
              <a:srgbClr val="FFFF66">
                <a:alpha val="18039"/>
              </a:srgbClr>
            </a:solidFill>
            <a:ln w="57150">
              <a:solidFill>
                <a:srgbClr val="FFFF00"/>
              </a:solidFill>
              <a:prstDash val="solid"/>
            </a:ln>
          </c:spPr>
          <c:cat>
            <c:strRef>
              <c:f>'Overhead Squat'!$A$21:$A$25</c:f>
              <c:strCache>
                <c:ptCount val="5"/>
                <c:pt idx="0">
                  <c:v>Tibia Spine Allignment</c:v>
                </c:pt>
                <c:pt idx="1">
                  <c:v>Right Knee Stability</c:v>
                </c:pt>
                <c:pt idx="2">
                  <c:v>Pelvic Stability</c:v>
                </c:pt>
                <c:pt idx="3">
                  <c:v>Depth of Squat</c:v>
                </c:pt>
                <c:pt idx="4">
                  <c:v>Left Knee Stability</c:v>
                </c:pt>
              </c:strCache>
            </c:strRef>
          </c:cat>
          <c:val>
            <c:numRef>
              <c:f>'Overhead Squat'!$B$21:$B$25</c:f>
              <c:numCache>
                <c:formatCode>0</c:formatCode>
                <c:ptCount val="5"/>
                <c:pt idx="0">
                  <c:v>98</c:v>
                </c:pt>
                <c:pt idx="1">
                  <c:v>94</c:v>
                </c:pt>
                <c:pt idx="2">
                  <c:v>53.333333333333336</c:v>
                </c:pt>
                <c:pt idx="3">
                  <c:v>80</c:v>
                </c:pt>
                <c:pt idx="4">
                  <c:v>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11616"/>
        <c:axId val="103325696"/>
      </c:radarChart>
      <c:catAx>
        <c:axId val="103311616"/>
        <c:scaling>
          <c:orientation val="minMax"/>
        </c:scaling>
        <c:delete val="1"/>
        <c:axPos val="b"/>
        <c:majorGridlines/>
        <c:majorTickMark val="out"/>
        <c:minorTickMark val="none"/>
        <c:tickLblPos val="nextTo"/>
        <c:crossAx val="103325696"/>
        <c:crosses val="autoZero"/>
        <c:auto val="1"/>
        <c:lblAlgn val="ctr"/>
        <c:lblOffset val="100"/>
        <c:noMultiLvlLbl val="0"/>
      </c:catAx>
      <c:valAx>
        <c:axId val="10332569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</a:ln>
            <a:effectLst/>
          </c:spPr>
        </c:majorGridlines>
        <c:numFmt formatCode="0%" sourceLinked="0"/>
        <c:majorTickMark val="cross"/>
        <c:minorTickMark val="none"/>
        <c:tickLblPos val="nextTo"/>
        <c:txPr>
          <a:bodyPr/>
          <a:lstStyle/>
          <a:p>
            <a:pPr>
              <a:defRPr sz="1200" b="1">
                <a:solidFill>
                  <a:srgbClr val="002060"/>
                </a:solidFill>
              </a:defRPr>
            </a:pPr>
            <a:endParaRPr lang="en-US"/>
          </a:p>
        </c:txPr>
        <c:crossAx val="103311616"/>
        <c:crosses val="autoZero"/>
        <c:crossBetween val="between"/>
        <c:dispUnits>
          <c:builtInUnit val="hundreds"/>
        </c:dispUnits>
      </c:valAx>
      <c:spPr>
        <a:solidFill>
          <a:schemeClr val="bg1">
            <a:lumMod val="65000"/>
          </a:schemeClr>
        </a:solidFill>
        <a:ln>
          <a:noFill/>
        </a:ln>
      </c:spPr>
    </c:plotArea>
    <c:plotVisOnly val="1"/>
    <c:dispBlanksAs val="gap"/>
    <c:showDLblsOverMax val="0"/>
  </c:chart>
  <c:spPr>
    <a:solidFill>
      <a:schemeClr val="bg1">
        <a:lumMod val="65000"/>
      </a:schemeClr>
    </a:solidFill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7717999257875"/>
          <c:y val="0.15341232279686509"/>
          <c:w val="0.75450323573366562"/>
          <c:h val="0.700947049299785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'Overhead Squat'!$B$38</c:f>
              <c:strCache>
                <c:ptCount val="1"/>
                <c:pt idx="0">
                  <c:v>Left</c:v>
                </c:pt>
              </c:strCache>
            </c:strRef>
          </c:tx>
          <c:spPr>
            <a:solidFill>
              <a:srgbClr val="0070C0">
                <a:alpha val="46000"/>
              </a:srgbClr>
            </a:solidFill>
          </c:spPr>
          <c:invertIfNegative val="0"/>
          <c:cat>
            <c:strRef>
              <c:f>'Overhead Squat'!$A$39:$A$42</c:f>
              <c:strCache>
                <c:ptCount val="4"/>
                <c:pt idx="0">
                  <c:v>Shoulder</c:v>
                </c:pt>
                <c:pt idx="1">
                  <c:v>Hip</c:v>
                </c:pt>
                <c:pt idx="2">
                  <c:v>Knee</c:v>
                </c:pt>
                <c:pt idx="3">
                  <c:v>Ankle</c:v>
                </c:pt>
              </c:strCache>
            </c:strRef>
          </c:cat>
          <c:val>
            <c:numRef>
              <c:f>'Overhead Squat'!$B$39:$B$42</c:f>
              <c:numCache>
                <c:formatCode>0</c:formatCode>
                <c:ptCount val="4"/>
                <c:pt idx="0">
                  <c:v>99.653767820773936</c:v>
                </c:pt>
                <c:pt idx="1">
                  <c:v>37.5</c:v>
                </c:pt>
                <c:pt idx="2">
                  <c:v>47.692307692307693</c:v>
                </c:pt>
                <c:pt idx="3">
                  <c:v>55.000000000000007</c:v>
                </c:pt>
              </c:numCache>
            </c:numRef>
          </c:val>
        </c:ser>
        <c:ser>
          <c:idx val="1"/>
          <c:order val="1"/>
          <c:tx>
            <c:strRef>
              <c:f>'Overhead Squat'!$C$38</c:f>
              <c:strCache>
                <c:ptCount val="1"/>
                <c:pt idx="0">
                  <c:v>Right</c:v>
                </c:pt>
              </c:strCache>
            </c:strRef>
          </c:tx>
          <c:spPr>
            <a:solidFill>
              <a:srgbClr val="FFFF00">
                <a:alpha val="52000"/>
              </a:srgbClr>
            </a:solidFill>
            <a:ln w="9525" cmpd="sng">
              <a:noFill/>
            </a:ln>
          </c:spPr>
          <c:invertIfNegative val="0"/>
          <c:cat>
            <c:strRef>
              <c:f>'Overhead Squat'!$A$39:$A$42</c:f>
              <c:strCache>
                <c:ptCount val="4"/>
                <c:pt idx="0">
                  <c:v>Shoulder</c:v>
                </c:pt>
                <c:pt idx="1">
                  <c:v>Hip</c:v>
                </c:pt>
                <c:pt idx="2">
                  <c:v>Knee</c:v>
                </c:pt>
                <c:pt idx="3">
                  <c:v>Ankle</c:v>
                </c:pt>
              </c:strCache>
            </c:strRef>
          </c:cat>
          <c:val>
            <c:numRef>
              <c:f>'Overhead Squat'!$C$39:$C$42</c:f>
              <c:numCache>
                <c:formatCode>0</c:formatCode>
                <c:ptCount val="4"/>
                <c:pt idx="0">
                  <c:v>100</c:v>
                </c:pt>
                <c:pt idx="1">
                  <c:v>41.25</c:v>
                </c:pt>
                <c:pt idx="2">
                  <c:v>49.230769230769234</c:v>
                </c:pt>
                <c:pt idx="3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3"/>
        <c:overlap val="-25"/>
        <c:axId val="101220736"/>
        <c:axId val="101222272"/>
      </c:barChart>
      <c:catAx>
        <c:axId val="10122073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1222272"/>
        <c:crosses val="autoZero"/>
        <c:auto val="1"/>
        <c:lblAlgn val="ctr"/>
        <c:lblOffset val="100"/>
        <c:noMultiLvlLbl val="0"/>
      </c:catAx>
      <c:valAx>
        <c:axId val="101222272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none"/>
        <c:minorTickMark val="none"/>
        <c:tickLblPos val="nextTo"/>
        <c:txPr>
          <a:bodyPr/>
          <a:lstStyle/>
          <a:p>
            <a:pPr>
              <a:defRPr b="1">
                <a:solidFill>
                  <a:schemeClr val="tx2"/>
                </a:solidFill>
              </a:defRPr>
            </a:pPr>
            <a:endParaRPr lang="en-US"/>
          </a:p>
        </c:txPr>
        <c:crossAx val="101220736"/>
        <c:crosses val="autoZero"/>
        <c:crossBetween val="between"/>
        <c:majorUnit val="10"/>
        <c:dispUnits>
          <c:builtInUnit val="hundreds"/>
        </c:dispUnits>
      </c:valAx>
      <c:spPr>
        <a:solidFill>
          <a:schemeClr val="bg1">
            <a:lumMod val="65000"/>
            <a:alpha val="0"/>
          </a:schemeClr>
        </a:solidFill>
        <a:ln>
          <a:noFill/>
        </a:ln>
      </c:spPr>
    </c:plotArea>
    <c:plotVisOnly val="1"/>
    <c:dispBlanksAs val="gap"/>
    <c:showDLblsOverMax val="0"/>
  </c:chart>
  <c:spPr>
    <a:solidFill>
      <a:schemeClr val="bg1">
        <a:lumMod val="65000"/>
      </a:schemeClr>
    </a:solidFill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69849</xdr:colOff>
      <xdr:row>13</xdr:row>
      <xdr:rowOff>31750</xdr:rowOff>
    </xdr:from>
    <xdr:to>
      <xdr:col>18</xdr:col>
      <xdr:colOff>212725</xdr:colOff>
      <xdr:row>39</xdr:row>
      <xdr:rowOff>117475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1523093</xdr:colOff>
      <xdr:row>43</xdr:row>
      <xdr:rowOff>57604</xdr:rowOff>
    </xdr:from>
    <xdr:to>
      <xdr:col>15</xdr:col>
      <xdr:colOff>370568</xdr:colOff>
      <xdr:row>72</xdr:row>
      <xdr:rowOff>158750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0.2426</cdr:x>
      <cdr:y>0.39169</cdr:y>
    </cdr:from>
    <cdr:to>
      <cdr:x>0.50109</cdr:x>
      <cdr:y>0.50133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1820864" y="2216150"/>
          <a:ext cx="1940155" cy="620297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>
              <a:alpha val="34118"/>
            </a:srgb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0.49845</cdr:x>
      <cdr:y>0.13099</cdr:y>
    </cdr:from>
    <cdr:to>
      <cdr:x>0.49893</cdr:x>
      <cdr:y>0.50133</cdr:y>
    </cdr:to>
    <cdr:cxnSp macro="">
      <cdr:nvCxnSpPr>
        <cdr:cNvPr id="13" name="Straight Connector 12"/>
        <cdr:cNvCxnSpPr/>
      </cdr:nvCxnSpPr>
      <cdr:spPr>
        <a:xfrm xmlns:a="http://schemas.openxmlformats.org/drawingml/2006/main" flipV="1">
          <a:off x="3698505" y="815975"/>
          <a:ext cx="3546" cy="2306982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>
              <a:alpha val="34118"/>
            </a:srgb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0.4994</cdr:x>
      <cdr:y>0.50152</cdr:y>
    </cdr:from>
    <cdr:to>
      <cdr:x>0.61125</cdr:x>
      <cdr:y>0.70146</cdr:y>
    </cdr:to>
    <cdr:cxnSp macro="">
      <cdr:nvCxnSpPr>
        <cdr:cNvPr id="25" name="Straight Connector 24"/>
        <cdr:cNvCxnSpPr/>
      </cdr:nvCxnSpPr>
      <cdr:spPr>
        <a:xfrm xmlns:a="http://schemas.openxmlformats.org/drawingml/2006/main">
          <a:off x="3748379" y="2837518"/>
          <a:ext cx="839497" cy="1131232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>
              <a:alpha val="34118"/>
            </a:srgb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0.49765</cdr:x>
      <cdr:y>0.39149</cdr:y>
    </cdr:from>
    <cdr:to>
      <cdr:x>0.76693</cdr:x>
      <cdr:y>0.50152</cdr:y>
    </cdr:to>
    <cdr:cxnSp macro="">
      <cdr:nvCxnSpPr>
        <cdr:cNvPr id="28" name="Straight Connector 27"/>
        <cdr:cNvCxnSpPr/>
      </cdr:nvCxnSpPr>
      <cdr:spPr>
        <a:xfrm xmlns:a="http://schemas.openxmlformats.org/drawingml/2006/main" flipV="1">
          <a:off x="3735005" y="2226709"/>
          <a:ext cx="2021049" cy="625846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>
              <a:alpha val="34118"/>
            </a:srgb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0.30541</cdr:x>
      <cdr:y>0.50048</cdr:y>
    </cdr:from>
    <cdr:to>
      <cdr:x>0.49757</cdr:x>
      <cdr:y>0.85297</cdr:y>
    </cdr:to>
    <cdr:cxnSp macro="">
      <cdr:nvCxnSpPr>
        <cdr:cNvPr id="30" name="Straight Connector 29"/>
        <cdr:cNvCxnSpPr/>
      </cdr:nvCxnSpPr>
      <cdr:spPr>
        <a:xfrm xmlns:a="http://schemas.openxmlformats.org/drawingml/2006/main" flipV="1">
          <a:off x="2292351" y="2831669"/>
          <a:ext cx="1442290" cy="1994331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>
              <a:alpha val="34118"/>
            </a:srgb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0.1563</cdr:x>
      <cdr:y>0.35718</cdr:y>
    </cdr:from>
    <cdr:to>
      <cdr:x>0.24458</cdr:x>
      <cdr:y>0.39226</cdr:y>
    </cdr:to>
    <cdr:cxnSp macro="">
      <cdr:nvCxnSpPr>
        <cdr:cNvPr id="33" name="Straight Connector 32"/>
        <cdr:cNvCxnSpPr/>
      </cdr:nvCxnSpPr>
      <cdr:spPr>
        <a:xfrm xmlns:a="http://schemas.openxmlformats.org/drawingml/2006/main">
          <a:off x="1173164" y="2020888"/>
          <a:ext cx="662556" cy="198453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00B050">
              <a:alpha val="34902"/>
            </a:srgb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0.49873</cdr:x>
      <cdr:y>0.02477</cdr:y>
    </cdr:from>
    <cdr:to>
      <cdr:x>0.49937</cdr:x>
      <cdr:y>0.13153</cdr:y>
    </cdr:to>
    <cdr:cxnSp macro="">
      <cdr:nvCxnSpPr>
        <cdr:cNvPr id="40" name="Straight Connector 39"/>
        <cdr:cNvCxnSpPr/>
      </cdr:nvCxnSpPr>
      <cdr:spPr>
        <a:xfrm xmlns:a="http://schemas.openxmlformats.org/drawingml/2006/main" flipV="1">
          <a:off x="3743282" y="140159"/>
          <a:ext cx="4849" cy="604001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00B050">
              <a:alpha val="34902"/>
            </a:srgb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0.61201</cdr:x>
      <cdr:y>0.70372</cdr:y>
    </cdr:from>
    <cdr:to>
      <cdr:x>0.71492</cdr:x>
      <cdr:y>0.88952</cdr:y>
    </cdr:to>
    <cdr:cxnSp macro="">
      <cdr:nvCxnSpPr>
        <cdr:cNvPr id="42" name="Straight Connector 41"/>
        <cdr:cNvCxnSpPr/>
      </cdr:nvCxnSpPr>
      <cdr:spPr>
        <a:xfrm xmlns:a="http://schemas.openxmlformats.org/drawingml/2006/main" flipH="1" flipV="1">
          <a:off x="4593583" y="3981535"/>
          <a:ext cx="772360" cy="1051261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00B050">
              <a:alpha val="34902"/>
            </a:srgb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0.765</cdr:x>
      <cdr:y>0.3555</cdr:y>
    </cdr:from>
    <cdr:to>
      <cdr:x>0.84412</cdr:x>
      <cdr:y>0.39195</cdr:y>
    </cdr:to>
    <cdr:cxnSp macro="">
      <cdr:nvCxnSpPr>
        <cdr:cNvPr id="43" name="Straight Connector 42"/>
        <cdr:cNvCxnSpPr/>
      </cdr:nvCxnSpPr>
      <cdr:spPr>
        <a:xfrm xmlns:a="http://schemas.openxmlformats.org/drawingml/2006/main" flipV="1">
          <a:off x="5741845" y="2011363"/>
          <a:ext cx="593869" cy="206257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00B050">
              <a:alpha val="34902"/>
            </a:srgb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0.28638</cdr:x>
      <cdr:y>0.85213</cdr:y>
    </cdr:from>
    <cdr:to>
      <cdr:x>0.30668</cdr:x>
      <cdr:y>0.89254</cdr:y>
    </cdr:to>
    <cdr:cxnSp macro="">
      <cdr:nvCxnSpPr>
        <cdr:cNvPr id="44" name="Straight Connector 43"/>
        <cdr:cNvCxnSpPr/>
      </cdr:nvCxnSpPr>
      <cdr:spPr>
        <a:xfrm xmlns:a="http://schemas.openxmlformats.org/drawingml/2006/main" flipV="1">
          <a:off x="2149476" y="4821238"/>
          <a:ext cx="152400" cy="228601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00B050">
              <a:alpha val="34902"/>
            </a:srgb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0.2426</cdr:x>
      <cdr:y>0.39169</cdr:y>
    </cdr:from>
    <cdr:to>
      <cdr:x>0.50109</cdr:x>
      <cdr:y>0.50133</cdr:y>
    </cdr:to>
    <cdr:cxnSp macro="">
      <cdr:nvCxnSpPr>
        <cdr:cNvPr id="2" name="Straight Connector 2"/>
        <cdr:cNvCxnSpPr/>
      </cdr:nvCxnSpPr>
      <cdr:spPr>
        <a:xfrm xmlns:a="http://schemas.openxmlformats.org/drawingml/2006/main">
          <a:off x="1820864" y="2216150"/>
          <a:ext cx="1940155" cy="620297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>
              <a:alpha val="34118"/>
            </a:srgb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0.49845</cdr:x>
      <cdr:y>0.13099</cdr:y>
    </cdr:from>
    <cdr:to>
      <cdr:x>0.49893</cdr:x>
      <cdr:y>0.50133</cdr:y>
    </cdr:to>
    <cdr:cxnSp macro="">
      <cdr:nvCxnSpPr>
        <cdr:cNvPr id="4" name="Straight Connector 12"/>
        <cdr:cNvCxnSpPr/>
      </cdr:nvCxnSpPr>
      <cdr:spPr>
        <a:xfrm xmlns:a="http://schemas.openxmlformats.org/drawingml/2006/main" flipV="1">
          <a:off x="3698505" y="815975"/>
          <a:ext cx="3546" cy="2306982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>
              <a:alpha val="34118"/>
            </a:srgb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0.4994</cdr:x>
      <cdr:y>0.50152</cdr:y>
    </cdr:from>
    <cdr:to>
      <cdr:x>0.61125</cdr:x>
      <cdr:y>0.70146</cdr:y>
    </cdr:to>
    <cdr:cxnSp macro="">
      <cdr:nvCxnSpPr>
        <cdr:cNvPr id="5" name="Straight Connector 24"/>
        <cdr:cNvCxnSpPr/>
      </cdr:nvCxnSpPr>
      <cdr:spPr>
        <a:xfrm xmlns:a="http://schemas.openxmlformats.org/drawingml/2006/main">
          <a:off x="3748379" y="2837518"/>
          <a:ext cx="839497" cy="1131232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>
              <a:alpha val="34118"/>
            </a:srgb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0.49765</cdr:x>
      <cdr:y>0.39149</cdr:y>
    </cdr:from>
    <cdr:to>
      <cdr:x>0.76693</cdr:x>
      <cdr:y>0.50152</cdr:y>
    </cdr:to>
    <cdr:cxnSp macro="">
      <cdr:nvCxnSpPr>
        <cdr:cNvPr id="6" name="Straight Connector 27"/>
        <cdr:cNvCxnSpPr/>
      </cdr:nvCxnSpPr>
      <cdr:spPr>
        <a:xfrm xmlns:a="http://schemas.openxmlformats.org/drawingml/2006/main" flipV="1">
          <a:off x="3735005" y="2226709"/>
          <a:ext cx="2021049" cy="625846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>
              <a:alpha val="34118"/>
            </a:srgb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0.30541</cdr:x>
      <cdr:y>0.50048</cdr:y>
    </cdr:from>
    <cdr:to>
      <cdr:x>0.49757</cdr:x>
      <cdr:y>0.85297</cdr:y>
    </cdr:to>
    <cdr:cxnSp macro="">
      <cdr:nvCxnSpPr>
        <cdr:cNvPr id="7" name="Straight Connector 29"/>
        <cdr:cNvCxnSpPr/>
      </cdr:nvCxnSpPr>
      <cdr:spPr>
        <a:xfrm xmlns:a="http://schemas.openxmlformats.org/drawingml/2006/main" flipV="1">
          <a:off x="2292351" y="2831669"/>
          <a:ext cx="1442290" cy="1994331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>
              <a:alpha val="34118"/>
            </a:srgb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0.1563</cdr:x>
      <cdr:y>0.35718</cdr:y>
    </cdr:from>
    <cdr:to>
      <cdr:x>0.24458</cdr:x>
      <cdr:y>0.39226</cdr:y>
    </cdr:to>
    <cdr:cxnSp macro="">
      <cdr:nvCxnSpPr>
        <cdr:cNvPr id="8" name="Straight Connector 32"/>
        <cdr:cNvCxnSpPr/>
      </cdr:nvCxnSpPr>
      <cdr:spPr>
        <a:xfrm xmlns:a="http://schemas.openxmlformats.org/drawingml/2006/main">
          <a:off x="1173164" y="2020888"/>
          <a:ext cx="662556" cy="198453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00B050">
              <a:alpha val="34902"/>
            </a:srgb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0.49873</cdr:x>
      <cdr:y>0.02477</cdr:y>
    </cdr:from>
    <cdr:to>
      <cdr:x>0.49937</cdr:x>
      <cdr:y>0.13153</cdr:y>
    </cdr:to>
    <cdr:cxnSp macro="">
      <cdr:nvCxnSpPr>
        <cdr:cNvPr id="9" name="Straight Connector 39"/>
        <cdr:cNvCxnSpPr/>
      </cdr:nvCxnSpPr>
      <cdr:spPr>
        <a:xfrm xmlns:a="http://schemas.openxmlformats.org/drawingml/2006/main" flipV="1">
          <a:off x="3743282" y="140159"/>
          <a:ext cx="4849" cy="604001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00B050">
              <a:alpha val="34902"/>
            </a:srgb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0.61201</cdr:x>
      <cdr:y>0.70372</cdr:y>
    </cdr:from>
    <cdr:to>
      <cdr:x>0.71492</cdr:x>
      <cdr:y>0.88952</cdr:y>
    </cdr:to>
    <cdr:cxnSp macro="">
      <cdr:nvCxnSpPr>
        <cdr:cNvPr id="10" name="Straight Connector 41"/>
        <cdr:cNvCxnSpPr/>
      </cdr:nvCxnSpPr>
      <cdr:spPr>
        <a:xfrm xmlns:a="http://schemas.openxmlformats.org/drawingml/2006/main" flipH="1" flipV="1">
          <a:off x="4593583" y="3981535"/>
          <a:ext cx="772360" cy="1051261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00B050">
              <a:alpha val="34902"/>
            </a:srgb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0.765</cdr:x>
      <cdr:y>0.3555</cdr:y>
    </cdr:from>
    <cdr:to>
      <cdr:x>0.84412</cdr:x>
      <cdr:y>0.39195</cdr:y>
    </cdr:to>
    <cdr:cxnSp macro="">
      <cdr:nvCxnSpPr>
        <cdr:cNvPr id="11" name="Straight Connector 42"/>
        <cdr:cNvCxnSpPr/>
      </cdr:nvCxnSpPr>
      <cdr:spPr>
        <a:xfrm xmlns:a="http://schemas.openxmlformats.org/drawingml/2006/main" flipV="1">
          <a:off x="5741845" y="2011363"/>
          <a:ext cx="593869" cy="206257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00B050">
              <a:alpha val="34902"/>
            </a:srgb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0.28638</cdr:x>
      <cdr:y>0.85213</cdr:y>
    </cdr:from>
    <cdr:to>
      <cdr:x>0.30668</cdr:x>
      <cdr:y>0.89254</cdr:y>
    </cdr:to>
    <cdr:cxnSp macro="">
      <cdr:nvCxnSpPr>
        <cdr:cNvPr id="12" name="Straight Connector 43"/>
        <cdr:cNvCxnSpPr/>
      </cdr:nvCxnSpPr>
      <cdr:spPr>
        <a:xfrm xmlns:a="http://schemas.openxmlformats.org/drawingml/2006/main" flipV="1">
          <a:off x="2149476" y="4821238"/>
          <a:ext cx="152400" cy="228601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00B050">
              <a:alpha val="34902"/>
            </a:srgb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0.22695</cdr:x>
      <cdr:y>0.31195</cdr:y>
    </cdr:from>
    <cdr:to>
      <cdr:x>0.22766</cdr:x>
      <cdr:y>0.85399</cdr:y>
    </cdr:to>
    <cdr:cxnSp macro="">
      <cdr:nvCxnSpPr>
        <cdr:cNvPr id="2" name="Straight Connector 1"/>
        <cdr:cNvCxnSpPr/>
      </cdr:nvCxnSpPr>
      <cdr:spPr>
        <a:xfrm xmlns:a="http://schemas.openxmlformats.org/drawingml/2006/main" flipV="1">
          <a:off x="1686832" y="1756927"/>
          <a:ext cx="5325" cy="3052744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0.41696</cdr:x>
      <cdr:y>0.62527</cdr:y>
    </cdr:from>
    <cdr:to>
      <cdr:x>0.41722</cdr:x>
      <cdr:y>0.85625</cdr:y>
    </cdr:to>
    <cdr:cxnSp macro="">
      <cdr:nvCxnSpPr>
        <cdr:cNvPr id="7" name="Straight Connector 6"/>
        <cdr:cNvCxnSpPr/>
      </cdr:nvCxnSpPr>
      <cdr:spPr>
        <a:xfrm xmlns:a="http://schemas.openxmlformats.org/drawingml/2006/main" flipH="1" flipV="1">
          <a:off x="3097779" y="3521529"/>
          <a:ext cx="1928" cy="1300842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0.6044</cdr:x>
      <cdr:y>0.51413</cdr:y>
    </cdr:from>
    <cdr:to>
      <cdr:x>0.60587</cdr:x>
      <cdr:y>0.85286</cdr:y>
    </cdr:to>
    <cdr:cxnSp macro="">
      <cdr:nvCxnSpPr>
        <cdr:cNvPr id="9" name="Straight Connector 8"/>
        <cdr:cNvCxnSpPr/>
      </cdr:nvCxnSpPr>
      <cdr:spPr>
        <a:xfrm xmlns:a="http://schemas.openxmlformats.org/drawingml/2006/main" flipV="1">
          <a:off x="4490357" y="2895599"/>
          <a:ext cx="10963" cy="1907722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0.79553</cdr:x>
      <cdr:y>0.5267</cdr:y>
    </cdr:from>
    <cdr:to>
      <cdr:x>0.79637</cdr:x>
      <cdr:y>0.85335</cdr:y>
    </cdr:to>
    <cdr:cxnSp macro="">
      <cdr:nvCxnSpPr>
        <cdr:cNvPr id="10" name="Straight Connector 9"/>
        <cdr:cNvCxnSpPr/>
      </cdr:nvCxnSpPr>
      <cdr:spPr>
        <a:xfrm xmlns:a="http://schemas.openxmlformats.org/drawingml/2006/main">
          <a:off x="5911507" y="2966356"/>
          <a:ext cx="6239" cy="1839686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0.22743</cdr:x>
      <cdr:y>0.23436</cdr:y>
    </cdr:from>
    <cdr:to>
      <cdr:x>0.22743</cdr:x>
      <cdr:y>0.31264</cdr:y>
    </cdr:to>
    <cdr:cxnSp macro="">
      <cdr:nvCxnSpPr>
        <cdr:cNvPr id="13" name="Straight Connector 12"/>
        <cdr:cNvCxnSpPr/>
      </cdr:nvCxnSpPr>
      <cdr:spPr>
        <a:xfrm xmlns:a="http://schemas.openxmlformats.org/drawingml/2006/main" flipV="1">
          <a:off x="1689703" y="1319892"/>
          <a:ext cx="0" cy="440872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0.22743</cdr:x>
      <cdr:y>0.15511</cdr:y>
    </cdr:from>
    <cdr:to>
      <cdr:x>0.22743</cdr:x>
      <cdr:y>0.23339</cdr:y>
    </cdr:to>
    <cdr:cxnSp macro="">
      <cdr:nvCxnSpPr>
        <cdr:cNvPr id="16" name="Straight Connector 15"/>
        <cdr:cNvCxnSpPr/>
      </cdr:nvCxnSpPr>
      <cdr:spPr>
        <a:xfrm xmlns:a="http://schemas.openxmlformats.org/drawingml/2006/main">
          <a:off x="1689703" y="873578"/>
          <a:ext cx="0" cy="440871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0.41622</cdr:x>
      <cdr:y>0.36241</cdr:y>
    </cdr:from>
    <cdr:to>
      <cdr:x>0.41696</cdr:x>
      <cdr:y>0.62624</cdr:y>
    </cdr:to>
    <cdr:cxnSp macro="">
      <cdr:nvCxnSpPr>
        <cdr:cNvPr id="21" name="Straight Connector 20"/>
        <cdr:cNvCxnSpPr/>
      </cdr:nvCxnSpPr>
      <cdr:spPr>
        <a:xfrm xmlns:a="http://schemas.openxmlformats.org/drawingml/2006/main">
          <a:off x="3092903" y="2041071"/>
          <a:ext cx="5443" cy="1485900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0.41582</cdr:x>
      <cdr:y>0.15366</cdr:y>
    </cdr:from>
    <cdr:to>
      <cdr:x>0.41696</cdr:x>
      <cdr:y>0.36229</cdr:y>
    </cdr:to>
    <cdr:cxnSp macro="">
      <cdr:nvCxnSpPr>
        <cdr:cNvPr id="22" name="Straight Connector 21"/>
        <cdr:cNvCxnSpPr/>
      </cdr:nvCxnSpPr>
      <cdr:spPr>
        <a:xfrm xmlns:a="http://schemas.openxmlformats.org/drawingml/2006/main" flipV="1">
          <a:off x="3089909" y="865413"/>
          <a:ext cx="8437" cy="1175007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0.60667</cdr:x>
      <cdr:y>0.32762</cdr:y>
    </cdr:from>
    <cdr:to>
      <cdr:x>0.60667</cdr:x>
      <cdr:y>0.51413</cdr:y>
    </cdr:to>
    <cdr:cxnSp macro="">
      <cdr:nvCxnSpPr>
        <cdr:cNvPr id="23" name="Straight Connector 22"/>
        <cdr:cNvCxnSpPr/>
      </cdr:nvCxnSpPr>
      <cdr:spPr>
        <a:xfrm xmlns:a="http://schemas.openxmlformats.org/drawingml/2006/main" flipV="1">
          <a:off x="4508046" y="1845128"/>
          <a:ext cx="0" cy="1050471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0.60667</cdr:x>
      <cdr:y>0.15173</cdr:y>
    </cdr:from>
    <cdr:to>
      <cdr:x>0.60667</cdr:x>
      <cdr:y>0.35274</cdr:y>
    </cdr:to>
    <cdr:cxnSp macro="">
      <cdr:nvCxnSpPr>
        <cdr:cNvPr id="24" name="Straight Connector 23"/>
        <cdr:cNvCxnSpPr/>
      </cdr:nvCxnSpPr>
      <cdr:spPr>
        <a:xfrm xmlns:a="http://schemas.openxmlformats.org/drawingml/2006/main">
          <a:off x="4508046" y="854528"/>
          <a:ext cx="1" cy="1132114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0.79424</cdr:x>
      <cdr:y>0.36047</cdr:y>
    </cdr:from>
    <cdr:to>
      <cdr:x>0.79564</cdr:x>
      <cdr:y>0.53056</cdr:y>
    </cdr:to>
    <cdr:cxnSp macro="">
      <cdr:nvCxnSpPr>
        <cdr:cNvPr id="25" name="Straight Connector 24"/>
        <cdr:cNvCxnSpPr/>
      </cdr:nvCxnSpPr>
      <cdr:spPr>
        <a:xfrm xmlns:a="http://schemas.openxmlformats.org/drawingml/2006/main" flipH="1" flipV="1">
          <a:off x="5901918" y="2030186"/>
          <a:ext cx="10385" cy="957942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0.79344</cdr:x>
      <cdr:y>0.15269</cdr:y>
    </cdr:from>
    <cdr:to>
      <cdr:x>0.79344</cdr:x>
      <cdr:y>0.36047</cdr:y>
    </cdr:to>
    <cdr:cxnSp macro="">
      <cdr:nvCxnSpPr>
        <cdr:cNvPr id="26" name="Straight Connector 25"/>
        <cdr:cNvCxnSpPr/>
      </cdr:nvCxnSpPr>
      <cdr:spPr>
        <a:xfrm xmlns:a="http://schemas.openxmlformats.org/drawingml/2006/main" flipV="1">
          <a:off x="5895974" y="859971"/>
          <a:ext cx="0" cy="1170218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topLeftCell="A7" zoomScale="115" zoomScaleNormal="115" workbookViewId="0">
      <selection activeCell="E5" sqref="E5"/>
    </sheetView>
  </sheetViews>
  <sheetFormatPr defaultRowHeight="15" x14ac:dyDescent="0.25"/>
  <cols>
    <col min="1" max="1" width="23.42578125" customWidth="1"/>
    <col min="2" max="2" width="13.5703125" bestFit="1" customWidth="1"/>
    <col min="3" max="3" width="22.7109375" style="131" customWidth="1"/>
    <col min="4" max="4" width="2.85546875" customWidth="1"/>
    <col min="5" max="5" width="14.42578125" style="115" customWidth="1"/>
    <col min="6" max="6" width="2.85546875" customWidth="1"/>
    <col min="7" max="7" width="13" style="116" bestFit="1" customWidth="1"/>
    <col min="8" max="8" width="2.85546875" customWidth="1"/>
    <col min="9" max="9" width="16.85546875" style="116" bestFit="1" customWidth="1"/>
    <col min="10" max="10" width="3.140625" customWidth="1"/>
    <col min="11" max="11" width="10.5703125" style="116" bestFit="1" customWidth="1"/>
    <col min="12" max="12" width="2.7109375" customWidth="1"/>
    <col min="13" max="15" width="9.140625" style="116"/>
    <col min="17" max="17" width="10.140625" bestFit="1" customWidth="1"/>
  </cols>
  <sheetData>
    <row r="1" spans="1:21" ht="15.75" thickBot="1" x14ac:dyDescent="0.3">
      <c r="A1" s="118" t="s">
        <v>44</v>
      </c>
      <c r="B1" s="109" t="s">
        <v>48</v>
      </c>
      <c r="C1" s="109" t="s">
        <v>56</v>
      </c>
      <c r="E1" s="130"/>
      <c r="I1" s="117"/>
      <c r="K1" s="117"/>
    </row>
    <row r="2" spans="1:21" ht="17.25" customHeight="1" thickBot="1" x14ac:dyDescent="0.3">
      <c r="A2" s="119"/>
      <c r="B2" s="109" t="s">
        <v>45</v>
      </c>
      <c r="C2" s="109">
        <v>1454125</v>
      </c>
      <c r="E2" s="130"/>
      <c r="I2" s="117"/>
      <c r="K2" s="117"/>
    </row>
    <row r="3" spans="1:21" ht="15.75" customHeight="1" thickBot="1" x14ac:dyDescent="0.3">
      <c r="A3" s="119"/>
      <c r="B3" s="110" t="s">
        <v>46</v>
      </c>
      <c r="C3" s="154">
        <f>'Overhead Squat'!B14</f>
        <v>68.254918915227563</v>
      </c>
      <c r="E3" s="130"/>
      <c r="I3" s="117"/>
      <c r="K3" s="117"/>
    </row>
    <row r="4" spans="1:21" ht="15.75" customHeight="1" thickBot="1" x14ac:dyDescent="0.3">
      <c r="A4" s="119"/>
      <c r="B4" s="110" t="s">
        <v>49</v>
      </c>
      <c r="C4" s="154" t="str">
        <f>'Overhead Squat'!B15</f>
        <v>Amber</v>
      </c>
      <c r="E4" s="130"/>
      <c r="I4" s="117"/>
      <c r="K4" s="117"/>
    </row>
    <row r="5" spans="1:21" ht="15.75" customHeight="1" thickBot="1" x14ac:dyDescent="0.3">
      <c r="A5" s="119"/>
      <c r="B5" s="109" t="s">
        <v>28</v>
      </c>
      <c r="C5" s="197">
        <v>42224</v>
      </c>
      <c r="E5" s="130"/>
      <c r="I5" s="117"/>
      <c r="K5" s="117"/>
    </row>
    <row r="6" spans="1:21" ht="16.5" customHeight="1" thickBot="1" x14ac:dyDescent="0.3">
      <c r="A6" s="120"/>
      <c r="B6" s="132" t="s">
        <v>47</v>
      </c>
      <c r="C6" s="132" t="s">
        <v>57</v>
      </c>
      <c r="E6" s="130"/>
      <c r="I6" s="117"/>
      <c r="K6" s="117"/>
    </row>
    <row r="7" spans="1:21" s="186" customFormat="1" ht="20.25" customHeight="1" thickBot="1" x14ac:dyDescent="0.3">
      <c r="A7" s="190"/>
      <c r="B7" s="190"/>
      <c r="C7" s="190"/>
      <c r="M7" s="187" t="s">
        <v>50</v>
      </c>
      <c r="N7" s="188"/>
      <c r="O7" s="189"/>
    </row>
    <row r="8" spans="1:21" s="183" customFormat="1" ht="32.25" customHeight="1" thickBot="1" x14ac:dyDescent="0.3">
      <c r="A8" s="181"/>
      <c r="B8" s="181"/>
      <c r="C8" s="185" t="s">
        <v>52</v>
      </c>
      <c r="D8" s="182"/>
      <c r="E8" s="176" t="s">
        <v>53</v>
      </c>
      <c r="F8" s="182"/>
      <c r="G8" s="177" t="s">
        <v>54</v>
      </c>
      <c r="I8" s="177" t="s">
        <v>55</v>
      </c>
      <c r="K8" s="177" t="s">
        <v>30</v>
      </c>
      <c r="M8" s="178" t="s">
        <v>10</v>
      </c>
      <c r="N8" s="179" t="s">
        <v>11</v>
      </c>
      <c r="O8" s="180" t="s">
        <v>12</v>
      </c>
      <c r="P8" s="184"/>
      <c r="Q8" s="184"/>
      <c r="R8" s="184"/>
      <c r="S8" s="184"/>
      <c r="T8" s="184"/>
      <c r="U8" s="184"/>
    </row>
    <row r="9" spans="1:21" x14ac:dyDescent="0.25">
      <c r="A9" s="139" t="s">
        <v>42</v>
      </c>
      <c r="B9" s="191"/>
      <c r="C9" s="158" t="s">
        <v>37</v>
      </c>
      <c r="D9" s="135"/>
      <c r="E9" s="142">
        <v>5</v>
      </c>
      <c r="F9" s="136"/>
      <c r="G9" s="145">
        <f>'Overhead Squat'!B4</f>
        <v>80</v>
      </c>
      <c r="H9" s="136"/>
      <c r="I9" s="148" t="str">
        <f>'Overhead Squat'!A4</f>
        <v>Red</v>
      </c>
      <c r="J9" s="136"/>
      <c r="K9" s="161"/>
      <c r="L9" s="136"/>
      <c r="M9" s="167">
        <v>89</v>
      </c>
      <c r="N9" s="157" t="s">
        <v>51</v>
      </c>
      <c r="O9" s="173">
        <v>100</v>
      </c>
      <c r="P9" s="134"/>
      <c r="Q9" s="156"/>
      <c r="R9" s="75"/>
      <c r="S9" s="75"/>
      <c r="T9" s="75"/>
      <c r="U9" s="134"/>
    </row>
    <row r="10" spans="1:21" x14ac:dyDescent="0.25">
      <c r="A10" s="140"/>
      <c r="B10" s="192"/>
      <c r="C10" s="159" t="s">
        <v>43</v>
      </c>
      <c r="D10" s="134"/>
      <c r="E10" s="143">
        <v>2</v>
      </c>
      <c r="F10" s="133"/>
      <c r="G10" s="146">
        <f>'Overhead Squat'!B3</f>
        <v>98</v>
      </c>
      <c r="H10" s="133"/>
      <c r="I10" s="149" t="str">
        <f>'Overhead Squat'!A3</f>
        <v>Green</v>
      </c>
      <c r="J10" s="133"/>
      <c r="K10" s="162"/>
      <c r="L10" s="133"/>
      <c r="M10" s="168">
        <v>79</v>
      </c>
      <c r="N10" s="155" t="s">
        <v>51</v>
      </c>
      <c r="O10" s="174">
        <v>100</v>
      </c>
      <c r="P10" s="134"/>
      <c r="Q10" s="156"/>
      <c r="R10" s="75"/>
      <c r="S10" s="75"/>
      <c r="T10" s="75"/>
      <c r="U10" s="134"/>
    </row>
    <row r="11" spans="1:21" ht="15.75" thickBot="1" x14ac:dyDescent="0.3">
      <c r="A11" s="140"/>
      <c r="B11" s="193"/>
      <c r="C11" s="160" t="s">
        <v>21</v>
      </c>
      <c r="D11" s="137"/>
      <c r="E11" s="144">
        <v>7</v>
      </c>
      <c r="F11" s="138"/>
      <c r="G11" s="147">
        <f>'Overhead Squat'!B5</f>
        <v>53.333333333333336</v>
      </c>
      <c r="H11" s="138"/>
      <c r="I11" s="150" t="str">
        <f>'Overhead Squat'!A5</f>
        <v>Green</v>
      </c>
      <c r="J11" s="138"/>
      <c r="K11" s="163"/>
      <c r="L11" s="138"/>
      <c r="M11" s="169">
        <v>47</v>
      </c>
      <c r="N11" s="170">
        <v>74</v>
      </c>
      <c r="O11" s="175">
        <v>100</v>
      </c>
      <c r="P11" s="134"/>
      <c r="Q11" s="156"/>
      <c r="R11" s="75"/>
      <c r="S11" s="75"/>
      <c r="T11" s="75"/>
      <c r="U11" s="134"/>
    </row>
    <row r="12" spans="1:21" x14ac:dyDescent="0.25">
      <c r="A12" s="140"/>
      <c r="B12" s="194" t="s">
        <v>39</v>
      </c>
      <c r="C12" s="158" t="s">
        <v>22</v>
      </c>
      <c r="D12" s="135"/>
      <c r="E12" s="142">
        <v>-8</v>
      </c>
      <c r="F12" s="136"/>
      <c r="G12" s="145">
        <f>'Overhead Squat'!B6</f>
        <v>92</v>
      </c>
      <c r="H12" s="136"/>
      <c r="I12" s="148" t="str">
        <f>'Overhead Squat'!A6</f>
        <v>Green</v>
      </c>
      <c r="J12" s="136"/>
      <c r="K12" s="151">
        <f>'Overhead Squat'!H6</f>
        <v>75</v>
      </c>
      <c r="L12" s="136"/>
      <c r="M12" s="167">
        <v>71</v>
      </c>
      <c r="N12" s="171">
        <v>74</v>
      </c>
      <c r="O12" s="173">
        <v>100</v>
      </c>
      <c r="P12" s="134"/>
      <c r="Q12" s="156"/>
      <c r="R12" s="75"/>
      <c r="S12" s="75"/>
      <c r="T12" s="75"/>
      <c r="U12" s="134"/>
    </row>
    <row r="13" spans="1:21" x14ac:dyDescent="0.25">
      <c r="A13" s="140"/>
      <c r="B13" s="195"/>
      <c r="C13" s="159" t="s">
        <v>40</v>
      </c>
      <c r="D13" s="134"/>
      <c r="E13" s="143">
        <v>214</v>
      </c>
      <c r="F13" s="133"/>
      <c r="G13" s="146">
        <f>'Overhead Squat'!B7</f>
        <v>99.653767820773936</v>
      </c>
      <c r="H13" s="133"/>
      <c r="I13" s="149" t="str">
        <f>'Overhead Squat'!A7</f>
        <v>Green</v>
      </c>
      <c r="J13" s="133"/>
      <c r="K13" s="152">
        <f>'Overhead Squat'!H7</f>
        <v>100</v>
      </c>
      <c r="L13" s="133"/>
      <c r="M13" s="168">
        <v>77</v>
      </c>
      <c r="N13" s="172">
        <v>88</v>
      </c>
      <c r="O13" s="174">
        <v>100</v>
      </c>
      <c r="P13" s="134"/>
      <c r="Q13" s="156"/>
      <c r="R13" s="75"/>
      <c r="S13" s="75"/>
      <c r="T13" s="75"/>
      <c r="U13" s="134"/>
    </row>
    <row r="14" spans="1:21" x14ac:dyDescent="0.25">
      <c r="A14" s="140"/>
      <c r="B14" s="195"/>
      <c r="C14" s="159" t="s">
        <v>3</v>
      </c>
      <c r="D14" s="134"/>
      <c r="E14" s="143">
        <v>90</v>
      </c>
      <c r="F14" s="133"/>
      <c r="G14" s="146">
        <f>'Overhead Squat'!B8</f>
        <v>37.5</v>
      </c>
      <c r="H14" s="133"/>
      <c r="I14" s="149" t="str">
        <f>'Overhead Squat'!A8</f>
        <v>Amber</v>
      </c>
      <c r="J14" s="133"/>
      <c r="K14" s="152">
        <f>'Overhead Squat'!H8</f>
        <v>96.774193548387103</v>
      </c>
      <c r="L14" s="133"/>
      <c r="M14" s="168">
        <v>34</v>
      </c>
      <c r="N14" s="172">
        <v>71</v>
      </c>
      <c r="O14" s="174">
        <v>100</v>
      </c>
      <c r="P14" s="134"/>
      <c r="Q14" s="156"/>
      <c r="R14" s="75"/>
      <c r="S14" s="75"/>
      <c r="T14" s="75"/>
      <c r="U14" s="134"/>
    </row>
    <row r="15" spans="1:21" x14ac:dyDescent="0.25">
      <c r="A15" s="140"/>
      <c r="B15" s="195"/>
      <c r="C15" s="159" t="s">
        <v>4</v>
      </c>
      <c r="D15" s="134"/>
      <c r="E15" s="143">
        <v>106</v>
      </c>
      <c r="F15" s="133"/>
      <c r="G15" s="146">
        <f>'Overhead Squat'!B9</f>
        <v>47.692307692307693</v>
      </c>
      <c r="H15" s="133"/>
      <c r="I15" s="149" t="str">
        <f>'Overhead Squat'!A9</f>
        <v>Red</v>
      </c>
      <c r="J15" s="133"/>
      <c r="K15" s="152">
        <f>'Overhead Squat'!H9</f>
        <v>99.065420560747668</v>
      </c>
      <c r="L15" s="133"/>
      <c r="M15" s="168">
        <v>49</v>
      </c>
      <c r="N15" s="172">
        <v>74</v>
      </c>
      <c r="O15" s="174">
        <v>100</v>
      </c>
      <c r="P15" s="134"/>
      <c r="Q15" s="156"/>
      <c r="R15" s="75"/>
      <c r="S15" s="75"/>
      <c r="T15" s="75"/>
      <c r="U15" s="134"/>
    </row>
    <row r="16" spans="1:21" ht="15.75" thickBot="1" x14ac:dyDescent="0.3">
      <c r="A16" s="140"/>
      <c r="B16" s="196"/>
      <c r="C16" s="160" t="s">
        <v>5</v>
      </c>
      <c r="D16" s="137"/>
      <c r="E16" s="144">
        <v>11</v>
      </c>
      <c r="F16" s="138"/>
      <c r="G16" s="147">
        <f>'Overhead Squat'!B10</f>
        <v>55.000000000000007</v>
      </c>
      <c r="H16" s="138"/>
      <c r="I16" s="150" t="str">
        <f>'Overhead Squat'!A10</f>
        <v>Amber</v>
      </c>
      <c r="J16" s="138"/>
      <c r="K16" s="153">
        <f>'Overhead Squat'!H10</f>
        <v>72.727272727272734</v>
      </c>
      <c r="L16" s="138"/>
      <c r="M16" s="169">
        <v>49</v>
      </c>
      <c r="N16" s="170">
        <v>74</v>
      </c>
      <c r="O16" s="175">
        <v>100</v>
      </c>
      <c r="P16" s="134"/>
      <c r="Q16" s="156"/>
      <c r="R16" s="75"/>
      <c r="S16" s="75"/>
      <c r="T16" s="75"/>
      <c r="U16" s="134"/>
    </row>
    <row r="17" spans="1:21" x14ac:dyDescent="0.25">
      <c r="A17" s="140"/>
      <c r="B17" s="194" t="s">
        <v>41</v>
      </c>
      <c r="C17" s="158" t="s">
        <v>22</v>
      </c>
      <c r="D17" s="135"/>
      <c r="E17" s="142">
        <v>-7</v>
      </c>
      <c r="F17" s="136"/>
      <c r="G17" s="145">
        <f>'Overhead Squat'!F6</f>
        <v>94</v>
      </c>
      <c r="H17" s="136"/>
      <c r="I17" s="148" t="str">
        <f>'Overhead Squat'!G6</f>
        <v>Green</v>
      </c>
      <c r="J17" s="136"/>
      <c r="K17" s="166"/>
      <c r="L17" s="136"/>
      <c r="M17" s="167">
        <v>71</v>
      </c>
      <c r="N17" s="171">
        <v>74</v>
      </c>
      <c r="O17" s="173">
        <v>100</v>
      </c>
      <c r="P17" s="134"/>
      <c r="Q17" s="134"/>
      <c r="R17" s="134"/>
      <c r="S17" s="134"/>
      <c r="T17" s="134"/>
      <c r="U17" s="134"/>
    </row>
    <row r="18" spans="1:21" x14ac:dyDescent="0.25">
      <c r="A18" s="140"/>
      <c r="B18" s="195"/>
      <c r="C18" s="159" t="s">
        <v>40</v>
      </c>
      <c r="D18" s="134"/>
      <c r="E18" s="143">
        <v>214</v>
      </c>
      <c r="F18" s="133"/>
      <c r="G18" s="146">
        <f>'Overhead Squat'!F7</f>
        <v>99.653767820773936</v>
      </c>
      <c r="H18" s="133"/>
      <c r="I18" s="149" t="str">
        <f>'Overhead Squat'!G7</f>
        <v>Green</v>
      </c>
      <c r="J18" s="133"/>
      <c r="K18" s="164"/>
      <c r="L18" s="133"/>
      <c r="M18" s="168">
        <v>77</v>
      </c>
      <c r="N18" s="172">
        <v>88</v>
      </c>
      <c r="O18" s="174">
        <v>100</v>
      </c>
    </row>
    <row r="19" spans="1:21" x14ac:dyDescent="0.25">
      <c r="A19" s="140"/>
      <c r="B19" s="195"/>
      <c r="C19" s="159" t="s">
        <v>3</v>
      </c>
      <c r="D19" s="134"/>
      <c r="E19" s="143">
        <v>93</v>
      </c>
      <c r="F19" s="133"/>
      <c r="G19" s="146">
        <f>'Overhead Squat'!F8</f>
        <v>41.25</v>
      </c>
      <c r="H19" s="133"/>
      <c r="I19" s="149" t="str">
        <f>'Overhead Squat'!G8</f>
        <v>Amber</v>
      </c>
      <c r="J19" s="133"/>
      <c r="K19" s="164"/>
      <c r="L19" s="133"/>
      <c r="M19" s="168">
        <v>34</v>
      </c>
      <c r="N19" s="172">
        <v>71</v>
      </c>
      <c r="O19" s="174">
        <v>100</v>
      </c>
    </row>
    <row r="20" spans="1:21" x14ac:dyDescent="0.25">
      <c r="A20" s="140"/>
      <c r="B20" s="195"/>
      <c r="C20" s="159" t="s">
        <v>4</v>
      </c>
      <c r="D20" s="134"/>
      <c r="E20" s="143">
        <v>107</v>
      </c>
      <c r="F20" s="133"/>
      <c r="G20" s="146">
        <f>'Overhead Squat'!F9</f>
        <v>49.230769230769234</v>
      </c>
      <c r="H20" s="133"/>
      <c r="I20" s="149" t="str">
        <f>'Overhead Squat'!G9</f>
        <v>Amber</v>
      </c>
      <c r="J20" s="133"/>
      <c r="K20" s="164"/>
      <c r="L20" s="133"/>
      <c r="M20" s="168">
        <v>49</v>
      </c>
      <c r="N20" s="172">
        <v>74</v>
      </c>
      <c r="O20" s="174">
        <v>100</v>
      </c>
    </row>
    <row r="21" spans="1:21" ht="15.75" thickBot="1" x14ac:dyDescent="0.3">
      <c r="A21" s="141"/>
      <c r="B21" s="196"/>
      <c r="C21" s="160" t="s">
        <v>5</v>
      </c>
      <c r="D21" s="137"/>
      <c r="E21" s="144">
        <v>8</v>
      </c>
      <c r="F21" s="138"/>
      <c r="G21" s="147">
        <f>'Overhead Squat'!F10</f>
        <v>40</v>
      </c>
      <c r="H21" s="138"/>
      <c r="I21" s="150" t="str">
        <f>'Overhead Squat'!G10</f>
        <v>Red</v>
      </c>
      <c r="J21" s="138"/>
      <c r="K21" s="165"/>
      <c r="L21" s="138"/>
      <c r="M21" s="169">
        <v>49</v>
      </c>
      <c r="N21" s="170">
        <v>74</v>
      </c>
      <c r="O21" s="175">
        <v>100</v>
      </c>
    </row>
  </sheetData>
  <mergeCells count="7">
    <mergeCell ref="M7:O7"/>
    <mergeCell ref="A9:A21"/>
    <mergeCell ref="B9:B11"/>
    <mergeCell ref="B12:B16"/>
    <mergeCell ref="B17:B21"/>
    <mergeCell ref="A1:A6"/>
    <mergeCell ref="K9:K11"/>
  </mergeCells>
  <conditionalFormatting sqref="I9:I21">
    <cfRule type="containsText" dxfId="26" priority="6" operator="containsText" text="Red">
      <formula>NOT(ISERROR(SEARCH("Red",I9)))</formula>
    </cfRule>
  </conditionalFormatting>
  <conditionalFormatting sqref="I9:I21">
    <cfRule type="containsText" dxfId="25" priority="4" operator="containsText" text="Amber">
      <formula>NOT(ISERROR(SEARCH("Amber",I9)))</formula>
    </cfRule>
    <cfRule type="containsText" dxfId="24" priority="5" operator="containsText" text="Green">
      <formula>NOT(ISERROR(SEARCH("Green",I9)))</formula>
    </cfRule>
  </conditionalFormatting>
  <conditionalFormatting sqref="K12:K16">
    <cfRule type="cellIs" dxfId="23" priority="1" operator="between">
      <formula>75</formula>
      <formula>100</formula>
    </cfRule>
    <cfRule type="cellIs" dxfId="22" priority="2" operator="between">
      <formula>50</formula>
      <formula>74</formula>
    </cfRule>
    <cfRule type="cellIs" dxfId="21" priority="3" operator="between">
      <formula>0</formula>
      <formula>49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zoomScaleNormal="100" workbookViewId="0">
      <selection activeCell="D15" sqref="D15"/>
    </sheetView>
  </sheetViews>
  <sheetFormatPr defaultRowHeight="15" x14ac:dyDescent="0.25"/>
  <cols>
    <col min="1" max="1" width="27.5703125" style="1" customWidth="1"/>
    <col min="2" max="2" width="17" style="1" customWidth="1"/>
    <col min="3" max="3" width="13.85546875" style="1" customWidth="1"/>
    <col min="4" max="4" width="27" style="1" customWidth="1"/>
    <col min="5" max="5" width="11.28515625" style="1" bestFit="1" customWidth="1"/>
    <col min="6" max="6" width="10.42578125" style="1" customWidth="1"/>
    <col min="7" max="7" width="12.140625" style="1" customWidth="1"/>
    <col min="8" max="8" width="9.140625" style="1"/>
    <col min="9" max="9" width="10.140625" style="1" customWidth="1"/>
    <col min="10" max="10" width="8.5703125" style="1" customWidth="1"/>
    <col min="11" max="15" width="8" style="1" customWidth="1"/>
    <col min="16" max="17" width="6.85546875" style="1" customWidth="1"/>
    <col min="18" max="18" width="6.28515625" style="1" customWidth="1"/>
    <col min="19" max="19" width="6.7109375" style="1" customWidth="1"/>
    <col min="20" max="20" width="6.85546875" style="1" customWidth="1"/>
    <col min="21" max="21" width="6.7109375" style="1" customWidth="1"/>
    <col min="22" max="16384" width="9.140625" style="1"/>
  </cols>
  <sheetData>
    <row r="1" spans="1:24" ht="15.75" thickBot="1" x14ac:dyDescent="0.3">
      <c r="A1" s="7"/>
      <c r="B1" s="3" t="s">
        <v>16</v>
      </c>
      <c r="C1" s="3" t="s">
        <v>15</v>
      </c>
      <c r="D1" s="3"/>
      <c r="E1" s="3" t="s">
        <v>15</v>
      </c>
      <c r="F1" s="3" t="s">
        <v>16</v>
      </c>
      <c r="G1" s="8"/>
      <c r="H1" s="8"/>
      <c r="I1" s="8"/>
      <c r="J1" s="121" t="s">
        <v>18</v>
      </c>
      <c r="K1" s="122"/>
      <c r="L1" s="122"/>
      <c r="M1" s="122"/>
      <c r="N1" s="122"/>
      <c r="O1" s="123"/>
      <c r="P1" s="124" t="s">
        <v>13</v>
      </c>
      <c r="Q1" s="125"/>
      <c r="R1" s="126"/>
      <c r="S1" s="124" t="s">
        <v>9</v>
      </c>
      <c r="T1" s="125"/>
      <c r="U1" s="126"/>
      <c r="V1" s="121" t="s">
        <v>29</v>
      </c>
      <c r="W1" s="122"/>
      <c r="X1" s="123"/>
    </row>
    <row r="2" spans="1:24" s="94" customFormat="1" ht="30" customHeight="1" thickBot="1" x14ac:dyDescent="0.3">
      <c r="A2" s="79" t="s">
        <v>6</v>
      </c>
      <c r="B2" s="80" t="s">
        <v>31</v>
      </c>
      <c r="C2" s="81" t="s">
        <v>32</v>
      </c>
      <c r="D2" s="82" t="s">
        <v>17</v>
      </c>
      <c r="E2" s="83" t="s">
        <v>1</v>
      </c>
      <c r="F2" s="80" t="s">
        <v>7</v>
      </c>
      <c r="G2" s="84" t="s">
        <v>2</v>
      </c>
      <c r="H2" s="85" t="s">
        <v>8</v>
      </c>
      <c r="I2" s="86" t="s">
        <v>9</v>
      </c>
      <c r="J2" s="87">
        <v>0</v>
      </c>
      <c r="K2" s="88">
        <v>1</v>
      </c>
      <c r="L2" s="89">
        <v>1</v>
      </c>
      <c r="M2" s="90">
        <v>0</v>
      </c>
      <c r="N2" s="128" t="s">
        <v>14</v>
      </c>
      <c r="O2" s="129"/>
      <c r="P2" s="91" t="s">
        <v>10</v>
      </c>
      <c r="Q2" s="92" t="s">
        <v>11</v>
      </c>
      <c r="R2" s="93" t="s">
        <v>12</v>
      </c>
      <c r="S2" s="112" t="s">
        <v>10</v>
      </c>
      <c r="T2" s="113" t="s">
        <v>11</v>
      </c>
      <c r="U2" s="114" t="s">
        <v>12</v>
      </c>
      <c r="V2" s="91" t="s">
        <v>10</v>
      </c>
      <c r="W2" s="92" t="s">
        <v>11</v>
      </c>
      <c r="X2" s="93" t="s">
        <v>12</v>
      </c>
    </row>
    <row r="3" spans="1:24" ht="15.75" thickBot="1" x14ac:dyDescent="0.3">
      <c r="A3" s="11" t="str">
        <f>IF(B3&lt;=P3,"Red","Green")</f>
        <v>Green</v>
      </c>
      <c r="B3" s="12">
        <f>IF(N3="TRUE",((C3-J3)/(K3-(J3))*100),((C3-M3)/(L3-M3))*100)</f>
        <v>98</v>
      </c>
      <c r="C3" s="67">
        <f>'Data Entry'!E10</f>
        <v>2</v>
      </c>
      <c r="D3" s="32" t="s">
        <v>23</v>
      </c>
      <c r="E3" s="33"/>
      <c r="F3" s="34"/>
      <c r="G3" s="35"/>
      <c r="H3" s="34"/>
      <c r="I3" s="34"/>
      <c r="J3" s="41">
        <v>-50</v>
      </c>
      <c r="K3" s="44">
        <v>0</v>
      </c>
      <c r="L3" s="63">
        <v>0</v>
      </c>
      <c r="M3" s="46">
        <v>100</v>
      </c>
      <c r="N3" s="76" t="str">
        <f>IF(C3&lt;=0, "True", "False")</f>
        <v>False</v>
      </c>
      <c r="O3" s="77"/>
      <c r="P3" s="51">
        <v>79</v>
      </c>
      <c r="Q3" s="52">
        <v>0</v>
      </c>
      <c r="R3" s="53">
        <v>100</v>
      </c>
      <c r="S3" s="39"/>
      <c r="T3" s="35"/>
      <c r="U3" s="35"/>
      <c r="V3" s="59">
        <v>49</v>
      </c>
      <c r="W3" s="57">
        <v>74</v>
      </c>
      <c r="X3" s="58">
        <v>100</v>
      </c>
    </row>
    <row r="4" spans="1:24" s="98" customFormat="1" x14ac:dyDescent="0.25">
      <c r="A4" s="11" t="str">
        <f>IF(B4&lt;=P4,"Red","Green")</f>
        <v>Red</v>
      </c>
      <c r="B4" s="12">
        <f>IF(N4="TRUE",((C4-J4)/(K4-(J4))*100),((C4-M4)/(L4-M4))*100)</f>
        <v>80</v>
      </c>
      <c r="C4" s="67">
        <f>'Data Entry'!E9</f>
        <v>5</v>
      </c>
      <c r="D4" s="32" t="s">
        <v>37</v>
      </c>
      <c r="E4" s="33"/>
      <c r="F4" s="34"/>
      <c r="G4" s="35"/>
      <c r="H4" s="34"/>
      <c r="I4" s="34"/>
      <c r="J4" s="41">
        <v>-10000</v>
      </c>
      <c r="K4" s="44">
        <v>0</v>
      </c>
      <c r="L4" s="63">
        <v>0</v>
      </c>
      <c r="M4" s="46">
        <v>25</v>
      </c>
      <c r="N4" s="76" t="str">
        <f>IF(C4&lt;=0, "True", "False")</f>
        <v>False</v>
      </c>
      <c r="O4" s="77"/>
      <c r="P4" s="51">
        <v>89</v>
      </c>
      <c r="Q4" s="52">
        <v>0</v>
      </c>
      <c r="R4" s="53">
        <v>100</v>
      </c>
      <c r="S4" s="39"/>
      <c r="T4" s="35"/>
      <c r="U4" s="35"/>
      <c r="V4" s="99"/>
      <c r="W4" s="100"/>
      <c r="X4" s="100"/>
    </row>
    <row r="5" spans="1:24" ht="15.75" thickBot="1" x14ac:dyDescent="0.3">
      <c r="A5" s="23" t="str">
        <f>IF(B5&lt;=P5,"Red","Green")</f>
        <v>Green</v>
      </c>
      <c r="B5" s="12">
        <f>IF(N5="TRUE",((C5-J5)/(K5-(J5))*100),((C5-M5)/(L5-M5))*100)</f>
        <v>53.333333333333336</v>
      </c>
      <c r="C5" s="67">
        <f>'Data Entry'!E11</f>
        <v>7</v>
      </c>
      <c r="D5" s="32" t="s">
        <v>21</v>
      </c>
      <c r="E5" s="36"/>
      <c r="F5" s="37"/>
      <c r="G5" s="38"/>
      <c r="H5" s="37"/>
      <c r="I5" s="37"/>
      <c r="J5" s="41">
        <v>-15</v>
      </c>
      <c r="K5" s="44">
        <v>0</v>
      </c>
      <c r="L5" s="63">
        <v>0</v>
      </c>
      <c r="M5" s="46">
        <v>15</v>
      </c>
      <c r="N5" s="76" t="str">
        <f>IF(C5&lt;=0, "True", "False")</f>
        <v>False</v>
      </c>
      <c r="O5" s="78"/>
      <c r="P5" s="51">
        <v>47</v>
      </c>
      <c r="Q5" s="52">
        <v>74</v>
      </c>
      <c r="R5" s="53">
        <v>100</v>
      </c>
      <c r="S5" s="40"/>
      <c r="T5" s="38"/>
      <c r="U5" s="38"/>
      <c r="V5" s="17"/>
      <c r="W5" s="15"/>
      <c r="X5" s="15"/>
    </row>
    <row r="6" spans="1:24" ht="15.75" thickBot="1" x14ac:dyDescent="0.3">
      <c r="A6" s="23" t="str">
        <f>IF(B6&lt;=P6,"Red","Green")</f>
        <v>Green</v>
      </c>
      <c r="B6" s="12">
        <f>IF(N6="TRUE",((C6-J6)/(K6-(J6))*100),((C6-M6)/(L6-M6))*100)</f>
        <v>92</v>
      </c>
      <c r="C6" s="111">
        <v>8</v>
      </c>
      <c r="D6" s="4" t="s">
        <v>22</v>
      </c>
      <c r="E6" s="111">
        <v>6</v>
      </c>
      <c r="F6" s="9">
        <f>IF(O6="TRUE",((E6-J6)/(K6-(J6))*100),((E6-M6)/(L6-M6))*100)</f>
        <v>94</v>
      </c>
      <c r="G6" s="10" t="str">
        <f>IF(F6&lt;=P6,"Red",IF(F6&lt;=Q6,"Amber","Green"))</f>
        <v>Green</v>
      </c>
      <c r="H6" s="20">
        <f>IF(C6&gt;E6,E6/C6,C6/E6)*100</f>
        <v>75</v>
      </c>
      <c r="I6" s="43" t="str">
        <f>IF(H6&lt;=S6,"Red",IF(H6&lt;=T6,"Amber","Green"))</f>
        <v>Green</v>
      </c>
      <c r="J6" s="41">
        <v>-30</v>
      </c>
      <c r="K6" s="44">
        <v>0</v>
      </c>
      <c r="L6" s="105">
        <v>0</v>
      </c>
      <c r="M6" s="106">
        <v>100</v>
      </c>
      <c r="N6" s="107" t="str">
        <f>IF(C6&lt;=0, "True", "False")</f>
        <v>False</v>
      </c>
      <c r="O6" s="108" t="str">
        <f>IF(E6&lt;=0, "True", "False")</f>
        <v>False</v>
      </c>
      <c r="P6" s="51">
        <v>71</v>
      </c>
      <c r="Q6" s="52">
        <v>74</v>
      </c>
      <c r="R6" s="53">
        <v>100</v>
      </c>
      <c r="S6" s="60">
        <v>49</v>
      </c>
      <c r="T6" s="45">
        <v>74</v>
      </c>
      <c r="U6" s="56">
        <v>100</v>
      </c>
      <c r="V6" s="17"/>
      <c r="W6" s="15"/>
      <c r="X6" s="15"/>
    </row>
    <row r="7" spans="1:24" ht="15.75" thickBot="1" x14ac:dyDescent="0.3">
      <c r="A7" s="23" t="str">
        <f>IF(B7&lt;=P7,"Red",IF(B7&lt;=Q7,"Amber","Green"))</f>
        <v>Green</v>
      </c>
      <c r="B7" s="12">
        <f>IF(N7="TRUE",((C7-J7)/(K7-(J7))*100),((C7-M7)/(L7-M7))*100)</f>
        <v>99.653767820773936</v>
      </c>
      <c r="C7" s="111">
        <f>'Data Entry'!E13</f>
        <v>214</v>
      </c>
      <c r="D7" s="4" t="s">
        <v>24</v>
      </c>
      <c r="E7" s="111">
        <f>'Data Entry'!E18</f>
        <v>214</v>
      </c>
      <c r="F7" s="12">
        <f>IF(O7="TRUE",((E7-J7)/(K7-(J7))*100),((E7-M7)/(L7-M7))*100)</f>
        <v>99.653767820773936</v>
      </c>
      <c r="G7" s="6" t="str">
        <f>IF(F7&lt;=P7,"Red",IF(F7&lt;=Q7,"Amber","Green"))</f>
        <v>Green</v>
      </c>
      <c r="H7" s="20">
        <f>IF(C7&gt;E7,E7/C7,C7/E7)*100</f>
        <v>100</v>
      </c>
      <c r="I7" s="21" t="str">
        <f>IF(H7&lt;=S7,"Red",IF(H7&lt;=T7,"Amber","Green"))</f>
        <v>Green</v>
      </c>
      <c r="J7" s="41">
        <v>90</v>
      </c>
      <c r="K7" s="48">
        <v>180</v>
      </c>
      <c r="L7" s="47">
        <v>180</v>
      </c>
      <c r="M7" s="47">
        <v>10000</v>
      </c>
      <c r="N7" s="47" t="str">
        <f>IF(C7&lt;=180, "True", "False")</f>
        <v>False</v>
      </c>
      <c r="O7" s="47" t="str">
        <f>IF(E7&lt;=180, "True", "False")</f>
        <v>False</v>
      </c>
      <c r="P7" s="51">
        <v>77</v>
      </c>
      <c r="Q7" s="52">
        <v>88</v>
      </c>
      <c r="R7" s="53">
        <v>100</v>
      </c>
      <c r="S7" s="61">
        <v>49</v>
      </c>
      <c r="T7" s="47">
        <v>74</v>
      </c>
      <c r="U7" s="44">
        <v>100</v>
      </c>
      <c r="V7" s="17"/>
      <c r="W7" s="15"/>
      <c r="X7" s="15"/>
    </row>
    <row r="8" spans="1:24" ht="15.75" thickBot="1" x14ac:dyDescent="0.3">
      <c r="A8" s="23" t="str">
        <f>IF(B8&lt;=P8,"Red",IF(B8&lt;=Q8,"Amber","Green"))</f>
        <v>Amber</v>
      </c>
      <c r="B8" s="12">
        <f>((C8-J8)/(K8-J8))*100</f>
        <v>37.5</v>
      </c>
      <c r="C8" s="111">
        <f>'Data Entry'!E14</f>
        <v>90</v>
      </c>
      <c r="D8" s="4" t="s">
        <v>25</v>
      </c>
      <c r="E8" s="111">
        <f>'Data Entry'!E19</f>
        <v>93</v>
      </c>
      <c r="F8" s="12">
        <f>((E8-J8)/(K8-J8))*100</f>
        <v>41.25</v>
      </c>
      <c r="G8" s="6" t="str">
        <f>IF(F8&lt;=P8,"Red",IF(F8&lt;=Q8,"Amber","Green"))</f>
        <v>Amber</v>
      </c>
      <c r="H8" s="20">
        <f>IF(C8&gt;E8,E8/C8,C8/E8)*100</f>
        <v>96.774193548387103</v>
      </c>
      <c r="I8" s="21" t="str">
        <f>IF(H8&lt;=S8,"Red",IF(H8&lt;=T8,"Amber","Green"))</f>
        <v>Green</v>
      </c>
      <c r="J8" s="41">
        <v>60</v>
      </c>
      <c r="K8" s="44">
        <v>140</v>
      </c>
      <c r="L8" s="15"/>
      <c r="M8" s="15"/>
      <c r="N8" s="15"/>
      <c r="O8" s="15"/>
      <c r="P8" s="61">
        <v>34</v>
      </c>
      <c r="Q8" s="52">
        <v>71</v>
      </c>
      <c r="R8" s="53">
        <v>100</v>
      </c>
      <c r="S8" s="61">
        <v>49</v>
      </c>
      <c r="T8" s="47">
        <v>74</v>
      </c>
      <c r="U8" s="44">
        <v>100</v>
      </c>
      <c r="V8" s="17"/>
      <c r="W8" s="15"/>
      <c r="X8" s="15"/>
    </row>
    <row r="9" spans="1:24" ht="15.75" thickBot="1" x14ac:dyDescent="0.3">
      <c r="A9" s="23" t="str">
        <f>IF(B9&lt;=P9,"Red",IF(B9&lt;=Q9,"Amber","Green"))</f>
        <v>Red</v>
      </c>
      <c r="B9" s="12">
        <f>((C9-J9)/(K9-J9))*100</f>
        <v>47.692307692307693</v>
      </c>
      <c r="C9" s="111">
        <f>'Data Entry'!E15</f>
        <v>106</v>
      </c>
      <c r="D9" s="4" t="s">
        <v>26</v>
      </c>
      <c r="E9" s="111">
        <f>'Data Entry'!E20</f>
        <v>107</v>
      </c>
      <c r="F9" s="12">
        <f>((E9-J9)/(K9-J9))*100</f>
        <v>49.230769230769234</v>
      </c>
      <c r="G9" s="6" t="str">
        <f>IF(F9&lt;=P9,"Red",IF(F9&lt;=Q9,"Amber","Green"))</f>
        <v>Amber</v>
      </c>
      <c r="H9" s="20">
        <f>IF(C9&gt;E9,E9/C9,C9/E9)*100</f>
        <v>99.065420560747668</v>
      </c>
      <c r="I9" s="21" t="str">
        <f>IF(H9&lt;=S9,"Red",IF(H9&lt;=T9,"Amber","Green"))</f>
        <v>Green</v>
      </c>
      <c r="J9" s="41">
        <v>75</v>
      </c>
      <c r="K9" s="44">
        <v>140</v>
      </c>
      <c r="L9" s="15"/>
      <c r="M9" s="15"/>
      <c r="N9" s="15"/>
      <c r="O9" s="15"/>
      <c r="P9" s="61">
        <v>49</v>
      </c>
      <c r="Q9" s="52">
        <v>74</v>
      </c>
      <c r="R9" s="53">
        <v>100</v>
      </c>
      <c r="S9" s="61">
        <v>49</v>
      </c>
      <c r="T9" s="47">
        <v>74</v>
      </c>
      <c r="U9" s="44">
        <v>100</v>
      </c>
      <c r="V9" s="17"/>
      <c r="W9" s="15"/>
      <c r="X9" s="15"/>
    </row>
    <row r="10" spans="1:24" ht="15.75" thickBot="1" x14ac:dyDescent="0.3">
      <c r="A10" s="24" t="str">
        <f>IF(B10&lt;=P10,"Red",IF(B10&lt;=Q10,"Amber","Green"))</f>
        <v>Amber</v>
      </c>
      <c r="B10" s="13">
        <f>((C10-J10)/(K10-J10))*100</f>
        <v>55.000000000000007</v>
      </c>
      <c r="C10" s="111">
        <f>'Data Entry'!E16</f>
        <v>11</v>
      </c>
      <c r="D10" s="5" t="s">
        <v>27</v>
      </c>
      <c r="E10" s="111">
        <f>'Data Entry'!E21</f>
        <v>8</v>
      </c>
      <c r="F10" s="13">
        <f>((E10-J10)/(K10-J10))*100</f>
        <v>40</v>
      </c>
      <c r="G10" s="14" t="str">
        <f>IF(F10&lt;=P10,"Red",IF(F10&lt;=Q10,"Amber","Green"))</f>
        <v>Red</v>
      </c>
      <c r="H10" s="20">
        <f>IF(C10&gt;E10,E10/C10,C10/E10)*100</f>
        <v>72.727272727272734</v>
      </c>
      <c r="I10" s="22" t="str">
        <f>IF(H10&lt;=S10,"Red",IF(H10&lt;=T10,"Amber","Green"))</f>
        <v>Amber</v>
      </c>
      <c r="J10" s="42">
        <v>0</v>
      </c>
      <c r="K10" s="50">
        <v>20</v>
      </c>
      <c r="L10" s="15"/>
      <c r="M10" s="15"/>
      <c r="N10" s="15"/>
      <c r="O10" s="15"/>
      <c r="P10" s="62">
        <v>49</v>
      </c>
      <c r="Q10" s="54">
        <v>74</v>
      </c>
      <c r="R10" s="55">
        <v>100</v>
      </c>
      <c r="S10" s="62">
        <v>49</v>
      </c>
      <c r="T10" s="49">
        <v>74</v>
      </c>
      <c r="U10" s="50">
        <v>100</v>
      </c>
      <c r="V10" s="17"/>
      <c r="W10" s="15"/>
      <c r="X10" s="15"/>
    </row>
    <row r="13" spans="1:24" ht="15.75" thickBot="1" x14ac:dyDescent="0.3">
      <c r="F13" s="127"/>
      <c r="G13" s="127"/>
    </row>
    <row r="14" spans="1:24" s="25" customFormat="1" ht="39" customHeight="1" x14ac:dyDescent="0.35">
      <c r="A14" s="30" t="s">
        <v>20</v>
      </c>
      <c r="B14" s="28">
        <f>AVERAGE(B3:B10,F6:F10)</f>
        <v>68.254918915227563</v>
      </c>
      <c r="E14" s="68"/>
      <c r="F14" s="69"/>
      <c r="G14" s="69"/>
      <c r="H14" s="70"/>
      <c r="I14" s="70"/>
      <c r="J14" s="70"/>
      <c r="K14" s="70"/>
      <c r="L14" s="70"/>
      <c r="M14" s="70"/>
      <c r="N14" s="70"/>
      <c r="O14" s="70"/>
      <c r="P14" s="70"/>
      <c r="Q14" s="70"/>
    </row>
    <row r="15" spans="1:24" s="25" customFormat="1" ht="39.75" customHeight="1" thickBot="1" x14ac:dyDescent="0.4">
      <c r="A15" s="31" t="s">
        <v>19</v>
      </c>
      <c r="B15" s="29" t="str">
        <f>IF(B14&lt;=V3,"Red",IF(B14&lt;=W3,"Amber","Green"))</f>
        <v>Amber</v>
      </c>
      <c r="C15" s="26"/>
      <c r="D15" s="26"/>
      <c r="E15" s="26"/>
      <c r="F15" s="26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</row>
    <row r="16" spans="1:24" x14ac:dyDescent="0.25">
      <c r="A16" s="16"/>
      <c r="B16" s="17"/>
      <c r="C16" s="2"/>
      <c r="D16" s="2"/>
      <c r="E16" s="2"/>
      <c r="F16" s="17"/>
      <c r="G16" s="72"/>
      <c r="H16" s="72"/>
      <c r="I16" s="72"/>
      <c r="J16" s="73"/>
      <c r="K16" s="73"/>
      <c r="L16" s="73"/>
      <c r="M16" s="73"/>
      <c r="N16" s="73"/>
      <c r="O16" s="73"/>
      <c r="P16" s="72"/>
      <c r="Q16" s="72"/>
      <c r="R16" s="16"/>
      <c r="S16" s="16"/>
      <c r="T16" s="16"/>
      <c r="U16" s="16"/>
    </row>
    <row r="17" spans="1:21" x14ac:dyDescent="0.25">
      <c r="A17" s="16"/>
      <c r="B17" s="18"/>
      <c r="C17" s="64"/>
      <c r="D17" s="2"/>
      <c r="E17" s="2"/>
      <c r="F17" s="65"/>
      <c r="G17" s="72"/>
      <c r="H17" s="65"/>
      <c r="I17" s="75"/>
      <c r="J17" s="66"/>
      <c r="K17" s="66"/>
      <c r="L17" s="66"/>
      <c r="M17" s="66"/>
      <c r="N17" s="66"/>
      <c r="O17" s="66"/>
      <c r="P17" s="75"/>
      <c r="Q17" s="72"/>
      <c r="R17" s="16"/>
      <c r="S17" s="16"/>
      <c r="T17" s="16"/>
      <c r="U17" s="16"/>
    </row>
    <row r="18" spans="1:21" x14ac:dyDescent="0.25">
      <c r="B18" s="15"/>
      <c r="C18" s="64"/>
      <c r="D18" s="15"/>
      <c r="E18" s="15"/>
      <c r="F18" s="15"/>
      <c r="G18" s="72"/>
      <c r="H18" s="75"/>
      <c r="I18" s="75"/>
      <c r="J18" s="64"/>
      <c r="K18" s="75"/>
      <c r="L18" s="75"/>
      <c r="M18" s="75"/>
      <c r="N18" s="75"/>
      <c r="O18" s="75"/>
      <c r="P18" s="75"/>
      <c r="Q18" s="68"/>
      <c r="R18" s="27"/>
    </row>
    <row r="19" spans="1:21" x14ac:dyDescent="0.25">
      <c r="A19" s="1" t="s">
        <v>36</v>
      </c>
      <c r="B19" s="15"/>
      <c r="C19" s="15"/>
      <c r="D19" s="15"/>
      <c r="E19" s="15"/>
      <c r="F19" s="15"/>
      <c r="G19" s="72"/>
      <c r="H19" s="75"/>
      <c r="I19" s="75"/>
      <c r="J19" s="64"/>
      <c r="K19" s="75"/>
      <c r="L19" s="75"/>
      <c r="M19" s="75"/>
      <c r="N19" s="75"/>
      <c r="O19" s="75"/>
      <c r="P19" s="75"/>
      <c r="Q19" s="68"/>
    </row>
    <row r="20" spans="1:21" x14ac:dyDescent="0.25">
      <c r="B20" s="15"/>
      <c r="C20" s="15"/>
      <c r="D20" s="15"/>
      <c r="E20" s="15"/>
      <c r="F20" s="15"/>
      <c r="G20" s="72"/>
      <c r="H20" s="75"/>
      <c r="I20" s="75"/>
      <c r="J20" s="64"/>
      <c r="K20" s="75"/>
      <c r="L20" s="75"/>
      <c r="M20" s="75"/>
      <c r="N20" s="75"/>
      <c r="O20" s="75"/>
      <c r="P20" s="75"/>
      <c r="Q20" s="68"/>
    </row>
    <row r="21" spans="1:21" ht="15" customHeight="1" x14ac:dyDescent="0.25">
      <c r="A21" s="95" t="s">
        <v>23</v>
      </c>
      <c r="B21" s="97">
        <f>B3</f>
        <v>98</v>
      </c>
      <c r="C21" s="15"/>
      <c r="D21" s="19"/>
      <c r="E21" s="15"/>
      <c r="F21" s="15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</row>
    <row r="22" spans="1:21" x14ac:dyDescent="0.25">
      <c r="A22" s="95" t="s">
        <v>33</v>
      </c>
      <c r="B22" s="97">
        <f>F6</f>
        <v>94</v>
      </c>
      <c r="C22" s="15"/>
      <c r="D22" s="19"/>
      <c r="E22" s="15"/>
      <c r="F22" s="15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</row>
    <row r="23" spans="1:21" x14ac:dyDescent="0.25">
      <c r="A23" s="95" t="s">
        <v>21</v>
      </c>
      <c r="B23" s="97">
        <f>B5</f>
        <v>53.333333333333336</v>
      </c>
      <c r="C23" s="15"/>
      <c r="D23" s="19"/>
      <c r="E23" s="15"/>
      <c r="F23" s="15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</row>
    <row r="24" spans="1:21" x14ac:dyDescent="0.25">
      <c r="A24" s="95" t="s">
        <v>37</v>
      </c>
      <c r="B24" s="97">
        <f>B4</f>
        <v>80</v>
      </c>
      <c r="C24" s="15"/>
      <c r="D24" s="19"/>
      <c r="E24" s="15"/>
      <c r="F24" s="15"/>
    </row>
    <row r="25" spans="1:21" x14ac:dyDescent="0.25">
      <c r="A25" s="95" t="s">
        <v>34</v>
      </c>
      <c r="B25" s="97">
        <f>B6</f>
        <v>92</v>
      </c>
      <c r="C25" s="15"/>
      <c r="D25" s="19"/>
      <c r="E25" s="15"/>
      <c r="F25" s="15"/>
    </row>
    <row r="28" spans="1:21" x14ac:dyDescent="0.25">
      <c r="A28" s="101" t="s">
        <v>38</v>
      </c>
    </row>
    <row r="29" spans="1:21" x14ac:dyDescent="0.25">
      <c r="A29" s="101"/>
      <c r="B29" s="102" t="s">
        <v>0</v>
      </c>
      <c r="C29" s="102" t="s">
        <v>1</v>
      </c>
    </row>
    <row r="30" spans="1:21" x14ac:dyDescent="0.25">
      <c r="A30" s="103" t="s">
        <v>24</v>
      </c>
      <c r="B30" s="104">
        <f>B7</f>
        <v>99.653767820773936</v>
      </c>
      <c r="C30" s="104">
        <f>E7</f>
        <v>214</v>
      </c>
    </row>
    <row r="31" spans="1:21" x14ac:dyDescent="0.25">
      <c r="A31" s="103" t="s">
        <v>25</v>
      </c>
      <c r="B31" s="104">
        <f>B8</f>
        <v>37.5</v>
      </c>
      <c r="C31" s="104">
        <f>F8</f>
        <v>41.25</v>
      </c>
    </row>
    <row r="32" spans="1:21" x14ac:dyDescent="0.25">
      <c r="A32" s="103" t="s">
        <v>26</v>
      </c>
      <c r="B32" s="104">
        <f>B9</f>
        <v>47.692307692307693</v>
      </c>
      <c r="C32" s="104">
        <f>F9</f>
        <v>49.230769230769234</v>
      </c>
    </row>
    <row r="33" spans="1:3" x14ac:dyDescent="0.25">
      <c r="A33" s="103" t="s">
        <v>27</v>
      </c>
      <c r="B33" s="104">
        <f>B10</f>
        <v>55.000000000000007</v>
      </c>
      <c r="C33" s="104">
        <f>F10</f>
        <v>40</v>
      </c>
    </row>
    <row r="34" spans="1:3" x14ac:dyDescent="0.25">
      <c r="A34" s="101"/>
      <c r="B34" s="101"/>
      <c r="C34" s="101"/>
    </row>
    <row r="35" spans="1:3" x14ac:dyDescent="0.25">
      <c r="A35" s="101"/>
      <c r="B35" s="102">
        <f>IF(B30&gt;100,100,B30)</f>
        <v>99.653767820773936</v>
      </c>
      <c r="C35" s="102">
        <f>IF(C30&gt;100,100,C30)</f>
        <v>100</v>
      </c>
    </row>
    <row r="37" spans="1:3" x14ac:dyDescent="0.25">
      <c r="A37" s="1" t="s">
        <v>35</v>
      </c>
    </row>
    <row r="38" spans="1:3" x14ac:dyDescent="0.25">
      <c r="B38" s="96" t="s">
        <v>0</v>
      </c>
      <c r="C38" s="96" t="s">
        <v>1</v>
      </c>
    </row>
    <row r="39" spans="1:3" x14ac:dyDescent="0.25">
      <c r="A39" s="95" t="s">
        <v>24</v>
      </c>
      <c r="B39" s="97">
        <f>B35</f>
        <v>99.653767820773936</v>
      </c>
      <c r="C39" s="97">
        <f>C35</f>
        <v>100</v>
      </c>
    </row>
    <row r="40" spans="1:3" ht="16.5" customHeight="1" x14ac:dyDescent="0.25">
      <c r="A40" s="95" t="s">
        <v>25</v>
      </c>
      <c r="B40" s="97">
        <f t="shared" ref="B40:C42" si="0">B31</f>
        <v>37.5</v>
      </c>
      <c r="C40" s="97">
        <f t="shared" si="0"/>
        <v>41.25</v>
      </c>
    </row>
    <row r="41" spans="1:3" x14ac:dyDescent="0.25">
      <c r="A41" s="95" t="s">
        <v>26</v>
      </c>
      <c r="B41" s="97">
        <f t="shared" si="0"/>
        <v>47.692307692307693</v>
      </c>
      <c r="C41" s="97">
        <f t="shared" si="0"/>
        <v>49.230769230769234</v>
      </c>
    </row>
    <row r="42" spans="1:3" x14ac:dyDescent="0.25">
      <c r="A42" s="95" t="s">
        <v>27</v>
      </c>
      <c r="B42" s="97">
        <f t="shared" si="0"/>
        <v>55.000000000000007</v>
      </c>
      <c r="C42" s="97">
        <f t="shared" si="0"/>
        <v>40</v>
      </c>
    </row>
  </sheetData>
  <mergeCells count="6">
    <mergeCell ref="P1:R1"/>
    <mergeCell ref="S1:U1"/>
    <mergeCell ref="V1:X1"/>
    <mergeCell ref="F13:G13"/>
    <mergeCell ref="N2:O2"/>
    <mergeCell ref="J1:O1"/>
  </mergeCells>
  <conditionalFormatting sqref="G9:G10 G3:G6">
    <cfRule type="containsText" dxfId="20" priority="28" operator="containsText" text="Amber">
      <formula>NOT(ISERROR(SEARCH("Amber",G3)))</formula>
    </cfRule>
    <cfRule type="containsText" dxfId="19" priority="29" operator="containsText" text="Red">
      <formula>NOT(ISERROR(SEARCH("Red",G3)))</formula>
    </cfRule>
    <cfRule type="containsText" dxfId="18" priority="30" operator="containsText" text="Green">
      <formula>NOT(ISERROR(SEARCH("Green",G3)))</formula>
    </cfRule>
  </conditionalFormatting>
  <conditionalFormatting sqref="A9:A10 I9:I10 I3:I6 A3:A6">
    <cfRule type="containsText" dxfId="17" priority="25" operator="containsText" text="Red">
      <formula>NOT(ISERROR(SEARCH("Red",A3)))</formula>
    </cfRule>
    <cfRule type="containsText" dxfId="16" priority="26" operator="containsText" text="Amber">
      <formula>NOT(ISERROR(SEARCH("Amber",A3)))</formula>
    </cfRule>
    <cfRule type="containsText" dxfId="15" priority="27" operator="containsText" text="Green">
      <formula>NOT(ISERROR(SEARCH("Green",A3)))</formula>
    </cfRule>
  </conditionalFormatting>
  <conditionalFormatting sqref="B15">
    <cfRule type="containsText" dxfId="14" priority="19" operator="containsText" text="Red">
      <formula>NOT(ISERROR(SEARCH("Red",B15)))</formula>
    </cfRule>
    <cfRule type="containsText" dxfId="13" priority="20" operator="containsText" text="Amber">
      <formula>NOT(ISERROR(SEARCH("Amber",B15)))</formula>
    </cfRule>
    <cfRule type="containsText" dxfId="12" priority="21" operator="containsText" text="Green">
      <formula>NOT(ISERROR(SEARCH("Green",B15)))</formula>
    </cfRule>
  </conditionalFormatting>
  <conditionalFormatting sqref="G7">
    <cfRule type="containsText" dxfId="11" priority="10" operator="containsText" text="Amber">
      <formula>NOT(ISERROR(SEARCH("Amber",G7)))</formula>
    </cfRule>
    <cfRule type="containsText" dxfId="10" priority="11" operator="containsText" text="Red">
      <formula>NOT(ISERROR(SEARCH("Red",G7)))</formula>
    </cfRule>
    <cfRule type="containsText" dxfId="9" priority="12" operator="containsText" text="Green">
      <formula>NOT(ISERROR(SEARCH("Green",G7)))</formula>
    </cfRule>
  </conditionalFormatting>
  <conditionalFormatting sqref="I7 A7">
    <cfRule type="containsText" dxfId="8" priority="7" operator="containsText" text="Red">
      <formula>NOT(ISERROR(SEARCH("Red",A7)))</formula>
    </cfRule>
    <cfRule type="containsText" dxfId="7" priority="8" operator="containsText" text="Amber">
      <formula>NOT(ISERROR(SEARCH("Amber",A7)))</formula>
    </cfRule>
    <cfRule type="containsText" dxfId="6" priority="9" operator="containsText" text="Green">
      <formula>NOT(ISERROR(SEARCH("Green",A7)))</formula>
    </cfRule>
  </conditionalFormatting>
  <conditionalFormatting sqref="G8">
    <cfRule type="containsText" dxfId="5" priority="4" operator="containsText" text="Amber">
      <formula>NOT(ISERROR(SEARCH("Amber",G8)))</formula>
    </cfRule>
    <cfRule type="containsText" dxfId="4" priority="5" operator="containsText" text="Red">
      <formula>NOT(ISERROR(SEARCH("Red",G8)))</formula>
    </cfRule>
    <cfRule type="containsText" dxfId="3" priority="6" operator="containsText" text="Green">
      <formula>NOT(ISERROR(SEARCH("Green",G8)))</formula>
    </cfRule>
  </conditionalFormatting>
  <conditionalFormatting sqref="I8 A8">
    <cfRule type="containsText" dxfId="2" priority="1" operator="containsText" text="Red">
      <formula>NOT(ISERROR(SEARCH("Red",A8)))</formula>
    </cfRule>
    <cfRule type="containsText" dxfId="1" priority="2" operator="containsText" text="Amber">
      <formula>NOT(ISERROR(SEARCH("Amber",A8)))</formula>
    </cfRule>
    <cfRule type="containsText" dxfId="0" priority="3" operator="containsText" text="Green">
      <formula>NOT(ISERROR(SEARCH("Green",A8)))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Overhead Squat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2014-09-05T22:54:21Z</dcterms:created>
  <dcterms:modified xsi:type="dcterms:W3CDTF">2015-08-09T16:40:05Z</dcterms:modified>
</cp:coreProperties>
</file>