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edebrois/Desktop/Insurance Final Project/"/>
    </mc:Choice>
  </mc:AlternateContent>
  <xr:revisionPtr revIDLastSave="0" documentId="13_ncr:1_{0A982256-3B38-AD41-B6E6-1957A627B871}" xr6:coauthVersionLast="47" xr6:coauthVersionMax="47" xr10:uidLastSave="{00000000-0000-0000-0000-000000000000}"/>
  <bookViews>
    <workbookView xWindow="0" yWindow="500" windowWidth="28800" windowHeight="16380" activeTab="10" xr2:uid="{2265492C-DFD7-4271-A8F3-DBE1E85BBFC0}"/>
  </bookViews>
  <sheets>
    <sheet name="Base Case" sheetId="1" r:id="rId1"/>
    <sheet name="Equity" sheetId="2" r:id="rId2"/>
    <sheet name="Property" sheetId="3" r:id="rId3"/>
    <sheet name="IR Up" sheetId="4" r:id="rId4"/>
    <sheet name="IR Down" sheetId="5" r:id="rId5"/>
    <sheet name="Lapse Up" sheetId="6" r:id="rId6"/>
    <sheet name="Lapse Down" sheetId="7" r:id="rId7"/>
    <sheet name="Lapse Mass" sheetId="8" r:id="rId8"/>
    <sheet name="Expenses" sheetId="9" r:id="rId9"/>
    <sheet name="Mortality" sheetId="13" r:id="rId10"/>
    <sheet name="BSCR" sheetId="12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6" i="13" l="1"/>
  <c r="T7" i="13"/>
  <c r="T8" i="13"/>
  <c r="T9" i="13"/>
  <c r="T10" i="13"/>
  <c r="T11" i="13"/>
  <c r="T12" i="13"/>
  <c r="T13" i="13"/>
  <c r="T14" i="13"/>
  <c r="T15" i="13"/>
  <c r="T16" i="13"/>
  <c r="T17" i="13"/>
  <c r="T18" i="13"/>
  <c r="T19" i="13"/>
  <c r="T20" i="13"/>
  <c r="T21" i="13"/>
  <c r="T22" i="13"/>
  <c r="T23" i="13"/>
  <c r="T24" i="13"/>
  <c r="T25" i="13"/>
  <c r="T26" i="13"/>
  <c r="T27" i="13"/>
  <c r="T28" i="13"/>
  <c r="T29" i="13"/>
  <c r="T30" i="13"/>
  <c r="T31" i="13"/>
  <c r="T32" i="13"/>
  <c r="T33" i="13"/>
  <c r="T34" i="13"/>
  <c r="T35" i="13"/>
  <c r="T36" i="13"/>
  <c r="T37" i="13"/>
  <c r="T38" i="13"/>
  <c r="T39" i="13"/>
  <c r="T40" i="13"/>
  <c r="T41" i="13"/>
  <c r="T42" i="13"/>
  <c r="T43" i="13"/>
  <c r="T44" i="13"/>
  <c r="T45" i="13"/>
  <c r="T46" i="13"/>
  <c r="T47" i="13"/>
  <c r="T48" i="13"/>
  <c r="T49" i="13"/>
  <c r="T50" i="13"/>
  <c r="T51" i="13"/>
  <c r="T52" i="13"/>
  <c r="T53" i="13"/>
  <c r="T54" i="13"/>
  <c r="T5" i="13"/>
  <c r="T6" i="9"/>
  <c r="T7" i="9"/>
  <c r="T8" i="9"/>
  <c r="T9" i="9"/>
  <c r="T10" i="9"/>
  <c r="T11" i="9"/>
  <c r="T12" i="9"/>
  <c r="T13" i="9"/>
  <c r="T14" i="9"/>
  <c r="T15" i="9"/>
  <c r="T16" i="9"/>
  <c r="T17" i="9"/>
  <c r="T18" i="9"/>
  <c r="T19" i="9"/>
  <c r="T20" i="9"/>
  <c r="T21" i="9"/>
  <c r="T22" i="9"/>
  <c r="T23" i="9"/>
  <c r="T24" i="9"/>
  <c r="T25" i="9"/>
  <c r="T26" i="9"/>
  <c r="T27" i="9"/>
  <c r="T28" i="9"/>
  <c r="T29" i="9"/>
  <c r="T30" i="9"/>
  <c r="T31" i="9"/>
  <c r="T32" i="9"/>
  <c r="T33" i="9"/>
  <c r="T34" i="9"/>
  <c r="T35" i="9"/>
  <c r="T36" i="9"/>
  <c r="T37" i="9"/>
  <c r="T38" i="9"/>
  <c r="T39" i="9"/>
  <c r="T40" i="9"/>
  <c r="T41" i="9"/>
  <c r="T42" i="9"/>
  <c r="T43" i="9"/>
  <c r="T44" i="9"/>
  <c r="T45" i="9"/>
  <c r="T46" i="9"/>
  <c r="T47" i="9"/>
  <c r="T48" i="9"/>
  <c r="T49" i="9"/>
  <c r="T50" i="9"/>
  <c r="T51" i="9"/>
  <c r="T52" i="9"/>
  <c r="T53" i="9"/>
  <c r="T54" i="9"/>
  <c r="T5" i="9"/>
  <c r="T6" i="8"/>
  <c r="T7" i="8"/>
  <c r="T8" i="8"/>
  <c r="T9" i="8"/>
  <c r="T10" i="8"/>
  <c r="T11" i="8"/>
  <c r="T12" i="8"/>
  <c r="T13" i="8"/>
  <c r="T14" i="8"/>
  <c r="T15" i="8"/>
  <c r="T16" i="8"/>
  <c r="T17" i="8"/>
  <c r="T18" i="8"/>
  <c r="T19" i="8"/>
  <c r="T20" i="8"/>
  <c r="T21" i="8"/>
  <c r="T22" i="8"/>
  <c r="T23" i="8"/>
  <c r="T24" i="8"/>
  <c r="T25" i="8"/>
  <c r="T26" i="8"/>
  <c r="T27" i="8"/>
  <c r="T28" i="8"/>
  <c r="T29" i="8"/>
  <c r="T30" i="8"/>
  <c r="T31" i="8"/>
  <c r="T32" i="8"/>
  <c r="T33" i="8"/>
  <c r="T34" i="8"/>
  <c r="T35" i="8"/>
  <c r="T36" i="8"/>
  <c r="T37" i="8"/>
  <c r="T38" i="8"/>
  <c r="T39" i="8"/>
  <c r="T40" i="8"/>
  <c r="T41" i="8"/>
  <c r="T42" i="8"/>
  <c r="T43" i="8"/>
  <c r="T44" i="8"/>
  <c r="T45" i="8"/>
  <c r="T46" i="8"/>
  <c r="T47" i="8"/>
  <c r="T48" i="8"/>
  <c r="T49" i="8"/>
  <c r="T50" i="8"/>
  <c r="T51" i="8"/>
  <c r="T52" i="8"/>
  <c r="T53" i="8"/>
  <c r="T54" i="8"/>
  <c r="T5" i="8"/>
  <c r="T6" i="7"/>
  <c r="T7" i="7"/>
  <c r="T8" i="7"/>
  <c r="T9" i="7"/>
  <c r="T10" i="7"/>
  <c r="T11" i="7"/>
  <c r="T12" i="7"/>
  <c r="T13" i="7"/>
  <c r="T14" i="7"/>
  <c r="T15" i="7"/>
  <c r="T16" i="7"/>
  <c r="T17" i="7"/>
  <c r="T18" i="7"/>
  <c r="T19" i="7"/>
  <c r="T20" i="7"/>
  <c r="T21" i="7"/>
  <c r="T22" i="7"/>
  <c r="T23" i="7"/>
  <c r="T24" i="7"/>
  <c r="T25" i="7"/>
  <c r="T26" i="7"/>
  <c r="T27" i="7"/>
  <c r="T28" i="7"/>
  <c r="T29" i="7"/>
  <c r="T30" i="7"/>
  <c r="T31" i="7"/>
  <c r="T32" i="7"/>
  <c r="T33" i="7"/>
  <c r="T34" i="7"/>
  <c r="T35" i="7"/>
  <c r="T36" i="7"/>
  <c r="T37" i="7"/>
  <c r="T38" i="7"/>
  <c r="T39" i="7"/>
  <c r="T40" i="7"/>
  <c r="T41" i="7"/>
  <c r="T42" i="7"/>
  <c r="T43" i="7"/>
  <c r="T44" i="7"/>
  <c r="T45" i="7"/>
  <c r="T46" i="7"/>
  <c r="T47" i="7"/>
  <c r="T48" i="7"/>
  <c r="T49" i="7"/>
  <c r="T50" i="7"/>
  <c r="T51" i="7"/>
  <c r="T52" i="7"/>
  <c r="T53" i="7"/>
  <c r="T54" i="7"/>
  <c r="T5" i="7"/>
  <c r="T6" i="6"/>
  <c r="T7" i="6"/>
  <c r="T8" i="6"/>
  <c r="T9" i="6"/>
  <c r="T10" i="6"/>
  <c r="T11" i="6"/>
  <c r="T12" i="6"/>
  <c r="T13" i="6"/>
  <c r="T14" i="6"/>
  <c r="T15" i="6"/>
  <c r="T16" i="6"/>
  <c r="T17" i="6"/>
  <c r="T18" i="6"/>
  <c r="T19" i="6"/>
  <c r="T20" i="6"/>
  <c r="T21" i="6"/>
  <c r="T22" i="6"/>
  <c r="T23" i="6"/>
  <c r="T24" i="6"/>
  <c r="T25" i="6"/>
  <c r="T26" i="6"/>
  <c r="T27" i="6"/>
  <c r="T28" i="6"/>
  <c r="T29" i="6"/>
  <c r="T30" i="6"/>
  <c r="T31" i="6"/>
  <c r="T32" i="6"/>
  <c r="T33" i="6"/>
  <c r="T34" i="6"/>
  <c r="T35" i="6"/>
  <c r="T36" i="6"/>
  <c r="T37" i="6"/>
  <c r="T38" i="6"/>
  <c r="T39" i="6"/>
  <c r="T40" i="6"/>
  <c r="T41" i="6"/>
  <c r="T42" i="6"/>
  <c r="T43" i="6"/>
  <c r="T44" i="6"/>
  <c r="T45" i="6"/>
  <c r="T46" i="6"/>
  <c r="T47" i="6"/>
  <c r="T48" i="6"/>
  <c r="T49" i="6"/>
  <c r="T50" i="6"/>
  <c r="T51" i="6"/>
  <c r="T52" i="6"/>
  <c r="T53" i="6"/>
  <c r="T54" i="6"/>
  <c r="T5" i="6"/>
  <c r="T6" i="5"/>
  <c r="T7" i="5"/>
  <c r="T8" i="5"/>
  <c r="T9" i="5"/>
  <c r="T10" i="5"/>
  <c r="T11" i="5"/>
  <c r="T12" i="5"/>
  <c r="T13" i="5"/>
  <c r="T14" i="5"/>
  <c r="T15" i="5"/>
  <c r="T16" i="5"/>
  <c r="T17" i="5"/>
  <c r="T18" i="5"/>
  <c r="T19" i="5"/>
  <c r="T20" i="5"/>
  <c r="T21" i="5"/>
  <c r="T22" i="5"/>
  <c r="T23" i="5"/>
  <c r="T24" i="5"/>
  <c r="T25" i="5"/>
  <c r="T26" i="5"/>
  <c r="T27" i="5"/>
  <c r="T28" i="5"/>
  <c r="T29" i="5"/>
  <c r="T30" i="5"/>
  <c r="T31" i="5"/>
  <c r="T32" i="5"/>
  <c r="T33" i="5"/>
  <c r="T34" i="5"/>
  <c r="T35" i="5"/>
  <c r="T36" i="5"/>
  <c r="T37" i="5"/>
  <c r="T38" i="5"/>
  <c r="T39" i="5"/>
  <c r="T40" i="5"/>
  <c r="T41" i="5"/>
  <c r="T42" i="5"/>
  <c r="T43" i="5"/>
  <c r="T44" i="5"/>
  <c r="T45" i="5"/>
  <c r="T46" i="5"/>
  <c r="T47" i="5"/>
  <c r="T48" i="5"/>
  <c r="T49" i="5"/>
  <c r="T50" i="5"/>
  <c r="T51" i="5"/>
  <c r="T52" i="5"/>
  <c r="T53" i="5"/>
  <c r="T54" i="5"/>
  <c r="T5" i="5"/>
  <c r="T6" i="4"/>
  <c r="T7" i="4"/>
  <c r="T8" i="4"/>
  <c r="T9" i="4"/>
  <c r="T10" i="4"/>
  <c r="T11" i="4"/>
  <c r="T12" i="4"/>
  <c r="T13" i="4"/>
  <c r="T14" i="4"/>
  <c r="T15" i="4"/>
  <c r="T16" i="4"/>
  <c r="T17" i="4"/>
  <c r="T18" i="4"/>
  <c r="T19" i="4"/>
  <c r="T20" i="4"/>
  <c r="T21" i="4"/>
  <c r="T22" i="4"/>
  <c r="T23" i="4"/>
  <c r="T24" i="4"/>
  <c r="T25" i="4"/>
  <c r="T26" i="4"/>
  <c r="T27" i="4"/>
  <c r="T28" i="4"/>
  <c r="T29" i="4"/>
  <c r="T30" i="4"/>
  <c r="T31" i="4"/>
  <c r="T32" i="4"/>
  <c r="T33" i="4"/>
  <c r="T34" i="4"/>
  <c r="T35" i="4"/>
  <c r="T36" i="4"/>
  <c r="T37" i="4"/>
  <c r="T38" i="4"/>
  <c r="T39" i="4"/>
  <c r="T40" i="4"/>
  <c r="T41" i="4"/>
  <c r="T42" i="4"/>
  <c r="T43" i="4"/>
  <c r="T44" i="4"/>
  <c r="T45" i="4"/>
  <c r="T46" i="4"/>
  <c r="T47" i="4"/>
  <c r="T48" i="4"/>
  <c r="T49" i="4"/>
  <c r="T50" i="4"/>
  <c r="T51" i="4"/>
  <c r="T52" i="4"/>
  <c r="T53" i="4"/>
  <c r="T54" i="4"/>
  <c r="T5" i="4"/>
  <c r="T54" i="3"/>
  <c r="T53" i="3"/>
  <c r="T52" i="3"/>
  <c r="T51" i="3"/>
  <c r="T50" i="3"/>
  <c r="T49" i="3"/>
  <c r="T48" i="3"/>
  <c r="T47" i="3"/>
  <c r="T46" i="3"/>
  <c r="T45" i="3"/>
  <c r="T44" i="3"/>
  <c r="T43" i="3"/>
  <c r="T42" i="3"/>
  <c r="T41" i="3"/>
  <c r="T40" i="3"/>
  <c r="T39" i="3"/>
  <c r="T38" i="3"/>
  <c r="T37" i="3"/>
  <c r="T36" i="3"/>
  <c r="T35" i="3"/>
  <c r="T34" i="3"/>
  <c r="T33" i="3"/>
  <c r="T32" i="3"/>
  <c r="T31" i="3"/>
  <c r="T30" i="3"/>
  <c r="T29" i="3"/>
  <c r="T28" i="3"/>
  <c r="T27" i="3"/>
  <c r="T26" i="3"/>
  <c r="T25" i="3"/>
  <c r="T24" i="3"/>
  <c r="T23" i="3"/>
  <c r="T22" i="3"/>
  <c r="T21" i="3"/>
  <c r="T20" i="3"/>
  <c r="T19" i="3"/>
  <c r="T18" i="3"/>
  <c r="T17" i="3"/>
  <c r="T16" i="3"/>
  <c r="T15" i="3"/>
  <c r="T14" i="3"/>
  <c r="T13" i="3"/>
  <c r="T12" i="3"/>
  <c r="T11" i="3"/>
  <c r="T10" i="3"/>
  <c r="T9" i="3"/>
  <c r="T8" i="3"/>
  <c r="T7" i="3"/>
  <c r="T6" i="3"/>
  <c r="T5" i="3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" i="2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" i="1"/>
  <c r="U6" i="3"/>
  <c r="U7" i="3"/>
  <c r="U8" i="3"/>
  <c r="U9" i="3"/>
  <c r="U10" i="3"/>
  <c r="U11" i="3"/>
  <c r="U12" i="3"/>
  <c r="U13" i="3"/>
  <c r="U14" i="3"/>
  <c r="U15" i="3"/>
  <c r="U16" i="3"/>
  <c r="U17" i="3"/>
  <c r="U18" i="3"/>
  <c r="U19" i="3"/>
  <c r="U20" i="3"/>
  <c r="U21" i="3"/>
  <c r="U22" i="3"/>
  <c r="U23" i="3"/>
  <c r="U24" i="3"/>
  <c r="U25" i="3"/>
  <c r="U26" i="3"/>
  <c r="U27" i="3"/>
  <c r="U28" i="3"/>
  <c r="U29" i="3"/>
  <c r="U30" i="3"/>
  <c r="U31" i="3"/>
  <c r="U32" i="3"/>
  <c r="U33" i="3"/>
  <c r="U34" i="3"/>
  <c r="U35" i="3"/>
  <c r="U36" i="3"/>
  <c r="U37" i="3"/>
  <c r="U38" i="3"/>
  <c r="U39" i="3"/>
  <c r="U40" i="3"/>
  <c r="U41" i="3"/>
  <c r="U42" i="3"/>
  <c r="U43" i="3"/>
  <c r="U44" i="3"/>
  <c r="U45" i="3"/>
  <c r="U46" i="3"/>
  <c r="U47" i="3"/>
  <c r="U48" i="3"/>
  <c r="U49" i="3"/>
  <c r="U50" i="3"/>
  <c r="U51" i="3"/>
  <c r="U52" i="3"/>
  <c r="U53" i="3"/>
  <c r="U54" i="3"/>
  <c r="U5" i="3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35" i="2"/>
  <c r="U36" i="2"/>
  <c r="U37" i="2"/>
  <c r="U38" i="2"/>
  <c r="U39" i="2"/>
  <c r="U40" i="2"/>
  <c r="U41" i="2"/>
  <c r="U42" i="2"/>
  <c r="U43" i="2"/>
  <c r="U44" i="2"/>
  <c r="U45" i="2"/>
  <c r="U46" i="2"/>
  <c r="U47" i="2"/>
  <c r="U48" i="2"/>
  <c r="U49" i="2"/>
  <c r="U50" i="2"/>
  <c r="U51" i="2"/>
  <c r="U52" i="2"/>
  <c r="U53" i="2"/>
  <c r="U54" i="2"/>
  <c r="U6" i="13"/>
  <c r="U7" i="13"/>
  <c r="U8" i="13"/>
  <c r="U9" i="13"/>
  <c r="U10" i="13"/>
  <c r="U11" i="13"/>
  <c r="U12" i="13"/>
  <c r="U13" i="13"/>
  <c r="U14" i="13"/>
  <c r="U15" i="13"/>
  <c r="U16" i="13"/>
  <c r="U17" i="13"/>
  <c r="U18" i="13"/>
  <c r="U19" i="13"/>
  <c r="U20" i="13"/>
  <c r="U21" i="13"/>
  <c r="U22" i="13"/>
  <c r="U23" i="13"/>
  <c r="U24" i="13"/>
  <c r="U25" i="13"/>
  <c r="U26" i="13"/>
  <c r="U27" i="13"/>
  <c r="U28" i="13"/>
  <c r="U29" i="13"/>
  <c r="U30" i="13"/>
  <c r="U31" i="13"/>
  <c r="U32" i="13"/>
  <c r="U33" i="13"/>
  <c r="U34" i="13"/>
  <c r="U35" i="13"/>
  <c r="U36" i="13"/>
  <c r="U37" i="13"/>
  <c r="U38" i="13"/>
  <c r="U39" i="13"/>
  <c r="U40" i="13"/>
  <c r="U41" i="13"/>
  <c r="U42" i="13"/>
  <c r="U43" i="13"/>
  <c r="U44" i="13"/>
  <c r="U45" i="13"/>
  <c r="U46" i="13"/>
  <c r="U47" i="13"/>
  <c r="U48" i="13"/>
  <c r="U49" i="13"/>
  <c r="U50" i="13"/>
  <c r="U51" i="13"/>
  <c r="U52" i="13"/>
  <c r="U53" i="13"/>
  <c r="U54" i="13"/>
  <c r="U5" i="13"/>
  <c r="U6" i="9"/>
  <c r="U7" i="9"/>
  <c r="U8" i="9"/>
  <c r="U9" i="9"/>
  <c r="U10" i="9"/>
  <c r="U11" i="9"/>
  <c r="U12" i="9"/>
  <c r="U13" i="9"/>
  <c r="U14" i="9"/>
  <c r="U15" i="9"/>
  <c r="U16" i="9"/>
  <c r="U17" i="9"/>
  <c r="U18" i="9"/>
  <c r="U19" i="9"/>
  <c r="U20" i="9"/>
  <c r="U21" i="9"/>
  <c r="U22" i="9"/>
  <c r="U23" i="9"/>
  <c r="U24" i="9"/>
  <c r="U25" i="9"/>
  <c r="U26" i="9"/>
  <c r="U27" i="9"/>
  <c r="U28" i="9"/>
  <c r="U29" i="9"/>
  <c r="U30" i="9"/>
  <c r="U31" i="9"/>
  <c r="U32" i="9"/>
  <c r="U33" i="9"/>
  <c r="U34" i="9"/>
  <c r="U35" i="9"/>
  <c r="U36" i="9"/>
  <c r="U37" i="9"/>
  <c r="U38" i="9"/>
  <c r="U39" i="9"/>
  <c r="U40" i="9"/>
  <c r="U41" i="9"/>
  <c r="U42" i="9"/>
  <c r="U43" i="9"/>
  <c r="U44" i="9"/>
  <c r="U45" i="9"/>
  <c r="U46" i="9"/>
  <c r="U47" i="9"/>
  <c r="U48" i="9"/>
  <c r="U49" i="9"/>
  <c r="U50" i="9"/>
  <c r="U51" i="9"/>
  <c r="U52" i="9"/>
  <c r="U53" i="9"/>
  <c r="U54" i="9"/>
  <c r="U5" i="9"/>
  <c r="U6" i="8"/>
  <c r="U7" i="8"/>
  <c r="U8" i="8"/>
  <c r="U9" i="8"/>
  <c r="U10" i="8"/>
  <c r="U11" i="8"/>
  <c r="U12" i="8"/>
  <c r="U13" i="8"/>
  <c r="U14" i="8"/>
  <c r="U15" i="8"/>
  <c r="U16" i="8"/>
  <c r="U17" i="8"/>
  <c r="U18" i="8"/>
  <c r="U19" i="8"/>
  <c r="U20" i="8"/>
  <c r="U21" i="8"/>
  <c r="U22" i="8"/>
  <c r="U23" i="8"/>
  <c r="U24" i="8"/>
  <c r="U25" i="8"/>
  <c r="U26" i="8"/>
  <c r="U27" i="8"/>
  <c r="U28" i="8"/>
  <c r="U29" i="8"/>
  <c r="U30" i="8"/>
  <c r="U31" i="8"/>
  <c r="U32" i="8"/>
  <c r="U33" i="8"/>
  <c r="U34" i="8"/>
  <c r="U35" i="8"/>
  <c r="U36" i="8"/>
  <c r="U37" i="8"/>
  <c r="U38" i="8"/>
  <c r="U39" i="8"/>
  <c r="U40" i="8"/>
  <c r="U41" i="8"/>
  <c r="U42" i="8"/>
  <c r="U43" i="8"/>
  <c r="U44" i="8"/>
  <c r="U45" i="8"/>
  <c r="U46" i="8"/>
  <c r="U47" i="8"/>
  <c r="U48" i="8"/>
  <c r="U49" i="8"/>
  <c r="U50" i="8"/>
  <c r="U51" i="8"/>
  <c r="U52" i="8"/>
  <c r="U53" i="8"/>
  <c r="U54" i="8"/>
  <c r="U5" i="8"/>
  <c r="U6" i="7"/>
  <c r="U7" i="7"/>
  <c r="U8" i="7"/>
  <c r="U9" i="7"/>
  <c r="U10" i="7"/>
  <c r="U11" i="7"/>
  <c r="U12" i="7"/>
  <c r="U13" i="7"/>
  <c r="U14" i="7"/>
  <c r="U15" i="7"/>
  <c r="U16" i="7"/>
  <c r="U17" i="7"/>
  <c r="U18" i="7"/>
  <c r="U19" i="7"/>
  <c r="U20" i="7"/>
  <c r="U21" i="7"/>
  <c r="U22" i="7"/>
  <c r="U23" i="7"/>
  <c r="U24" i="7"/>
  <c r="U25" i="7"/>
  <c r="U26" i="7"/>
  <c r="U27" i="7"/>
  <c r="U28" i="7"/>
  <c r="U29" i="7"/>
  <c r="U30" i="7"/>
  <c r="U31" i="7"/>
  <c r="U32" i="7"/>
  <c r="U33" i="7"/>
  <c r="U34" i="7"/>
  <c r="U35" i="7"/>
  <c r="U36" i="7"/>
  <c r="U37" i="7"/>
  <c r="U38" i="7"/>
  <c r="U39" i="7"/>
  <c r="U40" i="7"/>
  <c r="U41" i="7"/>
  <c r="U42" i="7"/>
  <c r="U43" i="7"/>
  <c r="U44" i="7"/>
  <c r="U45" i="7"/>
  <c r="U46" i="7"/>
  <c r="U47" i="7"/>
  <c r="U48" i="7"/>
  <c r="U49" i="7"/>
  <c r="U50" i="7"/>
  <c r="U51" i="7"/>
  <c r="U52" i="7"/>
  <c r="U53" i="7"/>
  <c r="U54" i="7"/>
  <c r="U5" i="7"/>
  <c r="U6" i="6"/>
  <c r="U7" i="6"/>
  <c r="U8" i="6"/>
  <c r="U9" i="6"/>
  <c r="U10" i="6"/>
  <c r="U11" i="6"/>
  <c r="U12" i="6"/>
  <c r="U13" i="6"/>
  <c r="U14" i="6"/>
  <c r="U15" i="6"/>
  <c r="U16" i="6"/>
  <c r="U17" i="6"/>
  <c r="U18" i="6"/>
  <c r="U19" i="6"/>
  <c r="U20" i="6"/>
  <c r="U21" i="6"/>
  <c r="U22" i="6"/>
  <c r="U23" i="6"/>
  <c r="U24" i="6"/>
  <c r="U25" i="6"/>
  <c r="U26" i="6"/>
  <c r="U27" i="6"/>
  <c r="U28" i="6"/>
  <c r="U29" i="6"/>
  <c r="U30" i="6"/>
  <c r="U31" i="6"/>
  <c r="U32" i="6"/>
  <c r="U33" i="6"/>
  <c r="U34" i="6"/>
  <c r="U35" i="6"/>
  <c r="U36" i="6"/>
  <c r="U37" i="6"/>
  <c r="U38" i="6"/>
  <c r="U39" i="6"/>
  <c r="U40" i="6"/>
  <c r="U41" i="6"/>
  <c r="U42" i="6"/>
  <c r="U43" i="6"/>
  <c r="U44" i="6"/>
  <c r="U45" i="6"/>
  <c r="U46" i="6"/>
  <c r="U47" i="6"/>
  <c r="U48" i="6"/>
  <c r="U49" i="6"/>
  <c r="U50" i="6"/>
  <c r="U51" i="6"/>
  <c r="U52" i="6"/>
  <c r="U53" i="6"/>
  <c r="U54" i="6"/>
  <c r="U5" i="6"/>
  <c r="U6" i="5"/>
  <c r="U7" i="5"/>
  <c r="U8" i="5"/>
  <c r="U9" i="5"/>
  <c r="U10" i="5"/>
  <c r="U11" i="5"/>
  <c r="U12" i="5"/>
  <c r="U13" i="5"/>
  <c r="U14" i="5"/>
  <c r="U15" i="5"/>
  <c r="U16" i="5"/>
  <c r="U17" i="5"/>
  <c r="U18" i="5"/>
  <c r="U19" i="5"/>
  <c r="U20" i="5"/>
  <c r="U21" i="5"/>
  <c r="U22" i="5"/>
  <c r="U23" i="5"/>
  <c r="U24" i="5"/>
  <c r="U25" i="5"/>
  <c r="U26" i="5"/>
  <c r="U27" i="5"/>
  <c r="U28" i="5"/>
  <c r="U29" i="5"/>
  <c r="U30" i="5"/>
  <c r="U31" i="5"/>
  <c r="U32" i="5"/>
  <c r="U33" i="5"/>
  <c r="U34" i="5"/>
  <c r="U35" i="5"/>
  <c r="U36" i="5"/>
  <c r="U37" i="5"/>
  <c r="U38" i="5"/>
  <c r="U39" i="5"/>
  <c r="U40" i="5"/>
  <c r="U41" i="5"/>
  <c r="U42" i="5"/>
  <c r="U43" i="5"/>
  <c r="U44" i="5"/>
  <c r="U45" i="5"/>
  <c r="U46" i="5"/>
  <c r="U47" i="5"/>
  <c r="U48" i="5"/>
  <c r="U49" i="5"/>
  <c r="U50" i="5"/>
  <c r="U51" i="5"/>
  <c r="U52" i="5"/>
  <c r="U53" i="5"/>
  <c r="U54" i="5"/>
  <c r="U5" i="5"/>
  <c r="U6" i="4"/>
  <c r="U7" i="4"/>
  <c r="U8" i="4"/>
  <c r="U9" i="4"/>
  <c r="U10" i="4"/>
  <c r="U11" i="4"/>
  <c r="U12" i="4"/>
  <c r="U13" i="4"/>
  <c r="U14" i="4"/>
  <c r="U15" i="4"/>
  <c r="U16" i="4"/>
  <c r="U17" i="4"/>
  <c r="U18" i="4"/>
  <c r="U19" i="4"/>
  <c r="U20" i="4"/>
  <c r="U21" i="4"/>
  <c r="U22" i="4"/>
  <c r="U23" i="4"/>
  <c r="U24" i="4"/>
  <c r="U25" i="4"/>
  <c r="U26" i="4"/>
  <c r="U27" i="4"/>
  <c r="U28" i="4"/>
  <c r="U29" i="4"/>
  <c r="U30" i="4"/>
  <c r="U31" i="4"/>
  <c r="U32" i="4"/>
  <c r="U33" i="4"/>
  <c r="U34" i="4"/>
  <c r="U35" i="4"/>
  <c r="U36" i="4"/>
  <c r="U37" i="4"/>
  <c r="U38" i="4"/>
  <c r="U39" i="4"/>
  <c r="U40" i="4"/>
  <c r="U41" i="4"/>
  <c r="U42" i="4"/>
  <c r="U43" i="4"/>
  <c r="U44" i="4"/>
  <c r="U45" i="4"/>
  <c r="U46" i="4"/>
  <c r="U47" i="4"/>
  <c r="U48" i="4"/>
  <c r="U49" i="4"/>
  <c r="U50" i="4"/>
  <c r="U51" i="4"/>
  <c r="U52" i="4"/>
  <c r="U53" i="4"/>
  <c r="U54" i="4"/>
  <c r="U5" i="4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" i="1"/>
  <c r="M4" i="2"/>
  <c r="AD4" i="1" l="1"/>
  <c r="AD4" i="13"/>
  <c r="AD4" i="9"/>
  <c r="AD4" i="8"/>
  <c r="AD4" i="7"/>
  <c r="AD4" i="6"/>
  <c r="AD4" i="5"/>
  <c r="AD4" i="4"/>
  <c r="AD4" i="3"/>
  <c r="AD4" i="2"/>
  <c r="X5" i="9"/>
  <c r="X6" i="9" s="1"/>
  <c r="X7" i="9" s="1"/>
  <c r="X8" i="9" s="1"/>
  <c r="X9" i="9" s="1"/>
  <c r="X10" i="9" s="1"/>
  <c r="X11" i="9" s="1"/>
  <c r="X12" i="9" s="1"/>
  <c r="X13" i="9" s="1"/>
  <c r="X14" i="9" s="1"/>
  <c r="X15" i="9" s="1"/>
  <c r="X16" i="9" s="1"/>
  <c r="X17" i="9" s="1"/>
  <c r="X18" i="9" s="1"/>
  <c r="X19" i="9" s="1"/>
  <c r="X20" i="9" s="1"/>
  <c r="X21" i="9" s="1"/>
  <c r="X22" i="9" s="1"/>
  <c r="X23" i="9" s="1"/>
  <c r="X24" i="9" s="1"/>
  <c r="X25" i="9" s="1"/>
  <c r="X26" i="9" s="1"/>
  <c r="X27" i="9" s="1"/>
  <c r="X28" i="9" s="1"/>
  <c r="X29" i="9" s="1"/>
  <c r="X30" i="9" s="1"/>
  <c r="X31" i="9" s="1"/>
  <c r="X32" i="9" s="1"/>
  <c r="X33" i="9" s="1"/>
  <c r="X34" i="9" s="1"/>
  <c r="X35" i="9" s="1"/>
  <c r="X36" i="9" s="1"/>
  <c r="X37" i="9" s="1"/>
  <c r="X38" i="9" s="1"/>
  <c r="X39" i="9" s="1"/>
  <c r="X40" i="9" s="1"/>
  <c r="X41" i="9" s="1"/>
  <c r="X42" i="9" s="1"/>
  <c r="X43" i="9" s="1"/>
  <c r="X44" i="9" s="1"/>
  <c r="X45" i="9" s="1"/>
  <c r="X46" i="9" s="1"/>
  <c r="X47" i="9" s="1"/>
  <c r="X48" i="9" s="1"/>
  <c r="X49" i="9" s="1"/>
  <c r="X50" i="9" s="1"/>
  <c r="X51" i="9" s="1"/>
  <c r="X52" i="9" s="1"/>
  <c r="X53" i="9" s="1"/>
  <c r="X54" i="9" s="1"/>
  <c r="E11" i="12" l="1"/>
  <c r="J10" i="13"/>
  <c r="W5" i="13"/>
  <c r="W6" i="13" s="1"/>
  <c r="W7" i="13" s="1"/>
  <c r="R5" i="13"/>
  <c r="L5" i="13"/>
  <c r="A5" i="13"/>
  <c r="A6" i="13" s="1"/>
  <c r="N4" i="13"/>
  <c r="M4" i="13"/>
  <c r="L4" i="13"/>
  <c r="E4" i="13"/>
  <c r="E5" i="13" s="1"/>
  <c r="E6" i="13" s="1"/>
  <c r="E7" i="13" s="1"/>
  <c r="E8" i="13" s="1"/>
  <c r="E9" i="13" s="1"/>
  <c r="E10" i="13" s="1"/>
  <c r="E11" i="13" s="1"/>
  <c r="E12" i="13" s="1"/>
  <c r="E13" i="13" s="1"/>
  <c r="E14" i="13" s="1"/>
  <c r="E15" i="13" s="1"/>
  <c r="E16" i="13" s="1"/>
  <c r="E17" i="13" s="1"/>
  <c r="E18" i="13" s="1"/>
  <c r="E19" i="13" s="1"/>
  <c r="E20" i="13" s="1"/>
  <c r="E21" i="13" s="1"/>
  <c r="E22" i="13" s="1"/>
  <c r="E23" i="13" s="1"/>
  <c r="E24" i="13" s="1"/>
  <c r="E25" i="13" s="1"/>
  <c r="E26" i="13" s="1"/>
  <c r="E27" i="13" s="1"/>
  <c r="E28" i="13" s="1"/>
  <c r="E29" i="13" s="1"/>
  <c r="E30" i="13" s="1"/>
  <c r="E31" i="13" s="1"/>
  <c r="E32" i="13" s="1"/>
  <c r="E33" i="13" s="1"/>
  <c r="E34" i="13" s="1"/>
  <c r="E35" i="13" s="1"/>
  <c r="E36" i="13" s="1"/>
  <c r="E37" i="13" s="1"/>
  <c r="E38" i="13" s="1"/>
  <c r="E39" i="13" s="1"/>
  <c r="E40" i="13" s="1"/>
  <c r="E41" i="13" s="1"/>
  <c r="E42" i="13" s="1"/>
  <c r="E43" i="13" s="1"/>
  <c r="E44" i="13" s="1"/>
  <c r="E45" i="13" s="1"/>
  <c r="E46" i="13" s="1"/>
  <c r="E47" i="13" s="1"/>
  <c r="E48" i="13" s="1"/>
  <c r="E49" i="13" s="1"/>
  <c r="E50" i="13" s="1"/>
  <c r="E51" i="13" s="1"/>
  <c r="E52" i="13" s="1"/>
  <c r="E53" i="13" s="1"/>
  <c r="E54" i="13" s="1"/>
  <c r="E55" i="13" s="1"/>
  <c r="E56" i="13" s="1"/>
  <c r="E57" i="13" s="1"/>
  <c r="E58" i="13" s="1"/>
  <c r="E59" i="13" s="1"/>
  <c r="E60" i="13" s="1"/>
  <c r="E61" i="13" s="1"/>
  <c r="E62" i="13" s="1"/>
  <c r="C4" i="13"/>
  <c r="G3" i="13"/>
  <c r="G4" i="13" s="1"/>
  <c r="R7" i="13" s="1"/>
  <c r="C3" i="13"/>
  <c r="J8" i="3"/>
  <c r="J10" i="3" s="1"/>
  <c r="J9" i="2"/>
  <c r="W5" i="9"/>
  <c r="W6" i="9" s="1"/>
  <c r="W7" i="9" s="1"/>
  <c r="W8" i="9" s="1"/>
  <c r="W9" i="9" s="1"/>
  <c r="W10" i="9" s="1"/>
  <c r="W11" i="9" s="1"/>
  <c r="W12" i="9" s="1"/>
  <c r="W13" i="9" s="1"/>
  <c r="W14" i="9" s="1"/>
  <c r="W15" i="9" s="1"/>
  <c r="W16" i="9" s="1"/>
  <c r="W17" i="9" s="1"/>
  <c r="W18" i="9" s="1"/>
  <c r="W19" i="9" s="1"/>
  <c r="W20" i="9" s="1"/>
  <c r="W21" i="9" s="1"/>
  <c r="W22" i="9" s="1"/>
  <c r="W23" i="9" s="1"/>
  <c r="W24" i="9" s="1"/>
  <c r="W25" i="9" s="1"/>
  <c r="W26" i="9" s="1"/>
  <c r="W27" i="9" s="1"/>
  <c r="W28" i="9" s="1"/>
  <c r="W29" i="9" s="1"/>
  <c r="W30" i="9" s="1"/>
  <c r="W31" i="9" s="1"/>
  <c r="W32" i="9" s="1"/>
  <c r="W33" i="9" s="1"/>
  <c r="W34" i="9" s="1"/>
  <c r="W35" i="9" s="1"/>
  <c r="W36" i="9" s="1"/>
  <c r="W37" i="9" s="1"/>
  <c r="W38" i="9" s="1"/>
  <c r="W39" i="9" s="1"/>
  <c r="W40" i="9" s="1"/>
  <c r="W41" i="9" s="1"/>
  <c r="W42" i="9" s="1"/>
  <c r="W43" i="9" s="1"/>
  <c r="W44" i="9" s="1"/>
  <c r="W45" i="9" s="1"/>
  <c r="W46" i="9" s="1"/>
  <c r="W47" i="9" s="1"/>
  <c r="W48" i="9" s="1"/>
  <c r="W49" i="9" s="1"/>
  <c r="W50" i="9" s="1"/>
  <c r="W51" i="9" s="1"/>
  <c r="W52" i="9" s="1"/>
  <c r="W53" i="9" s="1"/>
  <c r="W54" i="9" s="1"/>
  <c r="J10" i="9"/>
  <c r="R5" i="9"/>
  <c r="L5" i="9"/>
  <c r="A5" i="9"/>
  <c r="A6" i="9" s="1"/>
  <c r="N4" i="9"/>
  <c r="M4" i="9"/>
  <c r="L4" i="9"/>
  <c r="E4" i="9"/>
  <c r="E5" i="9" s="1"/>
  <c r="E6" i="9" s="1"/>
  <c r="E7" i="9" s="1"/>
  <c r="E8" i="9" s="1"/>
  <c r="E9" i="9" s="1"/>
  <c r="E10" i="9" s="1"/>
  <c r="E11" i="9" s="1"/>
  <c r="E12" i="9" s="1"/>
  <c r="E13" i="9" s="1"/>
  <c r="E14" i="9" s="1"/>
  <c r="E15" i="9" s="1"/>
  <c r="E16" i="9" s="1"/>
  <c r="E17" i="9" s="1"/>
  <c r="E18" i="9" s="1"/>
  <c r="E19" i="9" s="1"/>
  <c r="E20" i="9" s="1"/>
  <c r="E21" i="9" s="1"/>
  <c r="E22" i="9" s="1"/>
  <c r="E23" i="9" s="1"/>
  <c r="E24" i="9" s="1"/>
  <c r="E25" i="9" s="1"/>
  <c r="E26" i="9" s="1"/>
  <c r="E27" i="9" s="1"/>
  <c r="E28" i="9" s="1"/>
  <c r="E29" i="9" s="1"/>
  <c r="E30" i="9" s="1"/>
  <c r="E31" i="9" s="1"/>
  <c r="E32" i="9" s="1"/>
  <c r="E33" i="9" s="1"/>
  <c r="E34" i="9" s="1"/>
  <c r="E35" i="9" s="1"/>
  <c r="E36" i="9" s="1"/>
  <c r="E37" i="9" s="1"/>
  <c r="E38" i="9" s="1"/>
  <c r="E39" i="9" s="1"/>
  <c r="E40" i="9" s="1"/>
  <c r="E41" i="9" s="1"/>
  <c r="E42" i="9" s="1"/>
  <c r="E43" i="9" s="1"/>
  <c r="E44" i="9" s="1"/>
  <c r="E45" i="9" s="1"/>
  <c r="E46" i="9" s="1"/>
  <c r="E47" i="9" s="1"/>
  <c r="E48" i="9" s="1"/>
  <c r="E49" i="9" s="1"/>
  <c r="E50" i="9" s="1"/>
  <c r="E51" i="9" s="1"/>
  <c r="E52" i="9" s="1"/>
  <c r="E53" i="9" s="1"/>
  <c r="E54" i="9" s="1"/>
  <c r="E55" i="9" s="1"/>
  <c r="E56" i="9" s="1"/>
  <c r="E57" i="9" s="1"/>
  <c r="E58" i="9" s="1"/>
  <c r="E59" i="9" s="1"/>
  <c r="E60" i="9" s="1"/>
  <c r="E61" i="9" s="1"/>
  <c r="E62" i="9" s="1"/>
  <c r="C4" i="9"/>
  <c r="G3" i="9"/>
  <c r="R6" i="9" s="1"/>
  <c r="C3" i="9"/>
  <c r="J10" i="8"/>
  <c r="W5" i="8"/>
  <c r="R5" i="8"/>
  <c r="L5" i="8"/>
  <c r="A5" i="8"/>
  <c r="L6" i="8" s="1"/>
  <c r="N4" i="8"/>
  <c r="M4" i="8"/>
  <c r="L4" i="8"/>
  <c r="E4" i="8"/>
  <c r="E5" i="8" s="1"/>
  <c r="E6" i="8" s="1"/>
  <c r="E7" i="8" s="1"/>
  <c r="E8" i="8" s="1"/>
  <c r="E9" i="8" s="1"/>
  <c r="E10" i="8" s="1"/>
  <c r="E11" i="8" s="1"/>
  <c r="E12" i="8" s="1"/>
  <c r="E13" i="8" s="1"/>
  <c r="E14" i="8" s="1"/>
  <c r="E15" i="8" s="1"/>
  <c r="E16" i="8" s="1"/>
  <c r="E17" i="8" s="1"/>
  <c r="E18" i="8" s="1"/>
  <c r="E19" i="8" s="1"/>
  <c r="E20" i="8" s="1"/>
  <c r="E21" i="8" s="1"/>
  <c r="E22" i="8" s="1"/>
  <c r="E23" i="8" s="1"/>
  <c r="E24" i="8" s="1"/>
  <c r="E25" i="8" s="1"/>
  <c r="E26" i="8" s="1"/>
  <c r="E27" i="8" s="1"/>
  <c r="E28" i="8" s="1"/>
  <c r="E29" i="8" s="1"/>
  <c r="E30" i="8" s="1"/>
  <c r="E31" i="8" s="1"/>
  <c r="E32" i="8" s="1"/>
  <c r="E33" i="8" s="1"/>
  <c r="E34" i="8" s="1"/>
  <c r="E35" i="8" s="1"/>
  <c r="E36" i="8" s="1"/>
  <c r="E37" i="8" s="1"/>
  <c r="E38" i="8" s="1"/>
  <c r="E39" i="8" s="1"/>
  <c r="E40" i="8" s="1"/>
  <c r="E41" i="8" s="1"/>
  <c r="E42" i="8" s="1"/>
  <c r="E43" i="8" s="1"/>
  <c r="E44" i="8" s="1"/>
  <c r="E45" i="8" s="1"/>
  <c r="E46" i="8" s="1"/>
  <c r="E47" i="8" s="1"/>
  <c r="E48" i="8" s="1"/>
  <c r="E49" i="8" s="1"/>
  <c r="E50" i="8" s="1"/>
  <c r="E51" i="8" s="1"/>
  <c r="E52" i="8" s="1"/>
  <c r="E53" i="8" s="1"/>
  <c r="E54" i="8" s="1"/>
  <c r="E55" i="8" s="1"/>
  <c r="E56" i="8" s="1"/>
  <c r="E57" i="8" s="1"/>
  <c r="E58" i="8" s="1"/>
  <c r="E59" i="8" s="1"/>
  <c r="E60" i="8" s="1"/>
  <c r="E61" i="8" s="1"/>
  <c r="E62" i="8" s="1"/>
  <c r="C4" i="8"/>
  <c r="G3" i="8"/>
  <c r="G4" i="8" s="1"/>
  <c r="Q6" i="8" s="1"/>
  <c r="C3" i="8"/>
  <c r="J10" i="7"/>
  <c r="W5" i="7"/>
  <c r="W6" i="7" s="1"/>
  <c r="W7" i="7" s="1"/>
  <c r="R5" i="7"/>
  <c r="L5" i="7"/>
  <c r="E5" i="7"/>
  <c r="E6" i="7" s="1"/>
  <c r="E7" i="7" s="1"/>
  <c r="E8" i="7" s="1"/>
  <c r="E9" i="7" s="1"/>
  <c r="E10" i="7" s="1"/>
  <c r="E11" i="7" s="1"/>
  <c r="E12" i="7" s="1"/>
  <c r="E13" i="7" s="1"/>
  <c r="E14" i="7" s="1"/>
  <c r="E15" i="7" s="1"/>
  <c r="E16" i="7" s="1"/>
  <c r="E17" i="7" s="1"/>
  <c r="E18" i="7" s="1"/>
  <c r="E19" i="7" s="1"/>
  <c r="E20" i="7" s="1"/>
  <c r="E21" i="7" s="1"/>
  <c r="E22" i="7" s="1"/>
  <c r="E23" i="7" s="1"/>
  <c r="E24" i="7" s="1"/>
  <c r="E25" i="7" s="1"/>
  <c r="E26" i="7" s="1"/>
  <c r="E27" i="7" s="1"/>
  <c r="E28" i="7" s="1"/>
  <c r="E29" i="7" s="1"/>
  <c r="E30" i="7" s="1"/>
  <c r="E31" i="7" s="1"/>
  <c r="E32" i="7" s="1"/>
  <c r="E33" i="7" s="1"/>
  <c r="E34" i="7" s="1"/>
  <c r="E35" i="7" s="1"/>
  <c r="E36" i="7" s="1"/>
  <c r="E37" i="7" s="1"/>
  <c r="E38" i="7" s="1"/>
  <c r="E39" i="7" s="1"/>
  <c r="E40" i="7" s="1"/>
  <c r="E41" i="7" s="1"/>
  <c r="E42" i="7" s="1"/>
  <c r="E43" i="7" s="1"/>
  <c r="E44" i="7" s="1"/>
  <c r="E45" i="7" s="1"/>
  <c r="E46" i="7" s="1"/>
  <c r="E47" i="7" s="1"/>
  <c r="E48" i="7" s="1"/>
  <c r="E49" i="7" s="1"/>
  <c r="E50" i="7" s="1"/>
  <c r="E51" i="7" s="1"/>
  <c r="E52" i="7" s="1"/>
  <c r="E53" i="7" s="1"/>
  <c r="E54" i="7" s="1"/>
  <c r="E55" i="7" s="1"/>
  <c r="E56" i="7" s="1"/>
  <c r="E57" i="7" s="1"/>
  <c r="E58" i="7" s="1"/>
  <c r="E59" i="7" s="1"/>
  <c r="E60" i="7" s="1"/>
  <c r="E61" i="7" s="1"/>
  <c r="E62" i="7" s="1"/>
  <c r="A5" i="7"/>
  <c r="A6" i="7" s="1"/>
  <c r="L7" i="7" s="1"/>
  <c r="N4" i="7"/>
  <c r="M4" i="7"/>
  <c r="L4" i="7"/>
  <c r="E4" i="7"/>
  <c r="C4" i="7"/>
  <c r="G3" i="7"/>
  <c r="C3" i="7"/>
  <c r="J10" i="6"/>
  <c r="W5" i="6"/>
  <c r="R5" i="6"/>
  <c r="L5" i="6"/>
  <c r="A5" i="6"/>
  <c r="C5" i="6" s="1"/>
  <c r="N4" i="6"/>
  <c r="M4" i="6"/>
  <c r="L4" i="6"/>
  <c r="E4" i="6"/>
  <c r="E5" i="6" s="1"/>
  <c r="E6" i="6" s="1"/>
  <c r="E7" i="6" s="1"/>
  <c r="E8" i="6" s="1"/>
  <c r="E9" i="6" s="1"/>
  <c r="E10" i="6" s="1"/>
  <c r="E11" i="6" s="1"/>
  <c r="E12" i="6" s="1"/>
  <c r="E13" i="6" s="1"/>
  <c r="E14" i="6" s="1"/>
  <c r="E15" i="6" s="1"/>
  <c r="E16" i="6" s="1"/>
  <c r="E17" i="6" s="1"/>
  <c r="E18" i="6" s="1"/>
  <c r="E19" i="6" s="1"/>
  <c r="E20" i="6" s="1"/>
  <c r="E21" i="6" s="1"/>
  <c r="E22" i="6" s="1"/>
  <c r="E23" i="6" s="1"/>
  <c r="E24" i="6" s="1"/>
  <c r="E25" i="6" s="1"/>
  <c r="E26" i="6" s="1"/>
  <c r="E27" i="6" s="1"/>
  <c r="E28" i="6" s="1"/>
  <c r="E29" i="6" s="1"/>
  <c r="E30" i="6" s="1"/>
  <c r="E31" i="6" s="1"/>
  <c r="E32" i="6" s="1"/>
  <c r="E33" i="6" s="1"/>
  <c r="E34" i="6" s="1"/>
  <c r="E35" i="6" s="1"/>
  <c r="E36" i="6" s="1"/>
  <c r="E37" i="6" s="1"/>
  <c r="E38" i="6" s="1"/>
  <c r="E39" i="6" s="1"/>
  <c r="E40" i="6" s="1"/>
  <c r="E41" i="6" s="1"/>
  <c r="E42" i="6" s="1"/>
  <c r="E43" i="6" s="1"/>
  <c r="E44" i="6" s="1"/>
  <c r="E45" i="6" s="1"/>
  <c r="E46" i="6" s="1"/>
  <c r="E47" i="6" s="1"/>
  <c r="E48" i="6" s="1"/>
  <c r="E49" i="6" s="1"/>
  <c r="E50" i="6" s="1"/>
  <c r="E51" i="6" s="1"/>
  <c r="E52" i="6" s="1"/>
  <c r="E53" i="6" s="1"/>
  <c r="E54" i="6" s="1"/>
  <c r="E55" i="6" s="1"/>
  <c r="E56" i="6" s="1"/>
  <c r="E57" i="6" s="1"/>
  <c r="E58" i="6" s="1"/>
  <c r="E59" i="6" s="1"/>
  <c r="E60" i="6" s="1"/>
  <c r="E61" i="6" s="1"/>
  <c r="E62" i="6" s="1"/>
  <c r="C4" i="6"/>
  <c r="G3" i="6"/>
  <c r="R6" i="6" s="1"/>
  <c r="C3" i="6"/>
  <c r="J10" i="5"/>
  <c r="W5" i="5"/>
  <c r="R5" i="5"/>
  <c r="L5" i="5"/>
  <c r="A5" i="5"/>
  <c r="A6" i="5" s="1"/>
  <c r="A7" i="5" s="1"/>
  <c r="N4" i="5"/>
  <c r="M4" i="5"/>
  <c r="L4" i="5"/>
  <c r="E4" i="5"/>
  <c r="E5" i="5" s="1"/>
  <c r="E6" i="5" s="1"/>
  <c r="E7" i="5" s="1"/>
  <c r="E8" i="5" s="1"/>
  <c r="E9" i="5" s="1"/>
  <c r="E10" i="5" s="1"/>
  <c r="E11" i="5" s="1"/>
  <c r="E12" i="5" s="1"/>
  <c r="E13" i="5" s="1"/>
  <c r="E14" i="5" s="1"/>
  <c r="E15" i="5" s="1"/>
  <c r="E16" i="5" s="1"/>
  <c r="E17" i="5" s="1"/>
  <c r="E18" i="5" s="1"/>
  <c r="E19" i="5" s="1"/>
  <c r="E20" i="5" s="1"/>
  <c r="E21" i="5" s="1"/>
  <c r="E22" i="5" s="1"/>
  <c r="E23" i="5" s="1"/>
  <c r="E24" i="5" s="1"/>
  <c r="E25" i="5" s="1"/>
  <c r="E26" i="5" s="1"/>
  <c r="E27" i="5" s="1"/>
  <c r="E28" i="5" s="1"/>
  <c r="E29" i="5" s="1"/>
  <c r="E30" i="5" s="1"/>
  <c r="E31" i="5" s="1"/>
  <c r="E32" i="5" s="1"/>
  <c r="E33" i="5" s="1"/>
  <c r="E34" i="5" s="1"/>
  <c r="E35" i="5" s="1"/>
  <c r="E36" i="5" s="1"/>
  <c r="E37" i="5" s="1"/>
  <c r="E38" i="5" s="1"/>
  <c r="E39" i="5" s="1"/>
  <c r="E40" i="5" s="1"/>
  <c r="E41" i="5" s="1"/>
  <c r="E42" i="5" s="1"/>
  <c r="E43" i="5" s="1"/>
  <c r="E44" i="5" s="1"/>
  <c r="E45" i="5" s="1"/>
  <c r="E46" i="5" s="1"/>
  <c r="E47" i="5" s="1"/>
  <c r="E48" i="5" s="1"/>
  <c r="E49" i="5" s="1"/>
  <c r="E50" i="5" s="1"/>
  <c r="E51" i="5" s="1"/>
  <c r="E52" i="5" s="1"/>
  <c r="E53" i="5" s="1"/>
  <c r="E54" i="5" s="1"/>
  <c r="E55" i="5" s="1"/>
  <c r="E56" i="5" s="1"/>
  <c r="E57" i="5" s="1"/>
  <c r="E58" i="5" s="1"/>
  <c r="E59" i="5" s="1"/>
  <c r="E60" i="5" s="1"/>
  <c r="E61" i="5" s="1"/>
  <c r="E62" i="5" s="1"/>
  <c r="C4" i="5"/>
  <c r="G3" i="5"/>
  <c r="R6" i="5" s="1"/>
  <c r="C3" i="5"/>
  <c r="J10" i="4"/>
  <c r="A6" i="4"/>
  <c r="W5" i="4"/>
  <c r="W6" i="4" s="1"/>
  <c r="R5" i="4"/>
  <c r="L5" i="4"/>
  <c r="A5" i="4"/>
  <c r="L6" i="4" s="1"/>
  <c r="N4" i="4"/>
  <c r="M4" i="4"/>
  <c r="L4" i="4"/>
  <c r="G4" i="4"/>
  <c r="E4" i="4"/>
  <c r="E5" i="4" s="1"/>
  <c r="E6" i="4" s="1"/>
  <c r="E7" i="4" s="1"/>
  <c r="E8" i="4" s="1"/>
  <c r="E9" i="4" s="1"/>
  <c r="E10" i="4" s="1"/>
  <c r="E11" i="4" s="1"/>
  <c r="E12" i="4" s="1"/>
  <c r="E13" i="4" s="1"/>
  <c r="E14" i="4" s="1"/>
  <c r="E15" i="4" s="1"/>
  <c r="E16" i="4" s="1"/>
  <c r="E17" i="4" s="1"/>
  <c r="E18" i="4" s="1"/>
  <c r="E19" i="4" s="1"/>
  <c r="E20" i="4" s="1"/>
  <c r="E21" i="4" s="1"/>
  <c r="E22" i="4" s="1"/>
  <c r="E23" i="4" s="1"/>
  <c r="E24" i="4" s="1"/>
  <c r="E25" i="4" s="1"/>
  <c r="E26" i="4" s="1"/>
  <c r="E27" i="4" s="1"/>
  <c r="E28" i="4" s="1"/>
  <c r="E29" i="4" s="1"/>
  <c r="E30" i="4" s="1"/>
  <c r="E31" i="4" s="1"/>
  <c r="E32" i="4" s="1"/>
  <c r="E33" i="4" s="1"/>
  <c r="E34" i="4" s="1"/>
  <c r="E35" i="4" s="1"/>
  <c r="E36" i="4" s="1"/>
  <c r="E37" i="4" s="1"/>
  <c r="E38" i="4" s="1"/>
  <c r="E39" i="4" s="1"/>
  <c r="E40" i="4" s="1"/>
  <c r="E41" i="4" s="1"/>
  <c r="E42" i="4" s="1"/>
  <c r="E43" i="4" s="1"/>
  <c r="E44" i="4" s="1"/>
  <c r="E45" i="4" s="1"/>
  <c r="E46" i="4" s="1"/>
  <c r="E47" i="4" s="1"/>
  <c r="E48" i="4" s="1"/>
  <c r="E49" i="4" s="1"/>
  <c r="E50" i="4" s="1"/>
  <c r="E51" i="4" s="1"/>
  <c r="E52" i="4" s="1"/>
  <c r="E53" i="4" s="1"/>
  <c r="E54" i="4" s="1"/>
  <c r="E55" i="4" s="1"/>
  <c r="E56" i="4" s="1"/>
  <c r="E57" i="4" s="1"/>
  <c r="E58" i="4" s="1"/>
  <c r="E59" i="4" s="1"/>
  <c r="E60" i="4" s="1"/>
  <c r="E61" i="4" s="1"/>
  <c r="E62" i="4" s="1"/>
  <c r="C4" i="4"/>
  <c r="G3" i="4"/>
  <c r="Q5" i="4" s="1"/>
  <c r="C3" i="4"/>
  <c r="N4" i="3"/>
  <c r="W5" i="3"/>
  <c r="R5" i="3"/>
  <c r="L5" i="3"/>
  <c r="A5" i="3"/>
  <c r="L6" i="3" s="1"/>
  <c r="M4" i="3"/>
  <c r="L4" i="3"/>
  <c r="E4" i="3"/>
  <c r="E5" i="3" s="1"/>
  <c r="E6" i="3" s="1"/>
  <c r="E7" i="3" s="1"/>
  <c r="E8" i="3" s="1"/>
  <c r="E9" i="3" s="1"/>
  <c r="E10" i="3" s="1"/>
  <c r="E11" i="3" s="1"/>
  <c r="E12" i="3" s="1"/>
  <c r="E13" i="3" s="1"/>
  <c r="E14" i="3" s="1"/>
  <c r="E15" i="3" s="1"/>
  <c r="E16" i="3" s="1"/>
  <c r="E17" i="3" s="1"/>
  <c r="E18" i="3" s="1"/>
  <c r="E19" i="3" s="1"/>
  <c r="E20" i="3" s="1"/>
  <c r="E21" i="3" s="1"/>
  <c r="E22" i="3" s="1"/>
  <c r="E23" i="3" s="1"/>
  <c r="E24" i="3" s="1"/>
  <c r="E25" i="3" s="1"/>
  <c r="E26" i="3" s="1"/>
  <c r="E27" i="3" s="1"/>
  <c r="E28" i="3" s="1"/>
  <c r="E29" i="3" s="1"/>
  <c r="E30" i="3" s="1"/>
  <c r="E31" i="3" s="1"/>
  <c r="E32" i="3" s="1"/>
  <c r="E33" i="3" s="1"/>
  <c r="E34" i="3" s="1"/>
  <c r="E35" i="3" s="1"/>
  <c r="E36" i="3" s="1"/>
  <c r="E37" i="3" s="1"/>
  <c r="E38" i="3" s="1"/>
  <c r="E39" i="3" s="1"/>
  <c r="E40" i="3" s="1"/>
  <c r="E41" i="3" s="1"/>
  <c r="E42" i="3" s="1"/>
  <c r="E43" i="3" s="1"/>
  <c r="E44" i="3" s="1"/>
  <c r="E45" i="3" s="1"/>
  <c r="E46" i="3" s="1"/>
  <c r="E47" i="3" s="1"/>
  <c r="E48" i="3" s="1"/>
  <c r="E49" i="3" s="1"/>
  <c r="E50" i="3" s="1"/>
  <c r="E51" i="3" s="1"/>
  <c r="E52" i="3" s="1"/>
  <c r="E53" i="3" s="1"/>
  <c r="E54" i="3" s="1"/>
  <c r="E55" i="3" s="1"/>
  <c r="E56" i="3" s="1"/>
  <c r="E57" i="3" s="1"/>
  <c r="E58" i="3" s="1"/>
  <c r="E59" i="3" s="1"/>
  <c r="E60" i="3" s="1"/>
  <c r="E61" i="3" s="1"/>
  <c r="C4" i="3"/>
  <c r="G3" i="3"/>
  <c r="C3" i="3"/>
  <c r="W5" i="2"/>
  <c r="W6" i="2" s="1"/>
  <c r="R5" i="2"/>
  <c r="L5" i="2"/>
  <c r="A5" i="2"/>
  <c r="C5" i="2" s="1"/>
  <c r="N4" i="2"/>
  <c r="L4" i="2"/>
  <c r="E4" i="2"/>
  <c r="E5" i="2" s="1"/>
  <c r="E6" i="2" s="1"/>
  <c r="E7" i="2" s="1"/>
  <c r="E8" i="2" s="1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E43" i="2" s="1"/>
  <c r="E44" i="2" s="1"/>
  <c r="E45" i="2" s="1"/>
  <c r="E46" i="2" s="1"/>
  <c r="E47" i="2" s="1"/>
  <c r="E48" i="2" s="1"/>
  <c r="E49" i="2" s="1"/>
  <c r="E50" i="2" s="1"/>
  <c r="E51" i="2" s="1"/>
  <c r="E52" i="2" s="1"/>
  <c r="E53" i="2" s="1"/>
  <c r="E54" i="2" s="1"/>
  <c r="E55" i="2" s="1"/>
  <c r="E56" i="2" s="1"/>
  <c r="E57" i="2" s="1"/>
  <c r="E58" i="2" s="1"/>
  <c r="E59" i="2" s="1"/>
  <c r="E60" i="2" s="1"/>
  <c r="E61" i="2" s="1"/>
  <c r="E62" i="2" s="1"/>
  <c r="C4" i="2"/>
  <c r="G3" i="2"/>
  <c r="C3" i="2"/>
  <c r="W5" i="1"/>
  <c r="M5" i="13" l="1"/>
  <c r="AC5" i="8"/>
  <c r="Q5" i="6"/>
  <c r="G4" i="6"/>
  <c r="A6" i="6"/>
  <c r="A7" i="6" s="1"/>
  <c r="AC6" i="5"/>
  <c r="G4" i="5"/>
  <c r="Q6" i="5" s="1"/>
  <c r="L6" i="2"/>
  <c r="N5" i="9"/>
  <c r="Q5" i="9"/>
  <c r="G4" i="2"/>
  <c r="AC7" i="2" s="1"/>
  <c r="R6" i="2"/>
  <c r="Q5" i="2"/>
  <c r="G4" i="7"/>
  <c r="Q6" i="7" s="1"/>
  <c r="Q5" i="7"/>
  <c r="W6" i="1"/>
  <c r="AC5" i="3"/>
  <c r="G5" i="4"/>
  <c r="Q7" i="4" s="1"/>
  <c r="Q6" i="4"/>
  <c r="R7" i="4"/>
  <c r="A7" i="4"/>
  <c r="C7" i="4" s="1"/>
  <c r="N8" i="4" s="1"/>
  <c r="C6" i="4"/>
  <c r="M7" i="4" s="1"/>
  <c r="R7" i="6"/>
  <c r="Q6" i="6"/>
  <c r="N5" i="2"/>
  <c r="W6" i="5"/>
  <c r="W7" i="5" s="1"/>
  <c r="W8" i="5" s="1"/>
  <c r="A6" i="8"/>
  <c r="A7" i="8" s="1"/>
  <c r="L8" i="8" s="1"/>
  <c r="AC5" i="13"/>
  <c r="M6" i="13"/>
  <c r="AC5" i="6"/>
  <c r="AC6" i="7"/>
  <c r="R6" i="8"/>
  <c r="R6" i="13"/>
  <c r="C5" i="8"/>
  <c r="N6" i="8" s="1"/>
  <c r="C5" i="13"/>
  <c r="AC7" i="13" s="1"/>
  <c r="AC6" i="13"/>
  <c r="C5" i="3"/>
  <c r="N6" i="3" s="1"/>
  <c r="Q5" i="8"/>
  <c r="C5" i="4"/>
  <c r="R6" i="4"/>
  <c r="W8" i="13"/>
  <c r="C6" i="13"/>
  <c r="L7" i="13"/>
  <c r="A7" i="13"/>
  <c r="Q6" i="13"/>
  <c r="G5" i="13"/>
  <c r="O4" i="13"/>
  <c r="B16" i="12" s="1"/>
  <c r="N5" i="13"/>
  <c r="O5" i="13" s="1"/>
  <c r="Q5" i="13"/>
  <c r="L6" i="13"/>
  <c r="AC6" i="9"/>
  <c r="C6" i="9"/>
  <c r="L7" i="9"/>
  <c r="A7" i="9"/>
  <c r="O4" i="9"/>
  <c r="B18" i="12" s="1"/>
  <c r="C5" i="9"/>
  <c r="AC5" i="9"/>
  <c r="L6" i="9"/>
  <c r="G4" i="9"/>
  <c r="M5" i="9"/>
  <c r="C7" i="8"/>
  <c r="M8" i="8" s="1"/>
  <c r="A8" i="8"/>
  <c r="R7" i="8"/>
  <c r="G5" i="8"/>
  <c r="Q7" i="8" s="1"/>
  <c r="L7" i="8"/>
  <c r="M5" i="8"/>
  <c r="C6" i="8"/>
  <c r="M7" i="8" s="1"/>
  <c r="AC6" i="8"/>
  <c r="O4" i="8"/>
  <c r="N5" i="8"/>
  <c r="W6" i="8"/>
  <c r="G5" i="7"/>
  <c r="AC8" i="7" s="1"/>
  <c r="R7" i="7"/>
  <c r="C5" i="7"/>
  <c r="M6" i="7" s="1"/>
  <c r="R6" i="7"/>
  <c r="A7" i="7"/>
  <c r="W8" i="7"/>
  <c r="C6" i="7"/>
  <c r="M7" i="7" s="1"/>
  <c r="AC5" i="7"/>
  <c r="M5" i="7"/>
  <c r="L6" i="7"/>
  <c r="O4" i="7"/>
  <c r="B17" i="12" s="1"/>
  <c r="N5" i="7"/>
  <c r="C7" i="6"/>
  <c r="M8" i="6" s="1"/>
  <c r="L8" i="6"/>
  <c r="A8" i="6"/>
  <c r="L7" i="6"/>
  <c r="G5" i="6"/>
  <c r="M5" i="6"/>
  <c r="AC6" i="6"/>
  <c r="O4" i="6"/>
  <c r="N5" i="6"/>
  <c r="L6" i="6"/>
  <c r="W6" i="6"/>
  <c r="M6" i="6"/>
  <c r="N6" i="6"/>
  <c r="A8" i="5"/>
  <c r="C7" i="5"/>
  <c r="N8" i="5" s="1"/>
  <c r="L8" i="5"/>
  <c r="C5" i="5"/>
  <c r="M6" i="5" s="1"/>
  <c r="G5" i="5"/>
  <c r="M5" i="5"/>
  <c r="L6" i="5"/>
  <c r="N5" i="5"/>
  <c r="R7" i="5"/>
  <c r="O4" i="5"/>
  <c r="B13" i="12" s="1"/>
  <c r="Q5" i="5"/>
  <c r="AC5" i="5"/>
  <c r="C6" i="5"/>
  <c r="L7" i="5"/>
  <c r="AC7" i="4"/>
  <c r="N6" i="4"/>
  <c r="AC5" i="4"/>
  <c r="W7" i="4"/>
  <c r="L7" i="4"/>
  <c r="G6" i="4"/>
  <c r="M6" i="4"/>
  <c r="N5" i="4"/>
  <c r="O4" i="4"/>
  <c r="B12" i="12" s="1"/>
  <c r="M5" i="4"/>
  <c r="AC6" i="4"/>
  <c r="N5" i="3"/>
  <c r="O4" i="3"/>
  <c r="B15" i="12" s="1"/>
  <c r="G4" i="3"/>
  <c r="Q5" i="3"/>
  <c r="R6" i="3"/>
  <c r="A6" i="3"/>
  <c r="M5" i="3"/>
  <c r="AC6" i="3"/>
  <c r="W6" i="3"/>
  <c r="J10" i="2"/>
  <c r="W7" i="2"/>
  <c r="AC6" i="2"/>
  <c r="N6" i="2"/>
  <c r="G5" i="2"/>
  <c r="M5" i="2"/>
  <c r="A6" i="2"/>
  <c r="M6" i="2"/>
  <c r="O4" i="2"/>
  <c r="B14" i="12" s="1"/>
  <c r="AC5" i="2"/>
  <c r="N6" i="13" l="1"/>
  <c r="O6" i="13"/>
  <c r="O5" i="9"/>
  <c r="M6" i="8"/>
  <c r="O6" i="8" s="1"/>
  <c r="N7" i="8"/>
  <c r="O7" i="8" s="1"/>
  <c r="C6" i="6"/>
  <c r="M7" i="6" s="1"/>
  <c r="Q6" i="2"/>
  <c r="R7" i="2"/>
  <c r="O5" i="2"/>
  <c r="M6" i="3"/>
  <c r="W7" i="1"/>
  <c r="N7" i="4"/>
  <c r="O7" i="4" s="1"/>
  <c r="L8" i="4"/>
  <c r="A8" i="4"/>
  <c r="N8" i="6"/>
  <c r="O8" i="6" s="1"/>
  <c r="AC7" i="7"/>
  <c r="R8" i="4"/>
  <c r="O6" i="6"/>
  <c r="AA6" i="6" s="1"/>
  <c r="AA5" i="13"/>
  <c r="Y5" i="13"/>
  <c r="AA6" i="13"/>
  <c r="Y6" i="13"/>
  <c r="M7" i="13"/>
  <c r="R8" i="13"/>
  <c r="Q7" i="13"/>
  <c r="G6" i="13"/>
  <c r="W9" i="13"/>
  <c r="N7" i="13"/>
  <c r="AC8" i="13"/>
  <c r="A8" i="13"/>
  <c r="L8" i="13"/>
  <c r="C7" i="13"/>
  <c r="A8" i="9"/>
  <c r="L8" i="9"/>
  <c r="C7" i="9"/>
  <c r="Q6" i="9"/>
  <c r="G5" i="9"/>
  <c r="R7" i="9"/>
  <c r="AC7" i="9"/>
  <c r="N7" i="9"/>
  <c r="M7" i="9"/>
  <c r="N6" i="9"/>
  <c r="M6" i="9"/>
  <c r="O6" i="9" s="1"/>
  <c r="Y5" i="9"/>
  <c r="AA5" i="9"/>
  <c r="G6" i="8"/>
  <c r="Q8" i="8" s="1"/>
  <c r="R8" i="8"/>
  <c r="AC7" i="8"/>
  <c r="W7" i="8"/>
  <c r="A9" i="8"/>
  <c r="C8" i="8"/>
  <c r="L9" i="8"/>
  <c r="Y6" i="8"/>
  <c r="AA6" i="8"/>
  <c r="O5" i="8"/>
  <c r="N8" i="8"/>
  <c r="O8" i="8" s="1"/>
  <c r="N7" i="7"/>
  <c r="O7" i="7" s="1"/>
  <c r="O5" i="7"/>
  <c r="N6" i="7"/>
  <c r="O6" i="7" s="1"/>
  <c r="W9" i="7"/>
  <c r="A8" i="7"/>
  <c r="L8" i="7"/>
  <c r="C7" i="7"/>
  <c r="G6" i="7"/>
  <c r="R8" i="7"/>
  <c r="Q7" i="7"/>
  <c r="N7" i="6"/>
  <c r="O7" i="6" s="1"/>
  <c r="AC7" i="6"/>
  <c r="W7" i="6"/>
  <c r="A9" i="6"/>
  <c r="L9" i="6"/>
  <c r="C8" i="6"/>
  <c r="Q7" i="6"/>
  <c r="G6" i="6"/>
  <c r="R8" i="6"/>
  <c r="O5" i="6"/>
  <c r="O5" i="5"/>
  <c r="Y5" i="5" s="1"/>
  <c r="W9" i="5"/>
  <c r="M7" i="5"/>
  <c r="AC8" i="5"/>
  <c r="N7" i="5"/>
  <c r="N6" i="5"/>
  <c r="O6" i="5" s="1"/>
  <c r="AC7" i="5"/>
  <c r="M8" i="5"/>
  <c r="O8" i="5" s="1"/>
  <c r="C8" i="5"/>
  <c r="L9" i="5"/>
  <c r="A9" i="5"/>
  <c r="R8" i="5"/>
  <c r="G6" i="5"/>
  <c r="AC9" i="5" s="1"/>
  <c r="Q7" i="5"/>
  <c r="O5" i="4"/>
  <c r="AA5" i="4" s="1"/>
  <c r="M8" i="4"/>
  <c r="O8" i="4" s="1"/>
  <c r="O6" i="4"/>
  <c r="AA6" i="4" s="1"/>
  <c r="G7" i="4"/>
  <c r="R9" i="4"/>
  <c r="Q8" i="4"/>
  <c r="Y6" i="4"/>
  <c r="Y5" i="4"/>
  <c r="W8" i="4"/>
  <c r="AC8" i="4"/>
  <c r="O5" i="3"/>
  <c r="A7" i="3"/>
  <c r="C6" i="3"/>
  <c r="L7" i="3"/>
  <c r="O6" i="3"/>
  <c r="R7" i="3"/>
  <c r="Q6" i="3"/>
  <c r="G5" i="3"/>
  <c r="AC7" i="3"/>
  <c r="W7" i="3"/>
  <c r="AA5" i="2"/>
  <c r="Y5" i="2"/>
  <c r="L7" i="2"/>
  <c r="A7" i="2"/>
  <c r="C6" i="2"/>
  <c r="O6" i="2"/>
  <c r="G6" i="2"/>
  <c r="R8" i="2"/>
  <c r="Q7" i="2"/>
  <c r="W8" i="2"/>
  <c r="O7" i="13" l="1"/>
  <c r="AA7" i="13" s="1"/>
  <c r="AB6" i="13"/>
  <c r="Y6" i="6"/>
  <c r="Z8" i="6"/>
  <c r="AA7" i="7"/>
  <c r="AB7" i="7"/>
  <c r="A9" i="4"/>
  <c r="L9" i="4"/>
  <c r="C8" i="4"/>
  <c r="AA5" i="5"/>
  <c r="AB5" i="8"/>
  <c r="W8" i="1"/>
  <c r="AB8" i="5"/>
  <c r="Q8" i="13"/>
  <c r="G7" i="13"/>
  <c r="R9" i="13"/>
  <c r="Z6" i="13"/>
  <c r="AD6" i="13" s="1"/>
  <c r="C8" i="13"/>
  <c r="L9" i="13"/>
  <c r="A9" i="13"/>
  <c r="M8" i="13"/>
  <c r="N8" i="13"/>
  <c r="Y7" i="13"/>
  <c r="Z5" i="13"/>
  <c r="AB5" i="13"/>
  <c r="W10" i="13"/>
  <c r="AC9" i="13"/>
  <c r="R8" i="9"/>
  <c r="Q7" i="9"/>
  <c r="G6" i="9"/>
  <c r="AC9" i="9" s="1"/>
  <c r="AC8" i="9"/>
  <c r="N8" i="9"/>
  <c r="M8" i="9"/>
  <c r="AA6" i="9"/>
  <c r="Y6" i="9"/>
  <c r="O7" i="9"/>
  <c r="C8" i="9"/>
  <c r="L9" i="9"/>
  <c r="A9" i="9"/>
  <c r="Z5" i="9"/>
  <c r="AB5" i="9"/>
  <c r="AB7" i="8"/>
  <c r="Z7" i="8"/>
  <c r="AB6" i="8"/>
  <c r="Z6" i="8"/>
  <c r="AD6" i="8" s="1"/>
  <c r="AA5" i="8"/>
  <c r="Y5" i="8"/>
  <c r="W8" i="8"/>
  <c r="AC8" i="8"/>
  <c r="R9" i="8"/>
  <c r="G7" i="8"/>
  <c r="Q9" i="8" s="1"/>
  <c r="N9" i="8"/>
  <c r="M9" i="8"/>
  <c r="L10" i="8"/>
  <c r="C9" i="8"/>
  <c r="A10" i="8"/>
  <c r="M8" i="7"/>
  <c r="N8" i="7"/>
  <c r="L9" i="7"/>
  <c r="A9" i="7"/>
  <c r="C8" i="7"/>
  <c r="Q8" i="7"/>
  <c r="R9" i="7"/>
  <c r="G7" i="7"/>
  <c r="AA5" i="7"/>
  <c r="Y5" i="7"/>
  <c r="AC9" i="7"/>
  <c r="W10" i="7"/>
  <c r="AA5" i="6"/>
  <c r="Y5" i="6"/>
  <c r="R9" i="6"/>
  <c r="Q8" i="6"/>
  <c r="G7" i="6"/>
  <c r="W8" i="6"/>
  <c r="AC8" i="6"/>
  <c r="L10" i="6"/>
  <c r="C9" i="6"/>
  <c r="A10" i="6"/>
  <c r="Z6" i="6"/>
  <c r="AB6" i="6"/>
  <c r="N9" i="6"/>
  <c r="M9" i="6"/>
  <c r="AB8" i="6"/>
  <c r="AB5" i="5"/>
  <c r="Z5" i="5"/>
  <c r="AD5" i="5" s="1"/>
  <c r="W10" i="5"/>
  <c r="Q8" i="5"/>
  <c r="G7" i="5"/>
  <c r="AC10" i="5" s="1"/>
  <c r="R9" i="5"/>
  <c r="M9" i="5"/>
  <c r="N9" i="5"/>
  <c r="O7" i="5"/>
  <c r="A10" i="5"/>
  <c r="C9" i="5"/>
  <c r="L10" i="5"/>
  <c r="AA8" i="4"/>
  <c r="AB8" i="4"/>
  <c r="Y8" i="4"/>
  <c r="AB5" i="4"/>
  <c r="Z5" i="4"/>
  <c r="W9" i="4"/>
  <c r="AC9" i="4"/>
  <c r="Q9" i="4"/>
  <c r="R10" i="4"/>
  <c r="G8" i="4"/>
  <c r="AB7" i="4"/>
  <c r="Z7" i="4"/>
  <c r="AB6" i="4"/>
  <c r="Z6" i="4"/>
  <c r="AD6" i="4" s="1"/>
  <c r="Q7" i="3"/>
  <c r="R8" i="3"/>
  <c r="G6" i="3"/>
  <c r="AB5" i="3"/>
  <c r="Z5" i="3"/>
  <c r="Y5" i="3"/>
  <c r="AA5" i="3"/>
  <c r="N7" i="3"/>
  <c r="M7" i="3"/>
  <c r="W8" i="3"/>
  <c r="AC8" i="3"/>
  <c r="C7" i="3"/>
  <c r="L8" i="3"/>
  <c r="A8" i="3"/>
  <c r="Z6" i="2"/>
  <c r="G7" i="2"/>
  <c r="R9" i="2"/>
  <c r="Q8" i="2"/>
  <c r="AA6" i="2"/>
  <c r="Y6" i="2"/>
  <c r="M7" i="2"/>
  <c r="N7" i="2"/>
  <c r="C7" i="2"/>
  <c r="A8" i="2"/>
  <c r="L8" i="2"/>
  <c r="Z5" i="2"/>
  <c r="AB5" i="2"/>
  <c r="W9" i="2"/>
  <c r="AC8" i="2"/>
  <c r="AD5" i="13" l="1"/>
  <c r="AD5" i="9"/>
  <c r="AD7" i="8"/>
  <c r="AD6" i="6"/>
  <c r="AD5" i="4"/>
  <c r="AD5" i="3"/>
  <c r="AD5" i="2"/>
  <c r="Z5" i="8"/>
  <c r="AD5" i="8" s="1"/>
  <c r="AA7" i="8"/>
  <c r="Y7" i="8"/>
  <c r="Y7" i="7"/>
  <c r="AA7" i="4"/>
  <c r="Y7" i="4"/>
  <c r="AD7" i="4" s="1"/>
  <c r="AC9" i="2"/>
  <c r="Z8" i="4"/>
  <c r="AD8" i="4" s="1"/>
  <c r="N9" i="4"/>
  <c r="M9" i="4"/>
  <c r="O9" i="4" s="1"/>
  <c r="O7" i="2"/>
  <c r="AA7" i="2" s="1"/>
  <c r="Y8" i="5"/>
  <c r="O8" i="7"/>
  <c r="AA8" i="7" s="1"/>
  <c r="L10" i="4"/>
  <c r="C9" i="4"/>
  <c r="A10" i="4"/>
  <c r="Z7" i="7"/>
  <c r="AD7" i="7" s="1"/>
  <c r="W9" i="1"/>
  <c r="Z8" i="5"/>
  <c r="AC10" i="13"/>
  <c r="AA8" i="5"/>
  <c r="AC10" i="7"/>
  <c r="AB7" i="13"/>
  <c r="Z7" i="13"/>
  <c r="AD7" i="13" s="1"/>
  <c r="W11" i="13"/>
  <c r="O8" i="13"/>
  <c r="G8" i="13"/>
  <c r="R10" i="13"/>
  <c r="Q9" i="13"/>
  <c r="A10" i="13"/>
  <c r="C9" i="13"/>
  <c r="L10" i="13"/>
  <c r="M9" i="13"/>
  <c r="N9" i="13"/>
  <c r="N9" i="9"/>
  <c r="M9" i="9"/>
  <c r="Q8" i="9"/>
  <c r="G7" i="9"/>
  <c r="R9" i="9"/>
  <c r="AB6" i="9"/>
  <c r="Z6" i="9"/>
  <c r="AD6" i="9" s="1"/>
  <c r="A10" i="9"/>
  <c r="L10" i="9"/>
  <c r="C9" i="9"/>
  <c r="O8" i="9"/>
  <c r="M10" i="8"/>
  <c r="N10" i="8"/>
  <c r="G8" i="8"/>
  <c r="Q10" i="8" s="1"/>
  <c r="R10" i="8"/>
  <c r="A11" i="8"/>
  <c r="L11" i="8"/>
  <c r="C10" i="8"/>
  <c r="O9" i="8"/>
  <c r="AC9" i="8"/>
  <c r="W9" i="8"/>
  <c r="AB8" i="8"/>
  <c r="Z8" i="8"/>
  <c r="Y8" i="8"/>
  <c r="AA8" i="8"/>
  <c r="A10" i="7"/>
  <c r="L10" i="7"/>
  <c r="C9" i="7"/>
  <c r="AB5" i="7"/>
  <c r="Z5" i="7"/>
  <c r="AD5" i="7" s="1"/>
  <c r="G8" i="7"/>
  <c r="R10" i="7"/>
  <c r="Q9" i="7"/>
  <c r="Y8" i="7"/>
  <c r="W11" i="7"/>
  <c r="AB6" i="7"/>
  <c r="Z6" i="7"/>
  <c r="AD6" i="7" s="1"/>
  <c r="AA6" i="7"/>
  <c r="Y6" i="7"/>
  <c r="N9" i="7"/>
  <c r="M9" i="7"/>
  <c r="AA8" i="6"/>
  <c r="Y8" i="6"/>
  <c r="AD8" i="6" s="1"/>
  <c r="A11" i="6"/>
  <c r="L11" i="6"/>
  <c r="C10" i="6"/>
  <c r="N10" i="6"/>
  <c r="M10" i="6"/>
  <c r="O9" i="6"/>
  <c r="AB5" i="6"/>
  <c r="Z5" i="6"/>
  <c r="AD5" i="6" s="1"/>
  <c r="AB7" i="6"/>
  <c r="Z7" i="6"/>
  <c r="AC9" i="6"/>
  <c r="W9" i="6"/>
  <c r="AA7" i="6"/>
  <c r="Y7" i="6"/>
  <c r="Q9" i="6"/>
  <c r="G8" i="6"/>
  <c r="R10" i="6"/>
  <c r="W11" i="5"/>
  <c r="AC11" i="5"/>
  <c r="O9" i="5"/>
  <c r="N10" i="5"/>
  <c r="M10" i="5"/>
  <c r="L11" i="5"/>
  <c r="C10" i="5"/>
  <c r="A11" i="5"/>
  <c r="AB6" i="5"/>
  <c r="Z6" i="5"/>
  <c r="R10" i="5"/>
  <c r="G8" i="5"/>
  <c r="Q9" i="5"/>
  <c r="Y6" i="5"/>
  <c r="AA6" i="5"/>
  <c r="Q10" i="4"/>
  <c r="G9" i="4"/>
  <c r="R11" i="4"/>
  <c r="AC10" i="4"/>
  <c r="W10" i="4"/>
  <c r="AC9" i="3"/>
  <c r="W9" i="3"/>
  <c r="Y6" i="3"/>
  <c r="AA6" i="3"/>
  <c r="Z6" i="3"/>
  <c r="AB6" i="3"/>
  <c r="A9" i="3"/>
  <c r="C8" i="3"/>
  <c r="L9" i="3"/>
  <c r="O7" i="3"/>
  <c r="R9" i="3"/>
  <c r="Q8" i="3"/>
  <c r="G7" i="3"/>
  <c r="N8" i="3"/>
  <c r="M8" i="3"/>
  <c r="Z7" i="2"/>
  <c r="AB6" i="2"/>
  <c r="AD6" i="2" s="1"/>
  <c r="L9" i="2"/>
  <c r="C8" i="2"/>
  <c r="A9" i="2"/>
  <c r="M8" i="2"/>
  <c r="N8" i="2"/>
  <c r="G8" i="2"/>
  <c r="R10" i="2"/>
  <c r="Q9" i="2"/>
  <c r="W10" i="2"/>
  <c r="AD8" i="8" l="1"/>
  <c r="AD7" i="6"/>
  <c r="AD6" i="5"/>
  <c r="AD8" i="5"/>
  <c r="AD6" i="3"/>
  <c r="Y7" i="2"/>
  <c r="N10" i="4"/>
  <c r="M10" i="4"/>
  <c r="O10" i="4" s="1"/>
  <c r="O9" i="7"/>
  <c r="O9" i="9"/>
  <c r="W10" i="1"/>
  <c r="O8" i="2"/>
  <c r="AA8" i="2" s="1"/>
  <c r="O10" i="8"/>
  <c r="AA9" i="4"/>
  <c r="Y9" i="4"/>
  <c r="Z8" i="7"/>
  <c r="AC11" i="7"/>
  <c r="O9" i="13"/>
  <c r="Y9" i="13" s="1"/>
  <c r="C10" i="4"/>
  <c r="A11" i="4"/>
  <c r="L11" i="4"/>
  <c r="Q10" i="13"/>
  <c r="G9" i="13"/>
  <c r="R11" i="13"/>
  <c r="AC11" i="13"/>
  <c r="M10" i="13"/>
  <c r="N10" i="13"/>
  <c r="W12" i="13"/>
  <c r="L11" i="13"/>
  <c r="C10" i="13"/>
  <c r="A11" i="13"/>
  <c r="Z7" i="9"/>
  <c r="AB7" i="9"/>
  <c r="L11" i="9"/>
  <c r="C10" i="9"/>
  <c r="A11" i="9"/>
  <c r="Y7" i="9"/>
  <c r="AA7" i="9"/>
  <c r="N10" i="9"/>
  <c r="M10" i="9"/>
  <c r="R10" i="9"/>
  <c r="Q9" i="9"/>
  <c r="G8" i="9"/>
  <c r="AC10" i="9"/>
  <c r="L12" i="8"/>
  <c r="A12" i="8"/>
  <c r="C11" i="8"/>
  <c r="R11" i="8"/>
  <c r="G9" i="8"/>
  <c r="Q11" i="8" s="1"/>
  <c r="W10" i="8"/>
  <c r="AC10" i="8"/>
  <c r="N11" i="8"/>
  <c r="M11" i="8"/>
  <c r="W12" i="7"/>
  <c r="N10" i="7"/>
  <c r="M10" i="7"/>
  <c r="R11" i="7"/>
  <c r="Q10" i="7"/>
  <c r="G9" i="7"/>
  <c r="C10" i="7"/>
  <c r="A11" i="7"/>
  <c r="L11" i="7"/>
  <c r="AB8" i="7"/>
  <c r="W10" i="6"/>
  <c r="AC10" i="6"/>
  <c r="O10" i="6"/>
  <c r="R11" i="6"/>
  <c r="Q10" i="6"/>
  <c r="G9" i="6"/>
  <c r="M11" i="6"/>
  <c r="N11" i="6"/>
  <c r="C11" i="6"/>
  <c r="L12" i="6"/>
  <c r="A12" i="6"/>
  <c r="N11" i="5"/>
  <c r="M11" i="5"/>
  <c r="O11" i="5" s="1"/>
  <c r="AC12" i="5"/>
  <c r="W12" i="5"/>
  <c r="A12" i="5"/>
  <c r="C11" i="5"/>
  <c r="L12" i="5"/>
  <c r="Z7" i="5"/>
  <c r="AB7" i="5"/>
  <c r="Q10" i="5"/>
  <c r="R11" i="5"/>
  <c r="G9" i="5"/>
  <c r="O10" i="5"/>
  <c r="Y7" i="5"/>
  <c r="AA7" i="5"/>
  <c r="AA10" i="4"/>
  <c r="Y10" i="4"/>
  <c r="W11" i="4"/>
  <c r="AC11" i="4"/>
  <c r="R12" i="4"/>
  <c r="Q11" i="4"/>
  <c r="G10" i="4"/>
  <c r="Q9" i="3"/>
  <c r="R10" i="3"/>
  <c r="G8" i="3"/>
  <c r="O8" i="3"/>
  <c r="W10" i="3"/>
  <c r="AC10" i="3"/>
  <c r="N9" i="3"/>
  <c r="M9" i="3"/>
  <c r="L10" i="3"/>
  <c r="C9" i="3"/>
  <c r="A10" i="3"/>
  <c r="AB7" i="2"/>
  <c r="W11" i="2"/>
  <c r="M9" i="2"/>
  <c r="N9" i="2"/>
  <c r="L10" i="2"/>
  <c r="C9" i="2"/>
  <c r="A10" i="2"/>
  <c r="G9" i="2"/>
  <c r="R11" i="2"/>
  <c r="Q10" i="2"/>
  <c r="AC10" i="2"/>
  <c r="AD7" i="9" l="1"/>
  <c r="AD8" i="7"/>
  <c r="AD7" i="5"/>
  <c r="Y8" i="2"/>
  <c r="AD7" i="2"/>
  <c r="W11" i="1"/>
  <c r="O10" i="7"/>
  <c r="O11" i="8"/>
  <c r="M11" i="4"/>
  <c r="O11" i="4" s="1"/>
  <c r="N11" i="4"/>
  <c r="O11" i="6"/>
  <c r="Z9" i="4"/>
  <c r="AD9" i="4" s="1"/>
  <c r="AB9" i="4"/>
  <c r="Y9" i="9"/>
  <c r="AB10" i="4"/>
  <c r="Z10" i="4"/>
  <c r="AC12" i="7"/>
  <c r="AA9" i="13"/>
  <c r="O9" i="2"/>
  <c r="AA9" i="2" s="1"/>
  <c r="Z9" i="13"/>
  <c r="L12" i="4"/>
  <c r="A12" i="4"/>
  <c r="C11" i="4"/>
  <c r="AC12" i="13"/>
  <c r="AB8" i="13"/>
  <c r="Z8" i="13"/>
  <c r="W13" i="13"/>
  <c r="AA8" i="13"/>
  <c r="Y8" i="13"/>
  <c r="A12" i="13"/>
  <c r="C11" i="13"/>
  <c r="L12" i="13"/>
  <c r="G10" i="13"/>
  <c r="R12" i="13"/>
  <c r="Q11" i="13"/>
  <c r="M11" i="13"/>
  <c r="N11" i="13"/>
  <c r="O10" i="13"/>
  <c r="O9" i="3"/>
  <c r="AA9" i="3" s="1"/>
  <c r="AB8" i="9"/>
  <c r="Z8" i="9"/>
  <c r="AA8" i="9"/>
  <c r="Y8" i="9"/>
  <c r="Q10" i="9"/>
  <c r="G9" i="9"/>
  <c r="R11" i="9"/>
  <c r="AC11" i="9"/>
  <c r="AA9" i="9"/>
  <c r="A12" i="9"/>
  <c r="C11" i="9"/>
  <c r="L12" i="9"/>
  <c r="M11" i="9"/>
  <c r="N11" i="9"/>
  <c r="O10" i="9"/>
  <c r="AC12" i="9"/>
  <c r="G10" i="8"/>
  <c r="Q12" i="8" s="1"/>
  <c r="R12" i="8"/>
  <c r="W11" i="8"/>
  <c r="AC11" i="8"/>
  <c r="M12" i="8"/>
  <c r="N12" i="8"/>
  <c r="AB10" i="8"/>
  <c r="Z10" i="8"/>
  <c r="A13" i="8"/>
  <c r="C12" i="8"/>
  <c r="L13" i="8"/>
  <c r="AB9" i="8"/>
  <c r="Z9" i="8"/>
  <c r="AD9" i="8" s="1"/>
  <c r="AA9" i="8"/>
  <c r="Y9" i="8"/>
  <c r="Y10" i="8"/>
  <c r="AA10" i="8"/>
  <c r="W13" i="7"/>
  <c r="L12" i="7"/>
  <c r="A12" i="7"/>
  <c r="C11" i="7"/>
  <c r="G10" i="7"/>
  <c r="Q11" i="7"/>
  <c r="R12" i="7"/>
  <c r="N11" i="7"/>
  <c r="M11" i="7"/>
  <c r="A13" i="6"/>
  <c r="C12" i="6"/>
  <c r="L13" i="6"/>
  <c r="Q11" i="6"/>
  <c r="G10" i="6"/>
  <c r="R12" i="6"/>
  <c r="N12" i="6"/>
  <c r="M12" i="6"/>
  <c r="O12" i="6" s="1"/>
  <c r="AB9" i="6"/>
  <c r="Z9" i="6"/>
  <c r="AA9" i="6"/>
  <c r="Y9" i="6"/>
  <c r="AC11" i="6"/>
  <c r="W11" i="6"/>
  <c r="AB11" i="5"/>
  <c r="Z11" i="5"/>
  <c r="W13" i="5"/>
  <c r="N12" i="5"/>
  <c r="M12" i="5"/>
  <c r="R12" i="5"/>
  <c r="Q11" i="5"/>
  <c r="AA11" i="5" s="1"/>
  <c r="G10" i="5"/>
  <c r="AC13" i="5" s="1"/>
  <c r="C12" i="5"/>
  <c r="L13" i="5"/>
  <c r="A13" i="5"/>
  <c r="Z9" i="5"/>
  <c r="AB9" i="5"/>
  <c r="Y9" i="5"/>
  <c r="AA9" i="5"/>
  <c r="AC12" i="4"/>
  <c r="W12" i="4"/>
  <c r="Q12" i="4"/>
  <c r="R13" i="4"/>
  <c r="G11" i="4"/>
  <c r="N10" i="3"/>
  <c r="M10" i="3"/>
  <c r="AC11" i="3"/>
  <c r="W11" i="3"/>
  <c r="R11" i="3"/>
  <c r="Q10" i="3"/>
  <c r="G9" i="3"/>
  <c r="AB7" i="3"/>
  <c r="Z7" i="3"/>
  <c r="A11" i="3"/>
  <c r="L11" i="3"/>
  <c r="C10" i="3"/>
  <c r="Y7" i="3"/>
  <c r="AA7" i="3"/>
  <c r="Q11" i="2"/>
  <c r="G10" i="2"/>
  <c r="R12" i="2"/>
  <c r="A11" i="2"/>
  <c r="L11" i="2"/>
  <c r="C10" i="2"/>
  <c r="M10" i="2"/>
  <c r="N10" i="2"/>
  <c r="W12" i="2"/>
  <c r="AC11" i="2"/>
  <c r="Z8" i="2"/>
  <c r="AB8" i="2"/>
  <c r="AD8" i="13" l="1"/>
  <c r="AD9" i="6"/>
  <c r="AD9" i="5"/>
  <c r="AD8" i="9"/>
  <c r="AD10" i="8"/>
  <c r="AD10" i="4"/>
  <c r="AD7" i="3"/>
  <c r="AD8" i="2"/>
  <c r="Y9" i="3"/>
  <c r="AC12" i="2"/>
  <c r="Z9" i="2"/>
  <c r="AB9" i="7"/>
  <c r="Z9" i="7"/>
  <c r="Z9" i="9"/>
  <c r="AD9" i="9" s="1"/>
  <c r="AB9" i="9"/>
  <c r="AA11" i="8"/>
  <c r="AA9" i="7"/>
  <c r="Y9" i="7"/>
  <c r="Y9" i="2"/>
  <c r="AB9" i="13"/>
  <c r="AD9" i="13" s="1"/>
  <c r="M12" i="4"/>
  <c r="N12" i="4"/>
  <c r="O11" i="13"/>
  <c r="Y11" i="13" s="1"/>
  <c r="C12" i="4"/>
  <c r="A13" i="4"/>
  <c r="L13" i="4"/>
  <c r="W12" i="1"/>
  <c r="O11" i="7"/>
  <c r="Y11" i="7" s="1"/>
  <c r="AC13" i="13"/>
  <c r="Q12" i="13"/>
  <c r="G11" i="13"/>
  <c r="R13" i="13"/>
  <c r="W14" i="13"/>
  <c r="M12" i="13"/>
  <c r="N12" i="13"/>
  <c r="C12" i="13"/>
  <c r="AC14" i="13" s="1"/>
  <c r="L13" i="13"/>
  <c r="A13" i="13"/>
  <c r="O10" i="3"/>
  <c r="R12" i="9"/>
  <c r="Q11" i="9"/>
  <c r="G10" i="9"/>
  <c r="M12" i="9"/>
  <c r="N12" i="9"/>
  <c r="C12" i="9"/>
  <c r="L13" i="9"/>
  <c r="A13" i="9"/>
  <c r="O11" i="9"/>
  <c r="O12" i="8"/>
  <c r="L14" i="8"/>
  <c r="A14" i="8"/>
  <c r="C13" i="8"/>
  <c r="W12" i="8"/>
  <c r="AC12" i="8"/>
  <c r="M13" i="8"/>
  <c r="N13" i="8"/>
  <c r="Y11" i="8"/>
  <c r="G11" i="8"/>
  <c r="Q13" i="8" s="1"/>
  <c r="R13" i="8"/>
  <c r="Q12" i="7"/>
  <c r="G11" i="7"/>
  <c r="R13" i="7"/>
  <c r="AC13" i="7"/>
  <c r="AA11" i="7"/>
  <c r="M12" i="7"/>
  <c r="N12" i="7"/>
  <c r="W14" i="7"/>
  <c r="A13" i="7"/>
  <c r="L13" i="7"/>
  <c r="C12" i="7"/>
  <c r="Y11" i="6"/>
  <c r="AA11" i="6"/>
  <c r="W12" i="6"/>
  <c r="AC12" i="6"/>
  <c r="AB11" i="6"/>
  <c r="Z11" i="6"/>
  <c r="AB10" i="6"/>
  <c r="Z10" i="6"/>
  <c r="R13" i="6"/>
  <c r="Q12" i="6"/>
  <c r="G11" i="6"/>
  <c r="Y10" i="6"/>
  <c r="AA10" i="6"/>
  <c r="M13" i="6"/>
  <c r="N13" i="6"/>
  <c r="C13" i="6"/>
  <c r="L14" i="6"/>
  <c r="A14" i="6"/>
  <c r="O12" i="5"/>
  <c r="AA12" i="5" s="1"/>
  <c r="W14" i="5"/>
  <c r="A14" i="5"/>
  <c r="C13" i="5"/>
  <c r="L14" i="5"/>
  <c r="Y11" i="5"/>
  <c r="AD11" i="5" s="1"/>
  <c r="M13" i="5"/>
  <c r="N13" i="5"/>
  <c r="AB10" i="5"/>
  <c r="Z10" i="5"/>
  <c r="AD10" i="5" s="1"/>
  <c r="Q12" i="5"/>
  <c r="G11" i="5"/>
  <c r="AC14" i="5" s="1"/>
  <c r="R13" i="5"/>
  <c r="AA10" i="5"/>
  <c r="Y10" i="5"/>
  <c r="W13" i="4"/>
  <c r="AC13" i="4"/>
  <c r="G12" i="4"/>
  <c r="R14" i="4"/>
  <c r="Q13" i="4"/>
  <c r="Q11" i="3"/>
  <c r="G10" i="3"/>
  <c r="R12" i="3"/>
  <c r="W12" i="3"/>
  <c r="AC12" i="3"/>
  <c r="N11" i="3"/>
  <c r="M11" i="3"/>
  <c r="C11" i="3"/>
  <c r="L12" i="3"/>
  <c r="A12" i="3"/>
  <c r="Z8" i="3"/>
  <c r="AB8" i="3"/>
  <c r="Y8" i="3"/>
  <c r="AA8" i="3"/>
  <c r="W13" i="2"/>
  <c r="C11" i="2"/>
  <c r="L12" i="2"/>
  <c r="A12" i="2"/>
  <c r="R13" i="2"/>
  <c r="G11" i="2"/>
  <c r="Q12" i="2"/>
  <c r="AB9" i="2"/>
  <c r="O10" i="2"/>
  <c r="M11" i="2"/>
  <c r="N11" i="2"/>
  <c r="AD10" i="6" l="1"/>
  <c r="AD9" i="7"/>
  <c r="AD11" i="6"/>
  <c r="AD8" i="3"/>
  <c r="AD9" i="2"/>
  <c r="AA11" i="13"/>
  <c r="AC14" i="7"/>
  <c r="O13" i="6"/>
  <c r="AB9" i="3"/>
  <c r="Z9" i="3"/>
  <c r="O11" i="2"/>
  <c r="AA11" i="2" s="1"/>
  <c r="AA10" i="7"/>
  <c r="Y10" i="7"/>
  <c r="C13" i="4"/>
  <c r="L14" i="4"/>
  <c r="A14" i="4"/>
  <c r="M13" i="4"/>
  <c r="N13" i="4"/>
  <c r="AA11" i="4"/>
  <c r="Y11" i="4"/>
  <c r="O13" i="8"/>
  <c r="O12" i="9"/>
  <c r="O12" i="13"/>
  <c r="AB10" i="7"/>
  <c r="Z10" i="7"/>
  <c r="AB11" i="4"/>
  <c r="Z11" i="4"/>
  <c r="O12" i="4"/>
  <c r="Z11" i="8"/>
  <c r="AD11" i="8" s="1"/>
  <c r="AB11" i="8"/>
  <c r="W13" i="1"/>
  <c r="A14" i="13"/>
  <c r="C13" i="13"/>
  <c r="L14" i="13"/>
  <c r="W15" i="13"/>
  <c r="AB10" i="13"/>
  <c r="Z10" i="13"/>
  <c r="M13" i="13"/>
  <c r="N13" i="13"/>
  <c r="AA10" i="13"/>
  <c r="Y10" i="13"/>
  <c r="R14" i="13"/>
  <c r="G12" i="13"/>
  <c r="Q13" i="13"/>
  <c r="Z11" i="13"/>
  <c r="AD11" i="13" s="1"/>
  <c r="AB11" i="13"/>
  <c r="O11" i="3"/>
  <c r="Y11" i="3" s="1"/>
  <c r="M13" i="9"/>
  <c r="N13" i="9"/>
  <c r="A14" i="9"/>
  <c r="C13" i="9"/>
  <c r="L14" i="9"/>
  <c r="AB10" i="9"/>
  <c r="Z10" i="9"/>
  <c r="Q12" i="9"/>
  <c r="G11" i="9"/>
  <c r="AC14" i="9" s="1"/>
  <c r="R13" i="9"/>
  <c r="AA10" i="9"/>
  <c r="Y10" i="9"/>
  <c r="AC13" i="9"/>
  <c r="W13" i="8"/>
  <c r="AC13" i="8"/>
  <c r="N14" i="8"/>
  <c r="M14" i="8"/>
  <c r="G12" i="8"/>
  <c r="Q14" i="8" s="1"/>
  <c r="R14" i="8"/>
  <c r="A15" i="8"/>
  <c r="C14" i="8"/>
  <c r="L15" i="8"/>
  <c r="Z11" i="7"/>
  <c r="AB11" i="7"/>
  <c r="L14" i="7"/>
  <c r="A14" i="7"/>
  <c r="C13" i="7"/>
  <c r="AC15" i="7" s="1"/>
  <c r="W15" i="7"/>
  <c r="Q13" i="7"/>
  <c r="G12" i="7"/>
  <c r="R14" i="7"/>
  <c r="M13" i="7"/>
  <c r="N13" i="7"/>
  <c r="O12" i="7"/>
  <c r="AA12" i="6"/>
  <c r="AC13" i="6"/>
  <c r="W13" i="6"/>
  <c r="A15" i="6"/>
  <c r="C14" i="6"/>
  <c r="L15" i="6"/>
  <c r="Y12" i="6"/>
  <c r="Q13" i="6"/>
  <c r="G12" i="6"/>
  <c r="R14" i="6"/>
  <c r="N14" i="6"/>
  <c r="M14" i="6"/>
  <c r="O14" i="6" s="1"/>
  <c r="AB12" i="6"/>
  <c r="Z12" i="6"/>
  <c r="M14" i="5"/>
  <c r="N14" i="5"/>
  <c r="C14" i="5"/>
  <c r="L15" i="5"/>
  <c r="A15" i="5"/>
  <c r="W15" i="5"/>
  <c r="R14" i="5"/>
  <c r="Q13" i="5"/>
  <c r="G12" i="5"/>
  <c r="O13" i="5"/>
  <c r="AB12" i="5"/>
  <c r="Z12" i="5"/>
  <c r="Y12" i="5"/>
  <c r="AC14" i="4"/>
  <c r="W14" i="4"/>
  <c r="Q14" i="4"/>
  <c r="R15" i="4"/>
  <c r="G13" i="4"/>
  <c r="AA11" i="3"/>
  <c r="A13" i="3"/>
  <c r="L13" i="3"/>
  <c r="C12" i="3"/>
  <c r="N12" i="3"/>
  <c r="M12" i="3"/>
  <c r="AC13" i="3"/>
  <c r="W13" i="3"/>
  <c r="R13" i="3"/>
  <c r="Q12" i="3"/>
  <c r="G11" i="3"/>
  <c r="A13" i="2"/>
  <c r="C12" i="2"/>
  <c r="L13" i="2"/>
  <c r="Y11" i="2"/>
  <c r="M12" i="2"/>
  <c r="N12" i="2"/>
  <c r="W14" i="2"/>
  <c r="Q13" i="2"/>
  <c r="R14" i="2"/>
  <c r="G12" i="2"/>
  <c r="AC13" i="2"/>
  <c r="AD10" i="13" l="1"/>
  <c r="AD12" i="6"/>
  <c r="AD12" i="5"/>
  <c r="AD9" i="3"/>
  <c r="AD10" i="9"/>
  <c r="AD11" i="7"/>
  <c r="AD10" i="7"/>
  <c r="AD11" i="4"/>
  <c r="O13" i="4"/>
  <c r="O14" i="5"/>
  <c r="W14" i="1"/>
  <c r="A15" i="4"/>
  <c r="C14" i="4"/>
  <c r="L15" i="4"/>
  <c r="Y12" i="9"/>
  <c r="M14" i="4"/>
  <c r="N14" i="4"/>
  <c r="O13" i="9"/>
  <c r="AC15" i="13"/>
  <c r="W16" i="13"/>
  <c r="M14" i="13"/>
  <c r="N14" i="13"/>
  <c r="Q14" i="13"/>
  <c r="G13" i="13"/>
  <c r="R15" i="13"/>
  <c r="O13" i="13"/>
  <c r="C14" i="13"/>
  <c r="L15" i="13"/>
  <c r="A15" i="13"/>
  <c r="Z10" i="3"/>
  <c r="AB10" i="3"/>
  <c r="Y10" i="3"/>
  <c r="AA10" i="3"/>
  <c r="O12" i="3"/>
  <c r="M14" i="9"/>
  <c r="N14" i="9"/>
  <c r="C14" i="9"/>
  <c r="L15" i="9"/>
  <c r="A15" i="9"/>
  <c r="AB11" i="9"/>
  <c r="Z11" i="9"/>
  <c r="AA11" i="9"/>
  <c r="Y11" i="9"/>
  <c r="R14" i="9"/>
  <c r="G12" i="9"/>
  <c r="Q13" i="9"/>
  <c r="G13" i="8"/>
  <c r="Q15" i="8" s="1"/>
  <c r="R15" i="8"/>
  <c r="AB13" i="8"/>
  <c r="Z13" i="8"/>
  <c r="O14" i="8"/>
  <c r="AA12" i="8"/>
  <c r="Y12" i="8"/>
  <c r="N15" i="8"/>
  <c r="M15" i="8"/>
  <c r="Y13" i="8"/>
  <c r="L16" i="8"/>
  <c r="A16" i="8"/>
  <c r="C15" i="8"/>
  <c r="AB12" i="8"/>
  <c r="Z12" i="8"/>
  <c r="AD12" i="8" s="1"/>
  <c r="AA13" i="8"/>
  <c r="W14" i="8"/>
  <c r="AC14" i="8"/>
  <c r="N14" i="7"/>
  <c r="M14" i="7"/>
  <c r="O14" i="7" s="1"/>
  <c r="O13" i="7"/>
  <c r="A15" i="7"/>
  <c r="L15" i="7"/>
  <c r="C14" i="7"/>
  <c r="W16" i="7"/>
  <c r="Q14" i="7"/>
  <c r="G13" i="7"/>
  <c r="AC16" i="7" s="1"/>
  <c r="R15" i="7"/>
  <c r="Y13" i="6"/>
  <c r="AA13" i="6"/>
  <c r="N15" i="6"/>
  <c r="M15" i="6"/>
  <c r="O15" i="6" s="1"/>
  <c r="C15" i="6"/>
  <c r="L16" i="6"/>
  <c r="A16" i="6"/>
  <c r="AB13" i="6"/>
  <c r="Z13" i="6"/>
  <c r="R15" i="6"/>
  <c r="G13" i="6"/>
  <c r="Q14" i="6"/>
  <c r="W14" i="6"/>
  <c r="AC14" i="6"/>
  <c r="A16" i="5"/>
  <c r="C15" i="5"/>
  <c r="L16" i="5"/>
  <c r="M15" i="5"/>
  <c r="N15" i="5"/>
  <c r="Q14" i="5"/>
  <c r="G13" i="5"/>
  <c r="AC16" i="5" s="1"/>
  <c r="R15" i="5"/>
  <c r="AB14" i="5"/>
  <c r="Z14" i="5"/>
  <c r="AC15" i="5"/>
  <c r="W16" i="5"/>
  <c r="G14" i="4"/>
  <c r="Q15" i="4"/>
  <c r="R16" i="4"/>
  <c r="W15" i="4"/>
  <c r="AC15" i="4"/>
  <c r="Q13" i="3"/>
  <c r="G12" i="3"/>
  <c r="R14" i="3"/>
  <c r="M13" i="3"/>
  <c r="N13" i="3"/>
  <c r="AB11" i="3"/>
  <c r="Z11" i="3"/>
  <c r="W14" i="3"/>
  <c r="AC14" i="3"/>
  <c r="C13" i="3"/>
  <c r="L14" i="3"/>
  <c r="A14" i="3"/>
  <c r="AB11" i="2"/>
  <c r="Z11" i="2"/>
  <c r="AD11" i="2" s="1"/>
  <c r="R15" i="2"/>
  <c r="Q14" i="2"/>
  <c r="G13" i="2"/>
  <c r="Y10" i="2"/>
  <c r="AA10" i="2"/>
  <c r="O12" i="2"/>
  <c r="N13" i="2"/>
  <c r="M13" i="2"/>
  <c r="C13" i="2"/>
  <c r="L14" i="2"/>
  <c r="A14" i="2"/>
  <c r="Z10" i="2"/>
  <c r="AB10" i="2"/>
  <c r="AC14" i="2"/>
  <c r="W15" i="2"/>
  <c r="AD13" i="6" l="1"/>
  <c r="AD11" i="3"/>
  <c r="AD11" i="9"/>
  <c r="AD13" i="8"/>
  <c r="AD10" i="3"/>
  <c r="AD10" i="2"/>
  <c r="AA12" i="9"/>
  <c r="AA13" i="9"/>
  <c r="Y13" i="4"/>
  <c r="AA13" i="4"/>
  <c r="O14" i="9"/>
  <c r="AB13" i="4"/>
  <c r="Z13" i="4"/>
  <c r="Y12" i="4"/>
  <c r="AA12" i="4"/>
  <c r="N15" i="4"/>
  <c r="M15" i="4"/>
  <c r="AB12" i="13"/>
  <c r="Z12" i="13"/>
  <c r="O14" i="4"/>
  <c r="W15" i="1"/>
  <c r="AB12" i="4"/>
  <c r="Z12" i="4"/>
  <c r="Y14" i="5"/>
  <c r="AD14" i="5" s="1"/>
  <c r="Z13" i="9"/>
  <c r="AA12" i="13"/>
  <c r="Y12" i="13"/>
  <c r="AB12" i="9"/>
  <c r="Z12" i="9"/>
  <c r="L16" i="4"/>
  <c r="A16" i="4"/>
  <c r="C15" i="4"/>
  <c r="AA14" i="5"/>
  <c r="O15" i="8"/>
  <c r="O14" i="13"/>
  <c r="M15" i="13"/>
  <c r="N15" i="13"/>
  <c r="W17" i="13"/>
  <c r="A16" i="13"/>
  <c r="C15" i="13"/>
  <c r="L16" i="13"/>
  <c r="AC16" i="13"/>
  <c r="R16" i="13"/>
  <c r="G14" i="13"/>
  <c r="Q15" i="13"/>
  <c r="A16" i="9"/>
  <c r="C15" i="9"/>
  <c r="L16" i="9"/>
  <c r="Y13" i="9"/>
  <c r="Q14" i="9"/>
  <c r="G13" i="9"/>
  <c r="AC16" i="9" s="1"/>
  <c r="R15" i="9"/>
  <c r="AC15" i="9"/>
  <c r="N15" i="9"/>
  <c r="M15" i="9"/>
  <c r="AB13" i="9"/>
  <c r="A17" i="8"/>
  <c r="C16" i="8"/>
  <c r="L17" i="8"/>
  <c r="W15" i="8"/>
  <c r="AC15" i="8"/>
  <c r="G14" i="8"/>
  <c r="Q16" i="8" s="1"/>
  <c r="R16" i="8"/>
  <c r="N16" i="8"/>
  <c r="M16" i="8"/>
  <c r="Q15" i="7"/>
  <c r="G14" i="7"/>
  <c r="R16" i="7"/>
  <c r="AB12" i="7"/>
  <c r="Z12" i="7"/>
  <c r="L16" i="7"/>
  <c r="A16" i="7"/>
  <c r="C15" i="7"/>
  <c r="AC17" i="7" s="1"/>
  <c r="AA14" i="7"/>
  <c r="Y14" i="7"/>
  <c r="W17" i="7"/>
  <c r="AA12" i="7"/>
  <c r="Y12" i="7"/>
  <c r="M15" i="7"/>
  <c r="N15" i="7"/>
  <c r="AA14" i="6"/>
  <c r="Q15" i="6"/>
  <c r="G14" i="6"/>
  <c r="R16" i="6"/>
  <c r="Y14" i="6"/>
  <c r="AC15" i="6"/>
  <c r="W15" i="6"/>
  <c r="M16" i="6"/>
  <c r="O16" i="6" s="1"/>
  <c r="N16" i="6"/>
  <c r="A17" i="6"/>
  <c r="C16" i="6"/>
  <c r="L17" i="6"/>
  <c r="AB14" i="6"/>
  <c r="Z14" i="6"/>
  <c r="O15" i="5"/>
  <c r="Z13" i="5"/>
  <c r="AB13" i="5"/>
  <c r="W17" i="5"/>
  <c r="Y13" i="5"/>
  <c r="AA13" i="5"/>
  <c r="R16" i="5"/>
  <c r="G14" i="5"/>
  <c r="AC17" i="5" s="1"/>
  <c r="Q15" i="5"/>
  <c r="M16" i="5"/>
  <c r="N16" i="5"/>
  <c r="C16" i="5"/>
  <c r="L17" i="5"/>
  <c r="A17" i="5"/>
  <c r="AC16" i="4"/>
  <c r="W16" i="4"/>
  <c r="Q16" i="4"/>
  <c r="G15" i="4"/>
  <c r="R17" i="4"/>
  <c r="O13" i="3"/>
  <c r="AA13" i="3" s="1"/>
  <c r="AC15" i="3"/>
  <c r="W15" i="3"/>
  <c r="N14" i="3"/>
  <c r="M14" i="3"/>
  <c r="O14" i="3" s="1"/>
  <c r="A15" i="3"/>
  <c r="L15" i="3"/>
  <c r="C14" i="3"/>
  <c r="R15" i="3"/>
  <c r="Q14" i="3"/>
  <c r="G13" i="3"/>
  <c r="A15" i="2"/>
  <c r="C14" i="2"/>
  <c r="L15" i="2"/>
  <c r="W16" i="2"/>
  <c r="N14" i="2"/>
  <c r="M14" i="2"/>
  <c r="O14" i="2" s="1"/>
  <c r="Q15" i="2"/>
  <c r="G14" i="2"/>
  <c r="R16" i="2"/>
  <c r="AC15" i="2"/>
  <c r="O13" i="2"/>
  <c r="AD12" i="9" l="1"/>
  <c r="AD13" i="9"/>
  <c r="AD14" i="6"/>
  <c r="AD12" i="4"/>
  <c r="AD12" i="13"/>
  <c r="AD12" i="7"/>
  <c r="AD13" i="5"/>
  <c r="AD13" i="4"/>
  <c r="AC16" i="2"/>
  <c r="Y13" i="3"/>
  <c r="O15" i="4"/>
  <c r="W16" i="1"/>
  <c r="N16" i="4"/>
  <c r="M16" i="4"/>
  <c r="O15" i="7"/>
  <c r="L17" i="4"/>
  <c r="C16" i="4"/>
  <c r="A17" i="4"/>
  <c r="Z13" i="3"/>
  <c r="W18" i="13"/>
  <c r="Q16" i="13"/>
  <c r="G15" i="13"/>
  <c r="R17" i="13"/>
  <c r="Z13" i="13"/>
  <c r="AB13" i="13"/>
  <c r="Y13" i="13"/>
  <c r="AA13" i="13"/>
  <c r="M16" i="13"/>
  <c r="N16" i="13"/>
  <c r="C16" i="13"/>
  <c r="L17" i="13"/>
  <c r="A17" i="13"/>
  <c r="O15" i="13"/>
  <c r="AC17" i="13"/>
  <c r="AB12" i="3"/>
  <c r="Z12" i="3"/>
  <c r="Y12" i="3"/>
  <c r="AA12" i="3"/>
  <c r="C16" i="9"/>
  <c r="L17" i="9"/>
  <c r="A17" i="9"/>
  <c r="Y14" i="9"/>
  <c r="AB14" i="9"/>
  <c r="Z14" i="9"/>
  <c r="AA14" i="9"/>
  <c r="R16" i="9"/>
  <c r="G14" i="9"/>
  <c r="Q15" i="9"/>
  <c r="O15" i="9"/>
  <c r="M16" i="9"/>
  <c r="N16" i="9"/>
  <c r="G15" i="8"/>
  <c r="Q17" i="8" s="1"/>
  <c r="R17" i="8"/>
  <c r="AB14" i="8"/>
  <c r="Z14" i="8"/>
  <c r="AD14" i="8" s="1"/>
  <c r="W16" i="8"/>
  <c r="AC16" i="8"/>
  <c r="AA14" i="8"/>
  <c r="Y14" i="8"/>
  <c r="Y15" i="8"/>
  <c r="AA15" i="8"/>
  <c r="N17" i="8"/>
  <c r="M17" i="8"/>
  <c r="O17" i="8" s="1"/>
  <c r="O16" i="8"/>
  <c r="L18" i="8"/>
  <c r="A18" i="8"/>
  <c r="C17" i="8"/>
  <c r="AB13" i="7"/>
  <c r="Z13" i="7"/>
  <c r="AA13" i="7"/>
  <c r="Y13" i="7"/>
  <c r="W18" i="7"/>
  <c r="M16" i="7"/>
  <c r="N16" i="7"/>
  <c r="A17" i="7"/>
  <c r="L17" i="7"/>
  <c r="C16" i="7"/>
  <c r="Q16" i="7"/>
  <c r="G15" i="7"/>
  <c r="R17" i="7"/>
  <c r="AB14" i="7"/>
  <c r="Z14" i="7"/>
  <c r="AD14" i="7" s="1"/>
  <c r="Y15" i="6"/>
  <c r="AA15" i="6"/>
  <c r="C17" i="6"/>
  <c r="L18" i="6"/>
  <c r="A18" i="6"/>
  <c r="AB16" i="6"/>
  <c r="Z16" i="6"/>
  <c r="AB15" i="6"/>
  <c r="Z15" i="6"/>
  <c r="AD15" i="6" s="1"/>
  <c r="R17" i="6"/>
  <c r="Q16" i="6"/>
  <c r="G15" i="6"/>
  <c r="N17" i="6"/>
  <c r="M17" i="6"/>
  <c r="W16" i="6"/>
  <c r="AC16" i="6"/>
  <c r="O16" i="5"/>
  <c r="M17" i="5"/>
  <c r="N17" i="5"/>
  <c r="W18" i="5"/>
  <c r="A18" i="5"/>
  <c r="C17" i="5"/>
  <c r="L18" i="5"/>
  <c r="Q16" i="5"/>
  <c r="G15" i="5"/>
  <c r="AC18" i="5" s="1"/>
  <c r="R17" i="5"/>
  <c r="W17" i="4"/>
  <c r="AC17" i="4"/>
  <c r="G16" i="4"/>
  <c r="R18" i="4"/>
  <c r="Q17" i="4"/>
  <c r="Y14" i="3"/>
  <c r="AA14" i="3"/>
  <c r="Q15" i="3"/>
  <c r="G14" i="3"/>
  <c r="R16" i="3"/>
  <c r="N15" i="3"/>
  <c r="M15" i="3"/>
  <c r="O15" i="3" s="1"/>
  <c r="W16" i="3"/>
  <c r="AC16" i="3"/>
  <c r="C15" i="3"/>
  <c r="L16" i="3"/>
  <c r="A16" i="3"/>
  <c r="AB13" i="3"/>
  <c r="W17" i="2"/>
  <c r="Y12" i="2"/>
  <c r="AA12" i="2"/>
  <c r="G15" i="2"/>
  <c r="R17" i="2"/>
  <c r="Q16" i="2"/>
  <c r="M15" i="2"/>
  <c r="N15" i="2"/>
  <c r="AA14" i="2"/>
  <c r="Y14" i="2"/>
  <c r="C15" i="2"/>
  <c r="L16" i="2"/>
  <c r="A16" i="2"/>
  <c r="Z12" i="2"/>
  <c r="AB12" i="2"/>
  <c r="AD14" i="9" l="1"/>
  <c r="AD13" i="7"/>
  <c r="AD12" i="3"/>
  <c r="AD13" i="3"/>
  <c r="AD13" i="13"/>
  <c r="AD16" i="6"/>
  <c r="AD12" i="2"/>
  <c r="O16" i="4"/>
  <c r="M17" i="4"/>
  <c r="N17" i="4"/>
  <c r="C17" i="4"/>
  <c r="L18" i="4"/>
  <c r="A18" i="4"/>
  <c r="O16" i="13"/>
  <c r="AA16" i="13" s="1"/>
  <c r="O17" i="6"/>
  <c r="AB17" i="8"/>
  <c r="AB15" i="8"/>
  <c r="Z15" i="8"/>
  <c r="AD15" i="8" s="1"/>
  <c r="W17" i="1"/>
  <c r="AB14" i="4"/>
  <c r="Z14" i="4"/>
  <c r="O17" i="5"/>
  <c r="Y14" i="4"/>
  <c r="AA14" i="4"/>
  <c r="AB14" i="13"/>
  <c r="Z14" i="13"/>
  <c r="R18" i="13"/>
  <c r="G16" i="13"/>
  <c r="Q17" i="13"/>
  <c r="M17" i="13"/>
  <c r="N17" i="13"/>
  <c r="W19" i="13"/>
  <c r="AA14" i="13"/>
  <c r="Y14" i="13"/>
  <c r="AC18" i="13"/>
  <c r="A18" i="13"/>
  <c r="C17" i="13"/>
  <c r="L18" i="13"/>
  <c r="O16" i="9"/>
  <c r="Q16" i="9"/>
  <c r="G15" i="9"/>
  <c r="R17" i="9"/>
  <c r="AC17" i="9"/>
  <c r="M17" i="9"/>
  <c r="N17" i="9"/>
  <c r="A18" i="9"/>
  <c r="C17" i="9"/>
  <c r="L18" i="9"/>
  <c r="W17" i="8"/>
  <c r="AC17" i="8"/>
  <c r="N18" i="8"/>
  <c r="M18" i="8"/>
  <c r="O18" i="8" s="1"/>
  <c r="AA17" i="8"/>
  <c r="Y17" i="8"/>
  <c r="A19" i="8"/>
  <c r="C18" i="8"/>
  <c r="L19" i="8"/>
  <c r="G16" i="8"/>
  <c r="Q18" i="8" s="1"/>
  <c r="R18" i="8"/>
  <c r="W19" i="7"/>
  <c r="Q17" i="7"/>
  <c r="R18" i="7"/>
  <c r="G16" i="7"/>
  <c r="O16" i="7"/>
  <c r="N17" i="7"/>
  <c r="M17" i="7"/>
  <c r="L18" i="7"/>
  <c r="A18" i="7"/>
  <c r="C17" i="7"/>
  <c r="AC18" i="7"/>
  <c r="Y16" i="6"/>
  <c r="N18" i="6"/>
  <c r="M18" i="6"/>
  <c r="AA16" i="6"/>
  <c r="Q17" i="6"/>
  <c r="G16" i="6"/>
  <c r="R18" i="6"/>
  <c r="AC17" i="6"/>
  <c r="W17" i="6"/>
  <c r="A19" i="6"/>
  <c r="C18" i="6"/>
  <c r="L19" i="6"/>
  <c r="Y15" i="5"/>
  <c r="AA15" i="5"/>
  <c r="R18" i="5"/>
  <c r="G16" i="5"/>
  <c r="AC19" i="5" s="1"/>
  <c r="Q17" i="5"/>
  <c r="W19" i="5"/>
  <c r="M18" i="5"/>
  <c r="N18" i="5"/>
  <c r="Z15" i="5"/>
  <c r="AB15" i="5"/>
  <c r="C18" i="5"/>
  <c r="L19" i="5"/>
  <c r="A19" i="5"/>
  <c r="Q18" i="4"/>
  <c r="G17" i="4"/>
  <c r="R19" i="4"/>
  <c r="AC18" i="4"/>
  <c r="W18" i="4"/>
  <c r="A17" i="3"/>
  <c r="L17" i="3"/>
  <c r="C16" i="3"/>
  <c r="AB14" i="3"/>
  <c r="Z14" i="3"/>
  <c r="AD14" i="3" s="1"/>
  <c r="N16" i="3"/>
  <c r="M16" i="3"/>
  <c r="AC17" i="3"/>
  <c r="W17" i="3"/>
  <c r="AA15" i="3"/>
  <c r="Y15" i="3"/>
  <c r="R17" i="3"/>
  <c r="Q16" i="3"/>
  <c r="G15" i="3"/>
  <c r="N16" i="2"/>
  <c r="M16" i="2"/>
  <c r="O16" i="2" s="1"/>
  <c r="Y13" i="2"/>
  <c r="AA13" i="2"/>
  <c r="AC17" i="2"/>
  <c r="Q17" i="2"/>
  <c r="R18" i="2"/>
  <c r="G16" i="2"/>
  <c r="O15" i="2"/>
  <c r="AB13" i="2"/>
  <c r="Z13" i="2"/>
  <c r="A17" i="2"/>
  <c r="L17" i="2"/>
  <c r="C16" i="2"/>
  <c r="Z14" i="2"/>
  <c r="AB14" i="2"/>
  <c r="W18" i="2"/>
  <c r="AD14" i="13" l="1"/>
  <c r="AD15" i="5"/>
  <c r="AD14" i="2"/>
  <c r="AD14" i="4"/>
  <c r="AD13" i="2"/>
  <c r="Y16" i="13"/>
  <c r="Z17" i="8"/>
  <c r="AD17" i="8" s="1"/>
  <c r="O18" i="6"/>
  <c r="O18" i="5"/>
  <c r="AC18" i="2"/>
  <c r="Y15" i="4"/>
  <c r="AA15" i="4"/>
  <c r="C18" i="4"/>
  <c r="L19" i="4"/>
  <c r="A19" i="4"/>
  <c r="Z15" i="4"/>
  <c r="AD15" i="4" s="1"/>
  <c r="AB15" i="4"/>
  <c r="Y17" i="6"/>
  <c r="M18" i="4"/>
  <c r="N18" i="4"/>
  <c r="O17" i="13"/>
  <c r="AA17" i="13" s="1"/>
  <c r="AA15" i="7"/>
  <c r="Y15" i="7"/>
  <c r="O17" i="4"/>
  <c r="W18" i="1"/>
  <c r="O17" i="9"/>
  <c r="AA17" i="9" s="1"/>
  <c r="Z15" i="7"/>
  <c r="AB15" i="7"/>
  <c r="AC19" i="13"/>
  <c r="M18" i="13"/>
  <c r="N18" i="13"/>
  <c r="W20" i="13"/>
  <c r="Q18" i="13"/>
  <c r="G17" i="13"/>
  <c r="R19" i="13"/>
  <c r="C18" i="13"/>
  <c r="L19" i="13"/>
  <c r="A19" i="13"/>
  <c r="Z15" i="13"/>
  <c r="AB15" i="13"/>
  <c r="Y15" i="13"/>
  <c r="AA15" i="13"/>
  <c r="AB16" i="13"/>
  <c r="Z16" i="13"/>
  <c r="C18" i="9"/>
  <c r="L19" i="9"/>
  <c r="A19" i="9"/>
  <c r="Y15" i="9"/>
  <c r="AA15" i="9"/>
  <c r="R18" i="9"/>
  <c r="G16" i="9"/>
  <c r="Q17" i="9"/>
  <c r="AB15" i="9"/>
  <c r="Z15" i="9"/>
  <c r="AC18" i="9"/>
  <c r="M18" i="9"/>
  <c r="N18" i="9"/>
  <c r="Z18" i="8"/>
  <c r="AB18" i="8"/>
  <c r="G17" i="8"/>
  <c r="Q19" i="8" s="1"/>
  <c r="R19" i="8"/>
  <c r="AB16" i="8"/>
  <c r="Z16" i="8"/>
  <c r="M19" i="8"/>
  <c r="N19" i="8"/>
  <c r="AA16" i="8"/>
  <c r="Y16" i="8"/>
  <c r="L20" i="8"/>
  <c r="A20" i="8"/>
  <c r="C19" i="8"/>
  <c r="W18" i="8"/>
  <c r="AC18" i="8"/>
  <c r="M18" i="7"/>
  <c r="N18" i="7"/>
  <c r="A19" i="7"/>
  <c r="L19" i="7"/>
  <c r="C18" i="7"/>
  <c r="Q18" i="7"/>
  <c r="G17" i="7"/>
  <c r="R19" i="7"/>
  <c r="AC19" i="7"/>
  <c r="O17" i="7"/>
  <c r="W20" i="7"/>
  <c r="AA17" i="6"/>
  <c r="N19" i="6"/>
  <c r="M19" i="6"/>
  <c r="R19" i="6"/>
  <c r="G17" i="6"/>
  <c r="Q18" i="6"/>
  <c r="C19" i="6"/>
  <c r="L20" i="6"/>
  <c r="A20" i="6"/>
  <c r="W18" i="6"/>
  <c r="AC18" i="6"/>
  <c r="AB16" i="5"/>
  <c r="Z16" i="5"/>
  <c r="W20" i="5"/>
  <c r="AA16" i="5"/>
  <c r="Y16" i="5"/>
  <c r="A20" i="5"/>
  <c r="C19" i="5"/>
  <c r="L20" i="5"/>
  <c r="Z17" i="5"/>
  <c r="AB17" i="5"/>
  <c r="AA17" i="5"/>
  <c r="M19" i="5"/>
  <c r="N19" i="5"/>
  <c r="Q18" i="5"/>
  <c r="G17" i="5"/>
  <c r="R19" i="5"/>
  <c r="Y17" i="5"/>
  <c r="G18" i="4"/>
  <c r="Q19" i="4"/>
  <c r="R20" i="4"/>
  <c r="W19" i="4"/>
  <c r="AC19" i="4"/>
  <c r="AB15" i="3"/>
  <c r="Z15" i="3"/>
  <c r="AD15" i="3" s="1"/>
  <c r="W18" i="3"/>
  <c r="AC18" i="3"/>
  <c r="N17" i="3"/>
  <c r="M17" i="3"/>
  <c r="O17" i="3" s="1"/>
  <c r="Q17" i="3"/>
  <c r="G16" i="3"/>
  <c r="R18" i="3"/>
  <c r="O16" i="3"/>
  <c r="C17" i="3"/>
  <c r="L18" i="3"/>
  <c r="A18" i="3"/>
  <c r="C17" i="2"/>
  <c r="L18" i="2"/>
  <c r="A18" i="2"/>
  <c r="M17" i="2"/>
  <c r="N17" i="2"/>
  <c r="W19" i="2"/>
  <c r="AA16" i="2"/>
  <c r="Y16" i="2"/>
  <c r="G17" i="2"/>
  <c r="R19" i="2"/>
  <c r="Q18" i="2"/>
  <c r="AD16" i="13" l="1"/>
  <c r="AD15" i="9"/>
  <c r="AD16" i="8"/>
  <c r="AD16" i="5"/>
  <c r="AD15" i="13"/>
  <c r="AD15" i="7"/>
  <c r="AD17" i="5"/>
  <c r="O18" i="13"/>
  <c r="O19" i="6"/>
  <c r="AC19" i="2"/>
  <c r="Y17" i="9"/>
  <c r="AB17" i="9"/>
  <c r="A20" i="4"/>
  <c r="C19" i="4"/>
  <c r="L20" i="4"/>
  <c r="O18" i="4"/>
  <c r="Y17" i="13"/>
  <c r="AB16" i="4"/>
  <c r="Z16" i="4"/>
  <c r="W19" i="1"/>
  <c r="Z17" i="6"/>
  <c r="AD17" i="6" s="1"/>
  <c r="AB17" i="6"/>
  <c r="M19" i="4"/>
  <c r="N19" i="4"/>
  <c r="Y16" i="4"/>
  <c r="AA16" i="4"/>
  <c r="Y18" i="5"/>
  <c r="O18" i="9"/>
  <c r="AC20" i="13"/>
  <c r="A20" i="13"/>
  <c r="C19" i="13"/>
  <c r="L20" i="13"/>
  <c r="Z17" i="13"/>
  <c r="AD17" i="13" s="1"/>
  <c r="AB17" i="13"/>
  <c r="W21" i="13"/>
  <c r="M19" i="13"/>
  <c r="N19" i="13"/>
  <c r="AA18" i="13"/>
  <c r="Y18" i="13"/>
  <c r="R20" i="13"/>
  <c r="G18" i="13"/>
  <c r="Q19" i="13"/>
  <c r="Q18" i="9"/>
  <c r="G17" i="9"/>
  <c r="AC20" i="9" s="1"/>
  <c r="R19" i="9"/>
  <c r="AC19" i="9"/>
  <c r="M19" i="9"/>
  <c r="N19" i="9"/>
  <c r="AB16" i="9"/>
  <c r="Z16" i="9"/>
  <c r="A20" i="9"/>
  <c r="C19" i="9"/>
  <c r="L20" i="9"/>
  <c r="AA16" i="9"/>
  <c r="Y16" i="9"/>
  <c r="Y18" i="8"/>
  <c r="AD18" i="8" s="1"/>
  <c r="G18" i="8"/>
  <c r="Q20" i="8" s="1"/>
  <c r="R20" i="8"/>
  <c r="W19" i="8"/>
  <c r="AC19" i="8"/>
  <c r="O19" i="8"/>
  <c r="AA18" i="8"/>
  <c r="N20" i="8"/>
  <c r="M20" i="8"/>
  <c r="A21" i="8"/>
  <c r="C20" i="8"/>
  <c r="L21" i="8"/>
  <c r="W21" i="7"/>
  <c r="AA16" i="7"/>
  <c r="Y16" i="7"/>
  <c r="N19" i="7"/>
  <c r="M19" i="7"/>
  <c r="L20" i="7"/>
  <c r="A20" i="7"/>
  <c r="C19" i="7"/>
  <c r="Q19" i="7"/>
  <c r="R20" i="7"/>
  <c r="G18" i="7"/>
  <c r="O18" i="7"/>
  <c r="AC20" i="7"/>
  <c r="AB16" i="7"/>
  <c r="Z16" i="7"/>
  <c r="AD16" i="7" s="1"/>
  <c r="Q19" i="6"/>
  <c r="G18" i="6"/>
  <c r="R20" i="6"/>
  <c r="N20" i="6"/>
  <c r="M20" i="6"/>
  <c r="AA18" i="6"/>
  <c r="Y18" i="6"/>
  <c r="AC19" i="6"/>
  <c r="W19" i="6"/>
  <c r="A21" i="6"/>
  <c r="C20" i="6"/>
  <c r="L21" i="6"/>
  <c r="AA18" i="5"/>
  <c r="R20" i="5"/>
  <c r="Q19" i="5"/>
  <c r="G18" i="5"/>
  <c r="AC21" i="5" s="1"/>
  <c r="M20" i="5"/>
  <c r="N20" i="5"/>
  <c r="C20" i="5"/>
  <c r="L21" i="5"/>
  <c r="A21" i="5"/>
  <c r="W21" i="5"/>
  <c r="AB18" i="5"/>
  <c r="Z18" i="5"/>
  <c r="AC20" i="5"/>
  <c r="O19" i="5"/>
  <c r="Q20" i="4"/>
  <c r="G19" i="4"/>
  <c r="R21" i="4"/>
  <c r="AC20" i="4"/>
  <c r="W20" i="4"/>
  <c r="AA17" i="3"/>
  <c r="Y17" i="3"/>
  <c r="N18" i="3"/>
  <c r="M18" i="3"/>
  <c r="AC19" i="3"/>
  <c r="W19" i="3"/>
  <c r="AB17" i="3"/>
  <c r="Z17" i="3"/>
  <c r="A19" i="3"/>
  <c r="L19" i="3"/>
  <c r="C18" i="3"/>
  <c r="R19" i="3"/>
  <c r="Q18" i="3"/>
  <c r="G17" i="3"/>
  <c r="Q19" i="2"/>
  <c r="G18" i="2"/>
  <c r="R20" i="2"/>
  <c r="A19" i="2"/>
  <c r="L19" i="2"/>
  <c r="C18" i="2"/>
  <c r="O17" i="2"/>
  <c r="Z16" i="2"/>
  <c r="AB16" i="2"/>
  <c r="W20" i="2"/>
  <c r="N18" i="2"/>
  <c r="M18" i="2"/>
  <c r="AB15" i="2"/>
  <c r="Z15" i="2"/>
  <c r="AA15" i="2"/>
  <c r="Y15" i="2"/>
  <c r="AD18" i="5" l="1"/>
  <c r="AD16" i="4"/>
  <c r="AD17" i="3"/>
  <c r="AD16" i="9"/>
  <c r="AD16" i="2"/>
  <c r="AD15" i="2"/>
  <c r="Z17" i="9"/>
  <c r="AD17" i="9" s="1"/>
  <c r="O20" i="6"/>
  <c r="AB18" i="6"/>
  <c r="Z18" i="6"/>
  <c r="AD18" i="6" s="1"/>
  <c r="Y17" i="4"/>
  <c r="AA17" i="4"/>
  <c r="Z17" i="4"/>
  <c r="AD17" i="4" s="1"/>
  <c r="AB17" i="4"/>
  <c r="O19" i="4"/>
  <c r="O19" i="9"/>
  <c r="W20" i="1"/>
  <c r="M20" i="4"/>
  <c r="N20" i="4"/>
  <c r="O18" i="3"/>
  <c r="Y18" i="3" s="1"/>
  <c r="L21" i="4"/>
  <c r="A21" i="4"/>
  <c r="C20" i="4"/>
  <c r="AB18" i="13"/>
  <c r="Z18" i="13"/>
  <c r="AD18" i="13" s="1"/>
  <c r="M20" i="13"/>
  <c r="N20" i="13"/>
  <c r="Q20" i="13"/>
  <c r="G19" i="13"/>
  <c r="R21" i="13"/>
  <c r="O19" i="13"/>
  <c r="C20" i="13"/>
  <c r="L21" i="13"/>
  <c r="A21" i="13"/>
  <c r="AC21" i="13"/>
  <c r="W22" i="13"/>
  <c r="AB18" i="9"/>
  <c r="Z18" i="9"/>
  <c r="Y18" i="9"/>
  <c r="N20" i="9"/>
  <c r="M20" i="9"/>
  <c r="AA18" i="9"/>
  <c r="C20" i="9"/>
  <c r="L21" i="9"/>
  <c r="A21" i="9"/>
  <c r="R20" i="9"/>
  <c r="Q19" i="9"/>
  <c r="G18" i="9"/>
  <c r="W20" i="8"/>
  <c r="AC20" i="8"/>
  <c r="L22" i="8"/>
  <c r="C21" i="8"/>
  <c r="A22" i="8"/>
  <c r="O20" i="8"/>
  <c r="G19" i="8"/>
  <c r="Q21" i="8" s="1"/>
  <c r="R21" i="8"/>
  <c r="M21" i="8"/>
  <c r="N21" i="8"/>
  <c r="O19" i="7"/>
  <c r="AB17" i="7"/>
  <c r="Z17" i="7"/>
  <c r="AA17" i="7"/>
  <c r="Y17" i="7"/>
  <c r="N20" i="7"/>
  <c r="M20" i="7"/>
  <c r="O20" i="7" s="1"/>
  <c r="A21" i="7"/>
  <c r="C20" i="7"/>
  <c r="AC22" i="7" s="1"/>
  <c r="L21" i="7"/>
  <c r="W22" i="7"/>
  <c r="AC21" i="7"/>
  <c r="Q20" i="7"/>
  <c r="G19" i="7"/>
  <c r="R21" i="7"/>
  <c r="AA19" i="6"/>
  <c r="N21" i="6"/>
  <c r="M21" i="6"/>
  <c r="O21" i="6" s="1"/>
  <c r="A22" i="6"/>
  <c r="C21" i="6"/>
  <c r="L22" i="6"/>
  <c r="Y19" i="6"/>
  <c r="R21" i="6"/>
  <c r="Q20" i="6"/>
  <c r="G19" i="6"/>
  <c r="AA20" i="6"/>
  <c r="W20" i="6"/>
  <c r="AC20" i="6"/>
  <c r="AB19" i="6"/>
  <c r="Z19" i="6"/>
  <c r="O20" i="5"/>
  <c r="W22" i="5"/>
  <c r="A22" i="5"/>
  <c r="L22" i="5"/>
  <c r="C21" i="5"/>
  <c r="Q20" i="5"/>
  <c r="G19" i="5"/>
  <c r="R21" i="5"/>
  <c r="M21" i="5"/>
  <c r="N21" i="5"/>
  <c r="W21" i="4"/>
  <c r="AC21" i="4"/>
  <c r="R22" i="4"/>
  <c r="G20" i="4"/>
  <c r="Q21" i="4"/>
  <c r="AB16" i="3"/>
  <c r="Z16" i="3"/>
  <c r="N19" i="3"/>
  <c r="M19" i="3"/>
  <c r="Y16" i="3"/>
  <c r="AA16" i="3"/>
  <c r="C19" i="3"/>
  <c r="L20" i="3"/>
  <c r="A20" i="3"/>
  <c r="Q19" i="3"/>
  <c r="G18" i="3"/>
  <c r="R20" i="3"/>
  <c r="W20" i="3"/>
  <c r="AC20" i="3"/>
  <c r="O18" i="2"/>
  <c r="N19" i="2"/>
  <c r="M19" i="2"/>
  <c r="O19" i="2" s="1"/>
  <c r="C19" i="2"/>
  <c r="L20" i="2"/>
  <c r="A20" i="2"/>
  <c r="AC20" i="2"/>
  <c r="W21" i="2"/>
  <c r="G19" i="2"/>
  <c r="R21" i="2"/>
  <c r="Q20" i="2"/>
  <c r="AD18" i="9" l="1"/>
  <c r="AD17" i="7"/>
  <c r="AD16" i="3"/>
  <c r="AD19" i="6"/>
  <c r="O20" i="4"/>
  <c r="O20" i="9"/>
  <c r="Z18" i="4"/>
  <c r="AB18" i="4"/>
  <c r="AA18" i="4"/>
  <c r="Y18" i="4"/>
  <c r="AA18" i="3"/>
  <c r="W21" i="1"/>
  <c r="N21" i="4"/>
  <c r="M21" i="4"/>
  <c r="AA19" i="9"/>
  <c r="L22" i="4"/>
  <c r="C21" i="4"/>
  <c r="A22" i="4"/>
  <c r="O20" i="13"/>
  <c r="M21" i="13"/>
  <c r="N21" i="13"/>
  <c r="L22" i="13"/>
  <c r="A22" i="13"/>
  <c r="C21" i="13"/>
  <c r="AC22" i="13"/>
  <c r="R22" i="13"/>
  <c r="G20" i="13"/>
  <c r="Q21" i="13"/>
  <c r="W23" i="13"/>
  <c r="M21" i="9"/>
  <c r="N21" i="9"/>
  <c r="Q20" i="9"/>
  <c r="G19" i="9"/>
  <c r="AC22" i="9" s="1"/>
  <c r="R21" i="9"/>
  <c r="AC21" i="9"/>
  <c r="L22" i="9"/>
  <c r="A22" i="9"/>
  <c r="C21" i="9"/>
  <c r="A23" i="8"/>
  <c r="L23" i="8"/>
  <c r="C22" i="8"/>
  <c r="O21" i="8"/>
  <c r="M22" i="8"/>
  <c r="O22" i="8" s="1"/>
  <c r="N22" i="8"/>
  <c r="AB19" i="8"/>
  <c r="Z19" i="8"/>
  <c r="AD19" i="8" s="1"/>
  <c r="R22" i="8"/>
  <c r="G20" i="8"/>
  <c r="Q22" i="8" s="1"/>
  <c r="AA19" i="8"/>
  <c r="Y19" i="8"/>
  <c r="AC21" i="8"/>
  <c r="W21" i="8"/>
  <c r="Q21" i="7"/>
  <c r="R22" i="7"/>
  <c r="G20" i="7"/>
  <c r="N21" i="7"/>
  <c r="M21" i="7"/>
  <c r="L22" i="7"/>
  <c r="A22" i="7"/>
  <c r="C21" i="7"/>
  <c r="W23" i="7"/>
  <c r="AB18" i="7"/>
  <c r="Z18" i="7"/>
  <c r="AA20" i="7"/>
  <c r="Y20" i="7"/>
  <c r="AA18" i="7"/>
  <c r="Y18" i="7"/>
  <c r="Y20" i="6"/>
  <c r="L23" i="6"/>
  <c r="C22" i="6"/>
  <c r="A23" i="6"/>
  <c r="Q21" i="6"/>
  <c r="G20" i="6"/>
  <c r="R22" i="6"/>
  <c r="AC21" i="6"/>
  <c r="W21" i="6"/>
  <c r="M22" i="6"/>
  <c r="N22" i="6"/>
  <c r="AB20" i="6"/>
  <c r="Z20" i="6"/>
  <c r="M22" i="5"/>
  <c r="N22" i="5"/>
  <c r="O21" i="5"/>
  <c r="Y19" i="5"/>
  <c r="AA19" i="5"/>
  <c r="L23" i="5"/>
  <c r="A23" i="5"/>
  <c r="C22" i="5"/>
  <c r="R22" i="5"/>
  <c r="G20" i="5"/>
  <c r="Q21" i="5"/>
  <c r="AC22" i="5"/>
  <c r="W23" i="5"/>
  <c r="Z19" i="5"/>
  <c r="AB19" i="5"/>
  <c r="W22" i="4"/>
  <c r="AC22" i="4"/>
  <c r="G21" i="4"/>
  <c r="Q22" i="4"/>
  <c r="R23" i="4"/>
  <c r="R21" i="3"/>
  <c r="Q20" i="3"/>
  <c r="G19" i="3"/>
  <c r="A21" i="3"/>
  <c r="L21" i="3"/>
  <c r="C20" i="3"/>
  <c r="O19" i="3"/>
  <c r="AC21" i="3"/>
  <c r="W21" i="3"/>
  <c r="AB18" i="3"/>
  <c r="Z18" i="3"/>
  <c r="N20" i="3"/>
  <c r="M20" i="3"/>
  <c r="M20" i="2"/>
  <c r="N20" i="2"/>
  <c r="Q21" i="2"/>
  <c r="R22" i="2"/>
  <c r="G20" i="2"/>
  <c r="W22" i="2"/>
  <c r="AC21" i="2"/>
  <c r="AA19" i="2"/>
  <c r="Y19" i="2"/>
  <c r="AB17" i="2"/>
  <c r="Z17" i="2"/>
  <c r="Y17" i="2"/>
  <c r="AA17" i="2"/>
  <c r="A21" i="2"/>
  <c r="C20" i="2"/>
  <c r="L21" i="2"/>
  <c r="AD18" i="7" l="1"/>
  <c r="AD20" i="6"/>
  <c r="AD18" i="3"/>
  <c r="AD19" i="5"/>
  <c r="AD18" i="4"/>
  <c r="AD17" i="2"/>
  <c r="AC23" i="13"/>
  <c r="O20" i="3"/>
  <c r="AB19" i="9"/>
  <c r="Z19" i="9"/>
  <c r="O21" i="4"/>
  <c r="Y19" i="9"/>
  <c r="C22" i="4"/>
  <c r="A23" i="4"/>
  <c r="L23" i="4"/>
  <c r="W22" i="1"/>
  <c r="AC23" i="7"/>
  <c r="M22" i="4"/>
  <c r="N22" i="4"/>
  <c r="AB19" i="4"/>
  <c r="Z19" i="4"/>
  <c r="AD19" i="4" s="1"/>
  <c r="O21" i="7"/>
  <c r="O22" i="5"/>
  <c r="O20" i="2"/>
  <c r="Y20" i="2" s="1"/>
  <c r="O22" i="6"/>
  <c r="Y19" i="4"/>
  <c r="AA19" i="4"/>
  <c r="Z19" i="13"/>
  <c r="AB19" i="13"/>
  <c r="Y19" i="13"/>
  <c r="AA19" i="13"/>
  <c r="R23" i="13"/>
  <c r="G21" i="13"/>
  <c r="Q22" i="13"/>
  <c r="M22" i="13"/>
  <c r="N22" i="13"/>
  <c r="A23" i="13"/>
  <c r="C22" i="13"/>
  <c r="L23" i="13"/>
  <c r="O21" i="13"/>
  <c r="W24" i="13"/>
  <c r="N22" i="9"/>
  <c r="M22" i="9"/>
  <c r="O22" i="9" s="1"/>
  <c r="L23" i="9"/>
  <c r="A23" i="9"/>
  <c r="C22" i="9"/>
  <c r="R22" i="9"/>
  <c r="Q21" i="9"/>
  <c r="G20" i="9"/>
  <c r="AC23" i="9" s="1"/>
  <c r="O21" i="9"/>
  <c r="R23" i="8"/>
  <c r="G21" i="8"/>
  <c r="Q23" i="8" s="1"/>
  <c r="AB20" i="8"/>
  <c r="Z20" i="8"/>
  <c r="W22" i="8"/>
  <c r="AC22" i="8"/>
  <c r="AA20" i="8"/>
  <c r="Y20" i="8"/>
  <c r="N23" i="8"/>
  <c r="M23" i="8"/>
  <c r="C23" i="8"/>
  <c r="L24" i="8"/>
  <c r="A24" i="8"/>
  <c r="AB20" i="7"/>
  <c r="Z20" i="7"/>
  <c r="AD20" i="7" s="1"/>
  <c r="W24" i="7"/>
  <c r="AB19" i="7"/>
  <c r="Z19" i="7"/>
  <c r="R23" i="7"/>
  <c r="Q22" i="7"/>
  <c r="G21" i="7"/>
  <c r="Y19" i="7"/>
  <c r="AA19" i="7"/>
  <c r="N22" i="7"/>
  <c r="M22" i="7"/>
  <c r="L23" i="7"/>
  <c r="C22" i="7"/>
  <c r="A23" i="7"/>
  <c r="N23" i="6"/>
  <c r="M23" i="6"/>
  <c r="O23" i="6" s="1"/>
  <c r="Y21" i="6"/>
  <c r="AC22" i="6"/>
  <c r="W22" i="6"/>
  <c r="AA21" i="6"/>
  <c r="Z21" i="6"/>
  <c r="AD21" i="6" s="1"/>
  <c r="AB21" i="6"/>
  <c r="Q22" i="6"/>
  <c r="R23" i="6"/>
  <c r="G21" i="6"/>
  <c r="A24" i="6"/>
  <c r="C23" i="6"/>
  <c r="L24" i="6"/>
  <c r="AB22" i="5"/>
  <c r="W24" i="5"/>
  <c r="AB20" i="5"/>
  <c r="Z20" i="5"/>
  <c r="AA20" i="5"/>
  <c r="Y20" i="5"/>
  <c r="Q22" i="5"/>
  <c r="G21" i="5"/>
  <c r="AC24" i="5" s="1"/>
  <c r="R23" i="5"/>
  <c r="M23" i="5"/>
  <c r="N23" i="5"/>
  <c r="AC23" i="5"/>
  <c r="A24" i="5"/>
  <c r="L24" i="5"/>
  <c r="C23" i="5"/>
  <c r="Q23" i="4"/>
  <c r="R24" i="4"/>
  <c r="G22" i="4"/>
  <c r="W23" i="4"/>
  <c r="AC23" i="4"/>
  <c r="C21" i="3"/>
  <c r="L22" i="3"/>
  <c r="A22" i="3"/>
  <c r="Y20" i="3"/>
  <c r="AA20" i="3"/>
  <c r="N21" i="3"/>
  <c r="M21" i="3"/>
  <c r="R22" i="3"/>
  <c r="Q21" i="3"/>
  <c r="G20" i="3"/>
  <c r="AC22" i="3"/>
  <c r="W22" i="3"/>
  <c r="W23" i="2"/>
  <c r="Z18" i="2"/>
  <c r="AB18" i="2"/>
  <c r="Q22" i="2"/>
  <c r="G21" i="2"/>
  <c r="R23" i="2"/>
  <c r="AA18" i="2"/>
  <c r="Y18" i="2"/>
  <c r="N21" i="2"/>
  <c r="M21" i="2"/>
  <c r="A22" i="2"/>
  <c r="L22" i="2"/>
  <c r="C21" i="2"/>
  <c r="AB19" i="2"/>
  <c r="Z19" i="2"/>
  <c r="AA20" i="2"/>
  <c r="AC22" i="2"/>
  <c r="AD19" i="9" l="1"/>
  <c r="AD20" i="5"/>
  <c r="AD19" i="2"/>
  <c r="AD19" i="13"/>
  <c r="AD20" i="8"/>
  <c r="AD19" i="7"/>
  <c r="AD18" i="2"/>
  <c r="O22" i="7"/>
  <c r="O22" i="4"/>
  <c r="Y20" i="4"/>
  <c r="AA20" i="4"/>
  <c r="W23" i="1"/>
  <c r="O21" i="2"/>
  <c r="AA21" i="2" s="1"/>
  <c r="Z22" i="9"/>
  <c r="C23" i="4"/>
  <c r="A24" i="4"/>
  <c r="L24" i="4"/>
  <c r="M23" i="4"/>
  <c r="N23" i="4"/>
  <c r="AB20" i="9"/>
  <c r="Z20" i="9"/>
  <c r="AB22" i="7"/>
  <c r="AA20" i="9"/>
  <c r="Y20" i="9"/>
  <c r="AB20" i="4"/>
  <c r="Z20" i="4"/>
  <c r="AD20" i="4" s="1"/>
  <c r="Q23" i="13"/>
  <c r="G22" i="13"/>
  <c r="R24" i="13"/>
  <c r="N23" i="13"/>
  <c r="M23" i="13"/>
  <c r="L24" i="13"/>
  <c r="A24" i="13"/>
  <c r="C23" i="13"/>
  <c r="AB20" i="13"/>
  <c r="Z20" i="13"/>
  <c r="AA20" i="13"/>
  <c r="Y20" i="13"/>
  <c r="AC24" i="13"/>
  <c r="O22" i="13"/>
  <c r="W25" i="13"/>
  <c r="O21" i="3"/>
  <c r="Y21" i="3" s="1"/>
  <c r="M23" i="9"/>
  <c r="N23" i="9"/>
  <c r="A24" i="9"/>
  <c r="L24" i="9"/>
  <c r="C23" i="9"/>
  <c r="G21" i="9"/>
  <c r="Q22" i="9"/>
  <c r="R23" i="9"/>
  <c r="G22" i="8"/>
  <c r="Q24" i="8" s="1"/>
  <c r="R24" i="8"/>
  <c r="M24" i="8"/>
  <c r="N24" i="8"/>
  <c r="Y22" i="8"/>
  <c r="A25" i="8"/>
  <c r="C24" i="8"/>
  <c r="L25" i="8"/>
  <c r="Z22" i="8"/>
  <c r="AB22" i="8"/>
  <c r="AC23" i="8"/>
  <c r="W23" i="8"/>
  <c r="AA22" i="8"/>
  <c r="AB21" i="8"/>
  <c r="Z21" i="8"/>
  <c r="O23" i="8"/>
  <c r="AA21" i="8"/>
  <c r="Y21" i="8"/>
  <c r="M23" i="7"/>
  <c r="N23" i="7"/>
  <c r="AA22" i="7"/>
  <c r="Y22" i="7"/>
  <c r="G22" i="7"/>
  <c r="R24" i="7"/>
  <c r="Q23" i="7"/>
  <c r="AC24" i="7"/>
  <c r="W25" i="7"/>
  <c r="L24" i="7"/>
  <c r="C23" i="7"/>
  <c r="AC25" i="7" s="1"/>
  <c r="A24" i="7"/>
  <c r="AA22" i="6"/>
  <c r="Y22" i="6"/>
  <c r="AB22" i="6"/>
  <c r="Z22" i="6"/>
  <c r="AD22" i="6" s="1"/>
  <c r="R24" i="6"/>
  <c r="Q23" i="6"/>
  <c r="G22" i="6"/>
  <c r="W23" i="6"/>
  <c r="AC23" i="6"/>
  <c r="L25" i="6"/>
  <c r="A25" i="6"/>
  <c r="C24" i="6"/>
  <c r="N24" i="6"/>
  <c r="M24" i="6"/>
  <c r="O23" i="5"/>
  <c r="Z22" i="5"/>
  <c r="L25" i="5"/>
  <c r="A25" i="5"/>
  <c r="C24" i="5"/>
  <c r="AB21" i="5"/>
  <c r="Z21" i="5"/>
  <c r="Y21" i="5"/>
  <c r="AA21" i="5"/>
  <c r="Y22" i="5"/>
  <c r="AA22" i="5"/>
  <c r="N24" i="5"/>
  <c r="M24" i="5"/>
  <c r="Q23" i="5"/>
  <c r="G22" i="5"/>
  <c r="R24" i="5"/>
  <c r="W25" i="5"/>
  <c r="AC25" i="5"/>
  <c r="G23" i="4"/>
  <c r="R25" i="4"/>
  <c r="Q24" i="4"/>
  <c r="W24" i="4"/>
  <c r="AC24" i="4"/>
  <c r="AA19" i="3"/>
  <c r="Y19" i="3"/>
  <c r="AB20" i="3"/>
  <c r="Z20" i="3"/>
  <c r="AD20" i="3" s="1"/>
  <c r="AC23" i="3"/>
  <c r="W23" i="3"/>
  <c r="R23" i="3"/>
  <c r="Q22" i="3"/>
  <c r="G21" i="3"/>
  <c r="M22" i="3"/>
  <c r="O22" i="3" s="1"/>
  <c r="N22" i="3"/>
  <c r="C22" i="3"/>
  <c r="A23" i="3"/>
  <c r="L23" i="3"/>
  <c r="AB19" i="3"/>
  <c r="Z19" i="3"/>
  <c r="L23" i="2"/>
  <c r="A23" i="2"/>
  <c r="C22" i="2"/>
  <c r="M22" i="2"/>
  <c r="N22" i="2"/>
  <c r="W24" i="2"/>
  <c r="AC24" i="2"/>
  <c r="Q23" i="2"/>
  <c r="R24" i="2"/>
  <c r="G22" i="2"/>
  <c r="AC23" i="2"/>
  <c r="Y21" i="2"/>
  <c r="AD20" i="13" l="1"/>
  <c r="AD20" i="9"/>
  <c r="AD21" i="8"/>
  <c r="AD22" i="5"/>
  <c r="AD19" i="3"/>
  <c r="AD22" i="8"/>
  <c r="AD21" i="5"/>
  <c r="O24" i="6"/>
  <c r="AA23" i="5"/>
  <c r="AA21" i="3"/>
  <c r="Y22" i="9"/>
  <c r="AB21" i="7"/>
  <c r="Z21" i="7"/>
  <c r="Z22" i="7"/>
  <c r="AD22" i="7" s="1"/>
  <c r="AB22" i="9"/>
  <c r="AD22" i="9" s="1"/>
  <c r="N24" i="4"/>
  <c r="M24" i="4"/>
  <c r="Z20" i="2"/>
  <c r="AB20" i="2"/>
  <c r="O23" i="4"/>
  <c r="AA22" i="9"/>
  <c r="AA21" i="7"/>
  <c r="Y21" i="7"/>
  <c r="AB21" i="4"/>
  <c r="Z21" i="4"/>
  <c r="AD21" i="4" s="1"/>
  <c r="AA22" i="4"/>
  <c r="Y22" i="4"/>
  <c r="O23" i="9"/>
  <c r="AA23" i="9" s="1"/>
  <c r="AA21" i="4"/>
  <c r="Y21" i="4"/>
  <c r="AB22" i="4"/>
  <c r="Z22" i="4"/>
  <c r="W24" i="1"/>
  <c r="AC25" i="13"/>
  <c r="C24" i="4"/>
  <c r="L25" i="4"/>
  <c r="A25" i="4"/>
  <c r="W26" i="13"/>
  <c r="M24" i="13"/>
  <c r="N24" i="13"/>
  <c r="R25" i="13"/>
  <c r="Q24" i="13"/>
  <c r="G23" i="13"/>
  <c r="A25" i="13"/>
  <c r="C24" i="13"/>
  <c r="L25" i="13"/>
  <c r="AB21" i="13"/>
  <c r="Z21" i="13"/>
  <c r="AD21" i="13" s="1"/>
  <c r="AA21" i="13"/>
  <c r="Y21" i="13"/>
  <c r="O23" i="13"/>
  <c r="Q23" i="9"/>
  <c r="G22" i="9"/>
  <c r="R24" i="9"/>
  <c r="AC24" i="9"/>
  <c r="M24" i="9"/>
  <c r="N24" i="9"/>
  <c r="AB21" i="9"/>
  <c r="Z21" i="9"/>
  <c r="L25" i="9"/>
  <c r="A25" i="9"/>
  <c r="C24" i="9"/>
  <c r="AA21" i="9"/>
  <c r="Y21" i="9"/>
  <c r="AC25" i="9"/>
  <c r="O24" i="8"/>
  <c r="N25" i="8"/>
  <c r="M25" i="8"/>
  <c r="C25" i="8"/>
  <c r="L26" i="8"/>
  <c r="A26" i="8"/>
  <c r="G23" i="8"/>
  <c r="Q25" i="8" s="1"/>
  <c r="R25" i="8"/>
  <c r="W24" i="8"/>
  <c r="AC24" i="8"/>
  <c r="W26" i="7"/>
  <c r="O23" i="7"/>
  <c r="A25" i="7"/>
  <c r="C24" i="7"/>
  <c r="L25" i="7"/>
  <c r="G23" i="7"/>
  <c r="Q24" i="7"/>
  <c r="R25" i="7"/>
  <c r="M24" i="7"/>
  <c r="N24" i="7"/>
  <c r="Z23" i="6"/>
  <c r="AB23" i="6"/>
  <c r="AA23" i="6"/>
  <c r="AC24" i="6"/>
  <c r="W24" i="6"/>
  <c r="Y23" i="6"/>
  <c r="Q24" i="6"/>
  <c r="R25" i="6"/>
  <c r="G23" i="6"/>
  <c r="M25" i="6"/>
  <c r="N25" i="6"/>
  <c r="A26" i="6"/>
  <c r="C25" i="6"/>
  <c r="L26" i="6"/>
  <c r="Y23" i="5"/>
  <c r="AB23" i="5"/>
  <c r="O24" i="5"/>
  <c r="Q24" i="5"/>
  <c r="R25" i="5"/>
  <c r="G23" i="5"/>
  <c r="AC26" i="5" s="1"/>
  <c r="M25" i="5"/>
  <c r="N25" i="5"/>
  <c r="W26" i="5"/>
  <c r="A26" i="5"/>
  <c r="L26" i="5"/>
  <c r="C25" i="5"/>
  <c r="AC25" i="4"/>
  <c r="W25" i="4"/>
  <c r="Q25" i="4"/>
  <c r="G24" i="4"/>
  <c r="R26" i="4"/>
  <c r="R24" i="3"/>
  <c r="Q23" i="3"/>
  <c r="G22" i="3"/>
  <c r="AC24" i="3"/>
  <c r="W24" i="3"/>
  <c r="Y22" i="3"/>
  <c r="AA22" i="3"/>
  <c r="A24" i="3"/>
  <c r="L24" i="3"/>
  <c r="C23" i="3"/>
  <c r="N23" i="3"/>
  <c r="M23" i="3"/>
  <c r="W25" i="2"/>
  <c r="AB21" i="2"/>
  <c r="Z21" i="2"/>
  <c r="O22" i="2"/>
  <c r="N23" i="2"/>
  <c r="M23" i="2"/>
  <c r="Q24" i="2"/>
  <c r="G23" i="2"/>
  <c r="R25" i="2"/>
  <c r="A24" i="2"/>
  <c r="L24" i="2"/>
  <c r="C23" i="2"/>
  <c r="AD21" i="7" l="1"/>
  <c r="AD21" i="2"/>
  <c r="AD21" i="9"/>
  <c r="AD23" i="6"/>
  <c r="AD22" i="4"/>
  <c r="AD20" i="2"/>
  <c r="O25" i="6"/>
  <c r="O24" i="4"/>
  <c r="AB21" i="3"/>
  <c r="Z21" i="3"/>
  <c r="AC25" i="2"/>
  <c r="L26" i="4"/>
  <c r="C25" i="4"/>
  <c r="A26" i="4"/>
  <c r="O24" i="9"/>
  <c r="Y23" i="9"/>
  <c r="M25" i="4"/>
  <c r="N25" i="4"/>
  <c r="AB23" i="9"/>
  <c r="W25" i="1"/>
  <c r="AC26" i="13"/>
  <c r="L26" i="13"/>
  <c r="A26" i="13"/>
  <c r="C25" i="13"/>
  <c r="O24" i="13"/>
  <c r="Z22" i="13"/>
  <c r="AB22" i="13"/>
  <c r="AA22" i="13"/>
  <c r="Y22" i="13"/>
  <c r="M25" i="13"/>
  <c r="N25" i="13"/>
  <c r="Q25" i="13"/>
  <c r="G24" i="13"/>
  <c r="R26" i="13"/>
  <c r="W27" i="13"/>
  <c r="O23" i="3"/>
  <c r="AA23" i="3" s="1"/>
  <c r="M25" i="9"/>
  <c r="N25" i="9"/>
  <c r="A26" i="9"/>
  <c r="L26" i="9"/>
  <c r="C25" i="9"/>
  <c r="Q24" i="9"/>
  <c r="G23" i="9"/>
  <c r="R25" i="9"/>
  <c r="A27" i="8"/>
  <c r="L27" i="8"/>
  <c r="C26" i="8"/>
  <c r="R26" i="8"/>
  <c r="G24" i="8"/>
  <c r="Q26" i="8" s="1"/>
  <c r="O25" i="8"/>
  <c r="AB23" i="8"/>
  <c r="Z23" i="8"/>
  <c r="AC25" i="8"/>
  <c r="W25" i="8"/>
  <c r="AA23" i="8"/>
  <c r="Y23" i="8"/>
  <c r="M26" i="8"/>
  <c r="N26" i="8"/>
  <c r="M25" i="7"/>
  <c r="O25" i="7" s="1"/>
  <c r="N25" i="7"/>
  <c r="L26" i="7"/>
  <c r="A26" i="7"/>
  <c r="C25" i="7"/>
  <c r="Q25" i="7"/>
  <c r="G24" i="7"/>
  <c r="R26" i="7"/>
  <c r="O24" i="7"/>
  <c r="AC26" i="7"/>
  <c r="W27" i="7"/>
  <c r="AA24" i="6"/>
  <c r="AB24" i="6"/>
  <c r="Z24" i="6"/>
  <c r="L27" i="6"/>
  <c r="C26" i="6"/>
  <c r="A27" i="6"/>
  <c r="W25" i="6"/>
  <c r="AC25" i="6"/>
  <c r="M26" i="6"/>
  <c r="N26" i="6"/>
  <c r="G24" i="6"/>
  <c r="Q25" i="6"/>
  <c r="R26" i="6"/>
  <c r="Y24" i="6"/>
  <c r="Z23" i="5"/>
  <c r="AD23" i="5" s="1"/>
  <c r="O25" i="5"/>
  <c r="L27" i="5"/>
  <c r="A27" i="5"/>
  <c r="C26" i="5"/>
  <c r="Q25" i="5"/>
  <c r="R26" i="5"/>
  <c r="G24" i="5"/>
  <c r="W27" i="5"/>
  <c r="N26" i="5"/>
  <c r="M26" i="5"/>
  <c r="W26" i="4"/>
  <c r="AC26" i="4"/>
  <c r="G25" i="4"/>
  <c r="R27" i="4"/>
  <c r="Q26" i="4"/>
  <c r="C24" i="3"/>
  <c r="L25" i="3"/>
  <c r="A25" i="3"/>
  <c r="Z22" i="3"/>
  <c r="AB22" i="3"/>
  <c r="AC25" i="3"/>
  <c r="W25" i="3"/>
  <c r="N24" i="3"/>
  <c r="M24" i="3"/>
  <c r="R25" i="3"/>
  <c r="G23" i="3"/>
  <c r="Q24" i="3"/>
  <c r="Q25" i="2"/>
  <c r="R26" i="2"/>
  <c r="G24" i="2"/>
  <c r="L25" i="2"/>
  <c r="A25" i="2"/>
  <c r="C24" i="2"/>
  <c r="M24" i="2"/>
  <c r="N24" i="2"/>
  <c r="O23" i="2"/>
  <c r="W26" i="2"/>
  <c r="AD23" i="8" l="1"/>
  <c r="AD24" i="6"/>
  <c r="AD22" i="3"/>
  <c r="AD21" i="3"/>
  <c r="AD22" i="13"/>
  <c r="O25" i="4"/>
  <c r="AA25" i="4" s="1"/>
  <c r="Y23" i="3"/>
  <c r="AC26" i="2"/>
  <c r="Z23" i="9"/>
  <c r="AD23" i="9" s="1"/>
  <c r="Y24" i="9"/>
  <c r="C26" i="4"/>
  <c r="A27" i="4"/>
  <c r="L27" i="4"/>
  <c r="AA23" i="4"/>
  <c r="Y23" i="4"/>
  <c r="O26" i="8"/>
  <c r="AA26" i="8" s="1"/>
  <c r="Z23" i="4"/>
  <c r="AB23" i="4"/>
  <c r="Y25" i="4"/>
  <c r="W26" i="1"/>
  <c r="N26" i="4"/>
  <c r="M26" i="4"/>
  <c r="O25" i="13"/>
  <c r="W28" i="13"/>
  <c r="M26" i="13"/>
  <c r="N26" i="13"/>
  <c r="AC27" i="13"/>
  <c r="A27" i="13"/>
  <c r="C26" i="13"/>
  <c r="L27" i="13"/>
  <c r="Q26" i="13"/>
  <c r="G25" i="13"/>
  <c r="R27" i="13"/>
  <c r="AB23" i="13"/>
  <c r="Z23" i="13"/>
  <c r="AA23" i="13"/>
  <c r="Y23" i="13"/>
  <c r="L27" i="9"/>
  <c r="A27" i="9"/>
  <c r="C26" i="9"/>
  <c r="O25" i="9"/>
  <c r="Q25" i="9"/>
  <c r="G24" i="9"/>
  <c r="R26" i="9"/>
  <c r="AC26" i="9"/>
  <c r="M26" i="9"/>
  <c r="N26" i="9"/>
  <c r="Z24" i="8"/>
  <c r="AB24" i="8"/>
  <c r="W26" i="8"/>
  <c r="AC26" i="8"/>
  <c r="G25" i="8"/>
  <c r="Q27" i="8" s="1"/>
  <c r="R27" i="8"/>
  <c r="AA24" i="8"/>
  <c r="Y24" i="8"/>
  <c r="M27" i="8"/>
  <c r="N27" i="8"/>
  <c r="C27" i="8"/>
  <c r="L28" i="8"/>
  <c r="A28" i="8"/>
  <c r="N26" i="7"/>
  <c r="M26" i="7"/>
  <c r="A27" i="7"/>
  <c r="C26" i="7"/>
  <c r="L27" i="7"/>
  <c r="W28" i="7"/>
  <c r="AB23" i="7"/>
  <c r="Z23" i="7"/>
  <c r="AA23" i="7"/>
  <c r="Y23" i="7"/>
  <c r="AC27" i="7"/>
  <c r="G25" i="7"/>
  <c r="Q26" i="7"/>
  <c r="R27" i="7"/>
  <c r="AA25" i="7"/>
  <c r="Y25" i="7"/>
  <c r="AA25" i="6"/>
  <c r="Q26" i="6"/>
  <c r="R27" i="6"/>
  <c r="G25" i="6"/>
  <c r="AC26" i="6"/>
  <c r="W26" i="6"/>
  <c r="A28" i="6"/>
  <c r="C27" i="6"/>
  <c r="L28" i="6"/>
  <c r="M27" i="6"/>
  <c r="N27" i="6"/>
  <c r="O26" i="6"/>
  <c r="Z25" i="6"/>
  <c r="AB25" i="6"/>
  <c r="Y25" i="6"/>
  <c r="O26" i="5"/>
  <c r="AB24" i="5"/>
  <c r="Z24" i="5"/>
  <c r="AD24" i="5" s="1"/>
  <c r="Q26" i="5"/>
  <c r="R27" i="5"/>
  <c r="G25" i="5"/>
  <c r="AC28" i="5" s="1"/>
  <c r="AA24" i="5"/>
  <c r="Y24" i="5"/>
  <c r="M27" i="5"/>
  <c r="N27" i="5"/>
  <c r="A28" i="5"/>
  <c r="L28" i="5"/>
  <c r="C27" i="5"/>
  <c r="AC27" i="5"/>
  <c r="W28" i="5"/>
  <c r="Q27" i="4"/>
  <c r="R28" i="4"/>
  <c r="G26" i="4"/>
  <c r="AC27" i="4"/>
  <c r="W27" i="4"/>
  <c r="O24" i="3"/>
  <c r="AA24" i="3" s="1"/>
  <c r="Z23" i="3"/>
  <c r="AB23" i="3"/>
  <c r="C25" i="3"/>
  <c r="L26" i="3"/>
  <c r="A26" i="3"/>
  <c r="AC26" i="3"/>
  <c r="W26" i="3"/>
  <c r="N25" i="3"/>
  <c r="M25" i="3"/>
  <c r="R26" i="3"/>
  <c r="Q25" i="3"/>
  <c r="G24" i="3"/>
  <c r="AA22" i="2"/>
  <c r="Y22" i="2"/>
  <c r="A26" i="2"/>
  <c r="L26" i="2"/>
  <c r="C25" i="2"/>
  <c r="W27" i="2"/>
  <c r="AC27" i="2"/>
  <c r="Q26" i="2"/>
  <c r="G25" i="2"/>
  <c r="R27" i="2"/>
  <c r="M25" i="2"/>
  <c r="N25" i="2"/>
  <c r="O24" i="2"/>
  <c r="AB22" i="2"/>
  <c r="Z22" i="2"/>
  <c r="AD24" i="8" l="1"/>
  <c r="AD23" i="7"/>
  <c r="AD23" i="13"/>
  <c r="AD25" i="6"/>
  <c r="AD23" i="4"/>
  <c r="AD23" i="3"/>
  <c r="AD22" i="2"/>
  <c r="O26" i="13"/>
  <c r="AA24" i="9"/>
  <c r="Y26" i="8"/>
  <c r="AB24" i="4"/>
  <c r="Z24" i="4"/>
  <c r="Y24" i="4"/>
  <c r="AA24" i="4"/>
  <c r="Y24" i="3"/>
  <c r="O26" i="4"/>
  <c r="O26" i="7"/>
  <c r="W27" i="1"/>
  <c r="A28" i="4"/>
  <c r="L28" i="4"/>
  <c r="C27" i="4"/>
  <c r="M27" i="4"/>
  <c r="N27" i="4"/>
  <c r="Y26" i="5"/>
  <c r="Z25" i="4"/>
  <c r="AD25" i="4" s="1"/>
  <c r="AB25" i="4"/>
  <c r="Z24" i="9"/>
  <c r="AD24" i="9" s="1"/>
  <c r="AB24" i="9"/>
  <c r="AA26" i="5"/>
  <c r="O25" i="2"/>
  <c r="AA25" i="2" s="1"/>
  <c r="AA26" i="13"/>
  <c r="Y26" i="13"/>
  <c r="M27" i="13"/>
  <c r="N27" i="13"/>
  <c r="L28" i="13"/>
  <c r="A28" i="13"/>
  <c r="C27" i="13"/>
  <c r="AC28" i="13"/>
  <c r="W29" i="13"/>
  <c r="Z24" i="13"/>
  <c r="AB24" i="13"/>
  <c r="AA24" i="13"/>
  <c r="Y24" i="13"/>
  <c r="Q27" i="13"/>
  <c r="R28" i="13"/>
  <c r="G26" i="13"/>
  <c r="AB24" i="3"/>
  <c r="Q26" i="9"/>
  <c r="G25" i="9"/>
  <c r="R27" i="9"/>
  <c r="AC27" i="9"/>
  <c r="O26" i="9"/>
  <c r="M27" i="9"/>
  <c r="N27" i="9"/>
  <c r="A28" i="9"/>
  <c r="L28" i="9"/>
  <c r="C27" i="9"/>
  <c r="G26" i="8"/>
  <c r="Q28" i="8" s="1"/>
  <c r="R28" i="8"/>
  <c r="AC27" i="8"/>
  <c r="W27" i="8"/>
  <c r="M28" i="8"/>
  <c r="N28" i="8"/>
  <c r="O27" i="8"/>
  <c r="A29" i="8"/>
  <c r="C28" i="8"/>
  <c r="L29" i="8"/>
  <c r="AB25" i="8"/>
  <c r="Z25" i="8"/>
  <c r="AD25" i="8" s="1"/>
  <c r="Z26" i="8"/>
  <c r="AD26" i="8" s="1"/>
  <c r="AB26" i="8"/>
  <c r="Y25" i="8"/>
  <c r="AA25" i="8"/>
  <c r="AA24" i="7"/>
  <c r="Y24" i="7"/>
  <c r="M27" i="7"/>
  <c r="N27" i="7"/>
  <c r="Q27" i="7"/>
  <c r="G26" i="7"/>
  <c r="R28" i="7"/>
  <c r="AB25" i="7"/>
  <c r="Z25" i="7"/>
  <c r="AD25" i="7" s="1"/>
  <c r="L28" i="7"/>
  <c r="C27" i="7"/>
  <c r="A28" i="7"/>
  <c r="AC28" i="7"/>
  <c r="Z24" i="7"/>
  <c r="AD24" i="7" s="1"/>
  <c r="AB24" i="7"/>
  <c r="W29" i="7"/>
  <c r="M28" i="6"/>
  <c r="N28" i="6"/>
  <c r="L29" i="6"/>
  <c r="A29" i="6"/>
  <c r="C28" i="6"/>
  <c r="W27" i="6"/>
  <c r="AC27" i="6"/>
  <c r="R28" i="6"/>
  <c r="Q27" i="6"/>
  <c r="G26" i="6"/>
  <c r="O27" i="6"/>
  <c r="L29" i="5"/>
  <c r="A29" i="5"/>
  <c r="C28" i="5"/>
  <c r="AB26" i="5"/>
  <c r="Z26" i="5"/>
  <c r="AB25" i="5"/>
  <c r="Z25" i="5"/>
  <c r="AA25" i="5"/>
  <c r="Y25" i="5"/>
  <c r="O27" i="5"/>
  <c r="Q27" i="5"/>
  <c r="G26" i="5"/>
  <c r="R28" i="5"/>
  <c r="N28" i="5"/>
  <c r="M28" i="5"/>
  <c r="W29" i="5"/>
  <c r="W28" i="4"/>
  <c r="AC28" i="4"/>
  <c r="G27" i="4"/>
  <c r="R29" i="4"/>
  <c r="Q28" i="4"/>
  <c r="O25" i="3"/>
  <c r="AA25" i="3" s="1"/>
  <c r="C26" i="3"/>
  <c r="L27" i="3"/>
  <c r="A27" i="3"/>
  <c r="M26" i="3"/>
  <c r="N26" i="3"/>
  <c r="Z24" i="3"/>
  <c r="AC27" i="3"/>
  <c r="W27" i="3"/>
  <c r="G25" i="3"/>
  <c r="Q26" i="3"/>
  <c r="R27" i="3"/>
  <c r="W28" i="2"/>
  <c r="M26" i="2"/>
  <c r="N26" i="2"/>
  <c r="L27" i="2"/>
  <c r="A27" i="2"/>
  <c r="C26" i="2"/>
  <c r="AB23" i="2"/>
  <c r="Z23" i="2"/>
  <c r="AA23" i="2"/>
  <c r="Y23" i="2"/>
  <c r="R28" i="2"/>
  <c r="Q27" i="2"/>
  <c r="G26" i="2"/>
  <c r="AD25" i="5" l="1"/>
  <c r="AD24" i="13"/>
  <c r="AD26" i="5"/>
  <c r="AD24" i="4"/>
  <c r="AD24" i="3"/>
  <c r="AD23" i="2"/>
  <c r="Y25" i="2"/>
  <c r="AC29" i="7"/>
  <c r="Z25" i="2"/>
  <c r="A29" i="4"/>
  <c r="L29" i="4"/>
  <c r="C28" i="4"/>
  <c r="W28" i="1"/>
  <c r="O26" i="2"/>
  <c r="Y26" i="2" s="1"/>
  <c r="O28" i="6"/>
  <c r="O27" i="4"/>
  <c r="N28" i="4"/>
  <c r="M28" i="4"/>
  <c r="O28" i="4" s="1"/>
  <c r="Z26" i="13"/>
  <c r="AB26" i="13"/>
  <c r="AA25" i="13"/>
  <c r="Y25" i="13"/>
  <c r="Q28" i="13"/>
  <c r="G27" i="13"/>
  <c r="R29" i="13"/>
  <c r="W30" i="13"/>
  <c r="O27" i="13"/>
  <c r="AC29" i="13"/>
  <c r="M28" i="13"/>
  <c r="N28" i="13"/>
  <c r="AB25" i="13"/>
  <c r="Z25" i="13"/>
  <c r="A29" i="13"/>
  <c r="L29" i="13"/>
  <c r="C28" i="13"/>
  <c r="L29" i="9"/>
  <c r="A29" i="9"/>
  <c r="C28" i="9"/>
  <c r="O27" i="9"/>
  <c r="AB25" i="9"/>
  <c r="Z25" i="9"/>
  <c r="Q27" i="9"/>
  <c r="G26" i="9"/>
  <c r="AC29" i="9" s="1"/>
  <c r="R28" i="9"/>
  <c r="N28" i="9"/>
  <c r="M28" i="9"/>
  <c r="AA25" i="9"/>
  <c r="Y25" i="9"/>
  <c r="AC28" i="9"/>
  <c r="W28" i="8"/>
  <c r="AC28" i="8"/>
  <c r="M29" i="8"/>
  <c r="N29" i="8"/>
  <c r="C29" i="8"/>
  <c r="L30" i="8"/>
  <c r="A30" i="8"/>
  <c r="O28" i="8"/>
  <c r="G27" i="8"/>
  <c r="Q29" i="8" s="1"/>
  <c r="R29" i="8"/>
  <c r="G27" i="7"/>
  <c r="Q28" i="7"/>
  <c r="R29" i="7"/>
  <c r="L29" i="7"/>
  <c r="A29" i="7"/>
  <c r="C28" i="7"/>
  <c r="W30" i="7"/>
  <c r="N28" i="7"/>
  <c r="M28" i="7"/>
  <c r="O28" i="7" s="1"/>
  <c r="O27" i="7"/>
  <c r="AB26" i="6"/>
  <c r="Z26" i="6"/>
  <c r="M29" i="6"/>
  <c r="N29" i="6"/>
  <c r="Y26" i="6"/>
  <c r="AA26" i="6"/>
  <c r="Q28" i="6"/>
  <c r="R29" i="6"/>
  <c r="G27" i="6"/>
  <c r="A30" i="6"/>
  <c r="C29" i="6"/>
  <c r="L30" i="6"/>
  <c r="W28" i="6"/>
  <c r="AC28" i="6"/>
  <c r="W30" i="5"/>
  <c r="Q28" i="5"/>
  <c r="R29" i="5"/>
  <c r="G27" i="5"/>
  <c r="AC30" i="5" s="1"/>
  <c r="AC29" i="5"/>
  <c r="A30" i="5"/>
  <c r="C29" i="5"/>
  <c r="L30" i="5"/>
  <c r="N29" i="5"/>
  <c r="M29" i="5"/>
  <c r="O29" i="5" s="1"/>
  <c r="O28" i="5"/>
  <c r="W29" i="4"/>
  <c r="AC29" i="4"/>
  <c r="Q29" i="4"/>
  <c r="R30" i="4"/>
  <c r="G28" i="4"/>
  <c r="Y25" i="3"/>
  <c r="O26" i="3"/>
  <c r="Y26" i="3" s="1"/>
  <c r="Z25" i="3"/>
  <c r="A28" i="3"/>
  <c r="C27" i="3"/>
  <c r="L28" i="3"/>
  <c r="AC28" i="3"/>
  <c r="W28" i="3"/>
  <c r="AB25" i="3"/>
  <c r="M27" i="3"/>
  <c r="N27" i="3"/>
  <c r="R28" i="3"/>
  <c r="G26" i="3"/>
  <c r="Q27" i="3"/>
  <c r="Q28" i="2"/>
  <c r="R29" i="2"/>
  <c r="G27" i="2"/>
  <c r="AB24" i="2"/>
  <c r="Z24" i="2"/>
  <c r="Y24" i="2"/>
  <c r="AA24" i="2"/>
  <c r="A28" i="2"/>
  <c r="L28" i="2"/>
  <c r="C27" i="2"/>
  <c r="M27" i="2"/>
  <c r="N27" i="2"/>
  <c r="W29" i="2"/>
  <c r="AC28" i="2"/>
  <c r="AD25" i="13" l="1"/>
  <c r="AD25" i="9"/>
  <c r="AD26" i="6"/>
  <c r="AD25" i="3"/>
  <c r="AD26" i="13"/>
  <c r="AB25" i="2"/>
  <c r="AD24" i="2"/>
  <c r="AD25" i="2"/>
  <c r="AC29" i="2"/>
  <c r="O27" i="2"/>
  <c r="AA26" i="2"/>
  <c r="Z26" i="7"/>
  <c r="AB26" i="7"/>
  <c r="AB28" i="6"/>
  <c r="O28" i="13"/>
  <c r="Y26" i="4"/>
  <c r="AA26" i="4"/>
  <c r="M29" i="4"/>
  <c r="N29" i="4"/>
  <c r="AA26" i="7"/>
  <c r="Y26" i="7"/>
  <c r="AB26" i="4"/>
  <c r="Z26" i="4"/>
  <c r="W29" i="1"/>
  <c r="C29" i="4"/>
  <c r="L30" i="4"/>
  <c r="A30" i="4"/>
  <c r="M29" i="13"/>
  <c r="N29" i="13"/>
  <c r="L30" i="13"/>
  <c r="C29" i="13"/>
  <c r="A30" i="13"/>
  <c r="Q29" i="13"/>
  <c r="R30" i="13"/>
  <c r="G28" i="13"/>
  <c r="AC30" i="13"/>
  <c r="Y28" i="13"/>
  <c r="AA28" i="13"/>
  <c r="W31" i="13"/>
  <c r="AA26" i="3"/>
  <c r="O28" i="9"/>
  <c r="AB26" i="9"/>
  <c r="Z26" i="9"/>
  <c r="AA26" i="9"/>
  <c r="Y26" i="9"/>
  <c r="Q28" i="9"/>
  <c r="G27" i="9"/>
  <c r="R29" i="9"/>
  <c r="A30" i="9"/>
  <c r="L30" i="9"/>
  <c r="C29" i="9"/>
  <c r="M29" i="9"/>
  <c r="N29" i="9"/>
  <c r="N30" i="8"/>
  <c r="M30" i="8"/>
  <c r="AA27" i="8"/>
  <c r="Y27" i="8"/>
  <c r="O29" i="8"/>
  <c r="R30" i="8"/>
  <c r="G28" i="8"/>
  <c r="Q30" i="8" s="1"/>
  <c r="A31" i="8"/>
  <c r="L31" i="8"/>
  <c r="C30" i="8"/>
  <c r="AB27" i="8"/>
  <c r="Z27" i="8"/>
  <c r="AC29" i="8"/>
  <c r="W29" i="8"/>
  <c r="A30" i="7"/>
  <c r="L30" i="7"/>
  <c r="C29" i="7"/>
  <c r="N29" i="7"/>
  <c r="M29" i="7"/>
  <c r="AC30" i="7"/>
  <c r="Q29" i="7"/>
  <c r="G28" i="7"/>
  <c r="R30" i="7"/>
  <c r="AA28" i="7"/>
  <c r="Y28" i="7"/>
  <c r="W31" i="7"/>
  <c r="L31" i="6"/>
  <c r="C30" i="6"/>
  <c r="A31" i="6"/>
  <c r="AA28" i="6"/>
  <c r="M30" i="6"/>
  <c r="N30" i="6"/>
  <c r="G28" i="6"/>
  <c r="R30" i="6"/>
  <c r="Q29" i="6"/>
  <c r="Y28" i="6"/>
  <c r="Z27" i="6"/>
  <c r="AD27" i="6" s="1"/>
  <c r="AB27" i="6"/>
  <c r="O29" i="6"/>
  <c r="W29" i="6"/>
  <c r="AC29" i="6"/>
  <c r="Z28" i="6"/>
  <c r="Y27" i="6"/>
  <c r="AA27" i="6"/>
  <c r="AB29" i="5"/>
  <c r="Y27" i="5"/>
  <c r="AA27" i="5"/>
  <c r="M30" i="5"/>
  <c r="N30" i="5"/>
  <c r="L31" i="5"/>
  <c r="A31" i="5"/>
  <c r="C30" i="5"/>
  <c r="Q29" i="5"/>
  <c r="G28" i="5"/>
  <c r="AC31" i="5" s="1"/>
  <c r="R30" i="5"/>
  <c r="AB27" i="5"/>
  <c r="Z27" i="5"/>
  <c r="W31" i="5"/>
  <c r="G29" i="4"/>
  <c r="R31" i="4"/>
  <c r="Q30" i="4"/>
  <c r="W30" i="4"/>
  <c r="AC30" i="4"/>
  <c r="O27" i="3"/>
  <c r="AC29" i="3"/>
  <c r="W29" i="3"/>
  <c r="A29" i="3"/>
  <c r="C28" i="3"/>
  <c r="L29" i="3"/>
  <c r="Z26" i="3"/>
  <c r="AB26" i="3"/>
  <c r="N28" i="3"/>
  <c r="M28" i="3"/>
  <c r="G27" i="3"/>
  <c r="R29" i="3"/>
  <c r="Q28" i="3"/>
  <c r="Z27" i="2"/>
  <c r="M28" i="2"/>
  <c r="N28" i="2"/>
  <c r="W30" i="2"/>
  <c r="R30" i="2"/>
  <c r="Q29" i="2"/>
  <c r="G28" i="2"/>
  <c r="L29" i="2"/>
  <c r="A29" i="2"/>
  <c r="C28" i="2"/>
  <c r="AA27" i="2"/>
  <c r="Y27" i="2"/>
  <c r="AD26" i="9" l="1"/>
  <c r="AD27" i="8"/>
  <c r="AD26" i="7"/>
  <c r="AD28" i="6"/>
  <c r="AD27" i="5"/>
  <c r="AD26" i="4"/>
  <c r="AD26" i="3"/>
  <c r="A31" i="4"/>
  <c r="L31" i="4"/>
  <c r="C30" i="4"/>
  <c r="O30" i="8"/>
  <c r="AA30" i="8" s="1"/>
  <c r="N30" i="4"/>
  <c r="M30" i="4"/>
  <c r="AB27" i="4"/>
  <c r="Z27" i="4"/>
  <c r="AB28" i="4"/>
  <c r="Z28" i="4"/>
  <c r="AD28" i="4" s="1"/>
  <c r="AA27" i="4"/>
  <c r="Y27" i="4"/>
  <c r="O29" i="13"/>
  <c r="O29" i="4"/>
  <c r="AA28" i="4"/>
  <c r="Y28" i="4"/>
  <c r="O29" i="9"/>
  <c r="AB26" i="2"/>
  <c r="Z26" i="2"/>
  <c r="AD26" i="2" s="1"/>
  <c r="Z28" i="13"/>
  <c r="W30" i="1"/>
  <c r="A31" i="13"/>
  <c r="L31" i="13"/>
  <c r="C30" i="13"/>
  <c r="N30" i="13"/>
  <c r="M30" i="13"/>
  <c r="O30" i="13" s="1"/>
  <c r="AB27" i="13"/>
  <c r="Z27" i="13"/>
  <c r="AA27" i="13"/>
  <c r="Y27" i="13"/>
  <c r="W32" i="13"/>
  <c r="Q30" i="13"/>
  <c r="G29" i="13"/>
  <c r="R31" i="13"/>
  <c r="AC31" i="13"/>
  <c r="O28" i="3"/>
  <c r="L31" i="9"/>
  <c r="A31" i="9"/>
  <c r="C30" i="9"/>
  <c r="AB27" i="9"/>
  <c r="Z27" i="9"/>
  <c r="Q29" i="9"/>
  <c r="G28" i="9"/>
  <c r="R30" i="9"/>
  <c r="AA27" i="9"/>
  <c r="Y27" i="9"/>
  <c r="N30" i="9"/>
  <c r="M30" i="9"/>
  <c r="AC30" i="9"/>
  <c r="Z28" i="8"/>
  <c r="AB28" i="8"/>
  <c r="W30" i="8"/>
  <c r="AC30" i="8"/>
  <c r="AA28" i="8"/>
  <c r="Y28" i="8"/>
  <c r="N31" i="8"/>
  <c r="M31" i="8"/>
  <c r="G29" i="8"/>
  <c r="Q31" i="8" s="1"/>
  <c r="R31" i="8"/>
  <c r="C31" i="8"/>
  <c r="L32" i="8"/>
  <c r="A32" i="8"/>
  <c r="Q30" i="7"/>
  <c r="G29" i="7"/>
  <c r="R31" i="7"/>
  <c r="AB27" i="7"/>
  <c r="Z27" i="7"/>
  <c r="M30" i="7"/>
  <c r="N30" i="7"/>
  <c r="AC31" i="7"/>
  <c r="AA27" i="7"/>
  <c r="Y27" i="7"/>
  <c r="W32" i="7"/>
  <c r="O29" i="7"/>
  <c r="L31" i="7"/>
  <c r="A31" i="7"/>
  <c r="C30" i="7"/>
  <c r="AB28" i="7"/>
  <c r="Z28" i="7"/>
  <c r="AD28" i="7" s="1"/>
  <c r="AC30" i="6"/>
  <c r="W30" i="6"/>
  <c r="O30" i="6"/>
  <c r="A32" i="6"/>
  <c r="C31" i="6"/>
  <c r="L32" i="6"/>
  <c r="Q30" i="6"/>
  <c r="R31" i="6"/>
  <c r="G29" i="6"/>
  <c r="M31" i="6"/>
  <c r="N31" i="6"/>
  <c r="O30" i="5"/>
  <c r="Z29" i="5"/>
  <c r="W32" i="5"/>
  <c r="M31" i="5"/>
  <c r="N31" i="5"/>
  <c r="A32" i="5"/>
  <c r="C31" i="5"/>
  <c r="L32" i="5"/>
  <c r="AB28" i="5"/>
  <c r="Z28" i="5"/>
  <c r="AD28" i="5" s="1"/>
  <c r="Y28" i="5"/>
  <c r="AA28" i="5"/>
  <c r="Y29" i="5"/>
  <c r="Q30" i="5"/>
  <c r="R31" i="5"/>
  <c r="G29" i="5"/>
  <c r="AC32" i="5" s="1"/>
  <c r="AA29" i="5"/>
  <c r="Q31" i="4"/>
  <c r="R32" i="4"/>
  <c r="G30" i="4"/>
  <c r="AC31" i="4"/>
  <c r="W31" i="4"/>
  <c r="L30" i="3"/>
  <c r="C29" i="3"/>
  <c r="A30" i="3"/>
  <c r="W30" i="3"/>
  <c r="AC30" i="3"/>
  <c r="Q29" i="3"/>
  <c r="R30" i="3"/>
  <c r="G28" i="3"/>
  <c r="M29" i="3"/>
  <c r="N29" i="3"/>
  <c r="AB27" i="2"/>
  <c r="AD27" i="2" s="1"/>
  <c r="M29" i="2"/>
  <c r="N29" i="2"/>
  <c r="A30" i="2"/>
  <c r="C29" i="2"/>
  <c r="L30" i="2"/>
  <c r="AC30" i="2"/>
  <c r="Q30" i="2"/>
  <c r="R31" i="2"/>
  <c r="G29" i="2"/>
  <c r="W31" i="2"/>
  <c r="O28" i="2"/>
  <c r="AD27" i="13" l="1"/>
  <c r="AD27" i="9"/>
  <c r="AD28" i="8"/>
  <c r="AD27" i="7"/>
  <c r="AD29" i="5"/>
  <c r="AD27" i="4"/>
  <c r="AC32" i="7"/>
  <c r="Y30" i="8"/>
  <c r="AB30" i="8"/>
  <c r="W31" i="1"/>
  <c r="O30" i="4"/>
  <c r="O29" i="2"/>
  <c r="Y29" i="2" s="1"/>
  <c r="O31" i="6"/>
  <c r="AA29" i="9"/>
  <c r="L32" i="4"/>
  <c r="A32" i="4"/>
  <c r="C31" i="4"/>
  <c r="AB28" i="13"/>
  <c r="AD28" i="13" s="1"/>
  <c r="M31" i="4"/>
  <c r="N31" i="4"/>
  <c r="O31" i="8"/>
  <c r="AA30" i="13"/>
  <c r="Y30" i="13"/>
  <c r="N31" i="13"/>
  <c r="M31" i="13"/>
  <c r="W33" i="13"/>
  <c r="Q31" i="13"/>
  <c r="R32" i="13"/>
  <c r="G30" i="13"/>
  <c r="L32" i="13"/>
  <c r="C31" i="13"/>
  <c r="A32" i="13"/>
  <c r="AC32" i="13"/>
  <c r="AB28" i="9"/>
  <c r="Z28" i="9"/>
  <c r="AA28" i="9"/>
  <c r="Y28" i="9"/>
  <c r="O30" i="9"/>
  <c r="Q30" i="9"/>
  <c r="G29" i="9"/>
  <c r="R31" i="9"/>
  <c r="AC31" i="9"/>
  <c r="N31" i="9"/>
  <c r="M31" i="9"/>
  <c r="A32" i="9"/>
  <c r="L32" i="9"/>
  <c r="C31" i="9"/>
  <c r="L33" i="8"/>
  <c r="A33" i="8"/>
  <c r="C32" i="8"/>
  <c r="G30" i="8"/>
  <c r="Q32" i="8" s="1"/>
  <c r="R32" i="8"/>
  <c r="N32" i="8"/>
  <c r="M32" i="8"/>
  <c r="AC31" i="8"/>
  <c r="W31" i="8"/>
  <c r="AB29" i="8"/>
  <c r="Z29" i="8"/>
  <c r="Y29" i="8"/>
  <c r="AA29" i="8"/>
  <c r="W33" i="7"/>
  <c r="M31" i="7"/>
  <c r="N31" i="7"/>
  <c r="O30" i="7"/>
  <c r="A32" i="7"/>
  <c r="L32" i="7"/>
  <c r="C31" i="7"/>
  <c r="Q31" i="7"/>
  <c r="G30" i="7"/>
  <c r="R32" i="7"/>
  <c r="L33" i="6"/>
  <c r="A33" i="6"/>
  <c r="C32" i="6"/>
  <c r="Z29" i="6"/>
  <c r="AB29" i="6"/>
  <c r="R32" i="6"/>
  <c r="Q31" i="6"/>
  <c r="G30" i="6"/>
  <c r="W31" i="6"/>
  <c r="AC31" i="6"/>
  <c r="M32" i="6"/>
  <c r="O32" i="6" s="1"/>
  <c r="N32" i="6"/>
  <c r="AA29" i="6"/>
  <c r="Y29" i="6"/>
  <c r="O31" i="5"/>
  <c r="Q31" i="5"/>
  <c r="G30" i="5"/>
  <c r="AC33" i="5" s="1"/>
  <c r="R32" i="5"/>
  <c r="W33" i="5"/>
  <c r="N32" i="5"/>
  <c r="M32" i="5"/>
  <c r="AA30" i="5"/>
  <c r="AB30" i="5"/>
  <c r="Z30" i="5"/>
  <c r="AD30" i="5" s="1"/>
  <c r="L33" i="5"/>
  <c r="A33" i="5"/>
  <c r="C32" i="5"/>
  <c r="Y30" i="5"/>
  <c r="G31" i="4"/>
  <c r="Q32" i="4"/>
  <c r="R33" i="4"/>
  <c r="W32" i="4"/>
  <c r="AC32" i="4"/>
  <c r="Z27" i="3"/>
  <c r="AD27" i="3" s="1"/>
  <c r="AB27" i="3"/>
  <c r="AA27" i="3"/>
  <c r="Y27" i="3"/>
  <c r="O29" i="3"/>
  <c r="AC31" i="3"/>
  <c r="W31" i="3"/>
  <c r="A31" i="3"/>
  <c r="C30" i="3"/>
  <c r="L31" i="3"/>
  <c r="G29" i="3"/>
  <c r="R31" i="3"/>
  <c r="Q30" i="3"/>
  <c r="M30" i="3"/>
  <c r="N30" i="3"/>
  <c r="N30" i="2"/>
  <c r="M30" i="2"/>
  <c r="AC31" i="2"/>
  <c r="C30" i="2"/>
  <c r="L31" i="2"/>
  <c r="A31" i="2"/>
  <c r="W32" i="2"/>
  <c r="R32" i="2"/>
  <c r="Q31" i="2"/>
  <c r="G30" i="2"/>
  <c r="AD28" i="9" l="1"/>
  <c r="AD29" i="8"/>
  <c r="AD29" i="6"/>
  <c r="Z30" i="8"/>
  <c r="AD30" i="8" s="1"/>
  <c r="O31" i="7"/>
  <c r="AB29" i="2"/>
  <c r="AC32" i="2"/>
  <c r="AA29" i="2"/>
  <c r="Y29" i="9"/>
  <c r="O32" i="5"/>
  <c r="AB29" i="13"/>
  <c r="Z29" i="13"/>
  <c r="AD29" i="13" s="1"/>
  <c r="O30" i="2"/>
  <c r="Y30" i="2" s="1"/>
  <c r="O31" i="13"/>
  <c r="Y31" i="8"/>
  <c r="AB29" i="9"/>
  <c r="Z29" i="9"/>
  <c r="AD29" i="9" s="1"/>
  <c r="AA29" i="13"/>
  <c r="Y29" i="13"/>
  <c r="O31" i="4"/>
  <c r="W32" i="1"/>
  <c r="O32" i="8"/>
  <c r="M32" i="4"/>
  <c r="N32" i="4"/>
  <c r="L33" i="4"/>
  <c r="A33" i="4"/>
  <c r="C32" i="4"/>
  <c r="Y29" i="4"/>
  <c r="AA29" i="4"/>
  <c r="AB29" i="4"/>
  <c r="Z29" i="4"/>
  <c r="AD29" i="4" s="1"/>
  <c r="W34" i="13"/>
  <c r="A33" i="13"/>
  <c r="C32" i="13"/>
  <c r="L33" i="13"/>
  <c r="N32" i="13"/>
  <c r="M32" i="13"/>
  <c r="Q32" i="13"/>
  <c r="G31" i="13"/>
  <c r="R33" i="13"/>
  <c r="Z30" i="13"/>
  <c r="AD30" i="13" s="1"/>
  <c r="AB30" i="13"/>
  <c r="AC33" i="13"/>
  <c r="Z28" i="3"/>
  <c r="AB28" i="3"/>
  <c r="AA28" i="3"/>
  <c r="Y28" i="3"/>
  <c r="M32" i="9"/>
  <c r="N32" i="9"/>
  <c r="L33" i="9"/>
  <c r="A33" i="9"/>
  <c r="C32" i="9"/>
  <c r="Q31" i="9"/>
  <c r="G30" i="9"/>
  <c r="R32" i="9"/>
  <c r="AC32" i="9"/>
  <c r="O31" i="9"/>
  <c r="AC32" i="8"/>
  <c r="W32" i="8"/>
  <c r="G31" i="8"/>
  <c r="Q33" i="8" s="1"/>
  <c r="R33" i="8"/>
  <c r="N33" i="8"/>
  <c r="M33" i="8"/>
  <c r="A34" i="8"/>
  <c r="C33" i="8"/>
  <c r="L34" i="8"/>
  <c r="N32" i="7"/>
  <c r="M32" i="7"/>
  <c r="AB29" i="7"/>
  <c r="Z29" i="7"/>
  <c r="AD29" i="7" s="1"/>
  <c r="Q32" i="7"/>
  <c r="G31" i="7"/>
  <c r="R33" i="7"/>
  <c r="AA29" i="7"/>
  <c r="Y29" i="7"/>
  <c r="AC33" i="7"/>
  <c r="L33" i="7"/>
  <c r="A33" i="7"/>
  <c r="C32" i="7"/>
  <c r="W34" i="7"/>
  <c r="AA31" i="7"/>
  <c r="Y31" i="7"/>
  <c r="Y31" i="6"/>
  <c r="Z31" i="6"/>
  <c r="AB31" i="6"/>
  <c r="Q32" i="6"/>
  <c r="R33" i="6"/>
  <c r="G31" i="6"/>
  <c r="A34" i="6"/>
  <c r="C33" i="6"/>
  <c r="L34" i="6"/>
  <c r="AA31" i="6"/>
  <c r="AB30" i="6"/>
  <c r="Z30" i="6"/>
  <c r="Y30" i="6"/>
  <c r="AA30" i="6"/>
  <c r="AC32" i="6"/>
  <c r="W32" i="6"/>
  <c r="N33" i="6"/>
  <c r="M33" i="6"/>
  <c r="W34" i="5"/>
  <c r="Q32" i="5"/>
  <c r="R33" i="5"/>
  <c r="G31" i="5"/>
  <c r="N33" i="5"/>
  <c r="M33" i="5"/>
  <c r="A34" i="5"/>
  <c r="C33" i="5"/>
  <c r="L34" i="5"/>
  <c r="Q33" i="4"/>
  <c r="R34" i="4"/>
  <c r="G32" i="4"/>
  <c r="AC33" i="4"/>
  <c r="W33" i="4"/>
  <c r="Q31" i="3"/>
  <c r="R32" i="3"/>
  <c r="G30" i="3"/>
  <c r="M31" i="3"/>
  <c r="N31" i="3"/>
  <c r="L32" i="3"/>
  <c r="A32" i="3"/>
  <c r="C31" i="3"/>
  <c r="O30" i="3"/>
  <c r="W32" i="3"/>
  <c r="AC32" i="3"/>
  <c r="W33" i="2"/>
  <c r="A32" i="2"/>
  <c r="C31" i="2"/>
  <c r="L32" i="2"/>
  <c r="AB28" i="2"/>
  <c r="Z28" i="2"/>
  <c r="Q32" i="2"/>
  <c r="R33" i="2"/>
  <c r="G31" i="2"/>
  <c r="Y28" i="2"/>
  <c r="AA28" i="2"/>
  <c r="M31" i="2"/>
  <c r="N31" i="2"/>
  <c r="AD30" i="6" l="1"/>
  <c r="AD31" i="6"/>
  <c r="AD28" i="3"/>
  <c r="Z29" i="2"/>
  <c r="AD29" i="2" s="1"/>
  <c r="AD28" i="2"/>
  <c r="AC34" i="13"/>
  <c r="AA31" i="8"/>
  <c r="AB32" i="5"/>
  <c r="AA30" i="2"/>
  <c r="O33" i="8"/>
  <c r="Y33" i="8" s="1"/>
  <c r="A34" i="4"/>
  <c r="L34" i="4"/>
  <c r="C33" i="4"/>
  <c r="Z30" i="4"/>
  <c r="AB30" i="4"/>
  <c r="O33" i="5"/>
  <c r="AA30" i="4"/>
  <c r="Y30" i="4"/>
  <c r="O32" i="4"/>
  <c r="AB31" i="8"/>
  <c r="Z31" i="8"/>
  <c r="AD31" i="8" s="1"/>
  <c r="Z30" i="2"/>
  <c r="AA32" i="8"/>
  <c r="O32" i="13"/>
  <c r="AA32" i="13" s="1"/>
  <c r="M33" i="4"/>
  <c r="N33" i="4"/>
  <c r="W33" i="1"/>
  <c r="L34" i="13"/>
  <c r="C33" i="13"/>
  <c r="A34" i="13"/>
  <c r="W35" i="13"/>
  <c r="M33" i="13"/>
  <c r="N33" i="13"/>
  <c r="Q33" i="13"/>
  <c r="G32" i="13"/>
  <c r="R34" i="13"/>
  <c r="O32" i="9"/>
  <c r="Q32" i="9"/>
  <c r="G31" i="9"/>
  <c r="R33" i="9"/>
  <c r="AB30" i="9"/>
  <c r="Z30" i="9"/>
  <c r="N33" i="9"/>
  <c r="M33" i="9"/>
  <c r="O33" i="9" s="1"/>
  <c r="AA30" i="9"/>
  <c r="Y30" i="9"/>
  <c r="A34" i="9"/>
  <c r="C33" i="9"/>
  <c r="L34" i="9"/>
  <c r="AC33" i="9"/>
  <c r="C34" i="8"/>
  <c r="L35" i="8"/>
  <c r="A35" i="8"/>
  <c r="R34" i="8"/>
  <c r="G32" i="8"/>
  <c r="Q34" i="8" s="1"/>
  <c r="W33" i="8"/>
  <c r="AC33" i="8"/>
  <c r="N34" i="8"/>
  <c r="M34" i="8"/>
  <c r="Y32" i="8"/>
  <c r="AB31" i="7"/>
  <c r="Z31" i="7"/>
  <c r="AD31" i="7" s="1"/>
  <c r="Q33" i="7"/>
  <c r="G32" i="7"/>
  <c r="R34" i="7"/>
  <c r="AB30" i="7"/>
  <c r="Z30" i="7"/>
  <c r="AD30" i="7" s="1"/>
  <c r="W35" i="7"/>
  <c r="O32" i="7"/>
  <c r="M33" i="7"/>
  <c r="N33" i="7"/>
  <c r="AC34" i="7"/>
  <c r="AA30" i="7"/>
  <c r="Y30" i="7"/>
  <c r="A34" i="7"/>
  <c r="L34" i="7"/>
  <c r="C33" i="7"/>
  <c r="AB32" i="6"/>
  <c r="Z32" i="6"/>
  <c r="L35" i="6"/>
  <c r="C34" i="6"/>
  <c r="A35" i="6"/>
  <c r="G32" i="6"/>
  <c r="Q33" i="6"/>
  <c r="R34" i="6"/>
  <c r="O33" i="6"/>
  <c r="W33" i="6"/>
  <c r="AC33" i="6"/>
  <c r="AA32" i="6"/>
  <c r="M34" i="6"/>
  <c r="N34" i="6"/>
  <c r="Y32" i="6"/>
  <c r="Z32" i="5"/>
  <c r="AD32" i="5" s="1"/>
  <c r="Q33" i="5"/>
  <c r="R34" i="5"/>
  <c r="G32" i="5"/>
  <c r="AC35" i="5" s="1"/>
  <c r="M34" i="5"/>
  <c r="N34" i="5"/>
  <c r="Y32" i="5"/>
  <c r="L35" i="5"/>
  <c r="A35" i="5"/>
  <c r="C34" i="5"/>
  <c r="AB31" i="5"/>
  <c r="Z31" i="5"/>
  <c r="AA31" i="5"/>
  <c r="Y31" i="5"/>
  <c r="AC34" i="5"/>
  <c r="AA32" i="5"/>
  <c r="W35" i="5"/>
  <c r="G33" i="4"/>
  <c r="Q34" i="4"/>
  <c r="R35" i="4"/>
  <c r="W34" i="4"/>
  <c r="AC34" i="4"/>
  <c r="Y29" i="3"/>
  <c r="AA29" i="3"/>
  <c r="AB29" i="3"/>
  <c r="Z29" i="3"/>
  <c r="AD29" i="3" s="1"/>
  <c r="O31" i="3"/>
  <c r="AC33" i="3"/>
  <c r="W33" i="3"/>
  <c r="N32" i="3"/>
  <c r="M32" i="3"/>
  <c r="A33" i="3"/>
  <c r="C32" i="3"/>
  <c r="L33" i="3"/>
  <c r="G31" i="3"/>
  <c r="R33" i="3"/>
  <c r="Q32" i="3"/>
  <c r="R34" i="2"/>
  <c r="Q33" i="2"/>
  <c r="G32" i="2"/>
  <c r="O31" i="2"/>
  <c r="M32" i="2"/>
  <c r="N32" i="2"/>
  <c r="AC33" i="2"/>
  <c r="C32" i="2"/>
  <c r="L33" i="2"/>
  <c r="A33" i="2"/>
  <c r="W34" i="2"/>
  <c r="AD30" i="9" l="1"/>
  <c r="AD32" i="6"/>
  <c r="AD31" i="5"/>
  <c r="AD30" i="4"/>
  <c r="AB30" i="2"/>
  <c r="AD30" i="2" s="1"/>
  <c r="Y32" i="13"/>
  <c r="AA33" i="8"/>
  <c r="AC35" i="7"/>
  <c r="O33" i="4"/>
  <c r="AC34" i="2"/>
  <c r="W34" i="1"/>
  <c r="AA31" i="4"/>
  <c r="Y31" i="4"/>
  <c r="AB31" i="4"/>
  <c r="Z31" i="4"/>
  <c r="AD31" i="4" s="1"/>
  <c r="N34" i="4"/>
  <c r="M34" i="4"/>
  <c r="O32" i="3"/>
  <c r="AA32" i="3" s="1"/>
  <c r="AB33" i="9"/>
  <c r="AB32" i="13"/>
  <c r="A35" i="4"/>
  <c r="L35" i="4"/>
  <c r="C34" i="4"/>
  <c r="Z31" i="13"/>
  <c r="AB31" i="13"/>
  <c r="Z32" i="8"/>
  <c r="AB32" i="8"/>
  <c r="O34" i="6"/>
  <c r="AA31" i="13"/>
  <c r="Y31" i="13"/>
  <c r="W36" i="13"/>
  <c r="Q34" i="13"/>
  <c r="G33" i="13"/>
  <c r="R35" i="13"/>
  <c r="A35" i="13"/>
  <c r="C34" i="13"/>
  <c r="L35" i="13"/>
  <c r="M34" i="13"/>
  <c r="N34" i="13"/>
  <c r="O33" i="13"/>
  <c r="AC35" i="13"/>
  <c r="Q33" i="9"/>
  <c r="G32" i="9"/>
  <c r="R34" i="9"/>
  <c r="N34" i="9"/>
  <c r="M34" i="9"/>
  <c r="O34" i="9" s="1"/>
  <c r="L35" i="9"/>
  <c r="A35" i="9"/>
  <c r="C34" i="9"/>
  <c r="AB31" i="9"/>
  <c r="Z31" i="9"/>
  <c r="AA31" i="9"/>
  <c r="Y31" i="9"/>
  <c r="AC34" i="9"/>
  <c r="O34" i="8"/>
  <c r="G33" i="8"/>
  <c r="Q35" i="8" s="1"/>
  <c r="R35" i="8"/>
  <c r="A36" i="8"/>
  <c r="C35" i="8"/>
  <c r="L36" i="8"/>
  <c r="AC34" i="8"/>
  <c r="W34" i="8"/>
  <c r="AB33" i="8"/>
  <c r="Z33" i="8"/>
  <c r="M35" i="8"/>
  <c r="N35" i="8"/>
  <c r="W36" i="7"/>
  <c r="N34" i="7"/>
  <c r="M34" i="7"/>
  <c r="O33" i="7"/>
  <c r="Q34" i="7"/>
  <c r="G33" i="7"/>
  <c r="R35" i="7"/>
  <c r="L35" i="7"/>
  <c r="A35" i="7"/>
  <c r="C34" i="7"/>
  <c r="Q34" i="6"/>
  <c r="R35" i="6"/>
  <c r="G33" i="6"/>
  <c r="A36" i="6"/>
  <c r="C35" i="6"/>
  <c r="L36" i="6"/>
  <c r="N35" i="6"/>
  <c r="M35" i="6"/>
  <c r="O35" i="6" s="1"/>
  <c r="AC34" i="6"/>
  <c r="W34" i="6"/>
  <c r="Y34" i="6"/>
  <c r="AA34" i="6"/>
  <c r="O34" i="5"/>
  <c r="Y34" i="5" s="1"/>
  <c r="W36" i="5"/>
  <c r="Y33" i="5"/>
  <c r="AA33" i="5"/>
  <c r="AB33" i="5"/>
  <c r="Z33" i="5"/>
  <c r="N35" i="5"/>
  <c r="M35" i="5"/>
  <c r="O35" i="5" s="1"/>
  <c r="Q34" i="5"/>
  <c r="R35" i="5"/>
  <c r="G33" i="5"/>
  <c r="A36" i="5"/>
  <c r="C35" i="5"/>
  <c r="L36" i="5"/>
  <c r="Q35" i="4"/>
  <c r="R36" i="4"/>
  <c r="G34" i="4"/>
  <c r="AC35" i="4"/>
  <c r="W35" i="4"/>
  <c r="AA30" i="3"/>
  <c r="Y30" i="3"/>
  <c r="L34" i="3"/>
  <c r="C33" i="3"/>
  <c r="A34" i="3"/>
  <c r="W34" i="3"/>
  <c r="AC34" i="3"/>
  <c r="M33" i="3"/>
  <c r="N33" i="3"/>
  <c r="Q33" i="3"/>
  <c r="R34" i="3"/>
  <c r="G32" i="3"/>
  <c r="Z30" i="3"/>
  <c r="AB30" i="3"/>
  <c r="O32" i="2"/>
  <c r="A34" i="2"/>
  <c r="C33" i="2"/>
  <c r="L34" i="2"/>
  <c r="M33" i="2"/>
  <c r="N33" i="2"/>
  <c r="Q34" i="2"/>
  <c r="R35" i="2"/>
  <c r="G33" i="2"/>
  <c r="W35" i="2"/>
  <c r="AD31" i="13" l="1"/>
  <c r="AD31" i="9"/>
  <c r="AD33" i="8"/>
  <c r="AD33" i="5"/>
  <c r="AD32" i="8"/>
  <c r="AD30" i="3"/>
  <c r="Z32" i="13"/>
  <c r="AD32" i="13" s="1"/>
  <c r="Y32" i="3"/>
  <c r="AC35" i="2"/>
  <c r="O33" i="2"/>
  <c r="AA33" i="2" s="1"/>
  <c r="Z33" i="9"/>
  <c r="O34" i="7"/>
  <c r="M35" i="4"/>
  <c r="N35" i="4"/>
  <c r="AB32" i="4"/>
  <c r="Z32" i="4"/>
  <c r="Y32" i="4"/>
  <c r="AA32" i="4"/>
  <c r="Z35" i="6"/>
  <c r="L36" i="4"/>
  <c r="C35" i="4"/>
  <c r="A36" i="4"/>
  <c r="AA33" i="4"/>
  <c r="Y33" i="4"/>
  <c r="Z33" i="4"/>
  <c r="AB33" i="4"/>
  <c r="W35" i="1"/>
  <c r="AA33" i="9"/>
  <c r="O34" i="4"/>
  <c r="A36" i="13"/>
  <c r="L36" i="13"/>
  <c r="C35" i="13"/>
  <c r="Q35" i="13"/>
  <c r="G34" i="13"/>
  <c r="R36" i="13"/>
  <c r="O34" i="13"/>
  <c r="AC36" i="13"/>
  <c r="W37" i="13"/>
  <c r="M35" i="13"/>
  <c r="N35" i="13"/>
  <c r="AB32" i="9"/>
  <c r="Z32" i="9"/>
  <c r="AA32" i="9"/>
  <c r="Y32" i="9"/>
  <c r="AB34" i="9"/>
  <c r="Z34" i="9"/>
  <c r="Q34" i="9"/>
  <c r="G33" i="9"/>
  <c r="R35" i="9"/>
  <c r="AC35" i="9"/>
  <c r="N35" i="9"/>
  <c r="M35" i="9"/>
  <c r="A36" i="9"/>
  <c r="C35" i="9"/>
  <c r="L36" i="9"/>
  <c r="AC36" i="9"/>
  <c r="Y33" i="9"/>
  <c r="O35" i="8"/>
  <c r="N36" i="8"/>
  <c r="M36" i="8"/>
  <c r="C36" i="8"/>
  <c r="L37" i="8"/>
  <c r="A37" i="8"/>
  <c r="R36" i="8"/>
  <c r="G34" i="8"/>
  <c r="Q36" i="8" s="1"/>
  <c r="W35" i="8"/>
  <c r="AC35" i="8"/>
  <c r="Q35" i="7"/>
  <c r="G34" i="7"/>
  <c r="R36" i="7"/>
  <c r="AB32" i="7"/>
  <c r="Z32" i="7"/>
  <c r="W37" i="7"/>
  <c r="AA32" i="7"/>
  <c r="Y32" i="7"/>
  <c r="N35" i="7"/>
  <c r="M35" i="7"/>
  <c r="A36" i="7"/>
  <c r="L36" i="7"/>
  <c r="C35" i="7"/>
  <c r="AA34" i="7"/>
  <c r="Y34" i="7"/>
  <c r="AC36" i="7"/>
  <c r="M36" i="6"/>
  <c r="N36" i="6"/>
  <c r="W35" i="6"/>
  <c r="AC35" i="6"/>
  <c r="L37" i="6"/>
  <c r="A37" i="6"/>
  <c r="C36" i="6"/>
  <c r="R36" i="6"/>
  <c r="Q35" i="6"/>
  <c r="G34" i="6"/>
  <c r="AB34" i="6"/>
  <c r="Z34" i="6"/>
  <c r="Z33" i="6"/>
  <c r="AB33" i="6"/>
  <c r="Y35" i="6"/>
  <c r="AA33" i="6"/>
  <c r="Y33" i="6"/>
  <c r="AB35" i="5"/>
  <c r="AB34" i="5"/>
  <c r="Z34" i="5"/>
  <c r="Q35" i="5"/>
  <c r="R36" i="5"/>
  <c r="G34" i="5"/>
  <c r="AC37" i="5" s="1"/>
  <c r="M36" i="5"/>
  <c r="N36" i="5"/>
  <c r="AC36" i="5"/>
  <c r="L37" i="5"/>
  <c r="A37" i="5"/>
  <c r="C36" i="5"/>
  <c r="W37" i="5"/>
  <c r="Y35" i="5"/>
  <c r="AA34" i="5"/>
  <c r="W36" i="4"/>
  <c r="AC36" i="4"/>
  <c r="G35" i="4"/>
  <c r="Q36" i="4"/>
  <c r="R37" i="4"/>
  <c r="Y31" i="3"/>
  <c r="AA31" i="3"/>
  <c r="AC35" i="3"/>
  <c r="W35" i="3"/>
  <c r="Z32" i="3"/>
  <c r="AB32" i="3"/>
  <c r="A35" i="3"/>
  <c r="C34" i="3"/>
  <c r="L35" i="3"/>
  <c r="AB31" i="3"/>
  <c r="Z31" i="3"/>
  <c r="M34" i="3"/>
  <c r="N34" i="3"/>
  <c r="G33" i="3"/>
  <c r="R35" i="3"/>
  <c r="Q34" i="3"/>
  <c r="O33" i="3"/>
  <c r="W36" i="2"/>
  <c r="R36" i="2"/>
  <c r="Q35" i="2"/>
  <c r="G34" i="2"/>
  <c r="Y33" i="2"/>
  <c r="AB31" i="2"/>
  <c r="Z31" i="2"/>
  <c r="N34" i="2"/>
  <c r="M34" i="2"/>
  <c r="Y31" i="2"/>
  <c r="AA31" i="2"/>
  <c r="C34" i="2"/>
  <c r="L35" i="2"/>
  <c r="A35" i="2"/>
  <c r="AD32" i="9" l="1"/>
  <c r="AD33" i="9"/>
  <c r="AD33" i="6"/>
  <c r="AD32" i="4"/>
  <c r="AD31" i="3"/>
  <c r="AD32" i="3"/>
  <c r="AD32" i="7"/>
  <c r="AD34" i="6"/>
  <c r="AD34" i="5"/>
  <c r="AD33" i="4"/>
  <c r="AD31" i="2"/>
  <c r="AB35" i="6"/>
  <c r="O36" i="6"/>
  <c r="O35" i="4"/>
  <c r="AC36" i="2"/>
  <c r="O35" i="7"/>
  <c r="AA35" i="7" s="1"/>
  <c r="C36" i="4"/>
  <c r="L37" i="4"/>
  <c r="A37" i="4"/>
  <c r="N36" i="4"/>
  <c r="M36" i="4"/>
  <c r="O36" i="4" s="1"/>
  <c r="W36" i="1"/>
  <c r="AA35" i="5"/>
  <c r="Z35" i="5"/>
  <c r="AD35" i="5" s="1"/>
  <c r="Q36" i="13"/>
  <c r="R37" i="13"/>
  <c r="G35" i="13"/>
  <c r="O35" i="13"/>
  <c r="AB33" i="13"/>
  <c r="Z33" i="13"/>
  <c r="AD33" i="13" s="1"/>
  <c r="AC37" i="13"/>
  <c r="AA33" i="13"/>
  <c r="Y33" i="13"/>
  <c r="W38" i="13"/>
  <c r="M36" i="13"/>
  <c r="N36" i="13"/>
  <c r="L37" i="13"/>
  <c r="A37" i="13"/>
  <c r="C36" i="13"/>
  <c r="Y34" i="9"/>
  <c r="AD34" i="9" s="1"/>
  <c r="N36" i="9"/>
  <c r="M36" i="9"/>
  <c r="AA34" i="9"/>
  <c r="L37" i="9"/>
  <c r="A37" i="9"/>
  <c r="C36" i="9"/>
  <c r="O35" i="9"/>
  <c r="Q35" i="9"/>
  <c r="G34" i="9"/>
  <c r="R36" i="9"/>
  <c r="AC36" i="8"/>
  <c r="W36" i="8"/>
  <c r="AB34" i="8"/>
  <c r="Z34" i="8"/>
  <c r="AD34" i="8" s="1"/>
  <c r="M37" i="8"/>
  <c r="N37" i="8"/>
  <c r="O36" i="8"/>
  <c r="AA34" i="8"/>
  <c r="Y34" i="8"/>
  <c r="G35" i="8"/>
  <c r="Q37" i="8" s="1"/>
  <c r="R37" i="8"/>
  <c r="A38" i="8"/>
  <c r="C37" i="8"/>
  <c r="L38" i="8"/>
  <c r="AB33" i="7"/>
  <c r="Z33" i="7"/>
  <c r="AA33" i="7"/>
  <c r="Y33" i="7"/>
  <c r="AB34" i="7"/>
  <c r="Z34" i="7"/>
  <c r="AD34" i="7" s="1"/>
  <c r="M36" i="7"/>
  <c r="N36" i="7"/>
  <c r="Q36" i="7"/>
  <c r="G35" i="7"/>
  <c r="AC38" i="7" s="1"/>
  <c r="R37" i="7"/>
  <c r="L37" i="7"/>
  <c r="A37" i="7"/>
  <c r="C36" i="7"/>
  <c r="AC37" i="7"/>
  <c r="W38" i="7"/>
  <c r="AA35" i="6"/>
  <c r="A38" i="6"/>
  <c r="C37" i="6"/>
  <c r="L38" i="6"/>
  <c r="W36" i="6"/>
  <c r="AC36" i="6"/>
  <c r="AB36" i="6"/>
  <c r="Z36" i="6"/>
  <c r="Q36" i="6"/>
  <c r="R37" i="6"/>
  <c r="G35" i="6"/>
  <c r="N37" i="6"/>
  <c r="M37" i="6"/>
  <c r="O37" i="6" s="1"/>
  <c r="W38" i="5"/>
  <c r="O36" i="5"/>
  <c r="N37" i="5"/>
  <c r="M37" i="5"/>
  <c r="A38" i="5"/>
  <c r="C37" i="5"/>
  <c r="L38" i="5"/>
  <c r="Q36" i="5"/>
  <c r="R37" i="5"/>
  <c r="G35" i="5"/>
  <c r="Q37" i="4"/>
  <c r="G36" i="4"/>
  <c r="R38" i="4"/>
  <c r="W37" i="4"/>
  <c r="AC37" i="4"/>
  <c r="Q35" i="3"/>
  <c r="R36" i="3"/>
  <c r="G34" i="3"/>
  <c r="N35" i="3"/>
  <c r="M35" i="3"/>
  <c r="O35" i="3" s="1"/>
  <c r="L36" i="3"/>
  <c r="C35" i="3"/>
  <c r="A36" i="3"/>
  <c r="O34" i="3"/>
  <c r="W36" i="3"/>
  <c r="AC36" i="3"/>
  <c r="AB32" i="2"/>
  <c r="Z32" i="2"/>
  <c r="Q36" i="2"/>
  <c r="R37" i="2"/>
  <c r="G35" i="2"/>
  <c r="Y32" i="2"/>
  <c r="AA32" i="2"/>
  <c r="O34" i="2"/>
  <c r="AB33" i="2"/>
  <c r="Z33" i="2"/>
  <c r="A36" i="2"/>
  <c r="C35" i="2"/>
  <c r="L36" i="2"/>
  <c r="W37" i="2"/>
  <c r="M35" i="2"/>
  <c r="N35" i="2"/>
  <c r="AD33" i="7" l="1"/>
  <c r="AD35" i="6"/>
  <c r="AD32" i="2"/>
  <c r="AD33" i="2"/>
  <c r="Y35" i="7"/>
  <c r="O36" i="9"/>
  <c r="A38" i="4"/>
  <c r="L38" i="4"/>
  <c r="C37" i="4"/>
  <c r="O36" i="13"/>
  <c r="N37" i="4"/>
  <c r="M37" i="4"/>
  <c r="AB35" i="4"/>
  <c r="Z35" i="4"/>
  <c r="AD35" i="4" s="1"/>
  <c r="Y34" i="4"/>
  <c r="AA34" i="4"/>
  <c r="Y35" i="4"/>
  <c r="AA35" i="4"/>
  <c r="W37" i="1"/>
  <c r="Z34" i="4"/>
  <c r="AB34" i="4"/>
  <c r="M37" i="13"/>
  <c r="N37" i="13"/>
  <c r="A38" i="13"/>
  <c r="L38" i="13"/>
  <c r="C37" i="13"/>
  <c r="W39" i="13"/>
  <c r="AC38" i="13"/>
  <c r="R38" i="13"/>
  <c r="Q37" i="13"/>
  <c r="G36" i="13"/>
  <c r="Z34" i="13"/>
  <c r="AB34" i="13"/>
  <c r="AA34" i="13"/>
  <c r="Y34" i="13"/>
  <c r="Q36" i="9"/>
  <c r="G35" i="9"/>
  <c r="R37" i="9"/>
  <c r="AC37" i="9"/>
  <c r="M37" i="9"/>
  <c r="N37" i="9"/>
  <c r="A38" i="9"/>
  <c r="C37" i="9"/>
  <c r="L38" i="9"/>
  <c r="R38" i="8"/>
  <c r="G36" i="8"/>
  <c r="Q38" i="8" s="1"/>
  <c r="O37" i="8"/>
  <c r="AB35" i="8"/>
  <c r="Z35" i="8"/>
  <c r="C38" i="8"/>
  <c r="L39" i="8"/>
  <c r="A39" i="8"/>
  <c r="Y35" i="8"/>
  <c r="AA35" i="8"/>
  <c r="W37" i="8"/>
  <c r="AC37" i="8"/>
  <c r="M38" i="8"/>
  <c r="N38" i="8"/>
  <c r="Q37" i="7"/>
  <c r="G36" i="7"/>
  <c r="R38" i="7"/>
  <c r="W39" i="7"/>
  <c r="AB35" i="7"/>
  <c r="Z35" i="7"/>
  <c r="N37" i="7"/>
  <c r="M37" i="7"/>
  <c r="O36" i="7"/>
  <c r="A38" i="7"/>
  <c r="L38" i="7"/>
  <c r="C37" i="7"/>
  <c r="L39" i="6"/>
  <c r="C38" i="6"/>
  <c r="A39" i="6"/>
  <c r="AA36" i="6"/>
  <c r="Y36" i="6"/>
  <c r="AD36" i="6" s="1"/>
  <c r="W37" i="6"/>
  <c r="AC37" i="6"/>
  <c r="G36" i="6"/>
  <c r="R38" i="6"/>
  <c r="Q37" i="6"/>
  <c r="M38" i="6"/>
  <c r="N38" i="6"/>
  <c r="Q37" i="5"/>
  <c r="G36" i="5"/>
  <c r="AC39" i="5" s="1"/>
  <c r="R38" i="5"/>
  <c r="O37" i="5"/>
  <c r="L39" i="5"/>
  <c r="A39" i="5"/>
  <c r="C38" i="5"/>
  <c r="AC38" i="5"/>
  <c r="M38" i="5"/>
  <c r="N38" i="5"/>
  <c r="W39" i="5"/>
  <c r="G37" i="4"/>
  <c r="Q38" i="4"/>
  <c r="R39" i="4"/>
  <c r="W38" i="4"/>
  <c r="AC38" i="4"/>
  <c r="A37" i="3"/>
  <c r="C36" i="3"/>
  <c r="L37" i="3"/>
  <c r="Y33" i="3"/>
  <c r="AA33" i="3"/>
  <c r="Y35" i="3"/>
  <c r="AA35" i="3"/>
  <c r="AB33" i="3"/>
  <c r="Z33" i="3"/>
  <c r="AD33" i="3" s="1"/>
  <c r="W37" i="3"/>
  <c r="AC37" i="3"/>
  <c r="G35" i="3"/>
  <c r="Q36" i="3"/>
  <c r="R37" i="3"/>
  <c r="N36" i="3"/>
  <c r="M36" i="3"/>
  <c r="W38" i="2"/>
  <c r="R38" i="2"/>
  <c r="Q37" i="2"/>
  <c r="G36" i="2"/>
  <c r="N36" i="2"/>
  <c r="M36" i="2"/>
  <c r="C36" i="2"/>
  <c r="L37" i="2"/>
  <c r="A37" i="2"/>
  <c r="O35" i="2"/>
  <c r="AC37" i="2"/>
  <c r="AD35" i="8" l="1"/>
  <c r="AD35" i="7"/>
  <c r="AD34" i="13"/>
  <c r="AD34" i="4"/>
  <c r="Y36" i="9"/>
  <c r="AA36" i="9"/>
  <c r="W38" i="1"/>
  <c r="O37" i="4"/>
  <c r="Z36" i="4"/>
  <c r="AD36" i="4" s="1"/>
  <c r="AB36" i="4"/>
  <c r="M38" i="4"/>
  <c r="N38" i="4"/>
  <c r="O37" i="7"/>
  <c r="AA36" i="4"/>
  <c r="Y36" i="4"/>
  <c r="C38" i="4"/>
  <c r="A39" i="4"/>
  <c r="L39" i="4"/>
  <c r="L39" i="13"/>
  <c r="A39" i="13"/>
  <c r="C38" i="13"/>
  <c r="AB35" i="13"/>
  <c r="Z35" i="13"/>
  <c r="AA35" i="13"/>
  <c r="Y35" i="13"/>
  <c r="Q38" i="13"/>
  <c r="G37" i="13"/>
  <c r="R39" i="13"/>
  <c r="AC39" i="13"/>
  <c r="O37" i="13"/>
  <c r="AC40" i="13"/>
  <c r="W40" i="13"/>
  <c r="M38" i="13"/>
  <c r="N38" i="13"/>
  <c r="L39" i="9"/>
  <c r="A39" i="9"/>
  <c r="C38" i="9"/>
  <c r="M38" i="9"/>
  <c r="N38" i="9"/>
  <c r="AA35" i="9"/>
  <c r="Y35" i="9"/>
  <c r="O37" i="9"/>
  <c r="AB36" i="9"/>
  <c r="Z36" i="9"/>
  <c r="Q37" i="9"/>
  <c r="G36" i="9"/>
  <c r="AC39" i="9" s="1"/>
  <c r="R38" i="9"/>
  <c r="AC38" i="9"/>
  <c r="AB35" i="9"/>
  <c r="Z35" i="9"/>
  <c r="M39" i="8"/>
  <c r="N39" i="8"/>
  <c r="AB36" i="8"/>
  <c r="Z36" i="8"/>
  <c r="AC38" i="8"/>
  <c r="W38" i="8"/>
  <c r="AA36" i="8"/>
  <c r="Y36" i="8"/>
  <c r="G37" i="8"/>
  <c r="Q39" i="8" s="1"/>
  <c r="R39" i="8"/>
  <c r="A40" i="8"/>
  <c r="C39" i="8"/>
  <c r="L40" i="8"/>
  <c r="O38" i="8"/>
  <c r="N38" i="7"/>
  <c r="M38" i="7"/>
  <c r="O38" i="7" s="1"/>
  <c r="L39" i="7"/>
  <c r="A39" i="7"/>
  <c r="C38" i="7"/>
  <c r="AC39" i="7"/>
  <c r="W40" i="7"/>
  <c r="Q38" i="7"/>
  <c r="G37" i="7"/>
  <c r="R39" i="7"/>
  <c r="Y37" i="6"/>
  <c r="AA37" i="6"/>
  <c r="Q38" i="6"/>
  <c r="R39" i="6"/>
  <c r="G37" i="6"/>
  <c r="AC38" i="6"/>
  <c r="W38" i="6"/>
  <c r="O38" i="6"/>
  <c r="Z37" i="6"/>
  <c r="AB37" i="6"/>
  <c r="A40" i="6"/>
  <c r="C39" i="6"/>
  <c r="L40" i="6"/>
  <c r="M39" i="6"/>
  <c r="O39" i="6" s="1"/>
  <c r="N39" i="6"/>
  <c r="O38" i="5"/>
  <c r="W40" i="5"/>
  <c r="A40" i="5"/>
  <c r="C39" i="5"/>
  <c r="L40" i="5"/>
  <c r="Y36" i="5"/>
  <c r="AA36" i="5"/>
  <c r="N39" i="5"/>
  <c r="M39" i="5"/>
  <c r="AB36" i="5"/>
  <c r="Z36" i="5"/>
  <c r="Q38" i="5"/>
  <c r="AA38" i="5" s="1"/>
  <c r="R39" i="5"/>
  <c r="G37" i="5"/>
  <c r="W39" i="4"/>
  <c r="AC39" i="4"/>
  <c r="Q39" i="4"/>
  <c r="G38" i="4"/>
  <c r="R40" i="4"/>
  <c r="Q37" i="3"/>
  <c r="R38" i="3"/>
  <c r="G36" i="3"/>
  <c r="N37" i="3"/>
  <c r="M37" i="3"/>
  <c r="O37" i="3" s="1"/>
  <c r="L38" i="3"/>
  <c r="A38" i="3"/>
  <c r="C37" i="3"/>
  <c r="O36" i="3"/>
  <c r="AA34" i="3"/>
  <c r="Y34" i="3"/>
  <c r="W38" i="3"/>
  <c r="AC38" i="3"/>
  <c r="Z34" i="3"/>
  <c r="AB34" i="3"/>
  <c r="AB35" i="3"/>
  <c r="Z35" i="3"/>
  <c r="AD35" i="3" s="1"/>
  <c r="Y34" i="2"/>
  <c r="AA34" i="2"/>
  <c r="O36" i="2"/>
  <c r="Q38" i="2"/>
  <c r="R39" i="2"/>
  <c r="G37" i="2"/>
  <c r="A38" i="2"/>
  <c r="C37" i="2"/>
  <c r="L38" i="2"/>
  <c r="N37" i="2"/>
  <c r="M37" i="2"/>
  <c r="W39" i="2"/>
  <c r="AB34" i="2"/>
  <c r="Z34" i="2"/>
  <c r="AC38" i="2"/>
  <c r="AD35" i="13" l="1"/>
  <c r="AD36" i="9"/>
  <c r="AD36" i="8"/>
  <c r="AD37" i="6"/>
  <c r="AD34" i="3"/>
  <c r="AD35" i="9"/>
  <c r="AD36" i="5"/>
  <c r="AD34" i="2"/>
  <c r="O39" i="8"/>
  <c r="Y38" i="5"/>
  <c r="N39" i="4"/>
  <c r="M39" i="4"/>
  <c r="O39" i="4" s="1"/>
  <c r="O38" i="4"/>
  <c r="AB36" i="13"/>
  <c r="Z36" i="13"/>
  <c r="AD36" i="13" s="1"/>
  <c r="O38" i="13"/>
  <c r="L40" i="4"/>
  <c r="A40" i="4"/>
  <c r="C39" i="4"/>
  <c r="AA36" i="13"/>
  <c r="Y36" i="13"/>
  <c r="W39" i="1"/>
  <c r="W41" i="13"/>
  <c r="N39" i="13"/>
  <c r="M39" i="13"/>
  <c r="O39" i="13" s="1"/>
  <c r="A40" i="13"/>
  <c r="L40" i="13"/>
  <c r="C39" i="13"/>
  <c r="R40" i="13"/>
  <c r="Q39" i="13"/>
  <c r="G38" i="13"/>
  <c r="O38" i="9"/>
  <c r="N39" i="9"/>
  <c r="M39" i="9"/>
  <c r="A40" i="9"/>
  <c r="C39" i="9"/>
  <c r="L40" i="9"/>
  <c r="Q38" i="9"/>
  <c r="G37" i="9"/>
  <c r="R39" i="9"/>
  <c r="W39" i="8"/>
  <c r="AC39" i="8"/>
  <c r="R40" i="8"/>
  <c r="G38" i="8"/>
  <c r="Q40" i="8" s="1"/>
  <c r="AB37" i="8"/>
  <c r="Z37" i="8"/>
  <c r="Y37" i="8"/>
  <c r="AA37" i="8"/>
  <c r="N40" i="8"/>
  <c r="M40" i="8"/>
  <c r="O40" i="8" s="1"/>
  <c r="Y39" i="8"/>
  <c r="AA39" i="8"/>
  <c r="C40" i="8"/>
  <c r="L41" i="8"/>
  <c r="A41" i="8"/>
  <c r="N39" i="7"/>
  <c r="M39" i="7"/>
  <c r="O39" i="7" s="1"/>
  <c r="A40" i="7"/>
  <c r="L40" i="7"/>
  <c r="C39" i="7"/>
  <c r="AC40" i="7"/>
  <c r="AB38" i="7"/>
  <c r="Z38" i="7"/>
  <c r="AD38" i="7" s="1"/>
  <c r="W41" i="7"/>
  <c r="AA38" i="7"/>
  <c r="Y38" i="7"/>
  <c r="Q39" i="7"/>
  <c r="G38" i="7"/>
  <c r="R40" i="7"/>
  <c r="AB36" i="7"/>
  <c r="Z36" i="7"/>
  <c r="AD36" i="7" s="1"/>
  <c r="AA36" i="7"/>
  <c r="Y36" i="7"/>
  <c r="M40" i="6"/>
  <c r="N40" i="6"/>
  <c r="L41" i="6"/>
  <c r="A41" i="6"/>
  <c r="C40" i="6"/>
  <c r="W39" i="6"/>
  <c r="AC39" i="6"/>
  <c r="R40" i="6"/>
  <c r="Q39" i="6"/>
  <c r="G38" i="6"/>
  <c r="O39" i="5"/>
  <c r="W41" i="5"/>
  <c r="Q39" i="5"/>
  <c r="R40" i="5"/>
  <c r="G38" i="5"/>
  <c r="N40" i="5"/>
  <c r="M40" i="5"/>
  <c r="AB37" i="5"/>
  <c r="Z37" i="5"/>
  <c r="AD37" i="5" s="1"/>
  <c r="L41" i="5"/>
  <c r="A41" i="5"/>
  <c r="C40" i="5"/>
  <c r="AA37" i="5"/>
  <c r="Y37" i="5"/>
  <c r="AB38" i="5"/>
  <c r="Z38" i="5"/>
  <c r="AC40" i="5"/>
  <c r="G39" i="4"/>
  <c r="R41" i="4"/>
  <c r="Q40" i="4"/>
  <c r="W40" i="4"/>
  <c r="AC40" i="4"/>
  <c r="A39" i="3"/>
  <c r="C38" i="3"/>
  <c r="L39" i="3"/>
  <c r="Y37" i="3"/>
  <c r="AA37" i="3"/>
  <c r="AC39" i="3"/>
  <c r="W39" i="3"/>
  <c r="G37" i="3"/>
  <c r="R39" i="3"/>
  <c r="Q38" i="3"/>
  <c r="N38" i="3"/>
  <c r="M38" i="3"/>
  <c r="O37" i="2"/>
  <c r="AB35" i="2"/>
  <c r="Z35" i="2"/>
  <c r="Y35" i="2"/>
  <c r="AA35" i="2"/>
  <c r="M38" i="2"/>
  <c r="N38" i="2"/>
  <c r="AC39" i="2"/>
  <c r="C38" i="2"/>
  <c r="L39" i="2"/>
  <c r="A39" i="2"/>
  <c r="AC40" i="2"/>
  <c r="W40" i="2"/>
  <c r="R40" i="2"/>
  <c r="Q39" i="2"/>
  <c r="G38" i="2"/>
  <c r="AD38" i="5" l="1"/>
  <c r="AD37" i="8"/>
  <c r="AD35" i="2"/>
  <c r="O39" i="9"/>
  <c r="N40" i="4"/>
  <c r="M40" i="4"/>
  <c r="O40" i="4" s="1"/>
  <c r="AA37" i="4"/>
  <c r="Y37" i="4"/>
  <c r="Z37" i="7"/>
  <c r="AB37" i="7"/>
  <c r="AB37" i="4"/>
  <c r="Z37" i="4"/>
  <c r="W40" i="1"/>
  <c r="L41" i="4"/>
  <c r="A41" i="4"/>
  <c r="C40" i="4"/>
  <c r="AA37" i="7"/>
  <c r="Y37" i="7"/>
  <c r="M40" i="13"/>
  <c r="N40" i="13"/>
  <c r="AC41" i="13"/>
  <c r="C40" i="13"/>
  <c r="L41" i="13"/>
  <c r="A41" i="13"/>
  <c r="W42" i="13"/>
  <c r="Y39" i="13"/>
  <c r="AA39" i="13"/>
  <c r="AB37" i="13"/>
  <c r="Z37" i="13"/>
  <c r="AD37" i="13" s="1"/>
  <c r="Q40" i="13"/>
  <c r="G39" i="13"/>
  <c r="R41" i="13"/>
  <c r="AA37" i="13"/>
  <c r="Y37" i="13"/>
  <c r="AB37" i="9"/>
  <c r="Z37" i="9"/>
  <c r="Q39" i="9"/>
  <c r="G38" i="9"/>
  <c r="R40" i="9"/>
  <c r="AC40" i="9"/>
  <c r="AA37" i="9"/>
  <c r="Y37" i="9"/>
  <c r="M40" i="9"/>
  <c r="N40" i="9"/>
  <c r="L41" i="9"/>
  <c r="A41" i="9"/>
  <c r="C40" i="9"/>
  <c r="A42" i="8"/>
  <c r="C41" i="8"/>
  <c r="L42" i="8"/>
  <c r="N41" i="8"/>
  <c r="M41" i="8"/>
  <c r="G39" i="8"/>
  <c r="Q41" i="8" s="1"/>
  <c r="R41" i="8"/>
  <c r="AA38" i="8"/>
  <c r="Y38" i="8"/>
  <c r="AB38" i="8"/>
  <c r="Z38" i="8"/>
  <c r="AB39" i="8"/>
  <c r="Z39" i="8"/>
  <c r="AD39" i="8" s="1"/>
  <c r="AC40" i="8"/>
  <c r="W40" i="8"/>
  <c r="N40" i="7"/>
  <c r="M40" i="7"/>
  <c r="O40" i="7" s="1"/>
  <c r="L41" i="7"/>
  <c r="A41" i="7"/>
  <c r="C40" i="7"/>
  <c r="AC41" i="7"/>
  <c r="AB39" i="7"/>
  <c r="Z39" i="7"/>
  <c r="AD39" i="7" s="1"/>
  <c r="W42" i="7"/>
  <c r="AA39" i="7"/>
  <c r="Y39" i="7"/>
  <c r="Q40" i="7"/>
  <c r="G39" i="7"/>
  <c r="R41" i="7"/>
  <c r="N41" i="6"/>
  <c r="M41" i="6"/>
  <c r="AB38" i="6"/>
  <c r="Z38" i="6"/>
  <c r="W40" i="6"/>
  <c r="AC40" i="6"/>
  <c r="A42" i="6"/>
  <c r="C41" i="6"/>
  <c r="L42" i="6"/>
  <c r="AA39" i="6"/>
  <c r="Y38" i="6"/>
  <c r="AA38" i="6"/>
  <c r="Q40" i="6"/>
  <c r="R41" i="6"/>
  <c r="G39" i="6"/>
  <c r="Y39" i="6"/>
  <c r="O40" i="6"/>
  <c r="Z39" i="6"/>
  <c r="AB39" i="6"/>
  <c r="O40" i="5"/>
  <c r="Y39" i="5"/>
  <c r="Q40" i="5"/>
  <c r="R41" i="5"/>
  <c r="G39" i="5"/>
  <c r="AC42" i="5" s="1"/>
  <c r="W42" i="5"/>
  <c r="A42" i="5"/>
  <c r="C41" i="5"/>
  <c r="L42" i="5"/>
  <c r="M41" i="5"/>
  <c r="N41" i="5"/>
  <c r="AC41" i="5"/>
  <c r="Q41" i="4"/>
  <c r="G40" i="4"/>
  <c r="R42" i="4"/>
  <c r="W41" i="4"/>
  <c r="AC41" i="4"/>
  <c r="L40" i="3"/>
  <c r="C39" i="3"/>
  <c r="A40" i="3"/>
  <c r="W40" i="3"/>
  <c r="AC40" i="3"/>
  <c r="AB37" i="3"/>
  <c r="Z37" i="3"/>
  <c r="AD37" i="3" s="1"/>
  <c r="Z36" i="3"/>
  <c r="AB36" i="3"/>
  <c r="AA36" i="3"/>
  <c r="Y36" i="3"/>
  <c r="O38" i="3"/>
  <c r="Q39" i="3"/>
  <c r="R40" i="3"/>
  <c r="G38" i="3"/>
  <c r="N39" i="3"/>
  <c r="M39" i="3"/>
  <c r="A40" i="2"/>
  <c r="C39" i="2"/>
  <c r="L40" i="2"/>
  <c r="O38" i="2"/>
  <c r="M39" i="2"/>
  <c r="N39" i="2"/>
  <c r="Q40" i="2"/>
  <c r="R41" i="2"/>
  <c r="G39" i="2"/>
  <c r="AB36" i="2"/>
  <c r="Z36" i="2"/>
  <c r="Y36" i="2"/>
  <c r="AA36" i="2"/>
  <c r="W41" i="2"/>
  <c r="AD38" i="6" l="1"/>
  <c r="AD37" i="4"/>
  <c r="AD36" i="3"/>
  <c r="AD37" i="9"/>
  <c r="AD38" i="8"/>
  <c r="AD37" i="7"/>
  <c r="AD39" i="6"/>
  <c r="AD36" i="2"/>
  <c r="O41" i="5"/>
  <c r="AC41" i="2"/>
  <c r="O41" i="8"/>
  <c r="AB38" i="4"/>
  <c r="Z38" i="4"/>
  <c r="O39" i="2"/>
  <c r="Y39" i="2" s="1"/>
  <c r="AB38" i="13"/>
  <c r="Z38" i="13"/>
  <c r="W41" i="1"/>
  <c r="M41" i="4"/>
  <c r="N41" i="4"/>
  <c r="AA39" i="5"/>
  <c r="C41" i="4"/>
  <c r="A42" i="4"/>
  <c r="L42" i="4"/>
  <c r="AA38" i="13"/>
  <c r="Y38" i="13"/>
  <c r="Y38" i="4"/>
  <c r="AA38" i="4"/>
  <c r="Z39" i="4"/>
  <c r="AB39" i="4"/>
  <c r="O40" i="9"/>
  <c r="Y39" i="4"/>
  <c r="AA39" i="4"/>
  <c r="M41" i="13"/>
  <c r="N41" i="13"/>
  <c r="W43" i="13"/>
  <c r="O40" i="13"/>
  <c r="AC42" i="13"/>
  <c r="R42" i="13"/>
  <c r="Q41" i="13"/>
  <c r="G40" i="13"/>
  <c r="A42" i="13"/>
  <c r="L42" i="13"/>
  <c r="C41" i="13"/>
  <c r="AB39" i="13"/>
  <c r="Z39" i="13"/>
  <c r="AD39" i="13" s="1"/>
  <c r="AA38" i="9"/>
  <c r="Y38" i="9"/>
  <c r="M41" i="9"/>
  <c r="N41" i="9"/>
  <c r="A42" i="9"/>
  <c r="C41" i="9"/>
  <c r="L42" i="9"/>
  <c r="Q40" i="9"/>
  <c r="G39" i="9"/>
  <c r="R41" i="9"/>
  <c r="AB38" i="9"/>
  <c r="Z38" i="9"/>
  <c r="AC41" i="9"/>
  <c r="AB40" i="8"/>
  <c r="Z40" i="8"/>
  <c r="AD40" i="8" s="1"/>
  <c r="W41" i="8"/>
  <c r="AC41" i="8"/>
  <c r="Y40" i="8"/>
  <c r="AA40" i="8"/>
  <c r="M42" i="8"/>
  <c r="N42" i="8"/>
  <c r="R42" i="8"/>
  <c r="G40" i="8"/>
  <c r="Q42" i="8" s="1"/>
  <c r="C42" i="8"/>
  <c r="L43" i="8"/>
  <c r="A43" i="8"/>
  <c r="N41" i="7"/>
  <c r="M41" i="7"/>
  <c r="O41" i="7" s="1"/>
  <c r="A42" i="7"/>
  <c r="L42" i="7"/>
  <c r="C41" i="7"/>
  <c r="AC43" i="7" s="1"/>
  <c r="AC42" i="7"/>
  <c r="W43" i="7"/>
  <c r="AA40" i="7"/>
  <c r="Y40" i="7"/>
  <c r="Q41" i="7"/>
  <c r="G40" i="7"/>
  <c r="R42" i="7"/>
  <c r="W41" i="6"/>
  <c r="AC41" i="6"/>
  <c r="M42" i="6"/>
  <c r="N42" i="6"/>
  <c r="G40" i="6"/>
  <c r="R42" i="6"/>
  <c r="Q41" i="6"/>
  <c r="L43" i="6"/>
  <c r="C42" i="6"/>
  <c r="A43" i="6"/>
  <c r="O41" i="6"/>
  <c r="AB39" i="5"/>
  <c r="Z39" i="5"/>
  <c r="W43" i="5"/>
  <c r="L43" i="5"/>
  <c r="A43" i="5"/>
  <c r="C42" i="5"/>
  <c r="Q41" i="5"/>
  <c r="R42" i="5"/>
  <c r="G40" i="5"/>
  <c r="AC43" i="5" s="1"/>
  <c r="N42" i="5"/>
  <c r="M42" i="5"/>
  <c r="O42" i="5" s="1"/>
  <c r="G41" i="4"/>
  <c r="R43" i="4"/>
  <c r="Q42" i="4"/>
  <c r="W42" i="4"/>
  <c r="AC42" i="4"/>
  <c r="O39" i="3"/>
  <c r="G39" i="3"/>
  <c r="R41" i="3"/>
  <c r="Q40" i="3"/>
  <c r="W41" i="3"/>
  <c r="AC41" i="3"/>
  <c r="A41" i="3"/>
  <c r="C40" i="3"/>
  <c r="L41" i="3"/>
  <c r="M40" i="3"/>
  <c r="N40" i="3"/>
  <c r="R42" i="2"/>
  <c r="Q41" i="2"/>
  <c r="G40" i="2"/>
  <c r="W42" i="2"/>
  <c r="M40" i="2"/>
  <c r="N40" i="2"/>
  <c r="C40" i="2"/>
  <c r="L41" i="2"/>
  <c r="A41" i="2"/>
  <c r="AB37" i="2"/>
  <c r="Z37" i="2"/>
  <c r="Y37" i="2"/>
  <c r="AA37" i="2"/>
  <c r="AD38" i="13" l="1"/>
  <c r="AD38" i="9"/>
  <c r="AD39" i="5"/>
  <c r="AD39" i="4"/>
  <c r="AD38" i="4"/>
  <c r="AD37" i="2"/>
  <c r="AC43" i="13"/>
  <c r="Y40" i="9"/>
  <c r="AC42" i="2"/>
  <c r="AA39" i="2"/>
  <c r="AB39" i="9"/>
  <c r="Z39" i="9"/>
  <c r="Y39" i="9"/>
  <c r="AA39" i="9"/>
  <c r="W42" i="1"/>
  <c r="N42" i="4"/>
  <c r="M42" i="4"/>
  <c r="O42" i="4" s="1"/>
  <c r="Y42" i="4" s="1"/>
  <c r="AB40" i="4"/>
  <c r="Z40" i="4"/>
  <c r="A43" i="4"/>
  <c r="C42" i="4"/>
  <c r="L43" i="4"/>
  <c r="AA40" i="4"/>
  <c r="Y40" i="4"/>
  <c r="O42" i="6"/>
  <c r="O42" i="8"/>
  <c r="O41" i="4"/>
  <c r="C42" i="13"/>
  <c r="L43" i="13"/>
  <c r="A43" i="13"/>
  <c r="W44" i="13"/>
  <c r="Q42" i="13"/>
  <c r="G41" i="13"/>
  <c r="R43" i="13"/>
  <c r="O41" i="13"/>
  <c r="M42" i="13"/>
  <c r="N42" i="13"/>
  <c r="O40" i="3"/>
  <c r="AA40" i="3" s="1"/>
  <c r="AB40" i="9"/>
  <c r="Z40" i="9"/>
  <c r="Q41" i="9"/>
  <c r="G40" i="9"/>
  <c r="R42" i="9"/>
  <c r="O41" i="9"/>
  <c r="M42" i="9"/>
  <c r="N42" i="9"/>
  <c r="AA40" i="9"/>
  <c r="L43" i="9"/>
  <c r="A43" i="9"/>
  <c r="C42" i="9"/>
  <c r="AC42" i="9"/>
  <c r="A44" i="8"/>
  <c r="C43" i="8"/>
  <c r="L44" i="8"/>
  <c r="AC42" i="8"/>
  <c r="W42" i="8"/>
  <c r="M43" i="8"/>
  <c r="N43" i="8"/>
  <c r="G41" i="8"/>
  <c r="Q43" i="8" s="1"/>
  <c r="R43" i="8"/>
  <c r="AA41" i="8"/>
  <c r="Y41" i="8"/>
  <c r="Q42" i="7"/>
  <c r="G41" i="7"/>
  <c r="R43" i="7"/>
  <c r="M42" i="7"/>
  <c r="N42" i="7"/>
  <c r="L43" i="7"/>
  <c r="A43" i="7"/>
  <c r="C42" i="7"/>
  <c r="AA41" i="7"/>
  <c r="Y41" i="7"/>
  <c r="W44" i="7"/>
  <c r="AB40" i="7"/>
  <c r="Z40" i="7"/>
  <c r="AD40" i="7" s="1"/>
  <c r="Q42" i="6"/>
  <c r="R43" i="6"/>
  <c r="G41" i="6"/>
  <c r="AB40" i="6"/>
  <c r="Z40" i="6"/>
  <c r="AD40" i="6" s="1"/>
  <c r="Y40" i="6"/>
  <c r="AA40" i="6"/>
  <c r="AC42" i="6"/>
  <c r="W42" i="6"/>
  <c r="A44" i="6"/>
  <c r="C43" i="6"/>
  <c r="L44" i="6"/>
  <c r="M43" i="6"/>
  <c r="N43" i="6"/>
  <c r="AB40" i="5"/>
  <c r="Z40" i="5"/>
  <c r="Y40" i="5"/>
  <c r="AA40" i="5"/>
  <c r="AB41" i="5"/>
  <c r="Z41" i="5"/>
  <c r="M43" i="5"/>
  <c r="N43" i="5"/>
  <c r="A44" i="5"/>
  <c r="C43" i="5"/>
  <c r="L44" i="5"/>
  <c r="W44" i="5"/>
  <c r="Q42" i="5"/>
  <c r="R43" i="5"/>
  <c r="G41" i="5"/>
  <c r="AC44" i="5" s="1"/>
  <c r="Y41" i="5"/>
  <c r="AA41" i="5"/>
  <c r="AA42" i="4"/>
  <c r="Q43" i="4"/>
  <c r="G42" i="4"/>
  <c r="R44" i="4"/>
  <c r="AC43" i="4"/>
  <c r="W43" i="4"/>
  <c r="AA38" i="3"/>
  <c r="Y38" i="3"/>
  <c r="Z38" i="3"/>
  <c r="AB38" i="3"/>
  <c r="N41" i="3"/>
  <c r="M41" i="3"/>
  <c r="L42" i="3"/>
  <c r="A42" i="3"/>
  <c r="C41" i="3"/>
  <c r="Q41" i="3"/>
  <c r="R42" i="3"/>
  <c r="G40" i="3"/>
  <c r="W42" i="3"/>
  <c r="AC42" i="3"/>
  <c r="A42" i="2"/>
  <c r="C41" i="2"/>
  <c r="L42" i="2"/>
  <c r="Q42" i="2"/>
  <c r="R43" i="2"/>
  <c r="G41" i="2"/>
  <c r="W43" i="2"/>
  <c r="N41" i="2"/>
  <c r="M41" i="2"/>
  <c r="AB39" i="2"/>
  <c r="Z39" i="2"/>
  <c r="AB38" i="2"/>
  <c r="Z38" i="2"/>
  <c r="O40" i="2"/>
  <c r="Y38" i="2"/>
  <c r="AA38" i="2"/>
  <c r="AD40" i="9" l="1"/>
  <c r="AD39" i="9"/>
  <c r="AD41" i="5"/>
  <c r="AD40" i="5"/>
  <c r="AD39" i="2"/>
  <c r="AD38" i="3"/>
  <c r="AD40" i="4"/>
  <c r="AD38" i="2"/>
  <c r="AA42" i="6"/>
  <c r="Y40" i="3"/>
  <c r="AC43" i="2"/>
  <c r="AA42" i="8"/>
  <c r="Y42" i="6"/>
  <c r="AB42" i="6"/>
  <c r="O42" i="7"/>
  <c r="AA42" i="7" s="1"/>
  <c r="Z41" i="8"/>
  <c r="AB41" i="8"/>
  <c r="N43" i="4"/>
  <c r="M43" i="4"/>
  <c r="O43" i="4" s="1"/>
  <c r="W43" i="1"/>
  <c r="C43" i="4"/>
  <c r="L44" i="4"/>
  <c r="A44" i="4"/>
  <c r="R44" i="13"/>
  <c r="Q43" i="13"/>
  <c r="G42" i="13"/>
  <c r="AA40" i="13"/>
  <c r="Y40" i="13"/>
  <c r="W45" i="13"/>
  <c r="AC44" i="13"/>
  <c r="O42" i="13"/>
  <c r="A44" i="13"/>
  <c r="L44" i="13"/>
  <c r="C43" i="13"/>
  <c r="AC45" i="13" s="1"/>
  <c r="AB40" i="13"/>
  <c r="Z40" i="13"/>
  <c r="M43" i="13"/>
  <c r="N43" i="13"/>
  <c r="O41" i="3"/>
  <c r="Q42" i="9"/>
  <c r="G41" i="9"/>
  <c r="R43" i="9"/>
  <c r="AC43" i="9"/>
  <c r="O42" i="9"/>
  <c r="N43" i="9"/>
  <c r="M43" i="9"/>
  <c r="O43" i="9" s="1"/>
  <c r="A44" i="9"/>
  <c r="C43" i="9"/>
  <c r="L44" i="9"/>
  <c r="R44" i="8"/>
  <c r="G42" i="8"/>
  <c r="Q44" i="8" s="1"/>
  <c r="W43" i="8"/>
  <c r="AC43" i="8"/>
  <c r="O43" i="8"/>
  <c r="M44" i="8"/>
  <c r="N44" i="8"/>
  <c r="C44" i="8"/>
  <c r="L45" i="8"/>
  <c r="A45" i="8"/>
  <c r="W45" i="7"/>
  <c r="AB41" i="7"/>
  <c r="Z41" i="7"/>
  <c r="AD41" i="7" s="1"/>
  <c r="N43" i="7"/>
  <c r="M43" i="7"/>
  <c r="Q43" i="7"/>
  <c r="G42" i="7"/>
  <c r="R44" i="7"/>
  <c r="A44" i="7"/>
  <c r="L44" i="7"/>
  <c r="C43" i="7"/>
  <c r="AC44" i="7"/>
  <c r="L45" i="6"/>
  <c r="A45" i="6"/>
  <c r="C44" i="6"/>
  <c r="Z41" i="6"/>
  <c r="AB41" i="6"/>
  <c r="M44" i="6"/>
  <c r="N44" i="6"/>
  <c r="AA41" i="6"/>
  <c r="Y41" i="6"/>
  <c r="W43" i="6"/>
  <c r="AC43" i="6"/>
  <c r="O43" i="6"/>
  <c r="R44" i="6"/>
  <c r="Q43" i="6"/>
  <c r="G42" i="6"/>
  <c r="AB42" i="5"/>
  <c r="Z42" i="5"/>
  <c r="L45" i="5"/>
  <c r="A45" i="5"/>
  <c r="C44" i="5"/>
  <c r="W45" i="5"/>
  <c r="Y42" i="5"/>
  <c r="O43" i="5"/>
  <c r="AA42" i="5"/>
  <c r="Q43" i="5"/>
  <c r="R44" i="5"/>
  <c r="G42" i="5"/>
  <c r="AC45" i="5" s="1"/>
  <c r="N44" i="5"/>
  <c r="M44" i="5"/>
  <c r="W44" i="4"/>
  <c r="AC44" i="4"/>
  <c r="G43" i="4"/>
  <c r="R45" i="4"/>
  <c r="Q44" i="4"/>
  <c r="AB39" i="3"/>
  <c r="Z39" i="3"/>
  <c r="AA39" i="3"/>
  <c r="Y39" i="3"/>
  <c r="G41" i="3"/>
  <c r="R43" i="3"/>
  <c r="Q42" i="3"/>
  <c r="Z40" i="3"/>
  <c r="AB40" i="3"/>
  <c r="M42" i="3"/>
  <c r="N42" i="3"/>
  <c r="W43" i="3"/>
  <c r="AC43" i="3"/>
  <c r="A43" i="3"/>
  <c r="C42" i="3"/>
  <c r="L43" i="3"/>
  <c r="W44" i="2"/>
  <c r="R44" i="2"/>
  <c r="Q43" i="2"/>
  <c r="G42" i="2"/>
  <c r="O41" i="2"/>
  <c r="M42" i="2"/>
  <c r="N42" i="2"/>
  <c r="C42" i="2"/>
  <c r="L43" i="2"/>
  <c r="A43" i="2"/>
  <c r="AD40" i="3" l="1"/>
  <c r="AD39" i="3"/>
  <c r="AD40" i="13"/>
  <c r="AD41" i="8"/>
  <c r="AD41" i="6"/>
  <c r="AD42" i="5"/>
  <c r="Y42" i="8"/>
  <c r="Z42" i="6"/>
  <c r="AD42" i="6" s="1"/>
  <c r="W44" i="1"/>
  <c r="AC45" i="7"/>
  <c r="O42" i="2"/>
  <c r="AA42" i="2" s="1"/>
  <c r="Z42" i="4"/>
  <c r="AB42" i="4"/>
  <c r="Y42" i="7"/>
  <c r="O44" i="8"/>
  <c r="A45" i="4"/>
  <c r="C44" i="4"/>
  <c r="L45" i="4"/>
  <c r="Z41" i="4"/>
  <c r="AD41" i="4" s="1"/>
  <c r="AB41" i="4"/>
  <c r="Z42" i="8"/>
  <c r="AB42" i="8"/>
  <c r="M44" i="4"/>
  <c r="N44" i="4"/>
  <c r="Y41" i="4"/>
  <c r="AA41" i="4"/>
  <c r="W46" i="13"/>
  <c r="M44" i="13"/>
  <c r="N44" i="13"/>
  <c r="Q44" i="13"/>
  <c r="G43" i="13"/>
  <c r="AC46" i="13" s="1"/>
  <c r="R45" i="13"/>
  <c r="Y41" i="13"/>
  <c r="AA41" i="13"/>
  <c r="O43" i="13"/>
  <c r="C44" i="13"/>
  <c r="L45" i="13"/>
  <c r="A45" i="13"/>
  <c r="AB41" i="13"/>
  <c r="Z41" i="13"/>
  <c r="AD41" i="13" s="1"/>
  <c r="AA41" i="9"/>
  <c r="Y41" i="9"/>
  <c r="M44" i="9"/>
  <c r="N44" i="9"/>
  <c r="L45" i="9"/>
  <c r="A45" i="9"/>
  <c r="C44" i="9"/>
  <c r="AB43" i="9"/>
  <c r="Z43" i="9"/>
  <c r="Q43" i="9"/>
  <c r="G42" i="9"/>
  <c r="R44" i="9"/>
  <c r="AC44" i="9"/>
  <c r="AB41" i="9"/>
  <c r="Z41" i="9"/>
  <c r="AC44" i="8"/>
  <c r="W44" i="8"/>
  <c r="G43" i="8"/>
  <c r="Q45" i="8" s="1"/>
  <c r="R45" i="8"/>
  <c r="A46" i="8"/>
  <c r="C45" i="8"/>
  <c r="L46" i="8"/>
  <c r="N45" i="8"/>
  <c r="M45" i="8"/>
  <c r="L45" i="7"/>
  <c r="A45" i="7"/>
  <c r="C44" i="7"/>
  <c r="Q44" i="7"/>
  <c r="G43" i="7"/>
  <c r="R45" i="7"/>
  <c r="AB42" i="7"/>
  <c r="Z42" i="7"/>
  <c r="O43" i="7"/>
  <c r="M44" i="7"/>
  <c r="N44" i="7"/>
  <c r="W46" i="7"/>
  <c r="A46" i="6"/>
  <c r="C45" i="6"/>
  <c r="L46" i="6"/>
  <c r="O44" i="6"/>
  <c r="AC44" i="6"/>
  <c r="W44" i="6"/>
  <c r="Q44" i="6"/>
  <c r="R45" i="6"/>
  <c r="G43" i="6"/>
  <c r="N45" i="6"/>
  <c r="M45" i="6"/>
  <c r="O45" i="6" s="1"/>
  <c r="W46" i="5"/>
  <c r="Q44" i="5"/>
  <c r="R45" i="5"/>
  <c r="G43" i="5"/>
  <c r="M45" i="5"/>
  <c r="N45" i="5"/>
  <c r="A46" i="5"/>
  <c r="C45" i="5"/>
  <c r="L46" i="5"/>
  <c r="O44" i="5"/>
  <c r="AC45" i="4"/>
  <c r="W45" i="4"/>
  <c r="Q45" i="4"/>
  <c r="G44" i="4"/>
  <c r="R46" i="4"/>
  <c r="O42" i="3"/>
  <c r="AA42" i="3" s="1"/>
  <c r="Q43" i="3"/>
  <c r="R44" i="3"/>
  <c r="G42" i="3"/>
  <c r="W44" i="3"/>
  <c r="AC44" i="3"/>
  <c r="L44" i="3"/>
  <c r="C43" i="3"/>
  <c r="A44" i="3"/>
  <c r="M43" i="3"/>
  <c r="N43" i="3"/>
  <c r="Y40" i="2"/>
  <c r="AA40" i="2"/>
  <c r="M43" i="2"/>
  <c r="N43" i="2"/>
  <c r="Q44" i="2"/>
  <c r="R45" i="2"/>
  <c r="G43" i="2"/>
  <c r="W45" i="2"/>
  <c r="A44" i="2"/>
  <c r="C43" i="2"/>
  <c r="L44" i="2"/>
  <c r="AB40" i="2"/>
  <c r="Z40" i="2"/>
  <c r="AC44" i="2"/>
  <c r="AD42" i="8" l="1"/>
  <c r="AD42" i="7"/>
  <c r="AD41" i="9"/>
  <c r="AD42" i="4"/>
  <c r="AD40" i="2"/>
  <c r="O45" i="8"/>
  <c r="Z45" i="6"/>
  <c r="AC45" i="2"/>
  <c r="AA43" i="9"/>
  <c r="AB43" i="4"/>
  <c r="Z43" i="4"/>
  <c r="C45" i="4"/>
  <c r="L46" i="4"/>
  <c r="A46" i="4"/>
  <c r="AA43" i="4"/>
  <c r="Y43" i="4"/>
  <c r="Y42" i="2"/>
  <c r="O43" i="2"/>
  <c r="AA43" i="2" s="1"/>
  <c r="AC46" i="7"/>
  <c r="AB42" i="2"/>
  <c r="M45" i="4"/>
  <c r="N45" i="4"/>
  <c r="O44" i="4"/>
  <c r="O44" i="7"/>
  <c r="Y44" i="7" s="1"/>
  <c r="W45" i="1"/>
  <c r="M45" i="13"/>
  <c r="N45" i="13"/>
  <c r="A46" i="13"/>
  <c r="L46" i="13"/>
  <c r="C45" i="13"/>
  <c r="O44" i="13"/>
  <c r="R46" i="13"/>
  <c r="Q45" i="13"/>
  <c r="G44" i="13"/>
  <c r="AB42" i="13"/>
  <c r="Z42" i="13"/>
  <c r="AA42" i="13"/>
  <c r="Y42" i="13"/>
  <c r="W47" i="13"/>
  <c r="AB41" i="3"/>
  <c r="Z41" i="3"/>
  <c r="Y41" i="3"/>
  <c r="AA41" i="3"/>
  <c r="O44" i="9"/>
  <c r="N45" i="9"/>
  <c r="M45" i="9"/>
  <c r="O45" i="9" s="1"/>
  <c r="A46" i="9"/>
  <c r="C45" i="9"/>
  <c r="L46" i="9"/>
  <c r="Q44" i="9"/>
  <c r="G43" i="9"/>
  <c r="R45" i="9"/>
  <c r="AC45" i="9"/>
  <c r="AB42" i="9"/>
  <c r="Z42" i="9"/>
  <c r="Y43" i="9"/>
  <c r="AD43" i="9" s="1"/>
  <c r="AA42" i="9"/>
  <c r="Y42" i="9"/>
  <c r="R46" i="8"/>
  <c r="G44" i="8"/>
  <c r="Q46" i="8" s="1"/>
  <c r="Y43" i="8"/>
  <c r="AA43" i="8"/>
  <c r="AB43" i="8"/>
  <c r="Z43" i="8"/>
  <c r="N46" i="8"/>
  <c r="M46" i="8"/>
  <c r="O46" i="8" s="1"/>
  <c r="W45" i="8"/>
  <c r="AC45" i="8"/>
  <c r="C46" i="8"/>
  <c r="L47" i="8"/>
  <c r="A47" i="8"/>
  <c r="W47" i="7"/>
  <c r="Q45" i="7"/>
  <c r="G44" i="7"/>
  <c r="R46" i="7"/>
  <c r="M45" i="7"/>
  <c r="N45" i="7"/>
  <c r="A46" i="7"/>
  <c r="L46" i="7"/>
  <c r="C45" i="7"/>
  <c r="Z43" i="6"/>
  <c r="AB43" i="6"/>
  <c r="Y43" i="6"/>
  <c r="AA43" i="6"/>
  <c r="G44" i="6"/>
  <c r="Q45" i="6"/>
  <c r="R46" i="6"/>
  <c r="M46" i="6"/>
  <c r="N46" i="6"/>
  <c r="L47" i="6"/>
  <c r="C46" i="6"/>
  <c r="A47" i="6"/>
  <c r="W45" i="6"/>
  <c r="AC45" i="6"/>
  <c r="O45" i="5"/>
  <c r="AB43" i="5"/>
  <c r="Z43" i="5"/>
  <c r="Y43" i="5"/>
  <c r="AA43" i="5"/>
  <c r="L47" i="5"/>
  <c r="A47" i="5"/>
  <c r="C46" i="5"/>
  <c r="Q45" i="5"/>
  <c r="R46" i="5"/>
  <c r="G44" i="5"/>
  <c r="AC47" i="5" s="1"/>
  <c r="N46" i="5"/>
  <c r="M46" i="5"/>
  <c r="AC46" i="5"/>
  <c r="W47" i="5"/>
  <c r="W46" i="4"/>
  <c r="AC46" i="4"/>
  <c r="G45" i="4"/>
  <c r="Q46" i="4"/>
  <c r="R47" i="4"/>
  <c r="Y42" i="3"/>
  <c r="O43" i="3"/>
  <c r="AC45" i="3"/>
  <c r="W45" i="3"/>
  <c r="A45" i="3"/>
  <c r="C44" i="3"/>
  <c r="L45" i="3"/>
  <c r="Z42" i="3"/>
  <c r="AB42" i="3"/>
  <c r="G43" i="3"/>
  <c r="R45" i="3"/>
  <c r="Q44" i="3"/>
  <c r="M44" i="3"/>
  <c r="N44" i="3"/>
  <c r="R46" i="2"/>
  <c r="Q45" i="2"/>
  <c r="G44" i="2"/>
  <c r="AB41" i="2"/>
  <c r="Z41" i="2"/>
  <c r="Y41" i="2"/>
  <c r="AA41" i="2"/>
  <c r="W46" i="2"/>
  <c r="N44" i="2"/>
  <c r="M44" i="2"/>
  <c r="O44" i="2" s="1"/>
  <c r="C44" i="2"/>
  <c r="L45" i="2"/>
  <c r="A45" i="2"/>
  <c r="AD42" i="13" l="1"/>
  <c r="AD42" i="9"/>
  <c r="AD43" i="8"/>
  <c r="AD43" i="5"/>
  <c r="AD41" i="2"/>
  <c r="AD43" i="6"/>
  <c r="AD43" i="4"/>
  <c r="AD42" i="3"/>
  <c r="AD41" i="3"/>
  <c r="AA44" i="7"/>
  <c r="AB45" i="6"/>
  <c r="Y43" i="2"/>
  <c r="Z42" i="2"/>
  <c r="AD42" i="2" s="1"/>
  <c r="O45" i="13"/>
  <c r="AA44" i="8"/>
  <c r="Y44" i="8"/>
  <c r="AB44" i="8"/>
  <c r="Z44" i="8"/>
  <c r="AD44" i="8" s="1"/>
  <c r="O45" i="4"/>
  <c r="A47" i="4"/>
  <c r="C46" i="4"/>
  <c r="L47" i="4"/>
  <c r="N46" i="4"/>
  <c r="M46" i="4"/>
  <c r="W46" i="1"/>
  <c r="O46" i="5"/>
  <c r="M46" i="13"/>
  <c r="N46" i="13"/>
  <c r="Q46" i="13"/>
  <c r="G45" i="13"/>
  <c r="R47" i="13"/>
  <c r="C46" i="13"/>
  <c r="AC48" i="13" s="1"/>
  <c r="L47" i="13"/>
  <c r="A47" i="13"/>
  <c r="AC47" i="13"/>
  <c r="W48" i="13"/>
  <c r="AB43" i="13"/>
  <c r="Z43" i="13"/>
  <c r="Y43" i="13"/>
  <c r="AA43" i="13"/>
  <c r="M46" i="9"/>
  <c r="N46" i="9"/>
  <c r="L47" i="9"/>
  <c r="A47" i="9"/>
  <c r="C46" i="9"/>
  <c r="AB45" i="9"/>
  <c r="Z45" i="9"/>
  <c r="Q45" i="9"/>
  <c r="G44" i="9"/>
  <c r="R46" i="9"/>
  <c r="AC46" i="9"/>
  <c r="AB46" i="8"/>
  <c r="Z46" i="8"/>
  <c r="N47" i="8"/>
  <c r="M47" i="8"/>
  <c r="O47" i="8" s="1"/>
  <c r="G45" i="8"/>
  <c r="Q47" i="8" s="1"/>
  <c r="R47" i="8"/>
  <c r="A48" i="8"/>
  <c r="C47" i="8"/>
  <c r="L48" i="8"/>
  <c r="AC46" i="8"/>
  <c r="W46" i="8"/>
  <c r="M46" i="7"/>
  <c r="N46" i="7"/>
  <c r="L47" i="7"/>
  <c r="A47" i="7"/>
  <c r="C46" i="7"/>
  <c r="Q46" i="7"/>
  <c r="G45" i="7"/>
  <c r="R47" i="7"/>
  <c r="AB44" i="7"/>
  <c r="Z44" i="7"/>
  <c r="AD44" i="7" s="1"/>
  <c r="AC47" i="7"/>
  <c r="W48" i="7"/>
  <c r="AB43" i="7"/>
  <c r="Z43" i="7"/>
  <c r="AA43" i="7"/>
  <c r="Y43" i="7"/>
  <c r="O45" i="7"/>
  <c r="O46" i="6"/>
  <c r="N47" i="6"/>
  <c r="M47" i="6"/>
  <c r="Y45" i="6"/>
  <c r="AC46" i="6"/>
  <c r="W46" i="6"/>
  <c r="AB44" i="6"/>
  <c r="Z44" i="6"/>
  <c r="AD44" i="6" s="1"/>
  <c r="A48" i="6"/>
  <c r="C47" i="6"/>
  <c r="L48" i="6"/>
  <c r="Y44" i="6"/>
  <c r="AA44" i="6"/>
  <c r="Q46" i="6"/>
  <c r="R47" i="6"/>
  <c r="G45" i="6"/>
  <c r="AA45" i="6"/>
  <c r="AB44" i="5"/>
  <c r="Z44" i="5"/>
  <c r="Q46" i="5"/>
  <c r="R47" i="5"/>
  <c r="G45" i="5"/>
  <c r="AC48" i="5" s="1"/>
  <c r="Y44" i="5"/>
  <c r="AA44" i="5"/>
  <c r="W48" i="5"/>
  <c r="N47" i="5"/>
  <c r="M47" i="5"/>
  <c r="O47" i="5" s="1"/>
  <c r="A48" i="5"/>
  <c r="C47" i="5"/>
  <c r="L48" i="5"/>
  <c r="AC47" i="4"/>
  <c r="W47" i="4"/>
  <c r="Q47" i="4"/>
  <c r="R48" i="4"/>
  <c r="G46" i="4"/>
  <c r="O44" i="3"/>
  <c r="M45" i="3"/>
  <c r="N45" i="3"/>
  <c r="L46" i="3"/>
  <c r="A46" i="3"/>
  <c r="C45" i="3"/>
  <c r="W46" i="3"/>
  <c r="AC46" i="3"/>
  <c r="Q45" i="3"/>
  <c r="R46" i="3"/>
  <c r="G44" i="3"/>
  <c r="Y44" i="2"/>
  <c r="AA44" i="2"/>
  <c r="A46" i="2"/>
  <c r="C45" i="2"/>
  <c r="L46" i="2"/>
  <c r="W47" i="2"/>
  <c r="Q46" i="2"/>
  <c r="R47" i="2"/>
  <c r="G45" i="2"/>
  <c r="N45" i="2"/>
  <c r="M45" i="2"/>
  <c r="O45" i="2" s="1"/>
  <c r="AB43" i="2"/>
  <c r="Z43" i="2"/>
  <c r="AC46" i="2"/>
  <c r="AD43" i="13" l="1"/>
  <c r="AD43" i="7"/>
  <c r="AD45" i="6"/>
  <c r="AD44" i="5"/>
  <c r="AD43" i="2"/>
  <c r="AB45" i="8"/>
  <c r="Z45" i="8"/>
  <c r="AA45" i="8"/>
  <c r="Y45" i="8"/>
  <c r="AA46" i="5"/>
  <c r="W47" i="1"/>
  <c r="Y46" i="5"/>
  <c r="O46" i="4"/>
  <c r="Z44" i="4"/>
  <c r="AB44" i="4"/>
  <c r="AA44" i="4"/>
  <c r="Y44" i="4"/>
  <c r="O46" i="9"/>
  <c r="N47" i="4"/>
  <c r="M47" i="4"/>
  <c r="O47" i="4" s="1"/>
  <c r="A48" i="4"/>
  <c r="C47" i="4"/>
  <c r="L48" i="4"/>
  <c r="R48" i="13"/>
  <c r="Q47" i="13"/>
  <c r="G46" i="13"/>
  <c r="W49" i="13"/>
  <c r="AB44" i="13"/>
  <c r="Z44" i="13"/>
  <c r="AD44" i="13" s="1"/>
  <c r="A48" i="13"/>
  <c r="L48" i="13"/>
  <c r="C47" i="13"/>
  <c r="AC49" i="13" s="1"/>
  <c r="O46" i="13"/>
  <c r="AA44" i="13"/>
  <c r="Y44" i="13"/>
  <c r="M47" i="13"/>
  <c r="N47" i="13"/>
  <c r="Q46" i="9"/>
  <c r="G45" i="9"/>
  <c r="R47" i="9"/>
  <c r="AC47" i="9"/>
  <c r="Y45" i="9"/>
  <c r="AD45" i="9" s="1"/>
  <c r="AB44" i="9"/>
  <c r="Z44" i="9"/>
  <c r="AA45" i="9"/>
  <c r="AA44" i="9"/>
  <c r="Y44" i="9"/>
  <c r="N47" i="9"/>
  <c r="M47" i="9"/>
  <c r="O47" i="9" s="1"/>
  <c r="A48" i="9"/>
  <c r="C47" i="9"/>
  <c r="L48" i="9"/>
  <c r="N48" i="8"/>
  <c r="M48" i="8"/>
  <c r="C48" i="8"/>
  <c r="L49" i="8"/>
  <c r="A49" i="8"/>
  <c r="R48" i="8"/>
  <c r="G46" i="8"/>
  <c r="Q48" i="8" s="1"/>
  <c r="W47" i="8"/>
  <c r="AC47" i="8"/>
  <c r="Y46" i="8"/>
  <c r="AD46" i="8" s="1"/>
  <c r="AA46" i="8"/>
  <c r="W49" i="7"/>
  <c r="A48" i="7"/>
  <c r="L48" i="7"/>
  <c r="C47" i="7"/>
  <c r="Q47" i="7"/>
  <c r="G46" i="7"/>
  <c r="R48" i="7"/>
  <c r="O46" i="7"/>
  <c r="AC48" i="7"/>
  <c r="M47" i="7"/>
  <c r="N47" i="7"/>
  <c r="M48" i="6"/>
  <c r="N48" i="6"/>
  <c r="O47" i="6"/>
  <c r="L49" i="6"/>
  <c r="A49" i="6"/>
  <c r="C48" i="6"/>
  <c r="W47" i="6"/>
  <c r="AC47" i="6"/>
  <c r="R48" i="6"/>
  <c r="Q47" i="6"/>
  <c r="G46" i="6"/>
  <c r="AB47" i="5"/>
  <c r="W49" i="5"/>
  <c r="AB45" i="5"/>
  <c r="Z45" i="5"/>
  <c r="Z47" i="5"/>
  <c r="AA45" i="5"/>
  <c r="Y45" i="5"/>
  <c r="Q47" i="5"/>
  <c r="R48" i="5"/>
  <c r="G46" i="5"/>
  <c r="AC49" i="5" s="1"/>
  <c r="N48" i="5"/>
  <c r="M48" i="5"/>
  <c r="AB46" i="5"/>
  <c r="Z46" i="5"/>
  <c r="L49" i="5"/>
  <c r="A49" i="5"/>
  <c r="C48" i="5"/>
  <c r="G47" i="4"/>
  <c r="Q48" i="4"/>
  <c r="R49" i="4"/>
  <c r="W48" i="4"/>
  <c r="AC48" i="4"/>
  <c r="O45" i="3"/>
  <c r="A47" i="3"/>
  <c r="C46" i="3"/>
  <c r="L47" i="3"/>
  <c r="Y43" i="3"/>
  <c r="AA43" i="3"/>
  <c r="AB43" i="3"/>
  <c r="Z43" i="3"/>
  <c r="G45" i="3"/>
  <c r="Q46" i="3"/>
  <c r="R47" i="3"/>
  <c r="AC47" i="3"/>
  <c r="W47" i="3"/>
  <c r="N46" i="3"/>
  <c r="M46" i="3"/>
  <c r="N46" i="2"/>
  <c r="M46" i="2"/>
  <c r="AB44" i="2"/>
  <c r="Z44" i="2"/>
  <c r="Y45" i="2"/>
  <c r="AA45" i="2"/>
  <c r="R48" i="2"/>
  <c r="Q47" i="2"/>
  <c r="G46" i="2"/>
  <c r="C46" i="2"/>
  <c r="L47" i="2"/>
  <c r="A47" i="2"/>
  <c r="AC47" i="2"/>
  <c r="W48" i="2"/>
  <c r="AD44" i="9" l="1"/>
  <c r="AD45" i="8"/>
  <c r="AD46" i="5"/>
  <c r="AD45" i="5"/>
  <c r="AD44" i="2"/>
  <c r="AD44" i="4"/>
  <c r="AD43" i="3"/>
  <c r="O46" i="3"/>
  <c r="O48" i="6"/>
  <c r="O47" i="13"/>
  <c r="AA47" i="13" s="1"/>
  <c r="C48" i="4"/>
  <c r="L49" i="4"/>
  <c r="A49" i="4"/>
  <c r="O48" i="5"/>
  <c r="Y45" i="13"/>
  <c r="AA45" i="13"/>
  <c r="AB45" i="4"/>
  <c r="Z45" i="4"/>
  <c r="AD45" i="4" s="1"/>
  <c r="AB45" i="13"/>
  <c r="Z45" i="13"/>
  <c r="AA45" i="4"/>
  <c r="Y45" i="4"/>
  <c r="W48" i="1"/>
  <c r="AB46" i="9"/>
  <c r="N48" i="4"/>
  <c r="M48" i="4"/>
  <c r="O48" i="4" s="1"/>
  <c r="W50" i="13"/>
  <c r="Q48" i="13"/>
  <c r="G47" i="13"/>
  <c r="R49" i="13"/>
  <c r="N48" i="13"/>
  <c r="M48" i="13"/>
  <c r="C48" i="13"/>
  <c r="L49" i="13"/>
  <c r="A49" i="13"/>
  <c r="M48" i="9"/>
  <c r="N48" i="9"/>
  <c r="L49" i="9"/>
  <c r="A49" i="9"/>
  <c r="C48" i="9"/>
  <c r="Y46" i="9"/>
  <c r="AA46" i="9"/>
  <c r="Q47" i="9"/>
  <c r="G46" i="9"/>
  <c r="AC49" i="9" s="1"/>
  <c r="R48" i="9"/>
  <c r="AC48" i="9"/>
  <c r="AB47" i="8"/>
  <c r="Z47" i="8"/>
  <c r="AD47" i="8" s="1"/>
  <c r="A50" i="8"/>
  <c r="C49" i="8"/>
  <c r="L50" i="8"/>
  <c r="AC48" i="8"/>
  <c r="W48" i="8"/>
  <c r="N49" i="8"/>
  <c r="M49" i="8"/>
  <c r="O49" i="8" s="1"/>
  <c r="AA47" i="8"/>
  <c r="G47" i="8"/>
  <c r="Q49" i="8" s="1"/>
  <c r="R49" i="8"/>
  <c r="Y47" i="8"/>
  <c r="O48" i="8"/>
  <c r="AB45" i="7"/>
  <c r="Z45" i="7"/>
  <c r="O47" i="7"/>
  <c r="AA45" i="7"/>
  <c r="Y45" i="7"/>
  <c r="N48" i="7"/>
  <c r="M48" i="7"/>
  <c r="L49" i="7"/>
  <c r="A49" i="7"/>
  <c r="C48" i="7"/>
  <c r="AC49" i="7"/>
  <c r="W50" i="7"/>
  <c r="Q48" i="7"/>
  <c r="G47" i="7"/>
  <c r="R49" i="7"/>
  <c r="Y46" i="6"/>
  <c r="AA46" i="6"/>
  <c r="Q48" i="6"/>
  <c r="R49" i="6"/>
  <c r="G47" i="6"/>
  <c r="M49" i="6"/>
  <c r="N49" i="6"/>
  <c r="AC48" i="6"/>
  <c r="W48" i="6"/>
  <c r="A50" i="6"/>
  <c r="C49" i="6"/>
  <c r="L50" i="6"/>
  <c r="AB46" i="6"/>
  <c r="Z46" i="6"/>
  <c r="N49" i="5"/>
  <c r="M49" i="5"/>
  <c r="A50" i="5"/>
  <c r="C49" i="5"/>
  <c r="L50" i="5"/>
  <c r="Q48" i="5"/>
  <c r="R49" i="5"/>
  <c r="G47" i="5"/>
  <c r="Y47" i="5"/>
  <c r="AD47" i="5" s="1"/>
  <c r="AA47" i="5"/>
  <c r="W50" i="5"/>
  <c r="AC50" i="5"/>
  <c r="AA48" i="4"/>
  <c r="Y48" i="4"/>
  <c r="AC49" i="4"/>
  <c r="W49" i="4"/>
  <c r="Q49" i="4"/>
  <c r="R50" i="4"/>
  <c r="G48" i="4"/>
  <c r="Z46" i="3"/>
  <c r="AA46" i="3"/>
  <c r="Y46" i="3"/>
  <c r="W48" i="3"/>
  <c r="AC48" i="3"/>
  <c r="AA44" i="3"/>
  <c r="Y44" i="3"/>
  <c r="M47" i="3"/>
  <c r="N47" i="3"/>
  <c r="L48" i="3"/>
  <c r="A48" i="3"/>
  <c r="C47" i="3"/>
  <c r="Z44" i="3"/>
  <c r="AB44" i="3"/>
  <c r="Q47" i="3"/>
  <c r="R48" i="3"/>
  <c r="G46" i="3"/>
  <c r="A48" i="2"/>
  <c r="C47" i="2"/>
  <c r="L48" i="2"/>
  <c r="N47" i="2"/>
  <c r="M47" i="2"/>
  <c r="Q48" i="2"/>
  <c r="R49" i="2"/>
  <c r="G47" i="2"/>
  <c r="O46" i="2"/>
  <c r="W49" i="2"/>
  <c r="AC49" i="2"/>
  <c r="AC48" i="2"/>
  <c r="AB45" i="2"/>
  <c r="Z45" i="2"/>
  <c r="AD45" i="2" s="1"/>
  <c r="AD45" i="7" l="1"/>
  <c r="AD46" i="6"/>
  <c r="AD44" i="3"/>
  <c r="AD45" i="13"/>
  <c r="O48" i="13"/>
  <c r="Y47" i="13"/>
  <c r="AC50" i="13"/>
  <c r="Y48" i="6"/>
  <c r="O47" i="2"/>
  <c r="AA47" i="2" s="1"/>
  <c r="Z46" i="9"/>
  <c r="AD46" i="9" s="1"/>
  <c r="L50" i="4"/>
  <c r="C49" i="4"/>
  <c r="A50" i="4"/>
  <c r="W49" i="1"/>
  <c r="AB48" i="4"/>
  <c r="Z48" i="4"/>
  <c r="AD48" i="4" s="1"/>
  <c r="M49" i="4"/>
  <c r="N49" i="4"/>
  <c r="AB46" i="3"/>
  <c r="AD46" i="3" s="1"/>
  <c r="O49" i="5"/>
  <c r="Z46" i="4"/>
  <c r="AB46" i="4"/>
  <c r="AB47" i="4"/>
  <c r="Z47" i="4"/>
  <c r="AD47" i="4" s="1"/>
  <c r="AB47" i="13"/>
  <c r="Y46" i="4"/>
  <c r="AA46" i="4"/>
  <c r="Y47" i="4"/>
  <c r="AA47" i="4"/>
  <c r="R50" i="13"/>
  <c r="Q49" i="13"/>
  <c r="G48" i="13"/>
  <c r="AB46" i="13"/>
  <c r="Z46" i="13"/>
  <c r="AA46" i="13"/>
  <c r="Y46" i="13"/>
  <c r="W51" i="13"/>
  <c r="A50" i="13"/>
  <c r="L50" i="13"/>
  <c r="C49" i="13"/>
  <c r="M49" i="13"/>
  <c r="N49" i="13"/>
  <c r="AB47" i="9"/>
  <c r="Z47" i="9"/>
  <c r="Y47" i="9"/>
  <c r="AA47" i="9"/>
  <c r="O48" i="9"/>
  <c r="N49" i="9"/>
  <c r="M49" i="9"/>
  <c r="A50" i="9"/>
  <c r="C49" i="9"/>
  <c r="L50" i="9"/>
  <c r="Q48" i="9"/>
  <c r="G47" i="9"/>
  <c r="R49" i="9"/>
  <c r="W49" i="8"/>
  <c r="AC49" i="8"/>
  <c r="N50" i="8"/>
  <c r="M50" i="8"/>
  <c r="O50" i="8" s="1"/>
  <c r="AB49" i="8"/>
  <c r="Z49" i="8"/>
  <c r="C50" i="8"/>
  <c r="L51" i="8"/>
  <c r="A51" i="8"/>
  <c r="AA49" i="8"/>
  <c r="R50" i="8"/>
  <c r="G48" i="8"/>
  <c r="Q50" i="8" s="1"/>
  <c r="AB46" i="7"/>
  <c r="Z46" i="7"/>
  <c r="AA46" i="7"/>
  <c r="Y46" i="7"/>
  <c r="N49" i="7"/>
  <c r="M49" i="7"/>
  <c r="A50" i="7"/>
  <c r="L50" i="7"/>
  <c r="C49" i="7"/>
  <c r="Q49" i="7"/>
  <c r="G48" i="7"/>
  <c r="AC51" i="7" s="1"/>
  <c r="R50" i="7"/>
  <c r="AC50" i="7"/>
  <c r="W51" i="7"/>
  <c r="O48" i="7"/>
  <c r="Z47" i="6"/>
  <c r="AB47" i="6"/>
  <c r="C50" i="6"/>
  <c r="L51" i="6"/>
  <c r="A51" i="6"/>
  <c r="W49" i="6"/>
  <c r="AC49" i="6"/>
  <c r="AB48" i="6"/>
  <c r="Z48" i="6"/>
  <c r="AA48" i="6"/>
  <c r="Y47" i="6"/>
  <c r="AA47" i="6"/>
  <c r="R50" i="6"/>
  <c r="G48" i="6"/>
  <c r="Q49" i="6"/>
  <c r="M50" i="6"/>
  <c r="N50" i="6"/>
  <c r="O49" i="6"/>
  <c r="N50" i="5"/>
  <c r="M50" i="5"/>
  <c r="Q49" i="5"/>
  <c r="R50" i="5"/>
  <c r="G48" i="5"/>
  <c r="AC51" i="5" s="1"/>
  <c r="L51" i="5"/>
  <c r="A51" i="5"/>
  <c r="C50" i="5"/>
  <c r="W51" i="5"/>
  <c r="AA48" i="5"/>
  <c r="Y48" i="5"/>
  <c r="G49" i="4"/>
  <c r="Q50" i="4"/>
  <c r="R51" i="4"/>
  <c r="W50" i="4"/>
  <c r="AC50" i="4"/>
  <c r="AB45" i="3"/>
  <c r="Z45" i="3"/>
  <c r="Y45" i="3"/>
  <c r="AA45" i="3"/>
  <c r="A49" i="3"/>
  <c r="C48" i="3"/>
  <c r="L49" i="3"/>
  <c r="G47" i="3"/>
  <c r="R49" i="3"/>
  <c r="Q48" i="3"/>
  <c r="AC49" i="3"/>
  <c r="W49" i="3"/>
  <c r="O47" i="3"/>
  <c r="M48" i="3"/>
  <c r="N48" i="3"/>
  <c r="W50" i="2"/>
  <c r="N48" i="2"/>
  <c r="M48" i="2"/>
  <c r="R50" i="2"/>
  <c r="Q49" i="2"/>
  <c r="G48" i="2"/>
  <c r="C48" i="2"/>
  <c r="L49" i="2"/>
  <c r="A49" i="2"/>
  <c r="AD46" i="13" l="1"/>
  <c r="AD47" i="9"/>
  <c r="AD46" i="7"/>
  <c r="AD48" i="6"/>
  <c r="AD45" i="3"/>
  <c r="AD47" i="6"/>
  <c r="AD46" i="4"/>
  <c r="Y47" i="2"/>
  <c r="Z48" i="5"/>
  <c r="AB48" i="5"/>
  <c r="AC50" i="2"/>
  <c r="W50" i="1"/>
  <c r="Z47" i="13"/>
  <c r="AD47" i="13" s="1"/>
  <c r="O49" i="4"/>
  <c r="C50" i="4"/>
  <c r="L51" i="4"/>
  <c r="A51" i="4"/>
  <c r="M50" i="4"/>
  <c r="N50" i="4"/>
  <c r="O49" i="7"/>
  <c r="AA49" i="7" s="1"/>
  <c r="W52" i="13"/>
  <c r="Q50" i="13"/>
  <c r="G49" i="13"/>
  <c r="R51" i="13"/>
  <c r="O49" i="13"/>
  <c r="M50" i="13"/>
  <c r="N50" i="13"/>
  <c r="C50" i="13"/>
  <c r="L51" i="13"/>
  <c r="A51" i="13"/>
  <c r="AC51" i="13"/>
  <c r="Q49" i="9"/>
  <c r="G48" i="9"/>
  <c r="R50" i="9"/>
  <c r="AC50" i="9"/>
  <c r="N50" i="9"/>
  <c r="M50" i="9"/>
  <c r="L51" i="9"/>
  <c r="A51" i="9"/>
  <c r="C50" i="9"/>
  <c r="O49" i="9"/>
  <c r="AB50" i="8"/>
  <c r="Z50" i="8"/>
  <c r="AA48" i="8"/>
  <c r="Y48" i="8"/>
  <c r="Y49" i="8"/>
  <c r="AD49" i="8" s="1"/>
  <c r="AA50" i="8"/>
  <c r="Y50" i="8"/>
  <c r="A52" i="8"/>
  <c r="C51" i="8"/>
  <c r="L52" i="8"/>
  <c r="AB48" i="8"/>
  <c r="Z48" i="8"/>
  <c r="G49" i="8"/>
  <c r="Q51" i="8" s="1"/>
  <c r="R51" i="8"/>
  <c r="M51" i="8"/>
  <c r="O51" i="8" s="1"/>
  <c r="N51" i="8"/>
  <c r="AC50" i="8"/>
  <c r="W50" i="8"/>
  <c r="Q50" i="7"/>
  <c r="G49" i="7"/>
  <c r="AC52" i="7" s="1"/>
  <c r="R51" i="7"/>
  <c r="M50" i="7"/>
  <c r="N50" i="7"/>
  <c r="W52" i="7"/>
  <c r="L51" i="7"/>
  <c r="A51" i="7"/>
  <c r="C50" i="7"/>
  <c r="AB47" i="7"/>
  <c r="Z47" i="7"/>
  <c r="AD47" i="7" s="1"/>
  <c r="AA47" i="7"/>
  <c r="Y47" i="7"/>
  <c r="Q50" i="6"/>
  <c r="G49" i="6"/>
  <c r="R51" i="6"/>
  <c r="AC50" i="6"/>
  <c r="W50" i="6"/>
  <c r="A52" i="6"/>
  <c r="C51" i="6"/>
  <c r="L52" i="6"/>
  <c r="O50" i="6"/>
  <c r="N51" i="6"/>
  <c r="M51" i="6"/>
  <c r="O51" i="6" s="1"/>
  <c r="O50" i="5"/>
  <c r="Y49" i="5"/>
  <c r="W52" i="5"/>
  <c r="AA49" i="5"/>
  <c r="M51" i="5"/>
  <c r="N51" i="5"/>
  <c r="AB49" i="5"/>
  <c r="Z49" i="5"/>
  <c r="A52" i="5"/>
  <c r="C51" i="5"/>
  <c r="L52" i="5"/>
  <c r="Q50" i="5"/>
  <c r="R51" i="5"/>
  <c r="G49" i="5"/>
  <c r="Q51" i="4"/>
  <c r="R52" i="4"/>
  <c r="G50" i="4"/>
  <c r="AC51" i="4"/>
  <c r="W51" i="4"/>
  <c r="M49" i="3"/>
  <c r="N49" i="3"/>
  <c r="Q49" i="3"/>
  <c r="R50" i="3"/>
  <c r="G48" i="3"/>
  <c r="L50" i="3"/>
  <c r="C49" i="3"/>
  <c r="A50" i="3"/>
  <c r="O48" i="3"/>
  <c r="W50" i="3"/>
  <c r="AC50" i="3"/>
  <c r="O48" i="2"/>
  <c r="AB47" i="2"/>
  <c r="Z47" i="2"/>
  <c r="Y46" i="2"/>
  <c r="AA46" i="2"/>
  <c r="A50" i="2"/>
  <c r="C49" i="2"/>
  <c r="L50" i="2"/>
  <c r="M49" i="2"/>
  <c r="N49" i="2"/>
  <c r="Q50" i="2"/>
  <c r="R51" i="2"/>
  <c r="G49" i="2"/>
  <c r="AB46" i="2"/>
  <c r="Z46" i="2"/>
  <c r="W51" i="2"/>
  <c r="AD50" i="8" l="1"/>
  <c r="AD48" i="8"/>
  <c r="AD49" i="5"/>
  <c r="AD48" i="5"/>
  <c r="AD46" i="2"/>
  <c r="AD47" i="2"/>
  <c r="AB48" i="13"/>
  <c r="Z48" i="13"/>
  <c r="AD48" i="13" s="1"/>
  <c r="Y48" i="13"/>
  <c r="AA48" i="13"/>
  <c r="Y49" i="7"/>
  <c r="L52" i="4"/>
  <c r="A52" i="4"/>
  <c r="C51" i="4"/>
  <c r="N51" i="4"/>
  <c r="M51" i="4"/>
  <c r="O51" i="4" s="1"/>
  <c r="Y51" i="4" s="1"/>
  <c r="W51" i="1"/>
  <c r="O50" i="4"/>
  <c r="A52" i="13"/>
  <c r="L52" i="13"/>
  <c r="C51" i="13"/>
  <c r="AC53" i="13" s="1"/>
  <c r="N51" i="13"/>
  <c r="M51" i="13"/>
  <c r="O51" i="13" s="1"/>
  <c r="R52" i="13"/>
  <c r="Q51" i="13"/>
  <c r="G50" i="13"/>
  <c r="W53" i="13"/>
  <c r="O50" i="13"/>
  <c r="AC52" i="13"/>
  <c r="N51" i="9"/>
  <c r="M51" i="9"/>
  <c r="O51" i="9" s="1"/>
  <c r="AB48" i="9"/>
  <c r="Z48" i="9"/>
  <c r="A52" i="9"/>
  <c r="C51" i="9"/>
  <c r="L52" i="9"/>
  <c r="AA48" i="9"/>
  <c r="Y48" i="9"/>
  <c r="O50" i="9"/>
  <c r="Q50" i="9"/>
  <c r="G49" i="9"/>
  <c r="R51" i="9"/>
  <c r="AC51" i="9"/>
  <c r="W51" i="8"/>
  <c r="AC51" i="8"/>
  <c r="R52" i="8"/>
  <c r="G50" i="8"/>
  <c r="Q52" i="8" s="1"/>
  <c r="AB51" i="8"/>
  <c r="Z51" i="8"/>
  <c r="C52" i="8"/>
  <c r="L53" i="8"/>
  <c r="A53" i="8"/>
  <c r="Y51" i="8"/>
  <c r="AA51" i="8"/>
  <c r="N52" i="8"/>
  <c r="M52" i="8"/>
  <c r="AB48" i="7"/>
  <c r="Z48" i="7"/>
  <c r="A52" i="7"/>
  <c r="L52" i="7"/>
  <c r="C51" i="7"/>
  <c r="AC53" i="7" s="1"/>
  <c r="AA48" i="7"/>
  <c r="Y48" i="7"/>
  <c r="AB49" i="7"/>
  <c r="Z49" i="7"/>
  <c r="AD49" i="7" s="1"/>
  <c r="W53" i="7"/>
  <c r="Q51" i="7"/>
  <c r="G50" i="7"/>
  <c r="R52" i="7"/>
  <c r="O50" i="7"/>
  <c r="M51" i="7"/>
  <c r="N51" i="7"/>
  <c r="C52" i="6"/>
  <c r="L53" i="6"/>
  <c r="A53" i="6"/>
  <c r="R52" i="6"/>
  <c r="G50" i="6"/>
  <c r="Q51" i="6"/>
  <c r="M52" i="6"/>
  <c r="N52" i="6"/>
  <c r="Z49" i="6"/>
  <c r="AB49" i="6"/>
  <c r="Z51" i="6"/>
  <c r="AB51" i="6"/>
  <c r="Y49" i="6"/>
  <c r="AA49" i="6"/>
  <c r="W51" i="6"/>
  <c r="AC51" i="6"/>
  <c r="Y50" i="5"/>
  <c r="O51" i="5"/>
  <c r="Q51" i="5"/>
  <c r="G50" i="5"/>
  <c r="AC53" i="5" s="1"/>
  <c r="R52" i="5"/>
  <c r="L53" i="5"/>
  <c r="A53" i="5"/>
  <c r="C52" i="5"/>
  <c r="AC52" i="5"/>
  <c r="W53" i="5"/>
  <c r="N52" i="5"/>
  <c r="M52" i="5"/>
  <c r="G51" i="4"/>
  <c r="Q52" i="4"/>
  <c r="R53" i="4"/>
  <c r="W52" i="4"/>
  <c r="AC52" i="4"/>
  <c r="M50" i="3"/>
  <c r="N50" i="3"/>
  <c r="AB47" i="3"/>
  <c r="Z47" i="3"/>
  <c r="AD47" i="3" s="1"/>
  <c r="G49" i="3"/>
  <c r="R51" i="3"/>
  <c r="Q50" i="3"/>
  <c r="AC51" i="3"/>
  <c r="W51" i="3"/>
  <c r="A51" i="3"/>
  <c r="C50" i="3"/>
  <c r="L51" i="3"/>
  <c r="O49" i="3"/>
  <c r="Y47" i="3"/>
  <c r="AA47" i="3"/>
  <c r="N50" i="2"/>
  <c r="M50" i="2"/>
  <c r="C50" i="2"/>
  <c r="L51" i="2"/>
  <c r="A51" i="2"/>
  <c r="AC51" i="2"/>
  <c r="R52" i="2"/>
  <c r="Q51" i="2"/>
  <c r="G50" i="2"/>
  <c r="AC52" i="2"/>
  <c r="W52" i="2"/>
  <c r="O49" i="2"/>
  <c r="AD51" i="8" l="1"/>
  <c r="AD48" i="7"/>
  <c r="AD48" i="9"/>
  <c r="AD49" i="6"/>
  <c r="O50" i="2"/>
  <c r="AB49" i="4"/>
  <c r="Z49" i="4"/>
  <c r="Y49" i="4"/>
  <c r="AA49" i="4"/>
  <c r="AA51" i="4"/>
  <c r="W52" i="1"/>
  <c r="N52" i="4"/>
  <c r="M52" i="4"/>
  <c r="O52" i="4" s="1"/>
  <c r="O52" i="6"/>
  <c r="C52" i="4"/>
  <c r="A53" i="4"/>
  <c r="L53" i="4"/>
  <c r="O51" i="7"/>
  <c r="AA50" i="5"/>
  <c r="Y51" i="13"/>
  <c r="AA51" i="13"/>
  <c r="C52" i="13"/>
  <c r="AC54" i="13" s="1"/>
  <c r="L53" i="13"/>
  <c r="A53" i="13"/>
  <c r="W54" i="13"/>
  <c r="Q52" i="13"/>
  <c r="G51" i="13"/>
  <c r="R53" i="13"/>
  <c r="AB49" i="13"/>
  <c r="Z49" i="13"/>
  <c r="Y49" i="13"/>
  <c r="AA49" i="13"/>
  <c r="M52" i="13"/>
  <c r="N52" i="13"/>
  <c r="AB50" i="2"/>
  <c r="AB51" i="9"/>
  <c r="Z51" i="9"/>
  <c r="Q51" i="9"/>
  <c r="G50" i="9"/>
  <c r="AC53" i="9" s="1"/>
  <c r="R52" i="9"/>
  <c r="AC52" i="9"/>
  <c r="AB49" i="9"/>
  <c r="Z49" i="9"/>
  <c r="AA49" i="9"/>
  <c r="Y49" i="9"/>
  <c r="N52" i="9"/>
  <c r="M52" i="9"/>
  <c r="O52" i="9" s="1"/>
  <c r="L53" i="9"/>
  <c r="A53" i="9"/>
  <c r="C52" i="9"/>
  <c r="C53" i="8"/>
  <c r="L54" i="8"/>
  <c r="G51" i="8"/>
  <c r="Q53" i="8" s="1"/>
  <c r="R53" i="8"/>
  <c r="M53" i="8"/>
  <c r="N53" i="8"/>
  <c r="O52" i="8"/>
  <c r="AC52" i="8"/>
  <c r="W52" i="8"/>
  <c r="Q52" i="7"/>
  <c r="G51" i="7"/>
  <c r="R53" i="7"/>
  <c r="N52" i="7"/>
  <c r="M52" i="7"/>
  <c r="W54" i="7"/>
  <c r="L53" i="7"/>
  <c r="A53" i="7"/>
  <c r="C52" i="7"/>
  <c r="AA51" i="7"/>
  <c r="Y51" i="7"/>
  <c r="AA51" i="6"/>
  <c r="Y51" i="6"/>
  <c r="AD51" i="6" s="1"/>
  <c r="AB50" i="6"/>
  <c r="Z50" i="6"/>
  <c r="C53" i="6"/>
  <c r="L54" i="6"/>
  <c r="AC52" i="6"/>
  <c r="W52" i="6"/>
  <c r="Q52" i="6"/>
  <c r="G51" i="6"/>
  <c r="R53" i="6"/>
  <c r="AA50" i="6"/>
  <c r="Y50" i="6"/>
  <c r="N53" i="6"/>
  <c r="M53" i="6"/>
  <c r="AB50" i="5"/>
  <c r="Z50" i="5"/>
  <c r="AD50" i="5" s="1"/>
  <c r="N53" i="5"/>
  <c r="M53" i="5"/>
  <c r="O53" i="5" s="1"/>
  <c r="O52" i="5"/>
  <c r="C53" i="5"/>
  <c r="L54" i="5"/>
  <c r="Q52" i="5"/>
  <c r="R53" i="5"/>
  <c r="G51" i="5"/>
  <c r="AC54" i="5" s="1"/>
  <c r="W54" i="5"/>
  <c r="R54" i="4"/>
  <c r="Q53" i="4"/>
  <c r="G52" i="4"/>
  <c r="W53" i="4"/>
  <c r="AC53" i="4"/>
  <c r="AA48" i="3"/>
  <c r="Y48" i="3"/>
  <c r="Q51" i="3"/>
  <c r="R52" i="3"/>
  <c r="G50" i="3"/>
  <c r="L52" i="3"/>
  <c r="C51" i="3"/>
  <c r="A52" i="3"/>
  <c r="N51" i="3"/>
  <c r="M51" i="3"/>
  <c r="Z48" i="3"/>
  <c r="AB48" i="3"/>
  <c r="W52" i="3"/>
  <c r="AC52" i="3"/>
  <c r="O50" i="3"/>
  <c r="M51" i="2"/>
  <c r="N51" i="2"/>
  <c r="A52" i="2"/>
  <c r="C51" i="2"/>
  <c r="L52" i="2"/>
  <c r="AB48" i="2"/>
  <c r="Z48" i="2"/>
  <c r="Q52" i="2"/>
  <c r="R53" i="2"/>
  <c r="G51" i="2"/>
  <c r="Y48" i="2"/>
  <c r="AA48" i="2"/>
  <c r="Y50" i="2"/>
  <c r="AA50" i="2"/>
  <c r="W53" i="2"/>
  <c r="AD49" i="13" l="1"/>
  <c r="AD49" i="9"/>
  <c r="AD50" i="6"/>
  <c r="AD49" i="4"/>
  <c r="AD48" i="3"/>
  <c r="AD48" i="2"/>
  <c r="Z50" i="2"/>
  <c r="AD50" i="2" s="1"/>
  <c r="O51" i="2"/>
  <c r="AA51" i="2" s="1"/>
  <c r="AA51" i="9"/>
  <c r="Z50" i="4"/>
  <c r="AB50" i="4"/>
  <c r="M53" i="4"/>
  <c r="N53" i="4"/>
  <c r="Y50" i="4"/>
  <c r="AA50" i="4"/>
  <c r="AB52" i="6"/>
  <c r="L54" i="4"/>
  <c r="C53" i="4"/>
  <c r="O52" i="13"/>
  <c r="AB51" i="4"/>
  <c r="Z51" i="4"/>
  <c r="AD51" i="4" s="1"/>
  <c r="W53" i="1"/>
  <c r="AB52" i="9"/>
  <c r="AB51" i="13"/>
  <c r="Z51" i="13"/>
  <c r="AD51" i="13" s="1"/>
  <c r="AA50" i="13"/>
  <c r="Y50" i="13"/>
  <c r="L54" i="13"/>
  <c r="C53" i="13"/>
  <c r="AB50" i="13"/>
  <c r="Z50" i="13"/>
  <c r="AD50" i="13" s="1"/>
  <c r="R54" i="13"/>
  <c r="Q53" i="13"/>
  <c r="G52" i="13"/>
  <c r="N53" i="13"/>
  <c r="M53" i="13"/>
  <c r="O53" i="13" s="1"/>
  <c r="O51" i="3"/>
  <c r="Y51" i="3" s="1"/>
  <c r="M53" i="9"/>
  <c r="N53" i="9"/>
  <c r="C53" i="9"/>
  <c r="L54" i="9"/>
  <c r="AA50" i="9"/>
  <c r="Y50" i="9"/>
  <c r="Q52" i="9"/>
  <c r="G51" i="9"/>
  <c r="AC54" i="9" s="1"/>
  <c r="R53" i="9"/>
  <c r="AB50" i="9"/>
  <c r="Z50" i="9"/>
  <c r="AD50" i="9" s="1"/>
  <c r="Y51" i="9"/>
  <c r="AD51" i="9" s="1"/>
  <c r="M54" i="8"/>
  <c r="N54" i="8"/>
  <c r="O53" i="8"/>
  <c r="W53" i="8"/>
  <c r="AC53" i="8"/>
  <c r="R54" i="8"/>
  <c r="G52" i="8"/>
  <c r="Q54" i="8" s="1"/>
  <c r="O52" i="7"/>
  <c r="N53" i="7"/>
  <c r="M53" i="7"/>
  <c r="O53" i="7" s="1"/>
  <c r="C53" i="7"/>
  <c r="L54" i="7"/>
  <c r="R54" i="7"/>
  <c r="Q53" i="7"/>
  <c r="G52" i="7"/>
  <c r="AB50" i="7"/>
  <c r="Z50" i="7"/>
  <c r="AC54" i="7"/>
  <c r="AA50" i="7"/>
  <c r="Y50" i="7"/>
  <c r="AB51" i="7"/>
  <c r="Z51" i="7"/>
  <c r="AD51" i="7" s="1"/>
  <c r="W53" i="6"/>
  <c r="AC53" i="6"/>
  <c r="AA52" i="6"/>
  <c r="Y52" i="6"/>
  <c r="O53" i="6"/>
  <c r="R54" i="6"/>
  <c r="G52" i="6"/>
  <c r="Q53" i="6"/>
  <c r="N54" i="6"/>
  <c r="M54" i="6"/>
  <c r="AB51" i="5"/>
  <c r="Z51" i="5"/>
  <c r="N54" i="5"/>
  <c r="M54" i="5"/>
  <c r="Q53" i="5"/>
  <c r="R54" i="5"/>
  <c r="G52" i="5"/>
  <c r="AB53" i="5"/>
  <c r="Z53" i="5"/>
  <c r="AA51" i="5"/>
  <c r="Y51" i="5"/>
  <c r="G53" i="4"/>
  <c r="G54" i="4" s="1"/>
  <c r="G55" i="4" s="1"/>
  <c r="G56" i="4" s="1"/>
  <c r="G57" i="4" s="1"/>
  <c r="G58" i="4" s="1"/>
  <c r="G59" i="4" s="1"/>
  <c r="G60" i="4" s="1"/>
  <c r="G61" i="4" s="1"/>
  <c r="G62" i="4" s="1"/>
  <c r="Q54" i="4"/>
  <c r="AC54" i="4"/>
  <c r="W54" i="4"/>
  <c r="M52" i="3"/>
  <c r="N52" i="3"/>
  <c r="W53" i="3"/>
  <c r="AC53" i="3"/>
  <c r="G51" i="3"/>
  <c r="R53" i="3"/>
  <c r="Q52" i="3"/>
  <c r="AB49" i="3"/>
  <c r="Z49" i="3"/>
  <c r="Y49" i="3"/>
  <c r="AA49" i="3"/>
  <c r="A53" i="3"/>
  <c r="C52" i="3"/>
  <c r="L53" i="3"/>
  <c r="W54" i="2"/>
  <c r="C52" i="2"/>
  <c r="L53" i="2"/>
  <c r="A53" i="2"/>
  <c r="N52" i="2"/>
  <c r="M52" i="2"/>
  <c r="AB49" i="2"/>
  <c r="Z49" i="2"/>
  <c r="AC53" i="2"/>
  <c r="Y49" i="2"/>
  <c r="AA49" i="2"/>
  <c r="R54" i="2"/>
  <c r="Q53" i="2"/>
  <c r="G52" i="2"/>
  <c r="AD51" i="5" l="1"/>
  <c r="AD49" i="3"/>
  <c r="AD50" i="7"/>
  <c r="AD50" i="4"/>
  <c r="AD49" i="2"/>
  <c r="Y51" i="2"/>
  <c r="AB51" i="2"/>
  <c r="O54" i="5"/>
  <c r="AC54" i="2"/>
  <c r="AA52" i="9"/>
  <c r="Z52" i="4"/>
  <c r="AB52" i="4"/>
  <c r="O52" i="2"/>
  <c r="Y52" i="2" s="1"/>
  <c r="AA51" i="3"/>
  <c r="Y52" i="4"/>
  <c r="AA52" i="4"/>
  <c r="Z52" i="6"/>
  <c r="AD52" i="6" s="1"/>
  <c r="O54" i="8"/>
  <c r="Y54" i="8" s="1"/>
  <c r="Z52" i="9"/>
  <c r="AB51" i="3"/>
  <c r="O53" i="4"/>
  <c r="W54" i="1"/>
  <c r="Y52" i="9"/>
  <c r="N54" i="4"/>
  <c r="M54" i="4"/>
  <c r="O54" i="4" s="1"/>
  <c r="M54" i="13"/>
  <c r="N54" i="13"/>
  <c r="G53" i="13"/>
  <c r="G54" i="13" s="1"/>
  <c r="G55" i="13" s="1"/>
  <c r="G56" i="13" s="1"/>
  <c r="G57" i="13" s="1"/>
  <c r="G58" i="13" s="1"/>
  <c r="G59" i="13" s="1"/>
  <c r="G60" i="13" s="1"/>
  <c r="G61" i="13" s="1"/>
  <c r="G62" i="13" s="1"/>
  <c r="Q54" i="13"/>
  <c r="Y53" i="13"/>
  <c r="AA53" i="13"/>
  <c r="N54" i="9"/>
  <c r="M54" i="9"/>
  <c r="O54" i="9" s="1"/>
  <c r="R54" i="9"/>
  <c r="Q53" i="9"/>
  <c r="G52" i="9"/>
  <c r="O53" i="9"/>
  <c r="G53" i="8"/>
  <c r="G54" i="8" s="1"/>
  <c r="G55" i="8" s="1"/>
  <c r="G56" i="8" s="1"/>
  <c r="G57" i="8" s="1"/>
  <c r="G58" i="8" s="1"/>
  <c r="G59" i="8" s="1"/>
  <c r="G60" i="8" s="1"/>
  <c r="G61" i="8" s="1"/>
  <c r="G62" i="8" s="1"/>
  <c r="AC54" i="8"/>
  <c r="W54" i="8"/>
  <c r="AB52" i="8"/>
  <c r="Z52" i="8"/>
  <c r="AA52" i="8"/>
  <c r="Y52" i="8"/>
  <c r="AA53" i="7"/>
  <c r="Y53" i="7"/>
  <c r="N54" i="7"/>
  <c r="M54" i="7"/>
  <c r="G53" i="7"/>
  <c r="G54" i="7" s="1"/>
  <c r="G55" i="7" s="1"/>
  <c r="G56" i="7" s="1"/>
  <c r="G57" i="7" s="1"/>
  <c r="G58" i="7" s="1"/>
  <c r="G59" i="7" s="1"/>
  <c r="G60" i="7" s="1"/>
  <c r="G61" i="7" s="1"/>
  <c r="G62" i="7" s="1"/>
  <c r="Q54" i="7"/>
  <c r="G53" i="6"/>
  <c r="G54" i="6" s="1"/>
  <c r="G55" i="6" s="1"/>
  <c r="G56" i="6" s="1"/>
  <c r="G57" i="6" s="1"/>
  <c r="G58" i="6" s="1"/>
  <c r="G59" i="6" s="1"/>
  <c r="G60" i="6" s="1"/>
  <c r="G61" i="6" s="1"/>
  <c r="G62" i="6" s="1"/>
  <c r="Q54" i="6"/>
  <c r="O54" i="6"/>
  <c r="AC54" i="6"/>
  <c r="W54" i="6"/>
  <c r="Y53" i="5"/>
  <c r="AD53" i="5" s="1"/>
  <c r="Y52" i="5"/>
  <c r="AA52" i="5"/>
  <c r="AA53" i="5"/>
  <c r="Q54" i="5"/>
  <c r="G53" i="5"/>
  <c r="G54" i="5" s="1"/>
  <c r="G55" i="5" s="1"/>
  <c r="G56" i="5" s="1"/>
  <c r="G57" i="5" s="1"/>
  <c r="G58" i="5" s="1"/>
  <c r="G59" i="5" s="1"/>
  <c r="G60" i="5" s="1"/>
  <c r="G61" i="5" s="1"/>
  <c r="G62" i="5" s="1"/>
  <c r="AB52" i="5"/>
  <c r="Z52" i="5"/>
  <c r="AA54" i="4"/>
  <c r="Y54" i="4"/>
  <c r="AC54" i="3"/>
  <c r="W54" i="3"/>
  <c r="M53" i="3"/>
  <c r="N53" i="3"/>
  <c r="Z50" i="3"/>
  <c r="AB50" i="3"/>
  <c r="AA50" i="3"/>
  <c r="Y50" i="3"/>
  <c r="O52" i="3"/>
  <c r="L54" i="3"/>
  <c r="C53" i="3"/>
  <c r="R54" i="3"/>
  <c r="Q53" i="3"/>
  <c r="G52" i="3"/>
  <c r="C53" i="2"/>
  <c r="L54" i="2"/>
  <c r="N53" i="2"/>
  <c r="M53" i="2"/>
  <c r="G53" i="2"/>
  <c r="G54" i="2" s="1"/>
  <c r="G55" i="2" s="1"/>
  <c r="G56" i="2" s="1"/>
  <c r="G57" i="2" s="1"/>
  <c r="G58" i="2" s="1"/>
  <c r="G59" i="2" s="1"/>
  <c r="G60" i="2" s="1"/>
  <c r="G61" i="2" s="1"/>
  <c r="G62" i="2" s="1"/>
  <c r="Q54" i="2"/>
  <c r="AD52" i="9" l="1"/>
  <c r="AD52" i="8"/>
  <c r="AD52" i="5"/>
  <c r="AD52" i="4"/>
  <c r="AD50" i="3"/>
  <c r="Z51" i="2"/>
  <c r="AD51" i="2"/>
  <c r="Z51" i="3"/>
  <c r="AD51" i="3" s="1"/>
  <c r="AB52" i="2"/>
  <c r="AA52" i="2"/>
  <c r="O53" i="2"/>
  <c r="AA53" i="2" s="1"/>
  <c r="AB54" i="4"/>
  <c r="Z54" i="4"/>
  <c r="AD54" i="4" s="1"/>
  <c r="AB52" i="13"/>
  <c r="Z52" i="13"/>
  <c r="AD52" i="13" s="1"/>
  <c r="AB54" i="8"/>
  <c r="AA54" i="8"/>
  <c r="AA52" i="13"/>
  <c r="Y52" i="13"/>
  <c r="O54" i="7"/>
  <c r="AB54" i="9"/>
  <c r="AB53" i="13"/>
  <c r="Z53" i="13"/>
  <c r="AD53" i="13" s="1"/>
  <c r="O54" i="13"/>
  <c r="Z53" i="2"/>
  <c r="G53" i="9"/>
  <c r="G54" i="9" s="1"/>
  <c r="G55" i="9" s="1"/>
  <c r="G56" i="9" s="1"/>
  <c r="G57" i="9" s="1"/>
  <c r="G58" i="9" s="1"/>
  <c r="G59" i="9" s="1"/>
  <c r="G60" i="9" s="1"/>
  <c r="G61" i="9" s="1"/>
  <c r="G62" i="9" s="1"/>
  <c r="Q54" i="9"/>
  <c r="AA54" i="9"/>
  <c r="Y54" i="9"/>
  <c r="AB53" i="8"/>
  <c r="Z53" i="8"/>
  <c r="Y53" i="8"/>
  <c r="AA53" i="8"/>
  <c r="Y54" i="7"/>
  <c r="AA54" i="7"/>
  <c r="AB52" i="7"/>
  <c r="Z52" i="7"/>
  <c r="AA52" i="7"/>
  <c r="Y52" i="7"/>
  <c r="AB53" i="7"/>
  <c r="Z53" i="7"/>
  <c r="Z53" i="6"/>
  <c r="AB53" i="6"/>
  <c r="Y53" i="6"/>
  <c r="AA53" i="6"/>
  <c r="Y54" i="5"/>
  <c r="AA54" i="5"/>
  <c r="N54" i="3"/>
  <c r="M54" i="3"/>
  <c r="O53" i="3"/>
  <c r="G53" i="3"/>
  <c r="G54" i="3" s="1"/>
  <c r="G55" i="3" s="1"/>
  <c r="G56" i="3" s="1"/>
  <c r="G57" i="3" s="1"/>
  <c r="G58" i="3" s="1"/>
  <c r="G59" i="3" s="1"/>
  <c r="G60" i="3" s="1"/>
  <c r="G61" i="3" s="1"/>
  <c r="Q54" i="3"/>
  <c r="N54" i="2"/>
  <c r="M54" i="2"/>
  <c r="O54" i="2" s="1"/>
  <c r="AD53" i="8" l="1"/>
  <c r="AD52" i="7"/>
  <c r="AD53" i="6"/>
  <c r="AD53" i="7"/>
  <c r="Y53" i="2"/>
  <c r="Z52" i="2"/>
  <c r="AD52" i="2" s="1"/>
  <c r="AB54" i="5"/>
  <c r="Z54" i="5"/>
  <c r="AD54" i="5" s="1"/>
  <c r="AF2" i="5" s="1"/>
  <c r="AM2" i="5" s="1" a="1"/>
  <c r="AM2" i="5" s="1"/>
  <c r="F13" i="12" s="1"/>
  <c r="AB53" i="2"/>
  <c r="Z54" i="9"/>
  <c r="AD54" i="9" s="1"/>
  <c r="Z54" i="8"/>
  <c r="AB53" i="4"/>
  <c r="Z53" i="4"/>
  <c r="AB54" i="7"/>
  <c r="AA53" i="4"/>
  <c r="Y53" i="4"/>
  <c r="O54" i="3"/>
  <c r="AA53" i="9"/>
  <c r="Y53" i="9"/>
  <c r="AB53" i="9"/>
  <c r="Z53" i="9"/>
  <c r="AD53" i="9" s="1"/>
  <c r="AB54" i="6"/>
  <c r="Z54" i="6"/>
  <c r="AA54" i="6"/>
  <c r="Y54" i="6"/>
  <c r="AA54" i="3"/>
  <c r="Y54" i="3"/>
  <c r="AA52" i="3"/>
  <c r="Y52" i="3"/>
  <c r="Z52" i="3"/>
  <c r="AB52" i="3"/>
  <c r="Z54" i="2"/>
  <c r="AA54" i="2"/>
  <c r="Y54" i="2"/>
  <c r="AD54" i="6" l="1"/>
  <c r="AD53" i="4"/>
  <c r="AD54" i="8"/>
  <c r="AF2" i="8" s="1"/>
  <c r="AD52" i="3"/>
  <c r="AD53" i="2"/>
  <c r="AF2" i="4"/>
  <c r="AM2" i="4" s="1" a="1"/>
  <c r="AM2" i="4" s="1"/>
  <c r="F12" i="12" s="1"/>
  <c r="Z54" i="7"/>
  <c r="AI2" i="5"/>
  <c r="C13" i="12"/>
  <c r="AF2" i="6"/>
  <c r="AB54" i="13"/>
  <c r="Z54" i="13"/>
  <c r="AA54" i="13"/>
  <c r="Y54" i="13"/>
  <c r="AF2" i="9"/>
  <c r="AB54" i="3"/>
  <c r="Z54" i="3"/>
  <c r="AD54" i="3" s="1"/>
  <c r="AB53" i="3"/>
  <c r="Z53" i="3"/>
  <c r="Y53" i="3"/>
  <c r="AA53" i="3"/>
  <c r="AB54" i="2"/>
  <c r="AD54" i="2" s="1"/>
  <c r="AF2" i="2" s="1"/>
  <c r="AM2" i="2" s="1" a="1"/>
  <c r="AM2" i="2" s="1"/>
  <c r="F14" i="12" s="1"/>
  <c r="AD54" i="13" l="1"/>
  <c r="AD53" i="3"/>
  <c r="AI2" i="8"/>
  <c r="AM2" i="8" a="1"/>
  <c r="AM2" i="8" s="1"/>
  <c r="AD54" i="7"/>
  <c r="AF2" i="7" s="1"/>
  <c r="AI2" i="6"/>
  <c r="AM2" i="6" a="1"/>
  <c r="AM2" i="6" s="1"/>
  <c r="AM2" i="9" a="1"/>
  <c r="AM2" i="9" s="1"/>
  <c r="F18" i="12" s="1"/>
  <c r="AI2" i="9"/>
  <c r="C18" i="12"/>
  <c r="AI2" i="2"/>
  <c r="C14" i="12"/>
  <c r="D13" i="12"/>
  <c r="AF2" i="13"/>
  <c r="AM2" i="13" s="1" a="1"/>
  <c r="AM2" i="13" s="1"/>
  <c r="F16" i="12" s="1"/>
  <c r="C12" i="12"/>
  <c r="AI2" i="4"/>
  <c r="AF2" i="3"/>
  <c r="AM2" i="3" s="1" a="1"/>
  <c r="AM2" i="3" s="1"/>
  <c r="F15" i="12" s="1"/>
  <c r="AM2" i="7" l="1" a="1"/>
  <c r="AM2" i="7" s="1"/>
  <c r="F17" i="12" s="1"/>
  <c r="AI2" i="7"/>
  <c r="C17" i="12"/>
  <c r="D17" i="12"/>
  <c r="D12" i="12"/>
  <c r="AI2" i="3"/>
  <c r="C15" i="12"/>
  <c r="AI2" i="13"/>
  <c r="C16" i="12"/>
  <c r="D14" i="12"/>
  <c r="D18" i="12"/>
  <c r="R5" i="1"/>
  <c r="N5" i="1"/>
  <c r="N4" i="1"/>
  <c r="N54" i="1" s="1"/>
  <c r="M4" i="1"/>
  <c r="O4" i="1" s="1"/>
  <c r="L4" i="1"/>
  <c r="L5" i="1"/>
  <c r="J10" i="1"/>
  <c r="G3" i="1"/>
  <c r="G4" i="1" s="1"/>
  <c r="E4" i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C4" i="1"/>
  <c r="M5" i="1" s="1"/>
  <c r="C3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C53" i="1" s="1"/>
  <c r="M54" i="1" s="1"/>
  <c r="O54" i="1" s="1"/>
  <c r="L49" i="1" l="1"/>
  <c r="L24" i="1"/>
  <c r="L48" i="1"/>
  <c r="L23" i="1"/>
  <c r="L9" i="1"/>
  <c r="L47" i="1"/>
  <c r="L22" i="1"/>
  <c r="L8" i="1"/>
  <c r="L32" i="1"/>
  <c r="L7" i="1"/>
  <c r="L54" i="1"/>
  <c r="L39" i="1"/>
  <c r="L25" i="1"/>
  <c r="L14" i="1"/>
  <c r="L45" i="1"/>
  <c r="L31" i="1"/>
  <c r="L17" i="1"/>
  <c r="L6" i="1"/>
  <c r="L37" i="1"/>
  <c r="L41" i="1"/>
  <c r="L30" i="1"/>
  <c r="L16" i="1"/>
  <c r="L38" i="1"/>
  <c r="L13" i="1"/>
  <c r="L33" i="1"/>
  <c r="L46" i="1"/>
  <c r="L21" i="1"/>
  <c r="L40" i="1"/>
  <c r="L29" i="1"/>
  <c r="L15" i="1"/>
  <c r="Q6" i="1"/>
  <c r="G5" i="1"/>
  <c r="O5" i="1"/>
  <c r="R6" i="1"/>
  <c r="L53" i="1"/>
  <c r="L44" i="1"/>
  <c r="L28" i="1"/>
  <c r="L12" i="1"/>
  <c r="M34" i="1"/>
  <c r="Q5" i="1"/>
  <c r="D16" i="12"/>
  <c r="D15" i="12"/>
  <c r="B11" i="12"/>
  <c r="L52" i="1"/>
  <c r="L36" i="1"/>
  <c r="L20" i="1"/>
  <c r="L51" i="1"/>
  <c r="L43" i="1"/>
  <c r="L35" i="1"/>
  <c r="L27" i="1"/>
  <c r="L19" i="1"/>
  <c r="L11" i="1"/>
  <c r="AC6" i="1"/>
  <c r="AC5" i="1"/>
  <c r="L50" i="1"/>
  <c r="L42" i="1"/>
  <c r="L34" i="1"/>
  <c r="L26" i="1"/>
  <c r="L18" i="1"/>
  <c r="L10" i="1"/>
  <c r="N33" i="1"/>
  <c r="N25" i="1"/>
  <c r="N17" i="1"/>
  <c r="R7" i="1"/>
  <c r="C52" i="1"/>
  <c r="C30" i="1"/>
  <c r="C11" i="1"/>
  <c r="C36" i="1"/>
  <c r="C12" i="1"/>
  <c r="C51" i="1"/>
  <c r="C28" i="1"/>
  <c r="C6" i="1"/>
  <c r="C14" i="1"/>
  <c r="C27" i="1"/>
  <c r="C35" i="1"/>
  <c r="C46" i="1"/>
  <c r="C44" i="1"/>
  <c r="C22" i="1"/>
  <c r="C43" i="1"/>
  <c r="C20" i="1"/>
  <c r="C38" i="1"/>
  <c r="C19" i="1"/>
  <c r="C50" i="1"/>
  <c r="C42" i="1"/>
  <c r="C34" i="1"/>
  <c r="C26" i="1"/>
  <c r="C18" i="1"/>
  <c r="C10" i="1"/>
  <c r="C49" i="1"/>
  <c r="C41" i="1"/>
  <c r="C33" i="1"/>
  <c r="C25" i="1"/>
  <c r="M26" i="1" s="1"/>
  <c r="C17" i="1"/>
  <c r="M18" i="1" s="1"/>
  <c r="C9" i="1"/>
  <c r="M10" i="1" s="1"/>
  <c r="C48" i="1"/>
  <c r="N49" i="1" s="1"/>
  <c r="C40" i="1"/>
  <c r="C32" i="1"/>
  <c r="M33" i="1" s="1"/>
  <c r="C24" i="1"/>
  <c r="M25" i="1" s="1"/>
  <c r="C16" i="1"/>
  <c r="C8" i="1"/>
  <c r="M9" i="1" s="1"/>
  <c r="C47" i="1"/>
  <c r="C39" i="1"/>
  <c r="C31" i="1"/>
  <c r="C23" i="1"/>
  <c r="C15" i="1"/>
  <c r="M16" i="1" s="1"/>
  <c r="C7" i="1"/>
  <c r="C45" i="1"/>
  <c r="C37" i="1"/>
  <c r="C29" i="1"/>
  <c r="C21" i="1"/>
  <c r="C13" i="1"/>
  <c r="C5" i="1"/>
  <c r="N32" i="1" l="1"/>
  <c r="M44" i="1"/>
  <c r="N44" i="1"/>
  <c r="M41" i="1"/>
  <c r="N22" i="1"/>
  <c r="M22" i="1"/>
  <c r="N27" i="1"/>
  <c r="M27" i="1"/>
  <c r="G6" i="1"/>
  <c r="AC9" i="1" s="1"/>
  <c r="Q7" i="1"/>
  <c r="R8" i="1"/>
  <c r="N18" i="1"/>
  <c r="O18" i="1" s="1"/>
  <c r="M13" i="1"/>
  <c r="N13" i="1"/>
  <c r="N38" i="1"/>
  <c r="M38" i="1"/>
  <c r="N43" i="1"/>
  <c r="M43" i="1"/>
  <c r="N34" i="1"/>
  <c r="O25" i="1"/>
  <c r="AC7" i="1"/>
  <c r="N6" i="1"/>
  <c r="M6" i="1"/>
  <c r="N11" i="1"/>
  <c r="M11" i="1"/>
  <c r="O11" i="1" s="1"/>
  <c r="AC8" i="1"/>
  <c r="N7" i="1"/>
  <c r="M7" i="1"/>
  <c r="O7" i="1" s="1"/>
  <c r="M29" i="1"/>
  <c r="O29" i="1" s="1"/>
  <c r="N29" i="1"/>
  <c r="Y5" i="1"/>
  <c r="AA5" i="1"/>
  <c r="N10" i="1"/>
  <c r="O10" i="1" s="1"/>
  <c r="N52" i="1"/>
  <c r="M52" i="1"/>
  <c r="O52" i="1" s="1"/>
  <c r="M49" i="1"/>
  <c r="O49" i="1" s="1"/>
  <c r="N30" i="1"/>
  <c r="M30" i="1"/>
  <c r="M35" i="1"/>
  <c r="N35" i="1"/>
  <c r="N47" i="1"/>
  <c r="M47" i="1"/>
  <c r="M37" i="1"/>
  <c r="N37" i="1"/>
  <c r="M40" i="1"/>
  <c r="N36" i="1"/>
  <c r="M36" i="1"/>
  <c r="N8" i="1"/>
  <c r="N20" i="1"/>
  <c r="M20" i="1"/>
  <c r="O20" i="1" s="1"/>
  <c r="N31" i="1"/>
  <c r="M31" i="1"/>
  <c r="N9" i="1"/>
  <c r="O9" i="1" s="1"/>
  <c r="N24" i="1"/>
  <c r="M21" i="1"/>
  <c r="N21" i="1"/>
  <c r="N14" i="1"/>
  <c r="M14" i="1"/>
  <c r="M19" i="1"/>
  <c r="O19" i="1" s="1"/>
  <c r="N19" i="1"/>
  <c r="N40" i="1"/>
  <c r="N23" i="1"/>
  <c r="M23" i="1"/>
  <c r="M24" i="1"/>
  <c r="O24" i="1" s="1"/>
  <c r="N48" i="1"/>
  <c r="M45" i="1"/>
  <c r="N45" i="1"/>
  <c r="M32" i="1"/>
  <c r="O32" i="1" s="1"/>
  <c r="O34" i="1"/>
  <c r="N26" i="1"/>
  <c r="O26" i="1" s="1"/>
  <c r="N46" i="1"/>
  <c r="M46" i="1"/>
  <c r="M51" i="1"/>
  <c r="N51" i="1"/>
  <c r="M12" i="1"/>
  <c r="N12" i="1"/>
  <c r="M48" i="1"/>
  <c r="O48" i="1" s="1"/>
  <c r="N42" i="1"/>
  <c r="M42" i="1"/>
  <c r="O42" i="1" s="1"/>
  <c r="N28" i="1"/>
  <c r="M28" i="1"/>
  <c r="O33" i="1"/>
  <c r="N16" i="1"/>
  <c r="O16" i="1" s="1"/>
  <c r="N50" i="1"/>
  <c r="M50" i="1"/>
  <c r="O50" i="1" s="1"/>
  <c r="N39" i="1"/>
  <c r="M39" i="1"/>
  <c r="N15" i="1"/>
  <c r="M15" i="1"/>
  <c r="N53" i="1"/>
  <c r="M53" i="1"/>
  <c r="N41" i="1"/>
  <c r="M17" i="1"/>
  <c r="O17" i="1" s="1"/>
  <c r="M8" i="1"/>
  <c r="O8" i="1" s="1"/>
  <c r="O40" i="1" l="1"/>
  <c r="O41" i="1"/>
  <c r="O13" i="1"/>
  <c r="O36" i="1"/>
  <c r="O15" i="1"/>
  <c r="O28" i="1"/>
  <c r="O27" i="1"/>
  <c r="O53" i="1"/>
  <c r="O39" i="1"/>
  <c r="O43" i="1"/>
  <c r="Z5" i="1"/>
  <c r="AB5" i="1"/>
  <c r="AM5" i="1" s="1"/>
  <c r="G7" i="1"/>
  <c r="R9" i="1"/>
  <c r="Q8" i="1"/>
  <c r="O12" i="1"/>
  <c r="O37" i="1"/>
  <c r="O45" i="1"/>
  <c r="O14" i="1"/>
  <c r="AA7" i="1"/>
  <c r="Y7" i="1"/>
  <c r="O38" i="1"/>
  <c r="O44" i="1"/>
  <c r="O46" i="1"/>
  <c r="O30" i="1"/>
  <c r="O51" i="1"/>
  <c r="O35" i="1"/>
  <c r="O6" i="1"/>
  <c r="Z7" i="1"/>
  <c r="AB7" i="1"/>
  <c r="O21" i="1"/>
  <c r="O23" i="1"/>
  <c r="O31" i="1"/>
  <c r="O47" i="1"/>
  <c r="O22" i="1"/>
  <c r="AD7" i="1" l="1"/>
  <c r="AD5" i="1"/>
  <c r="AM7" i="1"/>
  <c r="G8" i="1"/>
  <c r="R10" i="1"/>
  <c r="AB10" i="1" s="1"/>
  <c r="Q9" i="1"/>
  <c r="AC10" i="1"/>
  <c r="Z8" i="1"/>
  <c r="AD8" i="1" s="1"/>
  <c r="AB8" i="1"/>
  <c r="AA8" i="1"/>
  <c r="Y8" i="1"/>
  <c r="AM8" i="1" s="1"/>
  <c r="Z9" i="1"/>
  <c r="AB9" i="1"/>
  <c r="Z10" i="1" l="1"/>
  <c r="AA9" i="1"/>
  <c r="AC11" i="1"/>
  <c r="R11" i="1"/>
  <c r="Q10" i="1"/>
  <c r="G9" i="1"/>
  <c r="Y9" i="1"/>
  <c r="AM9" i="1" s="1"/>
  <c r="Z6" i="1"/>
  <c r="AB6" i="1"/>
  <c r="AA6" i="1"/>
  <c r="Y6" i="1"/>
  <c r="AD6" i="1" l="1"/>
  <c r="AD9" i="1"/>
  <c r="AC12" i="1"/>
  <c r="Q11" i="1"/>
  <c r="G10" i="1"/>
  <c r="R12" i="1"/>
  <c r="AM6" i="1"/>
  <c r="Y10" i="1"/>
  <c r="AA10" i="1"/>
  <c r="Z11" i="1"/>
  <c r="AB11" i="1"/>
  <c r="AM10" i="1" l="1"/>
  <c r="AD10" i="1"/>
  <c r="AB12" i="1"/>
  <c r="Z12" i="1"/>
  <c r="AC13" i="1"/>
  <c r="G11" i="1"/>
  <c r="Q12" i="1"/>
  <c r="R13" i="1"/>
  <c r="Y11" i="1"/>
  <c r="AD11" i="1" s="1"/>
  <c r="AA11" i="1"/>
  <c r="Z13" i="1" l="1"/>
  <c r="AB13" i="1"/>
  <c r="AM11" i="1"/>
  <c r="Y12" i="1"/>
  <c r="AD12" i="1" s="1"/>
  <c r="AA12" i="1"/>
  <c r="AC14" i="1"/>
  <c r="Q13" i="1"/>
  <c r="R14" i="1"/>
  <c r="G12" i="1"/>
  <c r="AM12" i="1" l="1"/>
  <c r="AA13" i="1"/>
  <c r="Y13" i="1"/>
  <c r="AM13" i="1" s="1"/>
  <c r="AC15" i="1"/>
  <c r="G13" i="1"/>
  <c r="R15" i="1"/>
  <c r="Q14" i="1"/>
  <c r="Z14" i="1"/>
  <c r="AB14" i="1"/>
  <c r="AD13" i="1" l="1"/>
  <c r="Z15" i="1"/>
  <c r="AB15" i="1"/>
  <c r="AC16" i="1"/>
  <c r="G14" i="1"/>
  <c r="R16" i="1"/>
  <c r="Q15" i="1"/>
  <c r="AA14" i="1"/>
  <c r="Y14" i="1"/>
  <c r="AD14" i="1" s="1"/>
  <c r="Z16" i="1" l="1"/>
  <c r="AB16" i="1"/>
  <c r="Y15" i="1"/>
  <c r="AD15" i="1" s="1"/>
  <c r="AA15" i="1"/>
  <c r="AC17" i="1"/>
  <c r="R17" i="1"/>
  <c r="G15" i="1"/>
  <c r="Q16" i="1"/>
  <c r="AM14" i="1"/>
  <c r="AB17" i="1" l="1"/>
  <c r="Z17" i="1"/>
  <c r="AM15" i="1"/>
  <c r="Y16" i="1"/>
  <c r="AD16" i="1" s="1"/>
  <c r="AA16" i="1"/>
  <c r="AC18" i="1"/>
  <c r="G16" i="1"/>
  <c r="Q17" i="1"/>
  <c r="R18" i="1"/>
  <c r="AM16" i="1" l="1"/>
  <c r="Z18" i="1"/>
  <c r="AB18" i="1"/>
  <c r="AA17" i="1"/>
  <c r="Y17" i="1"/>
  <c r="AM17" i="1" s="1"/>
  <c r="AC19" i="1"/>
  <c r="R19" i="1"/>
  <c r="Q18" i="1"/>
  <c r="G17" i="1"/>
  <c r="AD17" i="1" l="1"/>
  <c r="AC20" i="1"/>
  <c r="Q19" i="1"/>
  <c r="G18" i="1"/>
  <c r="R20" i="1"/>
  <c r="Y18" i="1"/>
  <c r="AD18" i="1" s="1"/>
  <c r="AA18" i="1"/>
  <c r="AB19" i="1"/>
  <c r="Z19" i="1"/>
  <c r="AM18" i="1" l="1"/>
  <c r="AB20" i="1"/>
  <c r="Z20" i="1"/>
  <c r="AC21" i="1"/>
  <c r="R21" i="1"/>
  <c r="Q20" i="1"/>
  <c r="G19" i="1"/>
  <c r="AA19" i="1"/>
  <c r="Y19" i="1"/>
  <c r="AM19" i="1" s="1"/>
  <c r="AD19" i="1" l="1"/>
  <c r="AC22" i="1"/>
  <c r="R22" i="1"/>
  <c r="Q21" i="1"/>
  <c r="G20" i="1"/>
  <c r="AB21" i="1"/>
  <c r="Z21" i="1"/>
  <c r="AA20" i="1"/>
  <c r="Y20" i="1"/>
  <c r="AD20" i="1" s="1"/>
  <c r="AC23" i="1" l="1"/>
  <c r="G21" i="1"/>
  <c r="R23" i="1"/>
  <c r="Q22" i="1"/>
  <c r="Y21" i="1"/>
  <c r="AA21" i="1"/>
  <c r="Z22" i="1"/>
  <c r="AB22" i="1"/>
  <c r="AM20" i="1"/>
  <c r="AM21" i="1" l="1"/>
  <c r="AD21" i="1"/>
  <c r="AA22" i="1"/>
  <c r="Y22" i="1"/>
  <c r="AM22" i="1" s="1"/>
  <c r="AC24" i="1"/>
  <c r="R24" i="1"/>
  <c r="Q23" i="1"/>
  <c r="G22" i="1"/>
  <c r="Z23" i="1"/>
  <c r="AB23" i="1"/>
  <c r="AD22" i="1" l="1"/>
  <c r="AC25" i="1"/>
  <c r="R25" i="1"/>
  <c r="G23" i="1"/>
  <c r="Q24" i="1"/>
  <c r="AB24" i="1"/>
  <c r="Z24" i="1"/>
  <c r="Y23" i="1"/>
  <c r="AA23" i="1"/>
  <c r="AD23" i="1" s="1"/>
  <c r="AM23" i="1" l="1"/>
  <c r="AA24" i="1"/>
  <c r="Y24" i="1"/>
  <c r="AM24" i="1" s="1"/>
  <c r="AC26" i="1"/>
  <c r="Q25" i="1"/>
  <c r="G24" i="1"/>
  <c r="R26" i="1"/>
  <c r="Z25" i="1"/>
  <c r="AB25" i="1"/>
  <c r="AD24" i="1" l="1"/>
  <c r="AC27" i="1"/>
  <c r="G25" i="1"/>
  <c r="R27" i="1"/>
  <c r="Q26" i="1"/>
  <c r="Z26" i="1"/>
  <c r="AB26" i="1"/>
  <c r="Y25" i="1"/>
  <c r="AA25" i="1"/>
  <c r="AD25" i="1" s="1"/>
  <c r="AM25" i="1" l="1"/>
  <c r="AA26" i="1"/>
  <c r="Y26" i="1"/>
  <c r="AM26" i="1" s="1"/>
  <c r="Z27" i="1"/>
  <c r="AB27" i="1"/>
  <c r="AC28" i="1"/>
  <c r="G26" i="1"/>
  <c r="R28" i="1"/>
  <c r="Q27" i="1"/>
  <c r="AD26" i="1" l="1"/>
  <c r="AC29" i="1"/>
  <c r="G27" i="1"/>
  <c r="R29" i="1"/>
  <c r="Q28" i="1"/>
  <c r="Y27" i="1"/>
  <c r="AD27" i="1" s="1"/>
  <c r="AA27" i="1"/>
  <c r="AB28" i="1"/>
  <c r="Z28" i="1"/>
  <c r="AM27" i="1" l="1"/>
  <c r="Y28" i="1"/>
  <c r="AD28" i="1" s="1"/>
  <c r="AA28" i="1"/>
  <c r="AB29" i="1"/>
  <c r="Z29" i="1"/>
  <c r="AC30" i="1"/>
  <c r="R30" i="1"/>
  <c r="Q29" i="1"/>
  <c r="G28" i="1"/>
  <c r="AB30" i="1" l="1"/>
  <c r="Z30" i="1"/>
  <c r="AC31" i="1"/>
  <c r="Q30" i="1"/>
  <c r="G29" i="1"/>
  <c r="R31" i="1"/>
  <c r="AM28" i="1"/>
  <c r="Y29" i="1"/>
  <c r="AD29" i="1" s="1"/>
  <c r="AA29" i="1"/>
  <c r="AB31" i="1" l="1"/>
  <c r="Z31" i="1"/>
  <c r="AC32" i="1"/>
  <c r="Q31" i="1"/>
  <c r="G30" i="1"/>
  <c r="R32" i="1"/>
  <c r="Y30" i="1"/>
  <c r="AM30" i="1" s="1"/>
  <c r="AA30" i="1"/>
  <c r="AM29" i="1"/>
  <c r="AD30" i="1" l="1"/>
  <c r="AB32" i="1"/>
  <c r="Z32" i="1"/>
  <c r="AC33" i="1"/>
  <c r="Q32" i="1"/>
  <c r="G31" i="1"/>
  <c r="R33" i="1"/>
  <c r="Y31" i="1"/>
  <c r="AD31" i="1" s="1"/>
  <c r="AA31" i="1"/>
  <c r="AC34" i="1" l="1"/>
  <c r="Q33" i="1"/>
  <c r="R34" i="1"/>
  <c r="G32" i="1"/>
  <c r="Y32" i="1"/>
  <c r="AA32" i="1"/>
  <c r="AB33" i="1"/>
  <c r="Z33" i="1"/>
  <c r="AM31" i="1"/>
  <c r="AM32" i="1" l="1"/>
  <c r="AD32" i="1"/>
  <c r="AC35" i="1"/>
  <c r="Q34" i="1"/>
  <c r="R35" i="1"/>
  <c r="G33" i="1"/>
  <c r="Z34" i="1"/>
  <c r="AB34" i="1"/>
  <c r="AA33" i="1"/>
  <c r="Y33" i="1"/>
  <c r="AD33" i="1" s="1"/>
  <c r="AC36" i="1" l="1"/>
  <c r="Q35" i="1"/>
  <c r="G34" i="1"/>
  <c r="R36" i="1"/>
  <c r="AA34" i="1"/>
  <c r="Y34" i="1"/>
  <c r="AM34" i="1" s="1"/>
  <c r="AB35" i="1"/>
  <c r="Z35" i="1"/>
  <c r="AM33" i="1"/>
  <c r="AD34" i="1" l="1"/>
  <c r="Z36" i="1"/>
  <c r="AB36" i="1"/>
  <c r="AC37" i="1"/>
  <c r="R37" i="1"/>
  <c r="G35" i="1"/>
  <c r="Q36" i="1"/>
  <c r="Y35" i="1"/>
  <c r="AD35" i="1" s="1"/>
  <c r="AA35" i="1"/>
  <c r="Y36" i="1" l="1"/>
  <c r="AD36" i="1" s="1"/>
  <c r="AA36" i="1"/>
  <c r="Z37" i="1"/>
  <c r="AB37" i="1"/>
  <c r="AC38" i="1"/>
  <c r="R38" i="1"/>
  <c r="Q37" i="1"/>
  <c r="G36" i="1"/>
  <c r="AM35" i="1"/>
  <c r="Z38" i="1" l="1"/>
  <c r="AB38" i="1"/>
  <c r="Y37" i="1"/>
  <c r="AD37" i="1" s="1"/>
  <c r="AA37" i="1"/>
  <c r="AM36" i="1"/>
  <c r="AC39" i="1"/>
  <c r="Q38" i="1"/>
  <c r="G37" i="1"/>
  <c r="R39" i="1"/>
  <c r="AA38" i="1" l="1"/>
  <c r="Y38" i="1"/>
  <c r="AM38" i="1" s="1"/>
  <c r="AM37" i="1"/>
  <c r="Z39" i="1"/>
  <c r="AB39" i="1"/>
  <c r="AC40" i="1"/>
  <c r="G38" i="1"/>
  <c r="R40" i="1"/>
  <c r="Q39" i="1"/>
  <c r="AD38" i="1" l="1"/>
  <c r="Y39" i="1"/>
  <c r="AD39" i="1" s="1"/>
  <c r="AA39" i="1"/>
  <c r="AB40" i="1"/>
  <c r="Z40" i="1"/>
  <c r="AC41" i="1"/>
  <c r="R41" i="1"/>
  <c r="G39" i="1"/>
  <c r="Q40" i="1"/>
  <c r="AC42" i="1" l="1"/>
  <c r="R42" i="1"/>
  <c r="G40" i="1"/>
  <c r="Q41" i="1"/>
  <c r="AB41" i="1"/>
  <c r="Z41" i="1"/>
  <c r="AM39" i="1"/>
  <c r="Y40" i="1"/>
  <c r="AD40" i="1" s="1"/>
  <c r="AA40" i="1"/>
  <c r="Y41" i="1" l="1"/>
  <c r="AD41" i="1" s="1"/>
  <c r="AA41" i="1"/>
  <c r="AC43" i="1"/>
  <c r="G41" i="1"/>
  <c r="R43" i="1"/>
  <c r="Q42" i="1"/>
  <c r="Z42" i="1"/>
  <c r="AB42" i="1"/>
  <c r="AM40" i="1"/>
  <c r="AB43" i="1" l="1"/>
  <c r="Z43" i="1"/>
  <c r="AA42" i="1"/>
  <c r="Y42" i="1"/>
  <c r="AC44" i="1"/>
  <c r="G42" i="1"/>
  <c r="Q43" i="1"/>
  <c r="R44" i="1"/>
  <c r="AM41" i="1"/>
  <c r="AM42" i="1" l="1"/>
  <c r="AD42" i="1"/>
  <c r="AC45" i="1"/>
  <c r="R45" i="1"/>
  <c r="Q44" i="1"/>
  <c r="G43" i="1"/>
  <c r="Y43" i="1"/>
  <c r="AD43" i="1" s="1"/>
  <c r="AA43" i="1"/>
  <c r="Z44" i="1"/>
  <c r="AB44" i="1"/>
  <c r="AM43" i="1" l="1"/>
  <c r="AC46" i="1"/>
  <c r="R46" i="1"/>
  <c r="Q45" i="1"/>
  <c r="G44" i="1"/>
  <c r="Y44" i="1"/>
  <c r="AA44" i="1"/>
  <c r="Z45" i="1"/>
  <c r="AB45" i="1"/>
  <c r="AM44" i="1" l="1"/>
  <c r="AD44" i="1"/>
  <c r="Y45" i="1"/>
  <c r="AD45" i="1" s="1"/>
  <c r="AA45" i="1"/>
  <c r="AC47" i="1"/>
  <c r="R47" i="1"/>
  <c r="Q46" i="1"/>
  <c r="G45" i="1"/>
  <c r="AB46" i="1"/>
  <c r="Z46" i="1"/>
  <c r="AC48" i="1" l="1"/>
  <c r="G46" i="1"/>
  <c r="R48" i="1"/>
  <c r="Q47" i="1"/>
  <c r="Z47" i="1"/>
  <c r="AB47" i="1"/>
  <c r="AA46" i="1"/>
  <c r="Y46" i="1"/>
  <c r="AD46" i="1" s="1"/>
  <c r="AM45" i="1"/>
  <c r="AB48" i="1" l="1"/>
  <c r="Z48" i="1"/>
  <c r="Y47" i="1"/>
  <c r="AD47" i="1" s="1"/>
  <c r="AA47" i="1"/>
  <c r="AC49" i="1"/>
  <c r="G47" i="1"/>
  <c r="R49" i="1"/>
  <c r="Q48" i="1"/>
  <c r="AM46" i="1"/>
  <c r="AB49" i="1" l="1"/>
  <c r="Z49" i="1"/>
  <c r="AC50" i="1"/>
  <c r="Q49" i="1"/>
  <c r="R50" i="1"/>
  <c r="G48" i="1"/>
  <c r="AM47" i="1"/>
  <c r="AA48" i="1"/>
  <c r="Y48" i="1"/>
  <c r="AM48" i="1" s="1"/>
  <c r="AD48" i="1" l="1"/>
  <c r="Z50" i="1"/>
  <c r="AB50" i="1"/>
  <c r="AC51" i="1"/>
  <c r="Q50" i="1"/>
  <c r="G49" i="1"/>
  <c r="R51" i="1"/>
  <c r="Y49" i="1"/>
  <c r="AD49" i="1" s="1"/>
  <c r="AA49" i="1"/>
  <c r="AM49" i="1" l="1"/>
  <c r="AB51" i="1"/>
  <c r="Z51" i="1"/>
  <c r="AC52" i="1"/>
  <c r="Q51" i="1"/>
  <c r="G50" i="1"/>
  <c r="R52" i="1"/>
  <c r="Y50" i="1"/>
  <c r="AD50" i="1" s="1"/>
  <c r="AA50" i="1"/>
  <c r="AB52" i="1" l="1"/>
  <c r="Z52" i="1"/>
  <c r="AC53" i="1"/>
  <c r="R53" i="1"/>
  <c r="G51" i="1"/>
  <c r="Q52" i="1"/>
  <c r="Y51" i="1"/>
  <c r="AD51" i="1" s="1"/>
  <c r="AA51" i="1"/>
  <c r="AM50" i="1"/>
  <c r="AM51" i="1" l="1"/>
  <c r="AC54" i="1"/>
  <c r="G52" i="1"/>
  <c r="R54" i="1"/>
  <c r="Q53" i="1"/>
  <c r="AA52" i="1"/>
  <c r="Y52" i="1"/>
  <c r="AM52" i="1" s="1"/>
  <c r="AB53" i="1"/>
  <c r="Z53" i="1"/>
  <c r="AD52" i="1" l="1"/>
  <c r="AD53" i="1"/>
  <c r="Y53" i="1"/>
  <c r="AA53" i="1"/>
  <c r="Z54" i="1"/>
  <c r="AB54" i="1"/>
  <c r="Q54" i="1"/>
  <c r="G53" i="1"/>
  <c r="G54" i="1" s="1"/>
  <c r="G55" i="1" s="1"/>
  <c r="G56" i="1" s="1"/>
  <c r="G57" i="1" s="1"/>
  <c r="G58" i="1" s="1"/>
  <c r="G59" i="1" s="1"/>
  <c r="G60" i="1" s="1"/>
  <c r="G61" i="1" s="1"/>
  <c r="G62" i="1" s="1"/>
  <c r="Y54" i="1" l="1"/>
  <c r="AD54" i="1" s="1"/>
  <c r="AA54" i="1"/>
  <c r="AM53" i="1"/>
  <c r="AF2" i="1" l="1"/>
  <c r="AK2" i="1" s="1" a="1"/>
  <c r="AK2" i="1" s="1"/>
  <c r="F11" i="12" s="1"/>
  <c r="AM54" i="1"/>
  <c r="AO2" i="1" s="1"/>
  <c r="AQ2" i="1" l="1"/>
  <c r="C11" i="12"/>
  <c r="AI2" i="1"/>
  <c r="D11" i="12" l="1"/>
  <c r="AJ2" i="8"/>
  <c r="AK2" i="8" s="1"/>
  <c r="AJ2" i="6"/>
  <c r="AK2" i="6" s="1"/>
  <c r="AJ2" i="5"/>
  <c r="AJ2" i="7"/>
  <c r="AJ2" i="2"/>
  <c r="AJ2" i="4"/>
  <c r="AJ2" i="9"/>
  <c r="AJ2" i="13"/>
  <c r="AJ2" i="3"/>
  <c r="AK2" i="9" l="1"/>
  <c r="G18" i="12" s="1"/>
  <c r="E18" i="12"/>
  <c r="AK2" i="5"/>
  <c r="G13" i="12" s="1"/>
  <c r="E13" i="12"/>
  <c r="AK2" i="4"/>
  <c r="E12" i="12"/>
  <c r="AK2" i="7"/>
  <c r="G17" i="12" s="1"/>
  <c r="E17" i="12"/>
  <c r="AK2" i="2"/>
  <c r="G14" i="12" s="1"/>
  <c r="E14" i="12"/>
  <c r="AK2" i="3"/>
  <c r="G15" i="12" s="1"/>
  <c r="E15" i="12"/>
  <c r="AK2" i="13"/>
  <c r="G16" i="12" s="1"/>
  <c r="E16" i="12"/>
  <c r="B24" i="12" l="1" a="1"/>
  <c r="B24" i="12" s="1"/>
  <c r="B23" i="12" a="1"/>
  <c r="B23" i="12" s="1"/>
  <c r="B26" i="12" l="1" a="1"/>
  <c r="B26" i="1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<sst xmlns="http://schemas.openxmlformats.org/spreadsheetml/2006/main" count="479" uniqueCount="81">
  <si>
    <t>Years</t>
  </si>
  <si>
    <t>Discount factors</t>
  </si>
  <si>
    <t xml:space="preserve">Rates </t>
  </si>
  <si>
    <t>Life Table 2022 (Male only)</t>
  </si>
  <si>
    <t>Age</t>
  </si>
  <si>
    <t>qx</t>
  </si>
  <si>
    <t>Features</t>
  </si>
  <si>
    <t>Expenses</t>
  </si>
  <si>
    <t>RD</t>
  </si>
  <si>
    <t>Lapse rate</t>
  </si>
  <si>
    <t xml:space="preserve">Initial property </t>
  </si>
  <si>
    <t>Inflation rate</t>
  </si>
  <si>
    <t xml:space="preserve">Initial equity </t>
  </si>
  <si>
    <t>Initial fund</t>
  </si>
  <si>
    <t>Simulation of the fund value</t>
  </si>
  <si>
    <t>Commition rate</t>
  </si>
  <si>
    <t>Equity</t>
  </si>
  <si>
    <t>Property</t>
  </si>
  <si>
    <t>Fund Value</t>
  </si>
  <si>
    <t>Death rate</t>
  </si>
  <si>
    <t>px cummulative</t>
  </si>
  <si>
    <t>Probabilities</t>
  </si>
  <si>
    <t>Assets</t>
  </si>
  <si>
    <t>Benefits</t>
  </si>
  <si>
    <t>Lapse</t>
  </si>
  <si>
    <t>Death</t>
  </si>
  <si>
    <t>Liabilities</t>
  </si>
  <si>
    <t>RD Lapse</t>
  </si>
  <si>
    <t>RD Death</t>
  </si>
  <si>
    <t>COMM Lapse</t>
  </si>
  <si>
    <t>COMM Death</t>
  </si>
  <si>
    <t>Penality</t>
  </si>
  <si>
    <t>Annual Total</t>
  </si>
  <si>
    <t>Total Liabilities</t>
  </si>
  <si>
    <t>BOF</t>
  </si>
  <si>
    <t>Shock Rate Equity</t>
  </si>
  <si>
    <t>Initial equity shocked</t>
  </si>
  <si>
    <t>Equity Shocked</t>
  </si>
  <si>
    <t>dBOF</t>
  </si>
  <si>
    <t>SCR</t>
  </si>
  <si>
    <t>Initial property shocked</t>
  </si>
  <si>
    <t>Shocked rate property</t>
  </si>
  <si>
    <t>Property Shocked</t>
  </si>
  <si>
    <t>Rates Shock Up</t>
  </si>
  <si>
    <t>Lapse rate shocked</t>
  </si>
  <si>
    <t>Lapse rate Up</t>
  </si>
  <si>
    <t>Lapse rate Down</t>
  </si>
  <si>
    <t>Lapse Mass rate</t>
  </si>
  <si>
    <t>Inflation rate shocked</t>
  </si>
  <si>
    <t>Expenses shock rate</t>
  </si>
  <si>
    <t>Expenses shocked</t>
  </si>
  <si>
    <t>Rates shocked</t>
  </si>
  <si>
    <t>Mortality stress rate</t>
  </si>
  <si>
    <t>qx shocked</t>
  </si>
  <si>
    <t>BSCR</t>
  </si>
  <si>
    <t>Profits</t>
  </si>
  <si>
    <t>PVFP</t>
  </si>
  <si>
    <t>Leak</t>
  </si>
  <si>
    <t>Macaulay duration</t>
  </si>
  <si>
    <t>MARKET</t>
  </si>
  <si>
    <t>IR down</t>
  </si>
  <si>
    <t>LIFE</t>
  </si>
  <si>
    <t>Mortality</t>
  </si>
  <si>
    <t>Catastrophy</t>
  </si>
  <si>
    <t>LIFE-MARKET</t>
  </si>
  <si>
    <t>Market</t>
  </si>
  <si>
    <t>Life</t>
  </si>
  <si>
    <t>Results</t>
  </si>
  <si>
    <t>MVA</t>
  </si>
  <si>
    <t>BEL</t>
  </si>
  <si>
    <t>DURATION</t>
  </si>
  <si>
    <t>Base</t>
  </si>
  <si>
    <t>IR Up</t>
  </si>
  <si>
    <t>IR Down</t>
  </si>
  <si>
    <t>Lapse (Down)</t>
  </si>
  <si>
    <t>Final Results</t>
  </si>
  <si>
    <t>SCR Market</t>
  </si>
  <si>
    <t>SCR Life</t>
  </si>
  <si>
    <t>CAT</t>
  </si>
  <si>
    <t>Correlation Tables</t>
  </si>
  <si>
    <t>EIOPA Data (March 2024)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</si>
</sst>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%"/>
    <numFmt numFmtId="165" formatCode="#,##0.00000\ &quot;€&quot;"/>
    <numFmt numFmtId="166" formatCode="0.00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dashed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5">
    <xf numFmtId="0" fontId="0" fillId="0" borderId="0" xfId="0"/>
    <xf numFmtId="0" fontId="2" fillId="0" borderId="0" xfId="0" applyFont="1"/>
    <xf numFmtId="164" fontId="1" fillId="0" borderId="0" xfId="1" applyNumberFormat="1" applyFont="1" applyFill="1"/>
    <xf numFmtId="164" fontId="1" fillId="0" borderId="1" xfId="1" applyNumberFormat="1" applyFont="1" applyFill="1" applyBorder="1"/>
    <xf numFmtId="9" fontId="0" fillId="0" borderId="0" xfId="0" applyNumberFormat="1"/>
    <xf numFmtId="0" fontId="0" fillId="2" borderId="0" xfId="0" applyFill="1"/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0" fillId="0" borderId="0" xfId="0" applyAlignment="1">
      <alignment horizontal="right" vertical="center"/>
    </xf>
    <xf numFmtId="9" fontId="0" fillId="0" borderId="0" xfId="0" applyNumberFormat="1" applyAlignment="1">
      <alignment horizontal="right" vertical="center"/>
    </xf>
    <xf numFmtId="10" fontId="0" fillId="0" borderId="0" xfId="0" applyNumberFormat="1" applyAlignment="1">
      <alignment horizontal="right" vertical="center"/>
    </xf>
    <xf numFmtId="0" fontId="2" fillId="3" borderId="0" xfId="0" applyFont="1" applyFill="1" applyAlignment="1">
      <alignment horizontal="center"/>
    </xf>
    <xf numFmtId="0" fontId="2" fillId="3" borderId="0" xfId="0" applyFont="1" applyFill="1"/>
    <xf numFmtId="0" fontId="0" fillId="0" borderId="0" xfId="0" applyAlignment="1">
      <alignment horizontal="center"/>
    </xf>
    <xf numFmtId="0" fontId="2" fillId="4" borderId="0" xfId="0" applyFont="1" applyFill="1" applyAlignment="1">
      <alignment horizontal="center"/>
    </xf>
    <xf numFmtId="0" fontId="0" fillId="4" borderId="0" xfId="0" applyFill="1" applyAlignment="1">
      <alignment horizontal="right" vertical="center"/>
    </xf>
    <xf numFmtId="0" fontId="2" fillId="4" borderId="0" xfId="0" applyFont="1" applyFill="1"/>
    <xf numFmtId="0" fontId="0" fillId="4" borderId="0" xfId="0" applyFill="1"/>
    <xf numFmtId="0" fontId="2" fillId="2" borderId="0" xfId="0" applyFont="1" applyFill="1"/>
    <xf numFmtId="0" fontId="2" fillId="4" borderId="0" xfId="0" applyFont="1" applyFill="1" applyAlignment="1">
      <alignment horizontal="center" vertical="center"/>
    </xf>
    <xf numFmtId="9" fontId="0" fillId="4" borderId="0" xfId="0" applyNumberFormat="1" applyFill="1"/>
    <xf numFmtId="164" fontId="1" fillId="4" borderId="0" xfId="1" applyNumberFormat="1" applyFont="1" applyFill="1"/>
    <xf numFmtId="164" fontId="1" fillId="4" borderId="1" xfId="1" applyNumberFormat="1" applyFont="1" applyFill="1" applyBorder="1"/>
    <xf numFmtId="9" fontId="0" fillId="4" borderId="0" xfId="0" applyNumberFormat="1" applyFill="1" applyAlignment="1">
      <alignment horizontal="right" vertical="center"/>
    </xf>
    <xf numFmtId="10" fontId="0" fillId="4" borderId="0" xfId="0" applyNumberFormat="1" applyFill="1" applyAlignment="1">
      <alignment horizontal="right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165" fontId="0" fillId="0" borderId="4" xfId="0" applyNumberFormat="1" applyBorder="1" applyAlignment="1">
      <alignment horizontal="center"/>
    </xf>
    <xf numFmtId="165" fontId="0" fillId="0" borderId="5" xfId="0" applyNumberFormat="1" applyBorder="1" applyAlignment="1">
      <alignment horizontal="center"/>
    </xf>
    <xf numFmtId="166" fontId="6" fillId="0" borderId="5" xfId="0" applyNumberFormat="1" applyFont="1" applyBorder="1" applyAlignment="1">
      <alignment horizontal="center"/>
    </xf>
    <xf numFmtId="165" fontId="6" fillId="0" borderId="6" xfId="0" applyNumberFormat="1" applyFont="1" applyBorder="1" applyAlignment="1">
      <alignment horizontal="center"/>
    </xf>
    <xf numFmtId="165" fontId="6" fillId="0" borderId="9" xfId="0" applyNumberFormat="1" applyFont="1" applyBorder="1" applyAlignment="1">
      <alignment horizontal="center"/>
    </xf>
    <xf numFmtId="165" fontId="0" fillId="0" borderId="9" xfId="0" applyNumberFormat="1" applyBorder="1" applyAlignment="1">
      <alignment horizontal="center"/>
    </xf>
    <xf numFmtId="165" fontId="6" fillId="0" borderId="15" xfId="0" applyNumberFormat="1" applyFont="1" applyBorder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5" fillId="5" borderId="14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2" fillId="5" borderId="10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2" fillId="6" borderId="0" xfId="0" applyFont="1" applyFill="1"/>
    <xf numFmtId="0" fontId="2" fillId="5" borderId="0" xfId="0" applyFont="1" applyFill="1"/>
    <xf numFmtId="0" fontId="5" fillId="5" borderId="16" xfId="0" applyFont="1" applyFill="1" applyBorder="1" applyAlignment="1">
      <alignment horizontal="center"/>
    </xf>
    <xf numFmtId="0" fontId="0" fillId="0" borderId="17" xfId="0" applyBorder="1" applyAlignment="1">
      <alignment horizontal="center"/>
    </xf>
    <xf numFmtId="165" fontId="0" fillId="0" borderId="17" xfId="0" applyNumberFormat="1" applyBorder="1" applyAlignment="1">
      <alignment horizontal="center"/>
    </xf>
    <xf numFmtId="165" fontId="0" fillId="0" borderId="18" xfId="0" applyNumberFormat="1" applyBorder="1" applyAlignment="1">
      <alignment horizontal="center"/>
    </xf>
    <xf numFmtId="166" fontId="6" fillId="0" borderId="18" xfId="0" applyNumberFormat="1" applyFont="1" applyBorder="1" applyAlignment="1">
      <alignment horizontal="center"/>
    </xf>
    <xf numFmtId="165" fontId="6" fillId="0" borderId="19" xfId="0" applyNumberFormat="1" applyFont="1" applyBorder="1" applyAlignment="1">
      <alignment horizontal="center"/>
    </xf>
    <xf numFmtId="0" fontId="5" fillId="5" borderId="8" xfId="0" applyFont="1" applyFill="1" applyBorder="1" applyAlignment="1">
      <alignment horizontal="center"/>
    </xf>
    <xf numFmtId="165" fontId="0" fillId="0" borderId="8" xfId="0" applyNumberFormat="1" applyBorder="1" applyAlignment="1">
      <alignment horizontal="center"/>
    </xf>
    <xf numFmtId="166" fontId="6" fillId="0" borderId="8" xfId="0" applyNumberFormat="1" applyFont="1" applyBorder="1" applyAlignment="1">
      <alignment horizontal="center"/>
    </xf>
    <xf numFmtId="165" fontId="6" fillId="0" borderId="8" xfId="0" applyNumberFormat="1" applyFont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4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NumberForma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0F729-04EB-4A25-B8D6-EE2EE89F96F7}">
  <dimension ref="A1:AQ62"/>
  <sheetViews>
    <sheetView topLeftCell="K1" zoomScale="106" zoomScaleNormal="90" workbookViewId="0">
      <selection activeCell="T5" sqref="T5:T54"/>
    </sheetView>
  </sheetViews>
  <sheetFormatPr baseColWidth="10" defaultRowHeight="15" x14ac:dyDescent="0.2"/>
  <cols>
    <col min="3" max="3" width="13.5" customWidth="1"/>
    <col min="4" max="4" width="11.5" customWidth="1"/>
    <col min="7" max="7" width="14.6640625" customWidth="1"/>
    <col min="9" max="9" width="14.1640625" customWidth="1"/>
    <col min="27" max="27" width="13.1640625" customWidth="1"/>
    <col min="28" max="28" width="13.5" customWidth="1"/>
    <col min="29" max="29" width="13.83203125" customWidth="1"/>
    <col min="37" max="37" width="17" customWidth="1"/>
  </cols>
  <sheetData>
    <row r="1" spans="1:43" x14ac:dyDescent="0.2">
      <c r="A1" s="67" t="s">
        <v>80</v>
      </c>
      <c r="B1" s="67"/>
      <c r="C1" s="67"/>
      <c r="E1" s="68" t="s">
        <v>3</v>
      </c>
      <c r="F1" s="68"/>
      <c r="G1" s="68"/>
      <c r="H1" s="8"/>
      <c r="I1" s="67" t="s">
        <v>6</v>
      </c>
      <c r="J1" s="69"/>
      <c r="L1" s="67" t="s">
        <v>14</v>
      </c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Y1" s="67" t="s">
        <v>26</v>
      </c>
      <c r="Z1" s="69"/>
      <c r="AA1" s="69"/>
      <c r="AB1" s="69"/>
      <c r="AC1" s="69"/>
      <c r="AD1" s="69"/>
      <c r="AF1" s="70" t="s">
        <v>33</v>
      </c>
      <c r="AG1" s="70"/>
      <c r="AI1" s="6" t="s">
        <v>34</v>
      </c>
      <c r="AK1" s="20" t="s">
        <v>58</v>
      </c>
      <c r="AM1" s="20" t="s">
        <v>55</v>
      </c>
      <c r="AO1" s="20" t="s">
        <v>56</v>
      </c>
      <c r="AQ1" s="20" t="s">
        <v>57</v>
      </c>
    </row>
    <row r="2" spans="1:43" x14ac:dyDescent="0.2">
      <c r="A2" s="1" t="s">
        <v>0</v>
      </c>
      <c r="B2" s="1" t="s">
        <v>2</v>
      </c>
      <c r="C2" s="9" t="s">
        <v>1</v>
      </c>
      <c r="E2" s="1" t="s">
        <v>4</v>
      </c>
      <c r="F2" s="1" t="s">
        <v>5</v>
      </c>
      <c r="G2" s="1" t="s">
        <v>20</v>
      </c>
      <c r="I2" s="7" t="s">
        <v>11</v>
      </c>
      <c r="J2" s="11">
        <v>0.02</v>
      </c>
      <c r="M2" s="72" t="s">
        <v>22</v>
      </c>
      <c r="N2" s="73"/>
      <c r="O2" s="73"/>
      <c r="Q2" s="72" t="s">
        <v>21</v>
      </c>
      <c r="R2" s="73"/>
      <c r="T2" s="72" t="s">
        <v>23</v>
      </c>
      <c r="U2" s="73"/>
      <c r="W2" s="13" t="s">
        <v>7</v>
      </c>
      <c r="Y2" s="14" t="s">
        <v>27</v>
      </c>
      <c r="Z2" s="14" t="s">
        <v>28</v>
      </c>
      <c r="AA2" s="14" t="s">
        <v>29</v>
      </c>
      <c r="AB2" s="14" t="s">
        <v>30</v>
      </c>
      <c r="AC2" s="14" t="s">
        <v>7</v>
      </c>
      <c r="AD2" s="14" t="s">
        <v>32</v>
      </c>
      <c r="AF2" s="71">
        <f>SUM(AD4:AD54)</f>
        <v>99527.828963344684</v>
      </c>
      <c r="AG2" s="71"/>
      <c r="AI2">
        <f>J10-AF2</f>
        <v>472.17103665531613</v>
      </c>
      <c r="AK2" cm="1">
        <f t="array" ref="AK2">MMULT(TRANSPOSE(AD4:AD54),A3:A53)/AF2</f>
        <v>6.2153826142439534</v>
      </c>
      <c r="AO2">
        <f>SUM(AM4:AM54)</f>
        <v>407.94759406515124</v>
      </c>
      <c r="AQ2">
        <f>O4-AF2-AO2</f>
        <v>64.223442590164893</v>
      </c>
    </row>
    <row r="3" spans="1:43" x14ac:dyDescent="0.2">
      <c r="A3">
        <v>0</v>
      </c>
      <c r="B3" s="4">
        <v>0</v>
      </c>
      <c r="C3">
        <f>EXP(-A3*B3)</f>
        <v>1</v>
      </c>
      <c r="E3">
        <v>60</v>
      </c>
      <c r="F3">
        <v>6.4678699999999997E-3</v>
      </c>
      <c r="G3">
        <f>1-F3</f>
        <v>0.99353212999999996</v>
      </c>
      <c r="I3" s="7" t="s">
        <v>7</v>
      </c>
      <c r="J3" s="10">
        <v>50</v>
      </c>
      <c r="L3" s="1" t="s">
        <v>0</v>
      </c>
      <c r="M3" s="1" t="s">
        <v>16</v>
      </c>
      <c r="N3" s="1" t="s">
        <v>17</v>
      </c>
      <c r="O3" s="1" t="s">
        <v>18</v>
      </c>
      <c r="Q3" s="1" t="s">
        <v>9</v>
      </c>
      <c r="R3" s="1" t="s">
        <v>19</v>
      </c>
      <c r="T3" s="1" t="s">
        <v>24</v>
      </c>
      <c r="U3" s="1" t="s">
        <v>25</v>
      </c>
    </row>
    <row r="4" spans="1:43" x14ac:dyDescent="0.2">
      <c r="A4">
        <v>1</v>
      </c>
      <c r="B4" s="2">
        <v>3.5970000000000002E-2</v>
      </c>
      <c r="C4">
        <f t="shared" ref="C4:C53" si="0">EXP(-A4*B4)</f>
        <v>0.96466923312602004</v>
      </c>
      <c r="E4">
        <f>E3+1</f>
        <v>61</v>
      </c>
      <c r="F4">
        <v>7.1002599999999997E-3</v>
      </c>
      <c r="G4">
        <f>(1-F4)*G3</f>
        <v>0.98647779355864618</v>
      </c>
      <c r="I4" s="7" t="s">
        <v>31</v>
      </c>
      <c r="J4" s="10">
        <v>20</v>
      </c>
      <c r="L4">
        <f t="shared" ref="L4:L35" si="1">A3</f>
        <v>0</v>
      </c>
      <c r="M4">
        <f>J9</f>
        <v>80000</v>
      </c>
      <c r="N4">
        <f>J8</f>
        <v>20000</v>
      </c>
      <c r="O4">
        <f>M4+N4</f>
        <v>100000</v>
      </c>
      <c r="Q4">
        <v>0</v>
      </c>
      <c r="R4">
        <v>0</v>
      </c>
      <c r="T4">
        <v>0</v>
      </c>
      <c r="U4">
        <v>0</v>
      </c>
      <c r="W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f>SUM(Y4:AC4)</f>
        <v>0</v>
      </c>
      <c r="AM4">
        <v>0</v>
      </c>
    </row>
    <row r="5" spans="1:43" x14ac:dyDescent="0.2">
      <c r="A5">
        <f>A4+1</f>
        <v>2</v>
      </c>
      <c r="B5" s="2">
        <v>3.1269999999999999E-2</v>
      </c>
      <c r="C5">
        <f t="shared" si="0"/>
        <v>0.93937548704248364</v>
      </c>
      <c r="E5">
        <f t="shared" ref="E5:E62" si="2">E4+1</f>
        <v>62</v>
      </c>
      <c r="F5">
        <v>7.8151000000000002E-3</v>
      </c>
      <c r="G5">
        <f t="shared" ref="G5:G62" si="3">(1-F5)*G4</f>
        <v>0.97876837095420599</v>
      </c>
      <c r="I5" s="7" t="s">
        <v>15</v>
      </c>
      <c r="J5" s="12">
        <v>1.4E-2</v>
      </c>
      <c r="L5">
        <f t="shared" si="1"/>
        <v>1</v>
      </c>
      <c r="M5">
        <f t="shared" ref="M5:M36" si="4">$M$4/C4</f>
        <v>82929.979782561553</v>
      </c>
      <c r="N5">
        <f t="shared" ref="N5:N36" si="5">$N$4/C4</f>
        <v>20732.494945640388</v>
      </c>
      <c r="O5">
        <f t="shared" ref="O5:O54" si="6">M5+N5</f>
        <v>103662.47472820194</v>
      </c>
      <c r="Q5">
        <f t="shared" ref="Q5:Q36" si="7">G3*(1-$J$7)^A3*$J$7</f>
        <v>0.14902981949999999</v>
      </c>
      <c r="R5">
        <f>1*(1-$J$7)^A3*F3</f>
        <v>6.4678699999999997E-3</v>
      </c>
      <c r="T5">
        <f>(O5-20)*C4</f>
        <v>99980.706615337476</v>
      </c>
      <c r="U5">
        <f>MAX(O5,$O$4)*C4</f>
        <v>100000</v>
      </c>
      <c r="W5">
        <f>$J$3*(1+$J$2)</f>
        <v>51</v>
      </c>
      <c r="Y5">
        <f>(1-$J$6)*(T5*Q5)</f>
        <v>14572.304313838144</v>
      </c>
      <c r="Z5">
        <f>(1-$J$6)*(U5*R5)</f>
        <v>632.55768599999988</v>
      </c>
      <c r="AA5">
        <f>$J$5*(T5*Q5)</f>
        <v>208.60149324512682</v>
      </c>
      <c r="AB5">
        <f>$J$5*(U5*R5)</f>
        <v>9.0550179999999987</v>
      </c>
      <c r="AC5">
        <f>W5*C4*(1-$J$7)^A3*1</f>
        <v>49.19813088942702</v>
      </c>
      <c r="AD5">
        <f t="shared" ref="AD5:AD54" si="8">SUM(Y5:AC5)</f>
        <v>15471.716641972696</v>
      </c>
      <c r="AM5">
        <f>(Y5+Z5)*$J$6-SUM(AA5:AC5)</f>
        <v>67.652321861885298</v>
      </c>
    </row>
    <row r="6" spans="1:43" x14ac:dyDescent="0.2">
      <c r="A6">
        <f t="shared" ref="A6:A53" si="9">A5+1</f>
        <v>3</v>
      </c>
      <c r="B6" s="2">
        <v>2.8930000000000001E-2</v>
      </c>
      <c r="C6">
        <f t="shared" si="0"/>
        <v>0.91686961803738021</v>
      </c>
      <c r="E6">
        <f t="shared" si="2"/>
        <v>63</v>
      </c>
      <c r="F6">
        <v>8.6648699999999999E-3</v>
      </c>
      <c r="G6">
        <f t="shared" si="3"/>
        <v>0.97028747025977602</v>
      </c>
      <c r="I6" s="7" t="s">
        <v>8</v>
      </c>
      <c r="J6" s="12">
        <v>2.1999999999999999E-2</v>
      </c>
      <c r="L6">
        <f t="shared" si="1"/>
        <v>2</v>
      </c>
      <c r="M6">
        <f t="shared" si="4"/>
        <v>85162.963163825843</v>
      </c>
      <c r="N6">
        <f t="shared" si="5"/>
        <v>21290.740790956461</v>
      </c>
      <c r="O6">
        <f t="shared" si="6"/>
        <v>106453.70395478231</v>
      </c>
      <c r="Q6">
        <f t="shared" si="7"/>
        <v>0.12577591867872737</v>
      </c>
      <c r="R6">
        <f t="shared" ref="R6:R37" si="10">G3*(1-$J$7)^A4*F4</f>
        <v>5.9961859751507295E-3</v>
      </c>
      <c r="T6">
        <f t="shared" ref="T6:T54" si="11">(O6-20)*C5</f>
        <v>99981.212490259146</v>
      </c>
      <c r="U6">
        <f t="shared" ref="U6:U54" si="12">MAX(O6,$O$4)*C5</f>
        <v>100000</v>
      </c>
      <c r="W6">
        <f>W5*(1+$J$2)</f>
        <v>52.02</v>
      </c>
      <c r="Y6">
        <f t="shared" ref="Y6:Y54" si="13">(1-$J$6)*(T6*Q6)</f>
        <v>12298.573816840737</v>
      </c>
      <c r="Z6">
        <f t="shared" ref="Z6:Z54" si="14">(1-$J$6)*(U6*R6)</f>
        <v>586.42698836974125</v>
      </c>
      <c r="AA6">
        <f t="shared" ref="AA6:AA54" si="15">$J$5*(T6*Q6)</f>
        <v>176.05320392205553</v>
      </c>
      <c r="AB6">
        <f t="shared" ref="AB6:AB54" si="16">$J$5*(U6*R6)</f>
        <v>8.3946603652110205</v>
      </c>
      <c r="AC6">
        <f>W5*C4*(1-$J$7)^A3*G3</f>
        <v>48.879923774591219</v>
      </c>
      <c r="AD6">
        <f t="shared" si="8"/>
        <v>13118.328593272337</v>
      </c>
      <c r="AM6">
        <f>(Y6+Z6)*$J$6-SUM(AA6:AC6)</f>
        <v>50.142229652772727</v>
      </c>
    </row>
    <row r="7" spans="1:43" x14ac:dyDescent="0.2">
      <c r="A7">
        <f t="shared" si="9"/>
        <v>4</v>
      </c>
      <c r="B7" s="2">
        <v>2.7629999999999998E-2</v>
      </c>
      <c r="C7">
        <f t="shared" si="0"/>
        <v>0.89536842264195826</v>
      </c>
      <c r="E7">
        <f t="shared" si="2"/>
        <v>64</v>
      </c>
      <c r="F7">
        <v>9.6527000000000002E-3</v>
      </c>
      <c r="G7">
        <f t="shared" si="3"/>
        <v>0.9609215763955995</v>
      </c>
      <c r="I7" s="7" t="s">
        <v>9</v>
      </c>
      <c r="J7" s="11">
        <v>0.15</v>
      </c>
      <c r="L7">
        <f t="shared" si="1"/>
        <v>3</v>
      </c>
      <c r="M7">
        <f t="shared" si="4"/>
        <v>87253.409237450003</v>
      </c>
      <c r="N7">
        <f t="shared" si="5"/>
        <v>21813.352309362501</v>
      </c>
      <c r="O7">
        <f t="shared" si="6"/>
        <v>109066.7615468125</v>
      </c>
      <c r="Q7">
        <f t="shared" si="7"/>
        <v>0.10607402220216205</v>
      </c>
      <c r="R7">
        <f t="shared" si="10"/>
        <v>5.5700578317080269E-3</v>
      </c>
      <c r="T7">
        <f t="shared" si="11"/>
        <v>99981.662607639257</v>
      </c>
      <c r="U7">
        <f t="shared" si="12"/>
        <v>100000</v>
      </c>
      <c r="W7">
        <f t="shared" ref="W7:W54" si="17">W6*(1+$J$2)</f>
        <v>53.060400000000001</v>
      </c>
      <c r="Y7">
        <f t="shared" si="13"/>
        <v>10372.137043068262</v>
      </c>
      <c r="Z7">
        <f t="shared" si="14"/>
        <v>544.7516559410451</v>
      </c>
      <c r="AA7">
        <f t="shared" si="15"/>
        <v>148.47639938952523</v>
      </c>
      <c r="AB7">
        <f t="shared" si="16"/>
        <v>7.7980809643912385</v>
      </c>
      <c r="AC7">
        <f t="shared" ref="AC7:AC54" si="18">W6*C5*(1-$J$7)^A4*G4</f>
        <v>40.97470259589133</v>
      </c>
      <c r="AD7">
        <f t="shared" si="8"/>
        <v>11114.137881959114</v>
      </c>
      <c r="AM7">
        <f>(Y7+Z7)*$J$6-SUM(AA7:AC7)</f>
        <v>42.922368428396936</v>
      </c>
    </row>
    <row r="8" spans="1:43" x14ac:dyDescent="0.2">
      <c r="A8">
        <f t="shared" si="9"/>
        <v>5</v>
      </c>
      <c r="B8" s="3">
        <v>2.6849999999999999E-2</v>
      </c>
      <c r="C8">
        <f t="shared" si="0"/>
        <v>0.87437144441584536</v>
      </c>
      <c r="E8">
        <f t="shared" si="2"/>
        <v>65</v>
      </c>
      <c r="F8">
        <v>1.0795270000000001E-2</v>
      </c>
      <c r="G8">
        <f t="shared" si="3"/>
        <v>0.95054816852958335</v>
      </c>
      <c r="I8" s="7" t="s">
        <v>10</v>
      </c>
      <c r="J8" s="10">
        <v>20000</v>
      </c>
      <c r="L8">
        <f t="shared" si="1"/>
        <v>4</v>
      </c>
      <c r="M8">
        <f t="shared" si="4"/>
        <v>89348.69488019745</v>
      </c>
      <c r="N8">
        <f t="shared" si="5"/>
        <v>22337.173720049363</v>
      </c>
      <c r="O8">
        <f t="shared" si="6"/>
        <v>111685.86860024682</v>
      </c>
      <c r="Q8">
        <f t="shared" si="7"/>
        <v>8.9381668900992736E-2</v>
      </c>
      <c r="R8">
        <f t="shared" si="10"/>
        <v>5.208333138966805E-3</v>
      </c>
      <c r="T8">
        <f t="shared" si="11"/>
        <v>99982.092631547173</v>
      </c>
      <c r="U8">
        <f t="shared" si="12"/>
        <v>100000</v>
      </c>
      <c r="W8">
        <f t="shared" si="17"/>
        <v>54.121608000000002</v>
      </c>
      <c r="Y8">
        <f t="shared" si="13"/>
        <v>8739.9618410296644</v>
      </c>
      <c r="Z8">
        <f t="shared" si="14"/>
        <v>509.37498099095347</v>
      </c>
      <c r="AA8">
        <f t="shared" si="15"/>
        <v>125.11192819469868</v>
      </c>
      <c r="AB8">
        <f t="shared" si="16"/>
        <v>7.2916663945535269</v>
      </c>
      <c r="AC8">
        <f t="shared" si="18"/>
        <v>34.402965473215332</v>
      </c>
      <c r="AD8">
        <f t="shared" si="8"/>
        <v>9416.1433820830862</v>
      </c>
      <c r="AM8">
        <f>(Y8+Z8)*$J$6-SUM(AA8:AC8)</f>
        <v>36.678850021986023</v>
      </c>
    </row>
    <row r="9" spans="1:43" x14ac:dyDescent="0.2">
      <c r="A9">
        <f t="shared" si="9"/>
        <v>6</v>
      </c>
      <c r="B9" s="2">
        <v>2.6440000000000002E-2</v>
      </c>
      <c r="C9">
        <f t="shared" si="0"/>
        <v>0.85330349293915797</v>
      </c>
      <c r="E9">
        <f t="shared" si="2"/>
        <v>66</v>
      </c>
      <c r="F9">
        <v>1.1728260000000001E-2</v>
      </c>
      <c r="G9">
        <f t="shared" si="3"/>
        <v>0.93939989246654454</v>
      </c>
      <c r="I9" s="7" t="s">
        <v>12</v>
      </c>
      <c r="J9" s="10">
        <v>80000</v>
      </c>
      <c r="L9">
        <f t="shared" si="1"/>
        <v>5</v>
      </c>
      <c r="M9">
        <f t="shared" si="4"/>
        <v>91494.296286684912</v>
      </c>
      <c r="N9">
        <f t="shared" si="5"/>
        <v>22873.574071671228</v>
      </c>
      <c r="O9">
        <f t="shared" si="6"/>
        <v>114367.87035835614</v>
      </c>
      <c r="Q9">
        <f t="shared" si="7"/>
        <v>7.5241060295753295E-2</v>
      </c>
      <c r="R9">
        <f t="shared" si="10"/>
        <v>4.8890551339368041E-3</v>
      </c>
      <c r="T9">
        <f t="shared" si="11"/>
        <v>99982.512571111685</v>
      </c>
      <c r="U9">
        <f t="shared" si="12"/>
        <v>100000</v>
      </c>
      <c r="W9">
        <f t="shared" si="17"/>
        <v>55.204040160000005</v>
      </c>
      <c r="Y9">
        <f t="shared" si="13"/>
        <v>7357.2888712324802</v>
      </c>
      <c r="Z9">
        <f t="shared" si="14"/>
        <v>478.1495920990194</v>
      </c>
      <c r="AA9">
        <f t="shared" si="15"/>
        <v>105.31906359637497</v>
      </c>
      <c r="AB9">
        <f t="shared" si="16"/>
        <v>6.8446771875115253</v>
      </c>
      <c r="AC9">
        <f t="shared" si="18"/>
        <v>28.875510138529314</v>
      </c>
      <c r="AD9">
        <f t="shared" si="8"/>
        <v>7976.4777142539151</v>
      </c>
      <c r="AM9">
        <f>(Y9+Z9)*$J$6-SUM(AA9:AC9)</f>
        <v>31.340395270877167</v>
      </c>
    </row>
    <row r="10" spans="1:43" x14ac:dyDescent="0.2">
      <c r="A10">
        <f t="shared" si="9"/>
        <v>7</v>
      </c>
      <c r="B10" s="2">
        <v>2.622E-2</v>
      </c>
      <c r="C10">
        <f t="shared" si="0"/>
        <v>0.83231858232873779</v>
      </c>
      <c r="E10">
        <f t="shared" si="2"/>
        <v>67</v>
      </c>
      <c r="F10">
        <v>1.2797940000000001E-2</v>
      </c>
      <c r="G10">
        <f t="shared" si="3"/>
        <v>0.9273775090067512</v>
      </c>
      <c r="I10" s="7" t="s">
        <v>13</v>
      </c>
      <c r="J10" s="10">
        <f>J8+J9</f>
        <v>100000</v>
      </c>
      <c r="L10">
        <f t="shared" si="1"/>
        <v>6</v>
      </c>
      <c r="M10">
        <f t="shared" si="4"/>
        <v>93753.278478263703</v>
      </c>
      <c r="N10">
        <f t="shared" si="5"/>
        <v>23438.319619565926</v>
      </c>
      <c r="O10">
        <f t="shared" si="6"/>
        <v>117191.59809782963</v>
      </c>
      <c r="Q10">
        <f t="shared" si="7"/>
        <v>6.3264490824558192E-2</v>
      </c>
      <c r="R10">
        <f t="shared" si="10"/>
        <v>4.6027361788806417E-3</v>
      </c>
      <c r="T10">
        <f t="shared" si="11"/>
        <v>99982.933930141226</v>
      </c>
      <c r="U10">
        <f t="shared" si="12"/>
        <v>100000</v>
      </c>
      <c r="W10">
        <f t="shared" si="17"/>
        <v>56.308120963200004</v>
      </c>
      <c r="Y10">
        <f t="shared" si="13"/>
        <v>6186.2112792986391</v>
      </c>
      <c r="Z10">
        <f t="shared" si="14"/>
        <v>450.14759829452674</v>
      </c>
      <c r="AA10">
        <f t="shared" si="15"/>
        <v>88.555171687301581</v>
      </c>
      <c r="AB10">
        <f t="shared" si="16"/>
        <v>6.4438306504328988</v>
      </c>
      <c r="AC10">
        <f t="shared" si="18"/>
        <v>24.211989499224298</v>
      </c>
      <c r="AD10">
        <f t="shared" si="8"/>
        <v>6755.5698694301245</v>
      </c>
      <c r="AM10">
        <f>(Y10+Z10)*$J$6-SUM(AA10:AC10)</f>
        <v>26.788903470090844</v>
      </c>
    </row>
    <row r="11" spans="1:43" x14ac:dyDescent="0.2">
      <c r="A11">
        <f t="shared" si="9"/>
        <v>8</v>
      </c>
      <c r="B11" s="2">
        <v>2.614E-2</v>
      </c>
      <c r="C11">
        <f t="shared" si="0"/>
        <v>0.8112978740569462</v>
      </c>
      <c r="E11">
        <f t="shared" si="2"/>
        <v>68</v>
      </c>
      <c r="F11">
        <v>1.397499E-2</v>
      </c>
      <c r="G11">
        <f t="shared" si="3"/>
        <v>0.91441741759215689</v>
      </c>
      <c r="L11">
        <f t="shared" si="1"/>
        <v>7</v>
      </c>
      <c r="M11">
        <f t="shared" si="4"/>
        <v>96117.041837716286</v>
      </c>
      <c r="N11">
        <f t="shared" si="5"/>
        <v>24029.260459429071</v>
      </c>
      <c r="O11">
        <f t="shared" si="6"/>
        <v>120146.30229714536</v>
      </c>
      <c r="Q11">
        <f t="shared" si="7"/>
        <v>5.3144132163290135E-2</v>
      </c>
      <c r="R11">
        <f t="shared" si="10"/>
        <v>4.2045669172288535E-3</v>
      </c>
      <c r="T11">
        <f t="shared" si="11"/>
        <v>99983.353628353419</v>
      </c>
      <c r="U11">
        <f t="shared" si="12"/>
        <v>100000</v>
      </c>
      <c r="W11">
        <f t="shared" si="17"/>
        <v>57.434283382464002</v>
      </c>
      <c r="Y11">
        <f t="shared" si="13"/>
        <v>5196.6309310483966</v>
      </c>
      <c r="Z11">
        <f t="shared" si="14"/>
        <v>411.20664450498185</v>
      </c>
      <c r="AA11">
        <f t="shared" si="15"/>
        <v>74.389399830958638</v>
      </c>
      <c r="AB11">
        <f t="shared" si="16"/>
        <v>5.886393684120395</v>
      </c>
      <c r="AC11">
        <f t="shared" si="18"/>
        <v>20.264846398804838</v>
      </c>
      <c r="AD11">
        <f t="shared" si="8"/>
        <v>5708.3782154672635</v>
      </c>
      <c r="AM11">
        <f>(Y11+Z11)*$J$6-SUM(AA11:AC11)</f>
        <v>22.831786748290469</v>
      </c>
    </row>
    <row r="12" spans="1:43" x14ac:dyDescent="0.2">
      <c r="A12">
        <f t="shared" si="9"/>
        <v>9</v>
      </c>
      <c r="B12" s="2">
        <v>2.6120000000000001E-2</v>
      </c>
      <c r="C12">
        <f t="shared" si="0"/>
        <v>0.79050760649052454</v>
      </c>
      <c r="E12">
        <f t="shared" si="2"/>
        <v>69</v>
      </c>
      <c r="F12">
        <v>1.5660050000000002E-2</v>
      </c>
      <c r="G12">
        <f t="shared" si="3"/>
        <v>0.90009759511179277</v>
      </c>
      <c r="L12">
        <f t="shared" si="1"/>
        <v>8</v>
      </c>
      <c r="M12">
        <f t="shared" si="4"/>
        <v>98607.432064323002</v>
      </c>
      <c r="N12">
        <f t="shared" si="5"/>
        <v>24651.858016080751</v>
      </c>
      <c r="O12">
        <f t="shared" si="6"/>
        <v>123259.29008040375</v>
      </c>
      <c r="Q12">
        <f t="shared" si="7"/>
        <v>4.4594397236235435E-2</v>
      </c>
      <c r="R12">
        <f t="shared" si="10"/>
        <v>3.8541006837411918E-3</v>
      </c>
      <c r="T12">
        <f t="shared" si="11"/>
        <v>99983.774042518853</v>
      </c>
      <c r="U12">
        <f t="shared" si="12"/>
        <v>100000</v>
      </c>
      <c r="W12">
        <f t="shared" si="17"/>
        <v>58.582969050113284</v>
      </c>
      <c r="Y12">
        <f t="shared" si="13"/>
        <v>4360.6243818198291</v>
      </c>
      <c r="Z12">
        <f t="shared" si="14"/>
        <v>376.93104686988858</v>
      </c>
      <c r="AA12">
        <f t="shared" si="15"/>
        <v>62.422025915621276</v>
      </c>
      <c r="AB12">
        <f t="shared" si="16"/>
        <v>5.3957409572376687</v>
      </c>
      <c r="AC12">
        <f t="shared" si="18"/>
        <v>16.936546462787241</v>
      </c>
      <c r="AD12">
        <f t="shared" si="8"/>
        <v>4822.3097420253634</v>
      </c>
      <c r="AM12">
        <f>(Y12+Z12)*$J$6-SUM(AA12:AC12)</f>
        <v>19.471906095527615</v>
      </c>
    </row>
    <row r="13" spans="1:43" x14ac:dyDescent="0.2">
      <c r="A13">
        <f t="shared" si="9"/>
        <v>10</v>
      </c>
      <c r="B13" s="3">
        <v>2.6159999999999999E-2</v>
      </c>
      <c r="C13">
        <f t="shared" si="0"/>
        <v>0.76981888968614964</v>
      </c>
      <c r="E13">
        <f t="shared" si="2"/>
        <v>70</v>
      </c>
      <c r="F13">
        <v>1.7473579999999999E-2</v>
      </c>
      <c r="G13">
        <f t="shared" si="3"/>
        <v>0.88436966777579928</v>
      </c>
      <c r="L13">
        <f t="shared" si="1"/>
        <v>9</v>
      </c>
      <c r="M13">
        <f t="shared" si="4"/>
        <v>101200.7972385765</v>
      </c>
      <c r="N13">
        <f t="shared" si="5"/>
        <v>25300.199309644126</v>
      </c>
      <c r="O13">
        <f t="shared" si="6"/>
        <v>126500.99654822063</v>
      </c>
      <c r="Q13">
        <f t="shared" si="7"/>
        <v>3.737551233368256E-2</v>
      </c>
      <c r="R13">
        <f t="shared" si="10"/>
        <v>3.5315021141170341E-3</v>
      </c>
      <c r="T13">
        <f t="shared" si="11"/>
        <v>99984.189847870191</v>
      </c>
      <c r="U13">
        <f t="shared" si="12"/>
        <v>100000</v>
      </c>
      <c r="W13">
        <f t="shared" si="17"/>
        <v>59.754628431115549</v>
      </c>
      <c r="Y13">
        <f t="shared" si="13"/>
        <v>3654.7471937740197</v>
      </c>
      <c r="Z13">
        <f t="shared" si="14"/>
        <v>345.38090676064593</v>
      </c>
      <c r="AA13">
        <f t="shared" si="15"/>
        <v>52.317444491652637</v>
      </c>
      <c r="AB13">
        <f t="shared" si="16"/>
        <v>4.9441029597638479</v>
      </c>
      <c r="AC13">
        <f t="shared" si="18"/>
        <v>14.129954241959833</v>
      </c>
      <c r="AD13">
        <f t="shared" si="8"/>
        <v>4071.5196022280415</v>
      </c>
      <c r="AM13">
        <f>(Y13+Z13)*$J$6-SUM(AA13:AC13)</f>
        <v>16.611316518386317</v>
      </c>
    </row>
    <row r="14" spans="1:43" x14ac:dyDescent="0.2">
      <c r="A14">
        <f t="shared" si="9"/>
        <v>11</v>
      </c>
      <c r="B14" s="2">
        <v>2.631E-2</v>
      </c>
      <c r="C14">
        <f t="shared" si="0"/>
        <v>0.74870517334432718</v>
      </c>
      <c r="E14">
        <f t="shared" si="2"/>
        <v>71</v>
      </c>
      <c r="F14">
        <v>1.9737480000000002E-2</v>
      </c>
      <c r="G14">
        <f t="shared" si="3"/>
        <v>0.86691443914546784</v>
      </c>
      <c r="L14">
        <f t="shared" si="1"/>
        <v>10</v>
      </c>
      <c r="M14">
        <f t="shared" si="4"/>
        <v>103920.54686085385</v>
      </c>
      <c r="N14">
        <f t="shared" si="5"/>
        <v>25980.136715213463</v>
      </c>
      <c r="O14">
        <f t="shared" si="6"/>
        <v>129900.68357606731</v>
      </c>
      <c r="Q14">
        <f t="shared" si="7"/>
        <v>3.1271678450497248E-2</v>
      </c>
      <c r="R14">
        <f t="shared" si="10"/>
        <v>3.3167135542194852E-3</v>
      </c>
      <c r="T14">
        <f t="shared" si="11"/>
        <v>99984.603622206268</v>
      </c>
      <c r="U14">
        <f t="shared" si="12"/>
        <v>100000</v>
      </c>
      <c r="W14">
        <f t="shared" si="17"/>
        <v>60.949720999737863</v>
      </c>
      <c r="Y14">
        <f t="shared" si="13"/>
        <v>3057.8992742356272</v>
      </c>
      <c r="Z14">
        <f t="shared" si="14"/>
        <v>324.37458560266566</v>
      </c>
      <c r="AA14">
        <f t="shared" si="15"/>
        <v>43.773609242636795</v>
      </c>
      <c r="AB14">
        <f t="shared" si="16"/>
        <v>4.6433989759072798</v>
      </c>
      <c r="AC14">
        <f t="shared" si="18"/>
        <v>11.769919673164781</v>
      </c>
      <c r="AD14">
        <f t="shared" si="8"/>
        <v>3442.4607877300014</v>
      </c>
      <c r="AM14">
        <f>(Y14+Z14)*$J$6-SUM(AA14:AC14)</f>
        <v>14.223097024733583</v>
      </c>
    </row>
    <row r="15" spans="1:43" x14ac:dyDescent="0.2">
      <c r="A15">
        <f t="shared" si="9"/>
        <v>12</v>
      </c>
      <c r="B15" s="2">
        <v>2.6329999999999999E-2</v>
      </c>
      <c r="C15">
        <f t="shared" si="0"/>
        <v>0.72908861312888584</v>
      </c>
      <c r="E15">
        <f t="shared" si="2"/>
        <v>72</v>
      </c>
      <c r="F15">
        <v>2.1721769999999998E-2</v>
      </c>
      <c r="G15">
        <f t="shared" si="3"/>
        <v>0.84808352308867097</v>
      </c>
      <c r="L15">
        <f t="shared" si="1"/>
        <v>11</v>
      </c>
      <c r="M15">
        <f t="shared" si="4"/>
        <v>106851.13826936021</v>
      </c>
      <c r="N15">
        <f t="shared" si="5"/>
        <v>26712.784567340052</v>
      </c>
      <c r="O15">
        <f t="shared" si="6"/>
        <v>133563.92283670025</v>
      </c>
      <c r="Q15">
        <f t="shared" si="7"/>
        <v>2.6116462734054477E-2</v>
      </c>
      <c r="R15">
        <f t="shared" si="10"/>
        <v>3.0964263257878912E-3</v>
      </c>
      <c r="T15">
        <f t="shared" si="11"/>
        <v>99985.025896533116</v>
      </c>
      <c r="U15">
        <f t="shared" si="12"/>
        <v>100000</v>
      </c>
      <c r="W15">
        <f t="shared" si="17"/>
        <v>62.168715419732621</v>
      </c>
      <c r="Y15">
        <f t="shared" si="13"/>
        <v>2553.8075883288925</v>
      </c>
      <c r="Z15">
        <f t="shared" si="14"/>
        <v>302.83049466205574</v>
      </c>
      <c r="AA15">
        <f t="shared" si="15"/>
        <v>36.557572839063901</v>
      </c>
      <c r="AB15">
        <f t="shared" si="16"/>
        <v>4.3349968561030474</v>
      </c>
      <c r="AC15">
        <f t="shared" si="18"/>
        <v>9.781832418842793</v>
      </c>
      <c r="AD15">
        <f t="shared" si="8"/>
        <v>2907.3124851049579</v>
      </c>
      <c r="AM15">
        <f>(Y15+Z15)*$J$6-SUM(AA15:AC15)</f>
        <v>12.171635711791119</v>
      </c>
    </row>
    <row r="16" spans="1:43" x14ac:dyDescent="0.2">
      <c r="A16">
        <f t="shared" si="9"/>
        <v>13</v>
      </c>
      <c r="B16" s="2">
        <v>2.6370000000000001E-2</v>
      </c>
      <c r="C16">
        <f t="shared" si="0"/>
        <v>0.70977305563018611</v>
      </c>
      <c r="E16">
        <f t="shared" si="2"/>
        <v>73</v>
      </c>
      <c r="F16">
        <v>2.3921029999999999E-2</v>
      </c>
      <c r="G16">
        <f t="shared" si="3"/>
        <v>0.82779649169036118</v>
      </c>
      <c r="L16">
        <f t="shared" si="1"/>
        <v>12</v>
      </c>
      <c r="M16">
        <f t="shared" si="4"/>
        <v>109726.03132104858</v>
      </c>
      <c r="N16">
        <f t="shared" si="5"/>
        <v>27431.507830262144</v>
      </c>
      <c r="O16">
        <f t="shared" si="6"/>
        <v>137157.53915131072</v>
      </c>
      <c r="Q16">
        <f t="shared" si="7"/>
        <v>2.1760841137194783E-2</v>
      </c>
      <c r="R16">
        <f t="shared" si="10"/>
        <v>2.921014578343492E-3</v>
      </c>
      <c r="T16">
        <f t="shared" si="11"/>
        <v>99985.41822773742</v>
      </c>
      <c r="U16">
        <f t="shared" si="12"/>
        <v>100000</v>
      </c>
      <c r="W16">
        <f t="shared" si="17"/>
        <v>63.412089728127278</v>
      </c>
      <c r="Y16">
        <f t="shared" si="13"/>
        <v>2127.8999324437987</v>
      </c>
      <c r="Z16">
        <f t="shared" si="14"/>
        <v>285.67522576199354</v>
      </c>
      <c r="AA16">
        <f t="shared" si="15"/>
        <v>30.46073522925683</v>
      </c>
      <c r="AB16">
        <f t="shared" si="16"/>
        <v>4.0894204096808888</v>
      </c>
      <c r="AC16">
        <f t="shared" si="18"/>
        <v>8.1041192611500144</v>
      </c>
      <c r="AD16">
        <f t="shared" si="8"/>
        <v>2456.2294331058802</v>
      </c>
      <c r="AM16">
        <f>(Y16+Z16)*$J$6-SUM(AA16:AC16)</f>
        <v>10.444378580439704</v>
      </c>
    </row>
    <row r="17" spans="1:39" x14ac:dyDescent="0.2">
      <c r="A17">
        <f t="shared" si="9"/>
        <v>14</v>
      </c>
      <c r="B17" s="2">
        <v>2.6409999999999999E-2</v>
      </c>
      <c r="C17">
        <f t="shared" si="0"/>
        <v>0.69091394491216429</v>
      </c>
      <c r="E17">
        <f t="shared" si="2"/>
        <v>74</v>
      </c>
      <c r="F17">
        <v>2.5978890000000001E-2</v>
      </c>
      <c r="G17">
        <f t="shared" si="3"/>
        <v>0.80629125769035137</v>
      </c>
      <c r="L17">
        <f t="shared" si="1"/>
        <v>13</v>
      </c>
      <c r="M17">
        <f t="shared" si="4"/>
        <v>112712.08362364561</v>
      </c>
      <c r="N17">
        <f t="shared" si="5"/>
        <v>28178.020905911402</v>
      </c>
      <c r="O17">
        <f t="shared" si="6"/>
        <v>140890.10452955702</v>
      </c>
      <c r="Q17">
        <f t="shared" si="7"/>
        <v>1.8094933578355184E-2</v>
      </c>
      <c r="R17">
        <f t="shared" si="10"/>
        <v>2.6785425884025397E-3</v>
      </c>
      <c r="T17">
        <f t="shared" si="11"/>
        <v>99985.804538887402</v>
      </c>
      <c r="U17">
        <f t="shared" si="12"/>
        <v>100000.00000000001</v>
      </c>
      <c r="W17">
        <f t="shared" si="17"/>
        <v>64.680331522689826</v>
      </c>
      <c r="Y17">
        <f t="shared" si="13"/>
        <v>1769.433289087561</v>
      </c>
      <c r="Z17">
        <f t="shared" si="14"/>
        <v>261.96146514576844</v>
      </c>
      <c r="AA17">
        <f t="shared" si="15"/>
        <v>25.329310886734003</v>
      </c>
      <c r="AB17">
        <f t="shared" si="16"/>
        <v>3.7499596237635564</v>
      </c>
      <c r="AC17">
        <f t="shared" si="18"/>
        <v>6.707131178204393</v>
      </c>
      <c r="AD17">
        <f t="shared" si="8"/>
        <v>2067.1811559220314</v>
      </c>
      <c r="AM17">
        <f>(Y17+Z17)*$J$6-SUM(AA17:AC17)</f>
        <v>8.904282904431291</v>
      </c>
    </row>
    <row r="18" spans="1:39" x14ac:dyDescent="0.2">
      <c r="A18">
        <f t="shared" si="9"/>
        <v>15</v>
      </c>
      <c r="B18" s="3">
        <v>2.6360000000000001E-2</v>
      </c>
      <c r="C18">
        <f t="shared" si="0"/>
        <v>0.67341062112038597</v>
      </c>
      <c r="E18">
        <f t="shared" si="2"/>
        <v>75</v>
      </c>
      <c r="F18">
        <v>2.922232E-2</v>
      </c>
      <c r="G18">
        <f t="shared" si="3"/>
        <v>0.78272955654492149</v>
      </c>
      <c r="L18">
        <f t="shared" si="1"/>
        <v>14</v>
      </c>
      <c r="M18">
        <f t="shared" si="4"/>
        <v>115788.66020741611</v>
      </c>
      <c r="N18">
        <f t="shared" si="5"/>
        <v>28947.165051854026</v>
      </c>
      <c r="O18">
        <f t="shared" si="6"/>
        <v>144735.82525927015</v>
      </c>
      <c r="Q18">
        <f t="shared" si="7"/>
        <v>1.5012771509972439E-2</v>
      </c>
      <c r="R18">
        <f t="shared" si="10"/>
        <v>2.452813544196436E-3</v>
      </c>
      <c r="T18">
        <f t="shared" si="11"/>
        <v>99986.181721101762</v>
      </c>
      <c r="U18">
        <f t="shared" si="12"/>
        <v>100000.00000000001</v>
      </c>
      <c r="W18">
        <f t="shared" si="17"/>
        <v>65.973938153143621</v>
      </c>
      <c r="Y18">
        <f t="shared" si="13"/>
        <v>1468.046166926147</v>
      </c>
      <c r="Z18">
        <f t="shared" si="14"/>
        <v>239.88516462241148</v>
      </c>
      <c r="AA18">
        <f t="shared" si="15"/>
        <v>21.014975804668769</v>
      </c>
      <c r="AB18">
        <f t="shared" si="16"/>
        <v>3.4339389618750111</v>
      </c>
      <c r="AC18">
        <f t="shared" si="18"/>
        <v>5.5380577490381651</v>
      </c>
      <c r="AD18">
        <f t="shared" si="8"/>
        <v>1737.9183040641401</v>
      </c>
      <c r="AM18">
        <f>(Y18+Z18)*$J$6-SUM(AA18:AC18)</f>
        <v>7.5875167784863322</v>
      </c>
    </row>
    <row r="19" spans="1:39" x14ac:dyDescent="0.2">
      <c r="A19">
        <f t="shared" si="9"/>
        <v>16</v>
      </c>
      <c r="B19" s="2">
        <v>2.6200000000000001E-2</v>
      </c>
      <c r="C19">
        <f t="shared" si="0"/>
        <v>0.65757266758197042</v>
      </c>
      <c r="E19">
        <f t="shared" si="2"/>
        <v>76</v>
      </c>
      <c r="F19">
        <v>3.2869429999999998E-2</v>
      </c>
      <c r="G19">
        <f t="shared" si="3"/>
        <v>0.75700168217713715</v>
      </c>
      <c r="L19">
        <f t="shared" si="1"/>
        <v>15</v>
      </c>
      <c r="M19">
        <f t="shared" si="4"/>
        <v>118798.24506910822</v>
      </c>
      <c r="N19">
        <f t="shared" si="5"/>
        <v>29699.561267277055</v>
      </c>
      <c r="O19">
        <f t="shared" si="6"/>
        <v>148497.80633638529</v>
      </c>
      <c r="Q19">
        <f t="shared" si="7"/>
        <v>1.2429342914771772E-2</v>
      </c>
      <c r="R19">
        <f t="shared" si="10"/>
        <v>2.2100857913653449E-3</v>
      </c>
      <c r="T19">
        <f t="shared" si="11"/>
        <v>99986.531787577595</v>
      </c>
      <c r="U19">
        <f t="shared" si="12"/>
        <v>100000</v>
      </c>
      <c r="W19">
        <f t="shared" si="17"/>
        <v>67.293416916206496</v>
      </c>
      <c r="Y19">
        <f t="shared" si="13"/>
        <v>1215.4260188567064</v>
      </c>
      <c r="Z19">
        <f t="shared" si="14"/>
        <v>216.14639039553072</v>
      </c>
      <c r="AA19">
        <f t="shared" si="15"/>
        <v>17.398736466251421</v>
      </c>
      <c r="AB19">
        <f t="shared" si="16"/>
        <v>3.0941201079114826</v>
      </c>
      <c r="AC19">
        <f t="shared" si="18"/>
        <v>4.5621124202524106</v>
      </c>
      <c r="AD19">
        <f t="shared" si="8"/>
        <v>1456.6273782466524</v>
      </c>
      <c r="AM19">
        <f>(Y19+Z19)*$J$6-SUM(AA19:AC19)</f>
        <v>6.4396240091338974</v>
      </c>
    </row>
    <row r="20" spans="1:39" x14ac:dyDescent="0.2">
      <c r="A20">
        <f t="shared" si="9"/>
        <v>17</v>
      </c>
      <c r="B20" s="2">
        <v>2.598E-2</v>
      </c>
      <c r="C20">
        <f t="shared" si="0"/>
        <v>0.64296820748672578</v>
      </c>
      <c r="E20">
        <f t="shared" si="2"/>
        <v>77</v>
      </c>
      <c r="F20">
        <v>3.7547710000000005E-2</v>
      </c>
      <c r="G20">
        <f t="shared" si="3"/>
        <v>0.72857800254523786</v>
      </c>
      <c r="L20">
        <f t="shared" si="1"/>
        <v>16</v>
      </c>
      <c r="M20">
        <f t="shared" si="4"/>
        <v>121659.55786175908</v>
      </c>
      <c r="N20">
        <f t="shared" si="5"/>
        <v>30414.88946543977</v>
      </c>
      <c r="O20">
        <f t="shared" si="6"/>
        <v>152074.44732719884</v>
      </c>
      <c r="Q20">
        <f t="shared" si="7"/>
        <v>1.025620937691759E-2</v>
      </c>
      <c r="R20">
        <f t="shared" si="10"/>
        <v>2.0582140042560955E-3</v>
      </c>
      <c r="T20">
        <f t="shared" si="11"/>
        <v>99986.848546648354</v>
      </c>
      <c r="U20">
        <f t="shared" si="12"/>
        <v>99999.999999999985</v>
      </c>
      <c r="W20">
        <f t="shared" si="17"/>
        <v>68.639285254530634</v>
      </c>
      <c r="Y20">
        <f t="shared" si="13"/>
        <v>1002.9253604526571</v>
      </c>
      <c r="Z20">
        <f t="shared" si="14"/>
        <v>201.2933296162461</v>
      </c>
      <c r="AA20">
        <f t="shared" si="15"/>
        <v>14.356804750856032</v>
      </c>
      <c r="AB20">
        <f t="shared" si="16"/>
        <v>2.8814996059585334</v>
      </c>
      <c r="AC20">
        <f t="shared" si="18"/>
        <v>3.7549957825125309</v>
      </c>
      <c r="AD20">
        <f t="shared" si="8"/>
        <v>1225.2119902082302</v>
      </c>
      <c r="AM20">
        <f>(Y20+Z20)*$J$6-SUM(AA20:AC20)</f>
        <v>5.4995110421887716</v>
      </c>
    </row>
    <row r="21" spans="1:39" x14ac:dyDescent="0.2">
      <c r="A21">
        <f t="shared" si="9"/>
        <v>18</v>
      </c>
      <c r="B21" s="2">
        <v>2.5739999999999999E-2</v>
      </c>
      <c r="C21">
        <f t="shared" si="0"/>
        <v>0.62919125908722606</v>
      </c>
      <c r="E21">
        <f t="shared" si="2"/>
        <v>78</v>
      </c>
      <c r="F21">
        <v>4.150015E-2</v>
      </c>
      <c r="G21">
        <f t="shared" si="3"/>
        <v>0.69834190615291014</v>
      </c>
      <c r="L21">
        <f t="shared" si="1"/>
        <v>17</v>
      </c>
      <c r="M21">
        <f t="shared" si="4"/>
        <v>124422.94823986552</v>
      </c>
      <c r="N21">
        <f t="shared" si="5"/>
        <v>31105.737059966381</v>
      </c>
      <c r="O21">
        <f t="shared" si="6"/>
        <v>155528.68529983191</v>
      </c>
      <c r="Q21">
        <f t="shared" si="7"/>
        <v>8.4312295776270071E-3</v>
      </c>
      <c r="R21">
        <f t="shared" si="10"/>
        <v>1.9103226183529729E-3</v>
      </c>
      <c r="T21">
        <f t="shared" si="11"/>
        <v>99987.140635850272</v>
      </c>
      <c r="U21">
        <f t="shared" si="12"/>
        <v>100000</v>
      </c>
      <c r="W21">
        <f t="shared" si="17"/>
        <v>70.012070959621255</v>
      </c>
      <c r="Y21">
        <f t="shared" si="13"/>
        <v>824.46821768608277</v>
      </c>
      <c r="Z21">
        <f t="shared" si="14"/>
        <v>186.82955207492074</v>
      </c>
      <c r="AA21">
        <f t="shared" si="15"/>
        <v>11.802203525158649</v>
      </c>
      <c r="AB21">
        <f t="shared" si="16"/>
        <v>2.6744516656941619</v>
      </c>
      <c r="AC21">
        <f t="shared" si="18"/>
        <v>3.0861151382334837</v>
      </c>
      <c r="AD21">
        <f t="shared" si="8"/>
        <v>1028.8605400900899</v>
      </c>
      <c r="AM21">
        <f>(Y21+Z21)*$J$6-SUM(AA21:AC21)</f>
        <v>4.6857806056557827</v>
      </c>
    </row>
    <row r="22" spans="1:39" x14ac:dyDescent="0.2">
      <c r="A22">
        <f t="shared" si="9"/>
        <v>19</v>
      </c>
      <c r="B22" s="2">
        <v>2.5520000000000001E-2</v>
      </c>
      <c r="C22">
        <f t="shared" si="0"/>
        <v>0.615771084861094</v>
      </c>
      <c r="E22">
        <f t="shared" si="2"/>
        <v>79</v>
      </c>
      <c r="F22">
        <v>4.704303E-2</v>
      </c>
      <c r="G22">
        <f t="shared" si="3"/>
        <v>0.66548978691150162</v>
      </c>
      <c r="L22">
        <f t="shared" si="1"/>
        <v>18</v>
      </c>
      <c r="M22">
        <f t="shared" si="4"/>
        <v>127147.34803540785</v>
      </c>
      <c r="N22">
        <f t="shared" si="5"/>
        <v>31786.837008851962</v>
      </c>
      <c r="O22">
        <f t="shared" si="6"/>
        <v>158934.18504425982</v>
      </c>
      <c r="Q22">
        <f t="shared" si="7"/>
        <v>6.8974577823274182E-3</v>
      </c>
      <c r="R22">
        <f t="shared" si="10"/>
        <v>1.7939157243702477E-3</v>
      </c>
      <c r="T22">
        <f t="shared" si="11"/>
        <v>99987.416174818267</v>
      </c>
      <c r="U22">
        <f t="shared" si="12"/>
        <v>100000.00000000001</v>
      </c>
      <c r="W22">
        <f t="shared" si="17"/>
        <v>71.412312378813681</v>
      </c>
      <c r="Y22">
        <f t="shared" si="13"/>
        <v>674.48648422955478</v>
      </c>
      <c r="Z22">
        <f t="shared" si="14"/>
        <v>175.44495784341024</v>
      </c>
      <c r="AA22">
        <f t="shared" si="15"/>
        <v>9.6552257456173489</v>
      </c>
      <c r="AB22">
        <f t="shared" si="16"/>
        <v>2.5114820141183469</v>
      </c>
      <c r="AC22">
        <f t="shared" si="18"/>
        <v>2.5302421107622197</v>
      </c>
      <c r="AD22">
        <f t="shared" si="8"/>
        <v>864.62839194346282</v>
      </c>
      <c r="AM22">
        <f>(Y22+Z22)*$J$6-SUM(AA22:AC22)</f>
        <v>4.0015418551073108</v>
      </c>
    </row>
    <row r="23" spans="1:39" x14ac:dyDescent="0.2">
      <c r="A23">
        <f t="shared" si="9"/>
        <v>20</v>
      </c>
      <c r="B23" s="3">
        <v>2.5360000000000001E-2</v>
      </c>
      <c r="C23">
        <f t="shared" si="0"/>
        <v>0.60217932257416118</v>
      </c>
      <c r="E23">
        <f t="shared" si="2"/>
        <v>80</v>
      </c>
      <c r="F23">
        <v>5.2770629999999999E-2</v>
      </c>
      <c r="G23">
        <f t="shared" si="3"/>
        <v>0.63037147159761586</v>
      </c>
      <c r="L23">
        <f t="shared" si="1"/>
        <v>19</v>
      </c>
      <c r="M23">
        <f t="shared" si="4"/>
        <v>129918.40956294083</v>
      </c>
      <c r="N23">
        <f t="shared" si="5"/>
        <v>32479.602390735206</v>
      </c>
      <c r="O23">
        <f t="shared" si="6"/>
        <v>162398.01195367603</v>
      </c>
      <c r="Q23">
        <f t="shared" si="7"/>
        <v>5.6195304122808381E-3</v>
      </c>
      <c r="R23">
        <f t="shared" si="10"/>
        <v>1.6220580179831128E-3</v>
      </c>
      <c r="T23">
        <f t="shared" si="11"/>
        <v>99987.684578302782</v>
      </c>
      <c r="U23">
        <f t="shared" si="12"/>
        <v>100000</v>
      </c>
      <c r="W23">
        <f t="shared" si="17"/>
        <v>72.840558626389949</v>
      </c>
      <c r="Y23">
        <f t="shared" si="13"/>
        <v>549.52238998580731</v>
      </c>
      <c r="Z23">
        <f t="shared" si="14"/>
        <v>158.63727415874843</v>
      </c>
      <c r="AA23">
        <f t="shared" si="15"/>
        <v>7.8663736807784286</v>
      </c>
      <c r="AB23">
        <f t="shared" si="16"/>
        <v>2.2708812251763582</v>
      </c>
      <c r="AC23">
        <f t="shared" si="18"/>
        <v>2.0661106131617797</v>
      </c>
      <c r="AD23">
        <f t="shared" si="8"/>
        <v>720.36302966367236</v>
      </c>
      <c r="AM23">
        <f>(Y23+Z23)*$J$6-SUM(AA23:AC23)</f>
        <v>3.3761470920636594</v>
      </c>
    </row>
    <row r="24" spans="1:39" x14ac:dyDescent="0.2">
      <c r="A24">
        <f t="shared" si="9"/>
        <v>21</v>
      </c>
      <c r="B24" s="2">
        <v>2.5270000000000001E-2</v>
      </c>
      <c r="C24">
        <f t="shared" si="0"/>
        <v>0.58821073643155597</v>
      </c>
      <c r="E24">
        <f t="shared" si="2"/>
        <v>81</v>
      </c>
      <c r="F24">
        <v>5.8951179999999999E-2</v>
      </c>
      <c r="G24">
        <f t="shared" si="3"/>
        <v>0.59321032950859998</v>
      </c>
      <c r="L24">
        <f t="shared" si="1"/>
        <v>20</v>
      </c>
      <c r="M24">
        <f t="shared" si="4"/>
        <v>132850.79211624313</v>
      </c>
      <c r="N24">
        <f t="shared" si="5"/>
        <v>33212.698029060783</v>
      </c>
      <c r="O24">
        <f t="shared" si="6"/>
        <v>166063.49014530392</v>
      </c>
      <c r="Q24">
        <f t="shared" si="7"/>
        <v>4.5518950733334992E-3</v>
      </c>
      <c r="R24">
        <f t="shared" si="10"/>
        <v>1.4980385140347591E-3</v>
      </c>
      <c r="T24">
        <f t="shared" si="11"/>
        <v>99987.956413548527</v>
      </c>
      <c r="U24">
        <f t="shared" si="12"/>
        <v>100000</v>
      </c>
      <c r="W24">
        <f t="shared" si="17"/>
        <v>74.297369798917757</v>
      </c>
      <c r="Y24">
        <f t="shared" si="13"/>
        <v>445.12172309530285</v>
      </c>
      <c r="Z24">
        <f t="shared" si="14"/>
        <v>146.50816667259943</v>
      </c>
      <c r="AA24">
        <f t="shared" si="15"/>
        <v>6.3718856066812268</v>
      </c>
      <c r="AB24">
        <f t="shared" si="16"/>
        <v>2.0972539196486628</v>
      </c>
      <c r="AC24">
        <f t="shared" si="18"/>
        <v>1.6803560976484733</v>
      </c>
      <c r="AD24">
        <f t="shared" si="8"/>
        <v>601.77938539188062</v>
      </c>
      <c r="AM24">
        <f>(Y24+Z24)*$J$6-SUM(AA24:AC24)</f>
        <v>2.8663619509154863</v>
      </c>
    </row>
    <row r="25" spans="1:39" x14ac:dyDescent="0.2">
      <c r="A25">
        <f t="shared" si="9"/>
        <v>22</v>
      </c>
      <c r="B25" s="2">
        <v>2.5239999999999999E-2</v>
      </c>
      <c r="C25">
        <f t="shared" si="0"/>
        <v>0.57391154346483342</v>
      </c>
      <c r="E25">
        <f t="shared" si="2"/>
        <v>82</v>
      </c>
      <c r="F25">
        <v>6.573641999999999E-2</v>
      </c>
      <c r="G25">
        <f t="shared" si="3"/>
        <v>0.55421480613968421</v>
      </c>
      <c r="L25">
        <f t="shared" si="1"/>
        <v>21</v>
      </c>
      <c r="M25">
        <f t="shared" si="4"/>
        <v>136005.67797406871</v>
      </c>
      <c r="N25">
        <f t="shared" si="5"/>
        <v>34001.419493517176</v>
      </c>
      <c r="O25">
        <f t="shared" si="6"/>
        <v>170007.09746758587</v>
      </c>
      <c r="Q25">
        <f t="shared" si="7"/>
        <v>3.6649353972268246E-3</v>
      </c>
      <c r="R25">
        <f t="shared" si="10"/>
        <v>1.361169434044328E-3</v>
      </c>
      <c r="T25">
        <f t="shared" si="11"/>
        <v>99988.235785271376</v>
      </c>
      <c r="U25">
        <f t="shared" si="12"/>
        <v>100000</v>
      </c>
      <c r="W25">
        <f t="shared" si="17"/>
        <v>75.783317194896114</v>
      </c>
      <c r="Y25">
        <f t="shared" si="13"/>
        <v>358.38851529371749</v>
      </c>
      <c r="Z25">
        <f t="shared" si="14"/>
        <v>133.12237064953527</v>
      </c>
      <c r="AA25">
        <f t="shared" si="15"/>
        <v>5.1303059448998418</v>
      </c>
      <c r="AB25">
        <f t="shared" si="16"/>
        <v>1.9056372076620591</v>
      </c>
      <c r="AC25">
        <f t="shared" si="18"/>
        <v>1.357688882540907</v>
      </c>
      <c r="AD25">
        <f t="shared" si="8"/>
        <v>499.90451797835556</v>
      </c>
      <c r="AM25">
        <f>(Y25+Z25)*$J$6-SUM(AA25:AC25)</f>
        <v>2.4196074556487535</v>
      </c>
    </row>
    <row r="26" spans="1:39" x14ac:dyDescent="0.2">
      <c r="A26">
        <f t="shared" si="9"/>
        <v>23</v>
      </c>
      <c r="B26" s="2">
        <v>2.5250000000000002E-2</v>
      </c>
      <c r="C26">
        <f t="shared" si="0"/>
        <v>0.55947860022253315</v>
      </c>
      <c r="E26">
        <f t="shared" si="2"/>
        <v>83</v>
      </c>
      <c r="F26">
        <v>7.2184380000000006E-2</v>
      </c>
      <c r="G26">
        <f t="shared" si="3"/>
        <v>0.51420915397167088</v>
      </c>
      <c r="L26">
        <f t="shared" si="1"/>
        <v>22</v>
      </c>
      <c r="M26">
        <f t="shared" si="4"/>
        <v>139394.30372322179</v>
      </c>
      <c r="N26">
        <f t="shared" si="5"/>
        <v>34848.575930805448</v>
      </c>
      <c r="O26">
        <f t="shared" si="6"/>
        <v>174242.87965402723</v>
      </c>
      <c r="Q26">
        <f t="shared" si="7"/>
        <v>2.9315506612960546E-3</v>
      </c>
      <c r="R26">
        <f t="shared" si="10"/>
        <v>1.2242961756449768E-3</v>
      </c>
      <c r="T26">
        <f t="shared" si="11"/>
        <v>99988.52176913069</v>
      </c>
      <c r="U26">
        <f t="shared" si="12"/>
        <v>99999.999999999985</v>
      </c>
      <c r="W26">
        <f t="shared" si="17"/>
        <v>77.298983538794033</v>
      </c>
      <c r="Y26">
        <f t="shared" si="13"/>
        <v>286.67274593779518</v>
      </c>
      <c r="Z26">
        <f t="shared" si="14"/>
        <v>119.73616597807872</v>
      </c>
      <c r="AA26">
        <f t="shared" si="15"/>
        <v>4.1036998396003401</v>
      </c>
      <c r="AB26">
        <f t="shared" si="16"/>
        <v>1.7140146459029673</v>
      </c>
      <c r="AC26">
        <f t="shared" si="18"/>
        <v>1.089134770818605</v>
      </c>
      <c r="AD26">
        <f t="shared" si="8"/>
        <v>413.31576117219578</v>
      </c>
      <c r="AM26">
        <f>(Y26+Z26)*$J$6-SUM(AA26:AC26)</f>
        <v>2.0341468058273122</v>
      </c>
    </row>
    <row r="27" spans="1:39" x14ac:dyDescent="0.2">
      <c r="A27">
        <f t="shared" si="9"/>
        <v>24</v>
      </c>
      <c r="B27" s="2">
        <v>2.529E-2</v>
      </c>
      <c r="C27">
        <f t="shared" si="0"/>
        <v>0.54500516897830875</v>
      </c>
      <c r="E27">
        <f t="shared" si="2"/>
        <v>84</v>
      </c>
      <c r="F27">
        <v>8.1257309999999999E-2</v>
      </c>
      <c r="G27">
        <f t="shared" si="3"/>
        <v>0.47242590134255708</v>
      </c>
      <c r="L27">
        <f t="shared" si="1"/>
        <v>23</v>
      </c>
      <c r="M27">
        <f t="shared" si="4"/>
        <v>142990.27696176391</v>
      </c>
      <c r="N27">
        <f t="shared" si="5"/>
        <v>35747.569240440978</v>
      </c>
      <c r="O27">
        <f t="shared" si="6"/>
        <v>178737.84620220488</v>
      </c>
      <c r="Q27">
        <f t="shared" si="7"/>
        <v>2.3280148634077457E-3</v>
      </c>
      <c r="R27">
        <f t="shared" si="10"/>
        <v>1.0920213246259989E-3</v>
      </c>
      <c r="T27">
        <f t="shared" si="11"/>
        <v>99988.810427995544</v>
      </c>
      <c r="U27">
        <f t="shared" si="12"/>
        <v>100000</v>
      </c>
      <c r="W27">
        <f t="shared" si="17"/>
        <v>78.844963209569912</v>
      </c>
      <c r="Y27">
        <f t="shared" si="13"/>
        <v>227.65437724011468</v>
      </c>
      <c r="Z27">
        <f t="shared" si="14"/>
        <v>106.79968554842269</v>
      </c>
      <c r="AA27">
        <f t="shared" si="15"/>
        <v>3.2588561159116622</v>
      </c>
      <c r="AB27">
        <f t="shared" si="16"/>
        <v>1.5288298544763985</v>
      </c>
      <c r="AC27">
        <f t="shared" si="18"/>
        <v>0.86701155980513345</v>
      </c>
      <c r="AD27">
        <f t="shared" si="8"/>
        <v>340.10876031873056</v>
      </c>
      <c r="AM27">
        <f>(Y27+Z27)*$J$6-SUM(AA27:AC27)</f>
        <v>1.7032918511546269</v>
      </c>
    </row>
    <row r="28" spans="1:39" x14ac:dyDescent="0.2">
      <c r="A28">
        <f t="shared" si="9"/>
        <v>25</v>
      </c>
      <c r="B28" s="3">
        <v>2.5360000000000001E-2</v>
      </c>
      <c r="C28">
        <f t="shared" si="0"/>
        <v>0.53046568886197487</v>
      </c>
      <c r="E28">
        <f t="shared" si="2"/>
        <v>85</v>
      </c>
      <c r="F28">
        <v>9.2639579999999999E-2</v>
      </c>
      <c r="G28">
        <f t="shared" si="3"/>
        <v>0.42866056426106119</v>
      </c>
      <c r="L28">
        <f t="shared" si="1"/>
        <v>24</v>
      </c>
      <c r="M28">
        <f t="shared" si="4"/>
        <v>146787.5986386911</v>
      </c>
      <c r="N28">
        <f t="shared" si="5"/>
        <v>36696.899659672774</v>
      </c>
      <c r="O28">
        <f t="shared" si="6"/>
        <v>183484.49829836388</v>
      </c>
      <c r="Q28">
        <f t="shared" si="7"/>
        <v>1.8359732707825915E-3</v>
      </c>
      <c r="R28">
        <f t="shared" si="10"/>
        <v>9.5226242075994593E-4</v>
      </c>
      <c r="T28">
        <f t="shared" si="11"/>
        <v>99989.09989662045</v>
      </c>
      <c r="U28">
        <f t="shared" si="12"/>
        <v>100000.00000000001</v>
      </c>
      <c r="W28">
        <f t="shared" si="17"/>
        <v>80.421862473761308</v>
      </c>
      <c r="Y28">
        <f t="shared" si="13"/>
        <v>179.53861385464981</v>
      </c>
      <c r="Z28">
        <f t="shared" si="14"/>
        <v>93.131264750322728</v>
      </c>
      <c r="AA28">
        <f t="shared" si="15"/>
        <v>2.5700824069172774</v>
      </c>
      <c r="AB28">
        <f t="shared" si="16"/>
        <v>1.3331673890639244</v>
      </c>
      <c r="AC28">
        <f t="shared" si="18"/>
        <v>0.68462369202272644</v>
      </c>
      <c r="AD28">
        <f t="shared" si="8"/>
        <v>277.25775209297649</v>
      </c>
      <c r="AM28">
        <f>(Y28+Z28)*$J$6-SUM(AA28:AC28)</f>
        <v>1.4108638413054679</v>
      </c>
    </row>
    <row r="29" spans="1:39" x14ac:dyDescent="0.2">
      <c r="A29">
        <f t="shared" si="9"/>
        <v>26</v>
      </c>
      <c r="B29" s="2">
        <v>2.545E-2</v>
      </c>
      <c r="C29">
        <f t="shared" si="0"/>
        <v>0.51597343365020643</v>
      </c>
      <c r="E29">
        <f t="shared" si="2"/>
        <v>86</v>
      </c>
      <c r="F29">
        <v>0.10700140000000001</v>
      </c>
      <c r="G29">
        <f t="shared" si="3"/>
        <v>0.38279328376033767</v>
      </c>
      <c r="L29">
        <f t="shared" si="1"/>
        <v>25</v>
      </c>
      <c r="M29">
        <f t="shared" si="4"/>
        <v>150810.88500111399</v>
      </c>
      <c r="N29">
        <f t="shared" si="5"/>
        <v>37702.721250278497</v>
      </c>
      <c r="O29">
        <f t="shared" si="6"/>
        <v>188513.60625139248</v>
      </c>
      <c r="Q29">
        <f t="shared" si="7"/>
        <v>1.4337689683318622E-3</v>
      </c>
      <c r="R29">
        <f t="shared" si="10"/>
        <v>8.4538874555560508E-4</v>
      </c>
      <c r="T29">
        <f t="shared" si="11"/>
        <v>99989.390686222774</v>
      </c>
      <c r="U29">
        <f t="shared" si="12"/>
        <v>100000</v>
      </c>
      <c r="W29">
        <f t="shared" si="17"/>
        <v>82.030299723236539</v>
      </c>
      <c r="Y29">
        <f t="shared" si="13"/>
        <v>140.20772844669415</v>
      </c>
      <c r="Z29">
        <f t="shared" si="14"/>
        <v>82.679019315338181</v>
      </c>
      <c r="AA29">
        <f t="shared" si="15"/>
        <v>2.0070635973964399</v>
      </c>
      <c r="AB29">
        <f t="shared" si="16"/>
        <v>1.1835442437778472</v>
      </c>
      <c r="AC29">
        <f t="shared" si="18"/>
        <v>0.53647543800778208</v>
      </c>
      <c r="AD29">
        <f t="shared" si="8"/>
        <v>226.61383104121438</v>
      </c>
      <c r="AM29">
        <f>(Y29+Z29)*$J$6-SUM(AA29:AC29)</f>
        <v>1.1764251715826415</v>
      </c>
    </row>
    <row r="30" spans="1:39" x14ac:dyDescent="0.2">
      <c r="A30">
        <f t="shared" si="9"/>
        <v>27</v>
      </c>
      <c r="B30" s="2">
        <v>2.5559999999999999E-2</v>
      </c>
      <c r="C30">
        <f t="shared" si="0"/>
        <v>0.50151588354897092</v>
      </c>
      <c r="E30">
        <f t="shared" si="2"/>
        <v>87</v>
      </c>
      <c r="F30">
        <v>0.12226466000000001</v>
      </c>
      <c r="G30">
        <f t="shared" si="3"/>
        <v>0.33599119307109643</v>
      </c>
      <c r="L30">
        <f t="shared" si="1"/>
        <v>26</v>
      </c>
      <c r="M30">
        <f t="shared" si="4"/>
        <v>155046.74229843073</v>
      </c>
      <c r="N30">
        <f t="shared" si="5"/>
        <v>38761.685574607684</v>
      </c>
      <c r="O30">
        <f t="shared" si="6"/>
        <v>193808.42787303842</v>
      </c>
      <c r="Q30">
        <f t="shared" si="7"/>
        <v>1.1058034312952806E-3</v>
      </c>
      <c r="R30">
        <f t="shared" si="10"/>
        <v>7.5266794524534992E-4</v>
      </c>
      <c r="T30">
        <f t="shared" si="11"/>
        <v>99989.680531327002</v>
      </c>
      <c r="U30">
        <f t="shared" si="12"/>
        <v>100000.00000000001</v>
      </c>
      <c r="W30">
        <f t="shared" si="17"/>
        <v>83.670905717701274</v>
      </c>
      <c r="Y30">
        <f t="shared" si="13"/>
        <v>108.13641532549579</v>
      </c>
      <c r="Z30">
        <f t="shared" si="14"/>
        <v>73.610925044995227</v>
      </c>
      <c r="AA30">
        <f t="shared" si="15"/>
        <v>1.5479650455592444</v>
      </c>
      <c r="AB30">
        <f t="shared" si="16"/>
        <v>1.05373512334349</v>
      </c>
      <c r="AC30">
        <f t="shared" si="18"/>
        <v>0.41592929919797955</v>
      </c>
      <c r="AD30">
        <f t="shared" si="8"/>
        <v>184.76496983859175</v>
      </c>
      <c r="AM30">
        <f>(Y30+Z30)*$J$6-SUM(AA30:AC30)</f>
        <v>0.9808120200500885</v>
      </c>
    </row>
    <row r="31" spans="1:39" x14ac:dyDescent="0.2">
      <c r="A31">
        <f t="shared" si="9"/>
        <v>28</v>
      </c>
      <c r="B31" s="2">
        <v>2.5680000000000001E-2</v>
      </c>
      <c r="C31">
        <f t="shared" si="0"/>
        <v>0.48721976249292454</v>
      </c>
      <c r="E31">
        <f t="shared" si="2"/>
        <v>88</v>
      </c>
      <c r="F31">
        <v>0.13987938999999999</v>
      </c>
      <c r="G31">
        <f t="shared" si="3"/>
        <v>0.28899294993893926</v>
      </c>
      <c r="L31">
        <f t="shared" si="1"/>
        <v>27</v>
      </c>
      <c r="M31">
        <f t="shared" si="4"/>
        <v>159516.38347699179</v>
      </c>
      <c r="N31">
        <f t="shared" si="5"/>
        <v>39879.095869247947</v>
      </c>
      <c r="O31">
        <f t="shared" si="6"/>
        <v>199395.47934623974</v>
      </c>
      <c r="Q31">
        <f t="shared" si="7"/>
        <v>8.393587786185994E-4</v>
      </c>
      <c r="R31">
        <f t="shared" si="10"/>
        <v>6.7049425321592685E-4</v>
      </c>
      <c r="T31">
        <f t="shared" si="11"/>
        <v>99989.969682329029</v>
      </c>
      <c r="U31">
        <f t="shared" si="12"/>
        <v>100000</v>
      </c>
      <c r="W31">
        <f t="shared" si="17"/>
        <v>85.344323832055295</v>
      </c>
      <c r="Y31">
        <f t="shared" si="13"/>
        <v>82.081054732483722</v>
      </c>
      <c r="Z31">
        <f t="shared" si="14"/>
        <v>65.574337964517639</v>
      </c>
      <c r="AA31">
        <f t="shared" si="15"/>
        <v>1.1749844235733866</v>
      </c>
      <c r="AB31">
        <f t="shared" si="16"/>
        <v>0.93869195450229748</v>
      </c>
      <c r="AC31">
        <f t="shared" si="18"/>
        <v>0.31826471001157586</v>
      </c>
      <c r="AD31">
        <f t="shared" si="8"/>
        <v>150.08733378508862</v>
      </c>
      <c r="AM31">
        <f>(Y31+Z31)*$J$6-SUM(AA31:AC31)</f>
        <v>0.81647755124676991</v>
      </c>
    </row>
    <row r="32" spans="1:39" x14ac:dyDescent="0.2">
      <c r="A32">
        <f t="shared" si="9"/>
        <v>29</v>
      </c>
      <c r="B32" s="2">
        <v>2.58E-2</v>
      </c>
      <c r="C32">
        <f t="shared" si="0"/>
        <v>0.47321757822911098</v>
      </c>
      <c r="E32">
        <f t="shared" si="2"/>
        <v>89</v>
      </c>
      <c r="F32">
        <v>0.16003311000000001</v>
      </c>
      <c r="G32">
        <f t="shared" si="3"/>
        <v>0.24274450939213651</v>
      </c>
      <c r="L32">
        <f t="shared" si="1"/>
        <v>28</v>
      </c>
      <c r="M32">
        <f t="shared" si="4"/>
        <v>164196.9520913302</v>
      </c>
      <c r="N32">
        <f t="shared" si="5"/>
        <v>41049.238022832549</v>
      </c>
      <c r="O32">
        <f t="shared" si="6"/>
        <v>205246.19011416275</v>
      </c>
      <c r="Q32">
        <f t="shared" si="7"/>
        <v>6.2622463349286384E-4</v>
      </c>
      <c r="R32">
        <f t="shared" si="10"/>
        <v>5.8153552221963732E-4</v>
      </c>
      <c r="T32">
        <f t="shared" si="11"/>
        <v>99990.255604750157</v>
      </c>
      <c r="U32">
        <f t="shared" si="12"/>
        <v>100000.00000000001</v>
      </c>
      <c r="W32">
        <f t="shared" si="17"/>
        <v>87.051210308696398</v>
      </c>
      <c r="Y32">
        <f t="shared" si="13"/>
        <v>61.238801223225707</v>
      </c>
      <c r="Z32">
        <f t="shared" si="14"/>
        <v>56.874174073080539</v>
      </c>
      <c r="AA32">
        <f t="shared" si="15"/>
        <v>0.87662905636519417</v>
      </c>
      <c r="AB32">
        <f t="shared" si="16"/>
        <v>0.81414973110749245</v>
      </c>
      <c r="AC32">
        <f t="shared" si="18"/>
        <v>0.23950562185452764</v>
      </c>
      <c r="AD32">
        <f t="shared" si="8"/>
        <v>120.04325970563346</v>
      </c>
      <c r="AM32">
        <f>(Y32+Z32)*$J$6-SUM(AA32:AC32)</f>
        <v>0.66820104719152296</v>
      </c>
    </row>
    <row r="33" spans="1:39" x14ac:dyDescent="0.2">
      <c r="A33">
        <f t="shared" si="9"/>
        <v>30</v>
      </c>
      <c r="B33" s="3">
        <v>2.5930000000000002E-2</v>
      </c>
      <c r="C33">
        <f t="shared" si="0"/>
        <v>0.45936967542214074</v>
      </c>
      <c r="E33">
        <f t="shared" si="2"/>
        <v>90</v>
      </c>
      <c r="F33">
        <v>0.18075868</v>
      </c>
      <c r="G33">
        <f t="shared" si="3"/>
        <v>0.1988663322971663</v>
      </c>
      <c r="L33">
        <f t="shared" si="1"/>
        <v>29</v>
      </c>
      <c r="M33">
        <f t="shared" si="4"/>
        <v>169055.42752528001</v>
      </c>
      <c r="N33">
        <f t="shared" si="5"/>
        <v>42263.856881320004</v>
      </c>
      <c r="O33">
        <f t="shared" si="6"/>
        <v>211319.28440660003</v>
      </c>
      <c r="Q33">
        <f t="shared" si="7"/>
        <v>4.5783440669337218E-4</v>
      </c>
      <c r="R33">
        <f t="shared" si="10"/>
        <v>4.9637687850374705E-4</v>
      </c>
      <c r="T33">
        <f t="shared" si="11"/>
        <v>99990.535648435412</v>
      </c>
      <c r="U33">
        <f t="shared" si="12"/>
        <v>100000</v>
      </c>
      <c r="W33">
        <f t="shared" si="17"/>
        <v>88.79223451487033</v>
      </c>
      <c r="Y33">
        <f t="shared" si="13"/>
        <v>44.771967197155718</v>
      </c>
      <c r="Z33">
        <f t="shared" si="14"/>
        <v>48.545658717666463</v>
      </c>
      <c r="AA33">
        <f t="shared" si="15"/>
        <v>0.64090750588975476</v>
      </c>
      <c r="AB33">
        <f t="shared" si="16"/>
        <v>0.69492762990524581</v>
      </c>
      <c r="AC33">
        <f t="shared" si="18"/>
        <v>0.17706739482099318</v>
      </c>
      <c r="AD33">
        <f t="shared" si="8"/>
        <v>94.830528445438176</v>
      </c>
      <c r="AM33">
        <f>(Y33+Z33)*$J$6-SUM(AA33:AC33)</f>
        <v>0.54008523951009413</v>
      </c>
    </row>
    <row r="34" spans="1:39" x14ac:dyDescent="0.2">
      <c r="A34">
        <f t="shared" si="9"/>
        <v>31</v>
      </c>
      <c r="B34" s="2">
        <v>2.606E-2</v>
      </c>
      <c r="C34">
        <f t="shared" si="0"/>
        <v>0.44581108184767421</v>
      </c>
      <c r="E34">
        <f t="shared" si="2"/>
        <v>91</v>
      </c>
      <c r="F34">
        <v>0.20019365</v>
      </c>
      <c r="G34">
        <f t="shared" si="3"/>
        <v>0.1590545553724837</v>
      </c>
      <c r="L34">
        <f t="shared" si="1"/>
        <v>30</v>
      </c>
      <c r="M34">
        <f t="shared" si="4"/>
        <v>174151.67844173318</v>
      </c>
      <c r="N34">
        <f t="shared" si="5"/>
        <v>43537.919610433295</v>
      </c>
      <c r="O34">
        <f t="shared" si="6"/>
        <v>217689.59805216646</v>
      </c>
      <c r="Q34">
        <f t="shared" si="7"/>
        <v>3.2688088131644299E-4</v>
      </c>
      <c r="R34">
        <f t="shared" si="10"/>
        <v>4.1518909581948928E-4</v>
      </c>
      <c r="T34">
        <f t="shared" si="11"/>
        <v>99990.812606491541</v>
      </c>
      <c r="U34">
        <f t="shared" si="12"/>
        <v>99999.999999999985</v>
      </c>
      <c r="W34">
        <f t="shared" si="17"/>
        <v>90.568079205167734</v>
      </c>
      <c r="Y34">
        <f t="shared" si="13"/>
        <v>31.96601307949339</v>
      </c>
      <c r="Z34">
        <f t="shared" si="14"/>
        <v>40.605493571146042</v>
      </c>
      <c r="AA34">
        <f t="shared" si="15"/>
        <v>0.45759118927700149</v>
      </c>
      <c r="AB34">
        <f t="shared" si="16"/>
        <v>0.58126473414728486</v>
      </c>
      <c r="AC34">
        <f t="shared" si="18"/>
        <v>0.12824871496307463</v>
      </c>
      <c r="AD34">
        <f t="shared" si="8"/>
        <v>73.738611289026792</v>
      </c>
      <c r="AM34">
        <f>(Y34+Z34)*$J$6-SUM(AA34:AC34)</f>
        <v>0.42946850792670666</v>
      </c>
    </row>
    <row r="35" spans="1:39" x14ac:dyDescent="0.2">
      <c r="A35">
        <f t="shared" si="9"/>
        <v>32</v>
      </c>
      <c r="B35" s="2">
        <v>2.6200000000000001E-2</v>
      </c>
      <c r="C35">
        <f t="shared" si="0"/>
        <v>0.43240181315086851</v>
      </c>
      <c r="E35">
        <f t="shared" si="2"/>
        <v>92</v>
      </c>
      <c r="F35">
        <v>0.22469547000000001</v>
      </c>
      <c r="G35">
        <f t="shared" si="3"/>
        <v>0.12331571729742245</v>
      </c>
      <c r="L35">
        <f t="shared" si="1"/>
        <v>31</v>
      </c>
      <c r="M35">
        <f t="shared" si="4"/>
        <v>179448.20857399545</v>
      </c>
      <c r="N35">
        <f t="shared" si="5"/>
        <v>44862.052143498862</v>
      </c>
      <c r="O35">
        <f t="shared" si="6"/>
        <v>224310.2607174943</v>
      </c>
      <c r="Q35">
        <f t="shared" si="7"/>
        <v>2.2762517598857917E-4</v>
      </c>
      <c r="R35">
        <f t="shared" si="10"/>
        <v>3.3482382086931576E-4</v>
      </c>
      <c r="T35">
        <f t="shared" si="11"/>
        <v>99991.083778363041</v>
      </c>
      <c r="U35">
        <f t="shared" si="12"/>
        <v>99999.999999999985</v>
      </c>
      <c r="W35">
        <f t="shared" si="17"/>
        <v>92.379440789271086</v>
      </c>
      <c r="Y35">
        <f t="shared" si="13"/>
        <v>22.259757305407199</v>
      </c>
      <c r="Z35">
        <f t="shared" si="14"/>
        <v>32.745769681019077</v>
      </c>
      <c r="AA35">
        <f t="shared" si="15"/>
        <v>0.31864683259274112</v>
      </c>
      <c r="AB35">
        <f t="shared" si="16"/>
        <v>0.46875334921704204</v>
      </c>
      <c r="AC35">
        <f t="shared" si="18"/>
        <v>9.0664180602781003E-2</v>
      </c>
      <c r="AD35">
        <f t="shared" si="8"/>
        <v>55.883591348838834</v>
      </c>
      <c r="AM35">
        <f>(Y35+Z35)*$J$6-SUM(AA35:AC35)</f>
        <v>0.33205723128881393</v>
      </c>
    </row>
    <row r="36" spans="1:39" x14ac:dyDescent="0.2">
      <c r="A36">
        <f t="shared" si="9"/>
        <v>33</v>
      </c>
      <c r="B36" s="2">
        <v>2.6329999999999999E-2</v>
      </c>
      <c r="C36">
        <f t="shared" si="0"/>
        <v>0.41941684365792747</v>
      </c>
      <c r="E36">
        <f t="shared" si="2"/>
        <v>93</v>
      </c>
      <c r="F36">
        <v>0.24599945000000001</v>
      </c>
      <c r="G36">
        <f t="shared" si="3"/>
        <v>9.2980118665901043E-2</v>
      </c>
      <c r="L36">
        <f t="shared" ref="L36:L54" si="19">A35</f>
        <v>32</v>
      </c>
      <c r="M36">
        <f t="shared" si="4"/>
        <v>185013.10023898384</v>
      </c>
      <c r="N36">
        <f t="shared" si="5"/>
        <v>46253.27505974596</v>
      </c>
      <c r="O36">
        <f t="shared" si="6"/>
        <v>231266.37529872981</v>
      </c>
      <c r="Q36">
        <f t="shared" si="7"/>
        <v>1.5474765199920314E-4</v>
      </c>
      <c r="R36">
        <f t="shared" si="10"/>
        <v>2.5822498394059403E-4</v>
      </c>
      <c r="T36">
        <f t="shared" si="11"/>
        <v>99991.351963736975</v>
      </c>
      <c r="U36">
        <f t="shared" si="12"/>
        <v>100000</v>
      </c>
      <c r="W36">
        <f t="shared" si="17"/>
        <v>94.227029605056515</v>
      </c>
      <c r="Y36">
        <f t="shared" si="13"/>
        <v>15.133011544008694</v>
      </c>
      <c r="Z36">
        <f t="shared" si="14"/>
        <v>25.254403429390095</v>
      </c>
      <c r="AA36">
        <f t="shared" si="15"/>
        <v>0.2166279771125989</v>
      </c>
      <c r="AB36">
        <f t="shared" si="16"/>
        <v>0.36151497751683165</v>
      </c>
      <c r="AC36">
        <f t="shared" si="18"/>
        <v>6.2496432099964597E-2</v>
      </c>
      <c r="AD36">
        <f t="shared" si="8"/>
        <v>41.028054360128188</v>
      </c>
      <c r="AM36">
        <f>(Y36+Z36)*$J$6-SUM(AA36:AC36)</f>
        <v>0.24788374268537816</v>
      </c>
    </row>
    <row r="37" spans="1:39" x14ac:dyDescent="0.2">
      <c r="A37">
        <f t="shared" si="9"/>
        <v>34</v>
      </c>
      <c r="B37" s="2">
        <v>2.647E-2</v>
      </c>
      <c r="C37">
        <f t="shared" si="0"/>
        <v>0.4065777912151084</v>
      </c>
      <c r="E37">
        <f t="shared" si="2"/>
        <v>94</v>
      </c>
      <c r="F37">
        <v>0.27561788000000004</v>
      </c>
      <c r="G37">
        <f t="shared" si="3"/>
        <v>6.7353135477056972E-2</v>
      </c>
      <c r="L37">
        <f t="shared" si="19"/>
        <v>33</v>
      </c>
      <c r="M37">
        <f t="shared" ref="M37:M54" si="20">$M$4/C36</f>
        <v>190741.02819115025</v>
      </c>
      <c r="N37">
        <f t="shared" ref="N37:N54" si="21">$N$4/C36</f>
        <v>47685.257047787563</v>
      </c>
      <c r="O37">
        <f t="shared" si="6"/>
        <v>238426.28523893782</v>
      </c>
      <c r="Q37">
        <f t="shared" ref="Q37:Q54" si="22">G35*(1-$J$7)^A35*$J$7</f>
        <v>1.019800722615689E-4</v>
      </c>
      <c r="R37">
        <f t="shared" si="10"/>
        <v>1.9703621291835858E-4</v>
      </c>
      <c r="T37">
        <f t="shared" si="11"/>
        <v>99991.611663126852</v>
      </c>
      <c r="U37">
        <f t="shared" si="12"/>
        <v>100000</v>
      </c>
      <c r="W37">
        <f t="shared" si="17"/>
        <v>96.111570197157647</v>
      </c>
      <c r="Y37">
        <f t="shared" si="13"/>
        <v>9.9728144437313713</v>
      </c>
      <c r="Z37">
        <f t="shared" si="14"/>
        <v>19.270141623415469</v>
      </c>
      <c r="AA37">
        <f t="shared" si="15"/>
        <v>0.14276012496138979</v>
      </c>
      <c r="AB37">
        <f t="shared" si="16"/>
        <v>0.27585069808570201</v>
      </c>
      <c r="AC37">
        <f t="shared" si="18"/>
        <v>4.2033525387933847E-2</v>
      </c>
      <c r="AD37">
        <f t="shared" si="8"/>
        <v>29.703600415581867</v>
      </c>
      <c r="AM37">
        <f>(Y37+Z37)*$J$6-SUM(AA37:AC37)</f>
        <v>0.18270068504220482</v>
      </c>
    </row>
    <row r="38" spans="1:39" x14ac:dyDescent="0.2">
      <c r="A38">
        <f t="shared" si="9"/>
        <v>35</v>
      </c>
      <c r="B38" s="3">
        <v>2.6599999999999999E-2</v>
      </c>
      <c r="C38">
        <f t="shared" si="0"/>
        <v>0.39415935387234224</v>
      </c>
      <c r="E38">
        <f t="shared" si="2"/>
        <v>95</v>
      </c>
      <c r="F38">
        <v>0.30556044000000004</v>
      </c>
      <c r="G38">
        <f t="shared" si="3"/>
        <v>4.6772681765307828E-2</v>
      </c>
      <c r="L38">
        <f t="shared" si="19"/>
        <v>34</v>
      </c>
      <c r="M38">
        <f t="shared" si="20"/>
        <v>196764.31356693152</v>
      </c>
      <c r="N38">
        <f t="shared" si="21"/>
        <v>49191.078391732881</v>
      </c>
      <c r="O38">
        <f t="shared" si="6"/>
        <v>245955.3919586644</v>
      </c>
      <c r="Q38">
        <f t="shared" si="22"/>
        <v>6.5359075988123287E-5</v>
      </c>
      <c r="R38">
        <f t="shared" ref="R38:R54" si="23">G35*(1-$J$7)^A36*F36</f>
        <v>1.4215990289473518E-4</v>
      </c>
      <c r="T38">
        <f t="shared" si="11"/>
        <v>99991.868444175707</v>
      </c>
      <c r="U38">
        <f t="shared" si="12"/>
        <v>100000</v>
      </c>
      <c r="W38">
        <f t="shared" si="17"/>
        <v>98.033801601100805</v>
      </c>
      <c r="Y38">
        <f t="shared" si="13"/>
        <v>6.3915978530248863</v>
      </c>
      <c r="Z38">
        <f t="shared" si="14"/>
        <v>13.903238503105101</v>
      </c>
      <c r="AA38">
        <f t="shared" si="15"/>
        <v>9.1495265789722308E-2</v>
      </c>
      <c r="AB38">
        <f t="shared" si="16"/>
        <v>0.19902386405262926</v>
      </c>
      <c r="AC38">
        <f t="shared" si="18"/>
        <v>2.7405996404175813E-2</v>
      </c>
      <c r="AD38">
        <f t="shared" si="8"/>
        <v>20.612761482376516</v>
      </c>
      <c r="AM38">
        <f>(Y38+Z38)*$J$6-SUM(AA38:AC38)</f>
        <v>0.12856127358833236</v>
      </c>
    </row>
    <row r="39" spans="1:39" x14ac:dyDescent="0.2">
      <c r="A39">
        <f t="shared" si="9"/>
        <v>36</v>
      </c>
      <c r="B39" s="2">
        <v>2.673E-2</v>
      </c>
      <c r="C39">
        <f t="shared" si="0"/>
        <v>0.38202088465434536</v>
      </c>
      <c r="E39">
        <f t="shared" si="2"/>
        <v>96</v>
      </c>
      <c r="F39">
        <v>0.33257691</v>
      </c>
      <c r="G39">
        <f t="shared" si="3"/>
        <v>3.1217167791388403E-2</v>
      </c>
      <c r="L39">
        <f t="shared" si="19"/>
        <v>35</v>
      </c>
      <c r="M39">
        <f t="shared" si="20"/>
        <v>202963.59635780679</v>
      </c>
      <c r="N39">
        <f t="shared" si="21"/>
        <v>50740.899089451697</v>
      </c>
      <c r="O39">
        <f t="shared" si="6"/>
        <v>253704.49544725849</v>
      </c>
      <c r="Q39">
        <f t="shared" si="22"/>
        <v>4.0243204121690166E-5</v>
      </c>
      <c r="R39">
        <f t="shared" si="23"/>
        <v>1.0208006978809754E-4</v>
      </c>
      <c r="T39">
        <f t="shared" si="11"/>
        <v>99992.116812922555</v>
      </c>
      <c r="U39">
        <f t="shared" si="12"/>
        <v>100000</v>
      </c>
      <c r="W39">
        <f t="shared" si="17"/>
        <v>99.994477633122827</v>
      </c>
      <c r="Y39">
        <f t="shared" si="13"/>
        <v>3.9354750977781583</v>
      </c>
      <c r="Z39">
        <f t="shared" si="14"/>
        <v>9.9834308252759403</v>
      </c>
      <c r="AA39">
        <f t="shared" si="15"/>
        <v>5.6336044344472619E-2</v>
      </c>
      <c r="AB39">
        <f t="shared" si="16"/>
        <v>0.14291209770333657</v>
      </c>
      <c r="AC39">
        <f t="shared" si="18"/>
        <v>1.7367373374024362E-2</v>
      </c>
      <c r="AD39">
        <f t="shared" si="8"/>
        <v>14.135521438475932</v>
      </c>
      <c r="AM39">
        <f>(Y39+Z39)*$J$6-SUM(AA39:AC39)</f>
        <v>8.9600414885356583E-2</v>
      </c>
    </row>
    <row r="40" spans="1:39" x14ac:dyDescent="0.2">
      <c r="A40">
        <f t="shared" si="9"/>
        <v>37</v>
      </c>
      <c r="B40" s="2">
        <v>2.6859999999999998E-2</v>
      </c>
      <c r="C40">
        <f t="shared" si="0"/>
        <v>0.37015997571135756</v>
      </c>
      <c r="E40">
        <f t="shared" si="2"/>
        <v>97</v>
      </c>
      <c r="F40">
        <v>0.35657767000000001</v>
      </c>
      <c r="G40">
        <f t="shared" si="3"/>
        <v>2.0085822836336076E-2</v>
      </c>
      <c r="L40">
        <f t="shared" si="19"/>
        <v>36</v>
      </c>
      <c r="M40">
        <f t="shared" si="20"/>
        <v>209412.63478928502</v>
      </c>
      <c r="N40">
        <f t="shared" si="21"/>
        <v>52353.158697321254</v>
      </c>
      <c r="O40">
        <f t="shared" si="6"/>
        <v>261765.79348660627</v>
      </c>
      <c r="Q40">
        <f t="shared" si="22"/>
        <v>2.3754502018768197E-5</v>
      </c>
      <c r="R40">
        <f t="shared" si="23"/>
        <v>6.9681476564456286E-5</v>
      </c>
      <c r="T40">
        <f t="shared" si="11"/>
        <v>99992.359582306919</v>
      </c>
      <c r="U40">
        <f t="shared" si="12"/>
        <v>100000</v>
      </c>
      <c r="W40">
        <f t="shared" si="17"/>
        <v>101.99436718578528</v>
      </c>
      <c r="Y40">
        <f t="shared" si="13"/>
        <v>2.3230127959930003</v>
      </c>
      <c r="Z40">
        <f t="shared" si="14"/>
        <v>6.814848408003825</v>
      </c>
      <c r="AA40">
        <f t="shared" si="15"/>
        <v>3.3253761905830272E-2</v>
      </c>
      <c r="AB40">
        <f t="shared" si="16"/>
        <v>9.7554067190238805E-2</v>
      </c>
      <c r="AC40">
        <f t="shared" si="18"/>
        <v>1.0574239575685396E-2</v>
      </c>
      <c r="AD40">
        <f t="shared" si="8"/>
        <v>9.2792432726685803</v>
      </c>
      <c r="AM40">
        <f>(Y40+Z40)*$J$6-SUM(AA40:AC40)</f>
        <v>5.9650877816175674E-2</v>
      </c>
    </row>
    <row r="41" spans="1:39" x14ac:dyDescent="0.2">
      <c r="A41">
        <f t="shared" si="9"/>
        <v>38</v>
      </c>
      <c r="B41" s="2">
        <v>2.699E-2</v>
      </c>
      <c r="C41">
        <f t="shared" si="0"/>
        <v>0.35857408054383089</v>
      </c>
      <c r="E41">
        <f t="shared" si="2"/>
        <v>98</v>
      </c>
      <c r="F41">
        <v>0.37908291000000005</v>
      </c>
      <c r="G41">
        <f t="shared" si="3"/>
        <v>1.2471630665793342E-2</v>
      </c>
      <c r="L41">
        <f t="shared" si="19"/>
        <v>37</v>
      </c>
      <c r="M41">
        <f t="shared" si="20"/>
        <v>216122.7719076311</v>
      </c>
      <c r="N41">
        <f t="shared" si="21"/>
        <v>54030.692976907776</v>
      </c>
      <c r="O41">
        <f t="shared" si="6"/>
        <v>270153.4648845389</v>
      </c>
      <c r="Q41">
        <f t="shared" si="22"/>
        <v>1.3476157667960882E-5</v>
      </c>
      <c r="R41">
        <f t="shared" si="23"/>
        <v>4.4767793653280567E-5</v>
      </c>
      <c r="T41">
        <f t="shared" si="11"/>
        <v>99992.596800485786</v>
      </c>
      <c r="U41">
        <f t="shared" si="12"/>
        <v>100000</v>
      </c>
      <c r="W41">
        <f t="shared" si="17"/>
        <v>104.03425452950098</v>
      </c>
      <c r="Y41">
        <f t="shared" si="13"/>
        <v>1.3178706481097191</v>
      </c>
      <c r="Z41">
        <f t="shared" si="14"/>
        <v>4.3782902192908386</v>
      </c>
      <c r="AA41">
        <f t="shared" si="15"/>
        <v>1.8865224001570622E-2</v>
      </c>
      <c r="AB41">
        <f t="shared" si="16"/>
        <v>6.2674911114592793E-2</v>
      </c>
      <c r="AC41">
        <f t="shared" si="18"/>
        <v>6.1704660209080872E-3</v>
      </c>
      <c r="AD41">
        <f t="shared" si="8"/>
        <v>5.7838714685376296</v>
      </c>
      <c r="AM41">
        <f>(Y41+Z41)*$J$6-SUM(AA41:AC41)</f>
        <v>3.7604937945740768E-2</v>
      </c>
    </row>
    <row r="42" spans="1:39" x14ac:dyDescent="0.2">
      <c r="A42">
        <f t="shared" si="9"/>
        <v>39</v>
      </c>
      <c r="B42" s="2">
        <v>2.7109999999999999E-2</v>
      </c>
      <c r="C42">
        <f t="shared" si="0"/>
        <v>0.34739597892911273</v>
      </c>
      <c r="E42">
        <f t="shared" si="2"/>
        <v>99</v>
      </c>
      <c r="F42">
        <v>0.40251482</v>
      </c>
      <c r="G42">
        <f t="shared" si="3"/>
        <v>7.4516144932450555E-3</v>
      </c>
      <c r="L42">
        <f t="shared" si="19"/>
        <v>38</v>
      </c>
      <c r="M42">
        <f t="shared" si="20"/>
        <v>223105.91964334989</v>
      </c>
      <c r="N42">
        <f t="shared" si="21"/>
        <v>55776.479910837472</v>
      </c>
      <c r="O42">
        <f t="shared" si="6"/>
        <v>278882.39955418737</v>
      </c>
      <c r="Q42">
        <f t="shared" si="22"/>
        <v>7.3702316512417414E-6</v>
      </c>
      <c r="R42">
        <f t="shared" si="23"/>
        <v>2.7230015776833377E-5</v>
      </c>
      <c r="T42">
        <f t="shared" si="11"/>
        <v>99992.828518389128</v>
      </c>
      <c r="U42">
        <f t="shared" si="12"/>
        <v>100000.00000000001</v>
      </c>
      <c r="W42">
        <f t="shared" si="17"/>
        <v>106.11493962009101</v>
      </c>
      <c r="Y42">
        <f t="shared" si="13"/>
        <v>0.72075696283126411</v>
      </c>
      <c r="Z42">
        <f t="shared" si="14"/>
        <v>2.6630955429743044</v>
      </c>
      <c r="AA42">
        <f t="shared" si="15"/>
        <v>1.0317584335007872E-2</v>
      </c>
      <c r="AB42">
        <f t="shared" si="16"/>
        <v>3.8122022087566737E-2</v>
      </c>
      <c r="AC42">
        <f t="shared" si="18"/>
        <v>3.459717528843647E-3</v>
      </c>
      <c r="AD42">
        <f t="shared" si="8"/>
        <v>3.4357518297569873</v>
      </c>
      <c r="AM42">
        <f>(Y42+Z42)*$J$6-SUM(AA42:AC42)</f>
        <v>2.254543117630424E-2</v>
      </c>
    </row>
    <row r="43" spans="1:39" x14ac:dyDescent="0.2">
      <c r="A43">
        <f t="shared" si="9"/>
        <v>40</v>
      </c>
      <c r="B43" s="3">
        <v>2.7230000000000001E-2</v>
      </c>
      <c r="C43">
        <f t="shared" si="0"/>
        <v>0.33648557451967293</v>
      </c>
      <c r="E43">
        <f t="shared" si="2"/>
        <v>100</v>
      </c>
      <c r="F43">
        <v>0.43419751000000001</v>
      </c>
      <c r="G43">
        <f t="shared" si="3"/>
        <v>4.2161420347981409E-3</v>
      </c>
      <c r="L43">
        <f t="shared" si="19"/>
        <v>39</v>
      </c>
      <c r="M43">
        <f t="shared" si="20"/>
        <v>230284.76105742221</v>
      </c>
      <c r="N43">
        <f t="shared" si="21"/>
        <v>57571.190264355551</v>
      </c>
      <c r="O43">
        <f t="shared" si="6"/>
        <v>287855.95132177777</v>
      </c>
      <c r="Q43">
        <f t="shared" si="22"/>
        <v>3.8898573710876784E-6</v>
      </c>
      <c r="R43">
        <f t="shared" si="23"/>
        <v>1.5832263549785338E-5</v>
      </c>
      <c r="T43">
        <f t="shared" si="11"/>
        <v>99993.052080421432</v>
      </c>
      <c r="U43">
        <f t="shared" si="12"/>
        <v>100000.00000000001</v>
      </c>
      <c r="W43">
        <f t="shared" si="17"/>
        <v>108.23723841249283</v>
      </c>
      <c r="Y43">
        <f t="shared" si="13"/>
        <v>0.3804016190573446</v>
      </c>
      <c r="Z43">
        <f t="shared" si="14"/>
        <v>1.5483953751690063</v>
      </c>
      <c r="AA43">
        <f t="shared" si="15"/>
        <v>5.4454219496961401E-3</v>
      </c>
      <c r="AB43">
        <f t="shared" si="16"/>
        <v>2.2165168969699479E-2</v>
      </c>
      <c r="AC43">
        <f t="shared" si="18"/>
        <v>1.8695853829614878E-3</v>
      </c>
      <c r="AD43">
        <f t="shared" si="8"/>
        <v>1.9582771705287081</v>
      </c>
      <c r="AM43">
        <f>(Y43+Z43)*$J$6-SUM(AA43:AC43)</f>
        <v>1.2953357570622603E-2</v>
      </c>
    </row>
    <row r="44" spans="1:39" x14ac:dyDescent="0.2">
      <c r="A44">
        <f t="shared" si="9"/>
        <v>41</v>
      </c>
      <c r="B44" s="2">
        <v>2.7349999999999999E-2</v>
      </c>
      <c r="C44">
        <f t="shared" si="0"/>
        <v>0.32583961408901124</v>
      </c>
      <c r="E44">
        <f t="shared" si="2"/>
        <v>101</v>
      </c>
      <c r="F44">
        <v>0.47489508999999996</v>
      </c>
      <c r="G44">
        <f t="shared" si="3"/>
        <v>2.2139168837298946E-3</v>
      </c>
      <c r="L44">
        <f t="shared" si="19"/>
        <v>40</v>
      </c>
      <c r="M44">
        <f t="shared" si="20"/>
        <v>237751.64838551712</v>
      </c>
      <c r="N44">
        <f t="shared" si="21"/>
        <v>59437.912096379281</v>
      </c>
      <c r="O44">
        <f t="shared" si="6"/>
        <v>297189.56048189639</v>
      </c>
      <c r="Q44">
        <f t="shared" si="22"/>
        <v>1.9755123118078512E-6</v>
      </c>
      <c r="R44">
        <f t="shared" si="23"/>
        <v>8.8724430241111699E-6</v>
      </c>
      <c r="T44">
        <f t="shared" si="11"/>
        <v>99993.270288509593</v>
      </c>
      <c r="U44">
        <f t="shared" si="12"/>
        <v>99999.999999999985</v>
      </c>
      <c r="W44">
        <f t="shared" si="17"/>
        <v>110.40198318074269</v>
      </c>
      <c r="Y44">
        <f t="shared" si="13"/>
        <v>0.19319210194871753</v>
      </c>
      <c r="Z44">
        <f t="shared" si="14"/>
        <v>0.86772492775807231</v>
      </c>
      <c r="AA44">
        <f t="shared" si="15"/>
        <v>2.7655311117403326E-3</v>
      </c>
      <c r="AB44">
        <f t="shared" si="16"/>
        <v>1.2421420233755635E-2</v>
      </c>
      <c r="AC44">
        <f t="shared" si="18"/>
        <v>9.7508821740349585E-4</v>
      </c>
      <c r="AD44">
        <f t="shared" si="8"/>
        <v>1.0770790692696892</v>
      </c>
      <c r="AM44">
        <f>(Y44+Z44)*$J$6-SUM(AA44:AC44)</f>
        <v>7.1781350906499133E-3</v>
      </c>
    </row>
    <row r="45" spans="1:39" x14ac:dyDescent="0.2">
      <c r="A45">
        <f t="shared" si="9"/>
        <v>42</v>
      </c>
      <c r="B45" s="2">
        <v>2.7459999999999998E-2</v>
      </c>
      <c r="C45">
        <f t="shared" si="0"/>
        <v>0.31558727842369294</v>
      </c>
      <c r="E45">
        <f t="shared" si="2"/>
        <v>102</v>
      </c>
      <c r="F45">
        <v>0.50954043000000004</v>
      </c>
      <c r="G45">
        <f t="shared" si="3"/>
        <v>1.0858367228099039E-3</v>
      </c>
      <c r="L45">
        <f t="shared" si="19"/>
        <v>41</v>
      </c>
      <c r="M45">
        <f t="shared" si="20"/>
        <v>245519.56404584373</v>
      </c>
      <c r="N45">
        <f t="shared" si="21"/>
        <v>61379.891011460932</v>
      </c>
      <c r="O45">
        <f t="shared" si="6"/>
        <v>306899.45505730464</v>
      </c>
      <c r="Q45">
        <f t="shared" si="22"/>
        <v>9.5008731728955786E-7</v>
      </c>
      <c r="R45">
        <f t="shared" si="23"/>
        <v>4.8606543183141048E-6</v>
      </c>
      <c r="T45">
        <f t="shared" si="11"/>
        <v>99993.483207718207</v>
      </c>
      <c r="U45">
        <f t="shared" si="12"/>
        <v>100000</v>
      </c>
      <c r="W45">
        <f t="shared" si="17"/>
        <v>112.61002284435754</v>
      </c>
      <c r="Y45">
        <f t="shared" si="13"/>
        <v>9.2912484322699732E-2</v>
      </c>
      <c r="Z45">
        <f t="shared" si="14"/>
        <v>0.47537199233111943</v>
      </c>
      <c r="AA45">
        <f t="shared" si="15"/>
        <v>1.3300355629016322E-3</v>
      </c>
      <c r="AB45">
        <f t="shared" si="16"/>
        <v>6.8049160456397466E-3</v>
      </c>
      <c r="AC45">
        <f t="shared" si="18"/>
        <v>4.8925109542409669E-4</v>
      </c>
      <c r="AD45">
        <f t="shared" si="8"/>
        <v>0.57690867935778467</v>
      </c>
      <c r="AM45">
        <f>(Y45+Z45)*$J$6-SUM(AA45:AC45)</f>
        <v>3.8780557824185467E-3</v>
      </c>
    </row>
    <row r="46" spans="1:39" x14ac:dyDescent="0.2">
      <c r="A46">
        <f>A45+1</f>
        <v>43</v>
      </c>
      <c r="B46" s="2">
        <v>2.7570000000000001E-2</v>
      </c>
      <c r="C46">
        <f t="shared" si="0"/>
        <v>0.30559028870269933</v>
      </c>
      <c r="E46">
        <f t="shared" si="2"/>
        <v>103</v>
      </c>
      <c r="F46">
        <v>0.54443039999999998</v>
      </c>
      <c r="G46">
        <f t="shared" si="3"/>
        <v>4.9467420147581884E-4</v>
      </c>
      <c r="L46">
        <f t="shared" si="19"/>
        <v>42</v>
      </c>
      <c r="M46">
        <f t="shared" si="20"/>
        <v>253495.64278885693</v>
      </c>
      <c r="N46">
        <f t="shared" si="21"/>
        <v>63373.910697214233</v>
      </c>
      <c r="O46">
        <f t="shared" si="6"/>
        <v>316869.55348607118</v>
      </c>
      <c r="Q46">
        <f t="shared" si="22"/>
        <v>4.2406118795185356E-7</v>
      </c>
      <c r="R46">
        <f t="shared" si="23"/>
        <v>2.5567535449618045E-6</v>
      </c>
      <c r="T46">
        <f t="shared" si="11"/>
        <v>99993.68825443153</v>
      </c>
      <c r="U46">
        <f t="shared" si="12"/>
        <v>100000</v>
      </c>
      <c r="W46">
        <f t="shared" si="17"/>
        <v>114.8622233012447</v>
      </c>
      <c r="Y46">
        <f t="shared" si="13"/>
        <v>4.1470566499826583E-2</v>
      </c>
      <c r="Z46">
        <f t="shared" si="14"/>
        <v>0.25005049669726448</v>
      </c>
      <c r="AA46">
        <f t="shared" si="15"/>
        <v>5.936481912040616E-4</v>
      </c>
      <c r="AB46">
        <f t="shared" si="16"/>
        <v>3.5794549629465265E-3</v>
      </c>
      <c r="AC46">
        <f t="shared" si="18"/>
        <v>2.3240913322168069E-4</v>
      </c>
      <c r="AD46">
        <f t="shared" si="8"/>
        <v>0.29592657548446333</v>
      </c>
      <c r="AM46">
        <f>(Y46+Z46)*$J$6-SUM(AA46:AC46)</f>
        <v>2.0079511029637339E-3</v>
      </c>
    </row>
    <row r="47" spans="1:39" x14ac:dyDescent="0.2">
      <c r="A47">
        <f t="shared" si="9"/>
        <v>44</v>
      </c>
      <c r="B47" s="2">
        <v>2.768E-2</v>
      </c>
      <c r="C47">
        <f t="shared" si="0"/>
        <v>0.29584488475613535</v>
      </c>
      <c r="E47">
        <f t="shared" si="2"/>
        <v>104</v>
      </c>
      <c r="F47">
        <v>0.57924222000000003</v>
      </c>
      <c r="G47">
        <f t="shared" si="3"/>
        <v>2.0813801883623825E-4</v>
      </c>
      <c r="L47">
        <f t="shared" si="19"/>
        <v>43</v>
      </c>
      <c r="M47">
        <f t="shared" si="20"/>
        <v>261788.42377360319</v>
      </c>
      <c r="N47">
        <f t="shared" si="21"/>
        <v>65447.105943400798</v>
      </c>
      <c r="O47">
        <f t="shared" si="6"/>
        <v>327235.52971700398</v>
      </c>
      <c r="Q47">
        <f t="shared" si="22"/>
        <v>1.7678713771207191E-7</v>
      </c>
      <c r="R47">
        <f t="shared" si="23"/>
        <v>1.2244324803133568E-6</v>
      </c>
      <c r="T47">
        <f t="shared" si="11"/>
        <v>99993.888194225947</v>
      </c>
      <c r="U47">
        <f t="shared" si="12"/>
        <v>100000</v>
      </c>
      <c r="W47">
        <f t="shared" si="17"/>
        <v>117.15946776726959</v>
      </c>
      <c r="Y47">
        <f t="shared" si="13"/>
        <v>1.7288725350341864E-2</v>
      </c>
      <c r="Z47">
        <f t="shared" si="14"/>
        <v>0.1197494965746463</v>
      </c>
      <c r="AA47">
        <f t="shared" si="15"/>
        <v>2.4748686595581405E-4</v>
      </c>
      <c r="AB47">
        <f t="shared" si="16"/>
        <v>1.7142054724386996E-3</v>
      </c>
      <c r="AC47">
        <f t="shared" si="18"/>
        <v>1.0247878625561505E-4</v>
      </c>
      <c r="AD47">
        <f t="shared" si="8"/>
        <v>0.13910239304963828</v>
      </c>
      <c r="AM47">
        <f>(Y47+Z47)*$J$6-SUM(AA47:AC47)</f>
        <v>9.5066975769961086E-4</v>
      </c>
    </row>
    <row r="48" spans="1:39" x14ac:dyDescent="0.2">
      <c r="A48">
        <f t="shared" si="9"/>
        <v>45</v>
      </c>
      <c r="B48" s="3">
        <v>2.7789999999999999E-2</v>
      </c>
      <c r="C48">
        <f t="shared" si="0"/>
        <v>0.28634726254782406</v>
      </c>
      <c r="E48">
        <f t="shared" si="2"/>
        <v>105</v>
      </c>
      <c r="F48">
        <v>0.61364118000000001</v>
      </c>
      <c r="G48">
        <f t="shared" si="3"/>
        <v>8.0415959354706781E-5</v>
      </c>
      <c r="L48">
        <f t="shared" si="19"/>
        <v>44</v>
      </c>
      <c r="M48">
        <f t="shared" si="20"/>
        <v>270411.97641779046</v>
      </c>
      <c r="N48">
        <f t="shared" si="21"/>
        <v>67602.994104447615</v>
      </c>
      <c r="O48">
        <f t="shared" si="6"/>
        <v>338014.97052223806</v>
      </c>
      <c r="Q48">
        <f t="shared" si="22"/>
        <v>6.8458018770738495E-8</v>
      </c>
      <c r="R48">
        <f t="shared" si="23"/>
        <v>5.4540698856348427E-7</v>
      </c>
      <c r="T48">
        <f t="shared" si="11"/>
        <v>99994.083102304881</v>
      </c>
      <c r="U48">
        <f t="shared" si="12"/>
        <v>100000</v>
      </c>
      <c r="W48">
        <f t="shared" si="17"/>
        <v>119.50265712261498</v>
      </c>
      <c r="Y48">
        <f t="shared" si="13"/>
        <v>6.6947980879848044E-3</v>
      </c>
      <c r="Z48">
        <f t="shared" si="14"/>
        <v>5.3340803481508763E-2</v>
      </c>
      <c r="AA48">
        <f t="shared" si="15"/>
        <v>9.5835555451725217E-5</v>
      </c>
      <c r="AB48">
        <f t="shared" si="16"/>
        <v>7.6356978398887802E-4</v>
      </c>
      <c r="AC48">
        <f t="shared" si="18"/>
        <v>4.2196491683645506E-5</v>
      </c>
      <c r="AD48">
        <f t="shared" si="8"/>
        <v>6.0937203400617812E-2</v>
      </c>
      <c r="AM48">
        <f>(Y48+Z48)*$J$6-SUM(AA48:AC48)</f>
        <v>4.1918140340460965E-4</v>
      </c>
    </row>
    <row r="49" spans="1:39" x14ac:dyDescent="0.2">
      <c r="A49">
        <f t="shared" si="9"/>
        <v>46</v>
      </c>
      <c r="B49" s="2">
        <v>2.7890000000000002E-2</v>
      </c>
      <c r="C49">
        <f t="shared" si="0"/>
        <v>0.27722107123474271</v>
      </c>
      <c r="E49">
        <f t="shared" si="2"/>
        <v>106</v>
      </c>
      <c r="F49">
        <v>0.64730123000000006</v>
      </c>
      <c r="G49">
        <f t="shared" si="3"/>
        <v>2.836260995277507E-5</v>
      </c>
      <c r="L49">
        <f t="shared" si="19"/>
        <v>45</v>
      </c>
      <c r="M49">
        <f t="shared" si="20"/>
        <v>279381.05392796925</v>
      </c>
      <c r="N49">
        <f t="shared" si="21"/>
        <v>69845.263481992311</v>
      </c>
      <c r="O49">
        <f t="shared" si="6"/>
        <v>349226.31740996154</v>
      </c>
      <c r="Q49">
        <f t="shared" si="22"/>
        <v>2.4483607400998119E-8</v>
      </c>
      <c r="R49">
        <f t="shared" si="23"/>
        <v>2.2470472369419737E-7</v>
      </c>
      <c r="T49">
        <f t="shared" si="11"/>
        <v>99994.273054749036</v>
      </c>
      <c r="U49">
        <f t="shared" si="12"/>
        <v>100000</v>
      </c>
      <c r="W49">
        <f t="shared" si="17"/>
        <v>121.89271026506728</v>
      </c>
      <c r="Y49">
        <f t="shared" si="13"/>
        <v>2.3943596722966255E-3</v>
      </c>
      <c r="Z49">
        <f t="shared" si="14"/>
        <v>2.1976121977292502E-2</v>
      </c>
      <c r="AA49">
        <f t="shared" si="15"/>
        <v>3.4275087333489527E-5</v>
      </c>
      <c r="AB49">
        <f t="shared" si="16"/>
        <v>3.1458661317187634E-4</v>
      </c>
      <c r="AC49">
        <f t="shared" si="18"/>
        <v>1.6135212654069671E-5</v>
      </c>
      <c r="AD49">
        <f t="shared" si="8"/>
        <v>2.4735478562748561E-2</v>
      </c>
      <c r="AM49">
        <f>(Y49+Z49)*$J$6-SUM(AA49:AC49)</f>
        <v>1.7115368313152531E-4</v>
      </c>
    </row>
    <row r="50" spans="1:39" x14ac:dyDescent="0.2">
      <c r="A50">
        <f t="shared" si="9"/>
        <v>47</v>
      </c>
      <c r="B50" s="2">
        <v>2.7990000000000001E-2</v>
      </c>
      <c r="C50">
        <f t="shared" si="0"/>
        <v>0.26833206954847777</v>
      </c>
      <c r="E50">
        <f t="shared" si="2"/>
        <v>107</v>
      </c>
      <c r="F50">
        <v>0.67990812</v>
      </c>
      <c r="G50">
        <f t="shared" si="3"/>
        <v>9.0786411414904827E-6</v>
      </c>
      <c r="L50">
        <f t="shared" si="19"/>
        <v>46</v>
      </c>
      <c r="M50">
        <f t="shared" si="20"/>
        <v>288578.35244514415</v>
      </c>
      <c r="N50">
        <f t="shared" si="21"/>
        <v>72144.588111286037</v>
      </c>
      <c r="O50">
        <f t="shared" si="6"/>
        <v>360722.9405564302</v>
      </c>
      <c r="Q50">
        <f t="shared" si="22"/>
        <v>8.0405390150739631E-9</v>
      </c>
      <c r="R50">
        <f t="shared" si="23"/>
        <v>8.51368485051629E-8</v>
      </c>
      <c r="T50">
        <f t="shared" si="11"/>
        <v>99994.455578575304</v>
      </c>
      <c r="U50">
        <f t="shared" si="12"/>
        <v>100000</v>
      </c>
      <c r="W50">
        <f t="shared" si="17"/>
        <v>124.33056447036863</v>
      </c>
      <c r="Y50">
        <f t="shared" si="13"/>
        <v>7.8632111630046154E-4</v>
      </c>
      <c r="Z50">
        <f t="shared" si="14"/>
        <v>8.3263837838049321E-3</v>
      </c>
      <c r="AA50">
        <f t="shared" si="15"/>
        <v>1.1256130499188611E-5</v>
      </c>
      <c r="AB50">
        <f t="shared" si="16"/>
        <v>1.1919158790722806E-4</v>
      </c>
      <c r="AC50">
        <f t="shared" si="18"/>
        <v>5.6971140955376974E-6</v>
      </c>
      <c r="AD50">
        <f t="shared" si="8"/>
        <v>9.248849732607348E-3</v>
      </c>
      <c r="AM50">
        <f>(Y50+Z50)*$J$6-SUM(AA50:AC50)</f>
        <v>6.4334675300364304E-5</v>
      </c>
    </row>
    <row r="51" spans="1:39" x14ac:dyDescent="0.2">
      <c r="A51">
        <f>A50+1</f>
        <v>48</v>
      </c>
      <c r="B51" s="2">
        <v>2.8080000000000001E-2</v>
      </c>
      <c r="C51">
        <f t="shared" si="0"/>
        <v>0.25980082480022593</v>
      </c>
      <c r="E51">
        <f t="shared" si="2"/>
        <v>108</v>
      </c>
      <c r="F51">
        <v>0.71117909999999995</v>
      </c>
      <c r="G51">
        <f t="shared" si="3"/>
        <v>2.622101305262309E-6</v>
      </c>
      <c r="L51">
        <f t="shared" si="19"/>
        <v>47</v>
      </c>
      <c r="M51">
        <f t="shared" si="20"/>
        <v>298138.05012056872</v>
      </c>
      <c r="N51">
        <f t="shared" si="21"/>
        <v>74534.512530142179</v>
      </c>
      <c r="O51">
        <f t="shared" si="6"/>
        <v>372672.56265071093</v>
      </c>
      <c r="Q51">
        <f t="shared" si="22"/>
        <v>2.4105049876405579E-9</v>
      </c>
      <c r="R51">
        <f t="shared" si="23"/>
        <v>2.9493021167815403E-8</v>
      </c>
      <c r="T51">
        <f t="shared" si="11"/>
        <v>99994.633358609033</v>
      </c>
      <c r="U51">
        <f t="shared" si="12"/>
        <v>100000</v>
      </c>
      <c r="W51">
        <f t="shared" si="17"/>
        <v>126.81717575977601</v>
      </c>
      <c r="Y51">
        <f t="shared" si="13"/>
        <v>2.3573473607435523E-4</v>
      </c>
      <c r="Z51">
        <f t="shared" si="14"/>
        <v>2.8844174702123463E-3</v>
      </c>
      <c r="AA51">
        <f t="shared" si="15"/>
        <v>3.3745258742750236E-6</v>
      </c>
      <c r="AB51">
        <f t="shared" si="16"/>
        <v>4.1290229634941561E-5</v>
      </c>
      <c r="AC51">
        <f t="shared" si="18"/>
        <v>1.8475578567272198E-6</v>
      </c>
      <c r="AD51">
        <f t="shared" si="8"/>
        <v>3.1666645196526452E-3</v>
      </c>
      <c r="AM51">
        <f>(Y51+Z51)*$J$6-SUM(AA51:AC51)</f>
        <v>2.213103517236362E-5</v>
      </c>
    </row>
    <row r="52" spans="1:39" x14ac:dyDescent="0.2">
      <c r="A52">
        <f t="shared" si="9"/>
        <v>49</v>
      </c>
      <c r="B52" s="2">
        <v>2.8170000000000001E-2</v>
      </c>
      <c r="C52">
        <f t="shared" si="0"/>
        <v>0.25149554583419231</v>
      </c>
      <c r="E52">
        <f t="shared" si="2"/>
        <v>109</v>
      </c>
      <c r="F52">
        <v>0.74086099999999999</v>
      </c>
      <c r="G52">
        <f t="shared" si="3"/>
        <v>6.794887101443695E-7</v>
      </c>
      <c r="L52">
        <f t="shared" si="19"/>
        <v>48</v>
      </c>
      <c r="M52">
        <f t="shared" si="20"/>
        <v>307928.19869419612</v>
      </c>
      <c r="N52">
        <f t="shared" si="21"/>
        <v>76982.049673549031</v>
      </c>
      <c r="O52">
        <f t="shared" si="6"/>
        <v>384910.24836774514</v>
      </c>
      <c r="Q52">
        <f t="shared" si="22"/>
        <v>6.5584561225675639E-10</v>
      </c>
      <c r="R52">
        <f t="shared" si="23"/>
        <v>9.2872241815847835E-9</v>
      </c>
      <c r="T52">
        <f t="shared" si="11"/>
        <v>99994.803983503996</v>
      </c>
      <c r="U52">
        <f t="shared" si="12"/>
        <v>100000</v>
      </c>
      <c r="W52">
        <f t="shared" si="17"/>
        <v>129.35351927497152</v>
      </c>
      <c r="Y52">
        <f t="shared" si="13"/>
        <v>6.41383680653523E-5</v>
      </c>
      <c r="Z52">
        <f t="shared" si="14"/>
        <v>9.0829052495899182E-4</v>
      </c>
      <c r="AA52">
        <f t="shared" si="15"/>
        <v>9.181361481747773E-7</v>
      </c>
      <c r="AB52">
        <f t="shared" si="16"/>
        <v>1.3002113854218696E-5</v>
      </c>
      <c r="AC52">
        <f t="shared" si="18"/>
        <v>5.4684901318040226E-7</v>
      </c>
      <c r="AD52">
        <f t="shared" si="8"/>
        <v>9.868959920399181E-4</v>
      </c>
      <c r="AM52">
        <f>(Y52+Z52)*$J$6-SUM(AA52:AC52)</f>
        <v>6.9263366309616934E-6</v>
      </c>
    </row>
    <row r="53" spans="1:39" x14ac:dyDescent="0.2">
      <c r="A53">
        <f t="shared" si="9"/>
        <v>50</v>
      </c>
      <c r="B53" s="3">
        <v>2.826E-2</v>
      </c>
      <c r="C53">
        <f t="shared" si="0"/>
        <v>0.24341195085092968</v>
      </c>
      <c r="E53">
        <f t="shared" si="2"/>
        <v>110</v>
      </c>
      <c r="F53">
        <v>0.76874483999999998</v>
      </c>
      <c r="G53">
        <f t="shared" si="3"/>
        <v>1.5713527038262981E-7</v>
      </c>
      <c r="L53">
        <f t="shared" si="19"/>
        <v>49</v>
      </c>
      <c r="M53">
        <f t="shared" si="20"/>
        <v>318097.08491912193</v>
      </c>
      <c r="N53">
        <f t="shared" si="21"/>
        <v>79524.271229780483</v>
      </c>
      <c r="O53">
        <f t="shared" si="6"/>
        <v>397621.35614890244</v>
      </c>
      <c r="Q53">
        <f t="shared" si="22"/>
        <v>1.6100863199409034E-10</v>
      </c>
      <c r="R53">
        <f t="shared" si="23"/>
        <v>2.6430675894943514E-9</v>
      </c>
      <c r="T53">
        <f t="shared" si="11"/>
        <v>99994.970089083319</v>
      </c>
      <c r="U53">
        <f t="shared" si="12"/>
        <v>100000</v>
      </c>
      <c r="W53">
        <f t="shared" si="17"/>
        <v>131.94058966047095</v>
      </c>
      <c r="Y53">
        <f t="shared" si="13"/>
        <v>1.5745852166845954E-5</v>
      </c>
      <c r="Z53">
        <f t="shared" si="14"/>
        <v>2.5849201025254759E-4</v>
      </c>
      <c r="AA53">
        <f t="shared" si="15"/>
        <v>2.2540074676466603E-7</v>
      </c>
      <c r="AB53">
        <f t="shared" si="16"/>
        <v>3.7002946252920924E-6</v>
      </c>
      <c r="AC53">
        <f t="shared" si="18"/>
        <v>1.4693631118114088E-7</v>
      </c>
      <c r="AD53">
        <f t="shared" si="8"/>
        <v>2.7831049410263141E-4</v>
      </c>
      <c r="AM53">
        <f>(Y53+Z53)*$J$6-SUM(AA53:AC53)</f>
        <v>1.9606012899887587E-6</v>
      </c>
    </row>
    <row r="54" spans="1:39" x14ac:dyDescent="0.2">
      <c r="E54">
        <f t="shared" si="2"/>
        <v>111</v>
      </c>
      <c r="F54">
        <v>0.79466567999999993</v>
      </c>
      <c r="G54">
        <f t="shared" si="3"/>
        <v>3.2265263892033445E-8</v>
      </c>
      <c r="L54">
        <f t="shared" si="19"/>
        <v>50</v>
      </c>
      <c r="M54">
        <f t="shared" si="20"/>
        <v>328660.93764226715</v>
      </c>
      <c r="N54">
        <f t="shared" si="21"/>
        <v>82165.234410566787</v>
      </c>
      <c r="O54">
        <f t="shared" si="6"/>
        <v>410826.17205283395</v>
      </c>
      <c r="Q54">
        <f t="shared" si="22"/>
        <v>3.5465073503369098E-11</v>
      </c>
      <c r="R54">
        <f t="shared" si="23"/>
        <v>6.7594842461071809E-10</v>
      </c>
      <c r="T54">
        <f t="shared" si="11"/>
        <v>99995.131760982971</v>
      </c>
      <c r="U54">
        <f t="shared" si="12"/>
        <v>100000</v>
      </c>
      <c r="W54">
        <f t="shared" si="17"/>
        <v>134.57940145368036</v>
      </c>
      <c r="Y54">
        <f t="shared" si="13"/>
        <v>3.4683153345289274E-6</v>
      </c>
      <c r="Z54">
        <f t="shared" si="14"/>
        <v>6.6107755926928227E-5</v>
      </c>
      <c r="AA54">
        <f t="shared" si="15"/>
        <v>4.9648685770352741E-8</v>
      </c>
      <c r="AB54">
        <f t="shared" si="16"/>
        <v>9.4632779445500542E-7</v>
      </c>
      <c r="AC54">
        <f t="shared" si="18"/>
        <v>3.5617761331998973E-8</v>
      </c>
      <c r="AD54">
        <f t="shared" si="8"/>
        <v>7.060766550301451E-5</v>
      </c>
      <c r="AM54">
        <f>(Y54+Z54)*$J$6-SUM(AA54:AC54)</f>
        <v>4.9907932619470046E-7</v>
      </c>
    </row>
    <row r="55" spans="1:39" x14ac:dyDescent="0.2">
      <c r="E55">
        <f t="shared" si="2"/>
        <v>112</v>
      </c>
      <c r="F55">
        <v>0.81850801000000006</v>
      </c>
      <c r="G55">
        <f t="shared" si="3"/>
        <v>5.8558869516402925E-9</v>
      </c>
    </row>
    <row r="56" spans="1:39" x14ac:dyDescent="0.2">
      <c r="E56">
        <f t="shared" si="2"/>
        <v>113</v>
      </c>
      <c r="F56">
        <v>0.84019901000000008</v>
      </c>
      <c r="G56">
        <f t="shared" si="3"/>
        <v>9.3577653220020044E-10</v>
      </c>
    </row>
    <row r="57" spans="1:39" x14ac:dyDescent="0.2">
      <c r="E57">
        <f t="shared" si="2"/>
        <v>114</v>
      </c>
      <c r="F57">
        <v>0.85971164999999994</v>
      </c>
      <c r="G57">
        <f t="shared" si="3"/>
        <v>1.3127854567108806E-10</v>
      </c>
    </row>
    <row r="58" spans="1:39" x14ac:dyDescent="0.2">
      <c r="E58">
        <f t="shared" si="2"/>
        <v>115</v>
      </c>
      <c r="F58">
        <v>0.87705601999999994</v>
      </c>
      <c r="G58">
        <f t="shared" si="3"/>
        <v>1.6139906893415345E-11</v>
      </c>
    </row>
    <row r="59" spans="1:39" x14ac:dyDescent="0.2">
      <c r="E59">
        <f t="shared" si="2"/>
        <v>116</v>
      </c>
      <c r="F59">
        <v>0.89227828999999992</v>
      </c>
      <c r="G59">
        <f t="shared" si="3"/>
        <v>1.73861836979949E-12</v>
      </c>
    </row>
    <row r="60" spans="1:39" x14ac:dyDescent="0.2">
      <c r="E60">
        <f t="shared" si="2"/>
        <v>117</v>
      </c>
      <c r="F60">
        <v>0.90545023000000002</v>
      </c>
      <c r="G60">
        <f t="shared" si="3"/>
        <v>1.6438596698231669E-13</v>
      </c>
    </row>
    <row r="61" spans="1:39" x14ac:dyDescent="0.2">
      <c r="E61">
        <f t="shared" si="2"/>
        <v>118</v>
      </c>
      <c r="F61">
        <v>0.91666747999999998</v>
      </c>
      <c r="G61">
        <f t="shared" si="3"/>
        <v>1.3698696881273249E-14</v>
      </c>
    </row>
    <row r="62" spans="1:39" x14ac:dyDescent="0.2">
      <c r="E62">
        <f t="shared" si="2"/>
        <v>119</v>
      </c>
      <c r="F62">
        <v>0.92604048000000005</v>
      </c>
      <c r="G62">
        <f t="shared" si="3"/>
        <v>1.0131490459644658E-15</v>
      </c>
    </row>
  </sheetData>
  <mergeCells count="10">
    <mergeCell ref="AF1:AG1"/>
    <mergeCell ref="AF2:AG2"/>
    <mergeCell ref="Q2:R2"/>
    <mergeCell ref="M2:O2"/>
    <mergeCell ref="T2:U2"/>
    <mergeCell ref="A1:C1"/>
    <mergeCell ref="E1:G1"/>
    <mergeCell ref="I1:J1"/>
    <mergeCell ref="L1:W1"/>
    <mergeCell ref="Y1:A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D8D34-0A7E-43EC-B689-CFD90AE15C3B}">
  <dimension ref="A1:AN62"/>
  <sheetViews>
    <sheetView topLeftCell="K1" workbookViewId="0">
      <selection activeCell="T5" sqref="T5"/>
    </sheetView>
  </sheetViews>
  <sheetFormatPr baseColWidth="10" defaultRowHeight="15" x14ac:dyDescent="0.2"/>
  <cols>
    <col min="3" max="3" width="13.1640625" customWidth="1"/>
    <col min="7" max="7" width="14.1640625" customWidth="1"/>
    <col min="8" max="8" width="10.6640625" customWidth="1"/>
    <col min="9" max="9" width="18.83203125" customWidth="1"/>
    <col min="13" max="13" width="13.5" customWidth="1"/>
  </cols>
  <sheetData>
    <row r="1" spans="1:40" x14ac:dyDescent="0.2">
      <c r="A1" s="67" t="s">
        <v>80</v>
      </c>
      <c r="B1" s="67"/>
      <c r="C1" s="67"/>
      <c r="E1" s="68" t="s">
        <v>3</v>
      </c>
      <c r="F1" s="68"/>
      <c r="G1" s="68"/>
      <c r="H1" s="8"/>
      <c r="I1" s="67" t="s">
        <v>6</v>
      </c>
      <c r="J1" s="69"/>
      <c r="L1" s="67" t="s">
        <v>14</v>
      </c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Y1" s="67" t="s">
        <v>26</v>
      </c>
      <c r="Z1" s="69"/>
      <c r="AA1" s="69"/>
      <c r="AB1" s="69"/>
      <c r="AC1" s="69"/>
      <c r="AD1" s="69"/>
      <c r="AF1" s="70" t="s">
        <v>33</v>
      </c>
      <c r="AG1" s="70"/>
      <c r="AI1" s="6" t="s">
        <v>34</v>
      </c>
      <c r="AJ1" s="6" t="s">
        <v>38</v>
      </c>
      <c r="AK1" s="6" t="s">
        <v>39</v>
      </c>
      <c r="AM1" s="20" t="s">
        <v>58</v>
      </c>
      <c r="AN1" s="5"/>
    </row>
    <row r="2" spans="1:40" x14ac:dyDescent="0.2">
      <c r="A2" s="1" t="s">
        <v>0</v>
      </c>
      <c r="B2" s="1" t="s">
        <v>2</v>
      </c>
      <c r="C2" s="9" t="s">
        <v>1</v>
      </c>
      <c r="E2" s="1" t="s">
        <v>4</v>
      </c>
      <c r="F2" s="1" t="s">
        <v>5</v>
      </c>
      <c r="G2" s="1" t="s">
        <v>20</v>
      </c>
      <c r="I2" s="7" t="s">
        <v>11</v>
      </c>
      <c r="J2" s="11">
        <v>0.02</v>
      </c>
      <c r="M2" s="72" t="s">
        <v>22</v>
      </c>
      <c r="N2" s="73"/>
      <c r="O2" s="73"/>
      <c r="Q2" s="72" t="s">
        <v>21</v>
      </c>
      <c r="R2" s="73"/>
      <c r="T2" s="72" t="s">
        <v>23</v>
      </c>
      <c r="U2" s="73"/>
      <c r="W2" s="13" t="s">
        <v>7</v>
      </c>
      <c r="Y2" s="14" t="s">
        <v>27</v>
      </c>
      <c r="Z2" s="14" t="s">
        <v>28</v>
      </c>
      <c r="AA2" s="14" t="s">
        <v>29</v>
      </c>
      <c r="AB2" s="14" t="s">
        <v>30</v>
      </c>
      <c r="AC2" s="14" t="s">
        <v>7</v>
      </c>
      <c r="AD2" s="14" t="s">
        <v>32</v>
      </c>
      <c r="AF2" s="71">
        <f>SUM(AD4:AD54)</f>
        <v>69511.14663196163</v>
      </c>
      <c r="AG2" s="71"/>
      <c r="AI2">
        <f>J10-AF2</f>
        <v>-711.14663196163019</v>
      </c>
      <c r="AJ2">
        <f>'Base Case'!AI2-AI2</f>
        <v>1183.3176686169463</v>
      </c>
      <c r="AK2">
        <f>MAX(0,AJ2)</f>
        <v>1183.3176686169463</v>
      </c>
      <c r="AM2" cm="1">
        <f t="array" ref="AM2">MMULT(TRANSPOSE(AD4:AD54),A3:A53)/AF2</f>
        <v>6.1892409036706422</v>
      </c>
    </row>
    <row r="3" spans="1:40" x14ac:dyDescent="0.2">
      <c r="A3">
        <v>0</v>
      </c>
      <c r="B3" s="4">
        <v>0</v>
      </c>
      <c r="C3">
        <f>EXP(-A3*B3)</f>
        <v>1</v>
      </c>
      <c r="E3">
        <v>60</v>
      </c>
      <c r="F3">
        <v>6.4678699999999997E-3</v>
      </c>
      <c r="G3">
        <f>1-F3</f>
        <v>0.99353212999999996</v>
      </c>
      <c r="I3" s="7" t="s">
        <v>7</v>
      </c>
      <c r="J3" s="10">
        <v>50</v>
      </c>
      <c r="L3" s="1" t="s">
        <v>0</v>
      </c>
      <c r="M3" s="18" t="s">
        <v>37</v>
      </c>
      <c r="N3" s="1" t="s">
        <v>17</v>
      </c>
      <c r="O3" s="1" t="s">
        <v>18</v>
      </c>
      <c r="Q3" s="1" t="s">
        <v>9</v>
      </c>
      <c r="R3" s="1" t="s">
        <v>19</v>
      </c>
      <c r="T3" s="1" t="s">
        <v>24</v>
      </c>
      <c r="U3" s="1" t="s">
        <v>25</v>
      </c>
    </row>
    <row r="4" spans="1:40" x14ac:dyDescent="0.2">
      <c r="A4">
        <v>1</v>
      </c>
      <c r="B4" s="2">
        <v>3.5970000000000002E-2</v>
      </c>
      <c r="C4">
        <f t="shared" ref="C4:C53" si="0">EXP(-A4*B4)</f>
        <v>0.96466923312602004</v>
      </c>
      <c r="E4">
        <f>E3+1</f>
        <v>61</v>
      </c>
      <c r="F4">
        <v>7.1002599999999997E-3</v>
      </c>
      <c r="G4">
        <f>(1-F4)*G3</f>
        <v>0.98647779355864618</v>
      </c>
      <c r="I4" s="7" t="s">
        <v>31</v>
      </c>
      <c r="J4" s="10">
        <v>20</v>
      </c>
      <c r="L4">
        <f t="shared" ref="L4:L54" si="1">A3</f>
        <v>0</v>
      </c>
      <c r="M4" s="19">
        <f>J9</f>
        <v>48800</v>
      </c>
      <c r="N4">
        <f>J8</f>
        <v>20000</v>
      </c>
      <c r="O4">
        <f>M4+N4</f>
        <v>68800</v>
      </c>
      <c r="Q4">
        <v>0</v>
      </c>
      <c r="R4">
        <v>0</v>
      </c>
      <c r="T4">
        <v>0</v>
      </c>
      <c r="U4">
        <v>0</v>
      </c>
      <c r="W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f>SUM(Y4:AC4)</f>
        <v>0</v>
      </c>
    </row>
    <row r="5" spans="1:40" x14ac:dyDescent="0.2">
      <c r="A5">
        <f>A4+1</f>
        <v>2</v>
      </c>
      <c r="B5" s="2">
        <v>3.1269999999999999E-2</v>
      </c>
      <c r="C5">
        <f t="shared" si="0"/>
        <v>0.93937548704248364</v>
      </c>
      <c r="E5">
        <f t="shared" ref="E5:E62" si="2">E4+1</f>
        <v>62</v>
      </c>
      <c r="F5">
        <v>7.8151000000000002E-3</v>
      </c>
      <c r="G5">
        <f t="shared" ref="G5:G62" si="3">(1-F5)*G4</f>
        <v>0.97876837095420599</v>
      </c>
      <c r="I5" s="7" t="s">
        <v>15</v>
      </c>
      <c r="J5" s="12">
        <v>1.4E-2</v>
      </c>
      <c r="L5">
        <f t="shared" si="1"/>
        <v>1</v>
      </c>
      <c r="M5" s="19">
        <f t="shared" ref="M5:M54" si="4">$M$4/C4</f>
        <v>50587.287667362551</v>
      </c>
      <c r="N5">
        <f t="shared" ref="N5:N54" si="5">$N$4/C4</f>
        <v>20732.494945640388</v>
      </c>
      <c r="O5">
        <f t="shared" ref="O5:O54" si="6">M5+N5</f>
        <v>71319.782613002943</v>
      </c>
      <c r="Q5">
        <f t="shared" ref="Q5:Q54" si="7">G3*(1-$J$7)^A3*$J$7</f>
        <v>0.14902981949999999</v>
      </c>
      <c r="R5">
        <f>1*(1-$J$7)^A3*F3</f>
        <v>6.4678699999999997E-3</v>
      </c>
      <c r="T5">
        <f>(O5-20)*C4</f>
        <v>68780.706615337491</v>
      </c>
      <c r="U5">
        <f>MAX(O5,100000)*C4</f>
        <v>96466.923312601997</v>
      </c>
      <c r="W5">
        <f>$J$3*(1+$J$2)</f>
        <v>51</v>
      </c>
      <c r="Y5">
        <f>(1-$J$6)*(T5*Q5)</f>
        <v>10024.868013542946</v>
      </c>
      <c r="Z5">
        <f>(1-$J$6)*(U5*R5)</f>
        <v>610.20893786158967</v>
      </c>
      <c r="AA5">
        <f>$J$5*(T5*Q5)</f>
        <v>143.50526808752684</v>
      </c>
      <c r="AB5">
        <f>$J$5*(U5*R5)</f>
        <v>8.7350972700023082</v>
      </c>
      <c r="AC5">
        <f>W5*C4*(1-$J$7)^A3*1</f>
        <v>49.19813088942702</v>
      </c>
      <c r="AD5">
        <f t="shared" ref="AD5:AD54" si="8">SUM(Y5:AC5)</f>
        <v>10836.515447651491</v>
      </c>
    </row>
    <row r="6" spans="1:40" x14ac:dyDescent="0.2">
      <c r="A6">
        <f t="shared" ref="A6:A53" si="9">A5+1</f>
        <v>3</v>
      </c>
      <c r="B6" s="2">
        <v>2.8930000000000001E-2</v>
      </c>
      <c r="C6">
        <f t="shared" si="0"/>
        <v>0.91686961803738021</v>
      </c>
      <c r="E6">
        <f t="shared" si="2"/>
        <v>63</v>
      </c>
      <c r="F6">
        <v>8.6648699999999999E-3</v>
      </c>
      <c r="G6">
        <f t="shared" si="3"/>
        <v>0.97028747025977602</v>
      </c>
      <c r="I6" s="7" t="s">
        <v>8</v>
      </c>
      <c r="J6" s="12">
        <v>2.1999999999999999E-2</v>
      </c>
      <c r="L6">
        <f t="shared" si="1"/>
        <v>2</v>
      </c>
      <c r="M6" s="19">
        <f t="shared" si="4"/>
        <v>51949.407529933771</v>
      </c>
      <c r="N6">
        <f t="shared" si="5"/>
        <v>21290.740790956461</v>
      </c>
      <c r="O6">
        <f t="shared" si="6"/>
        <v>73240.148320890235</v>
      </c>
      <c r="Q6">
        <f t="shared" si="7"/>
        <v>0.12577591867872737</v>
      </c>
      <c r="R6">
        <f t="shared" ref="R6:R54" si="10">G3*(1-$J$7)^A4*F4</f>
        <v>5.9961859751507295E-3</v>
      </c>
      <c r="T6">
        <f t="shared" ref="T6:T54" si="11">(O6-20)*C5</f>
        <v>68781.21249025916</v>
      </c>
      <c r="U6">
        <f t="shared" ref="U6:U54" si="12">MAX(O6,100000)*C5</f>
        <v>93937.548704248358</v>
      </c>
      <c r="W6">
        <f>W5*(1+$J$2)</f>
        <v>52.02</v>
      </c>
      <c r="Y6">
        <f t="shared" ref="Y6:Z54" si="13">(1-$J$6)*(T6*Q6)</f>
        <v>8460.6977446455221</v>
      </c>
      <c r="Z6">
        <f t="shared" si="13"/>
        <v>550.8751378146826</v>
      </c>
      <c r="AA6">
        <f t="shared" ref="AA6:AB54" si="14">$J$5*(T6*Q6)</f>
        <v>121.11428264318744</v>
      </c>
      <c r="AB6">
        <f t="shared" si="14"/>
        <v>7.885738169126336</v>
      </c>
      <c r="AC6">
        <f>W5*C4*(1-$J$7)^A3*G3</f>
        <v>48.879923774591219</v>
      </c>
      <c r="AD6">
        <f t="shared" si="8"/>
        <v>9189.452827047111</v>
      </c>
    </row>
    <row r="7" spans="1:40" x14ac:dyDescent="0.2">
      <c r="A7">
        <f t="shared" si="9"/>
        <v>4</v>
      </c>
      <c r="B7" s="2">
        <v>2.7629999999999998E-2</v>
      </c>
      <c r="C7">
        <f t="shared" si="0"/>
        <v>0.89536842264195826</v>
      </c>
      <c r="E7">
        <f t="shared" si="2"/>
        <v>64</v>
      </c>
      <c r="F7">
        <v>9.6527000000000002E-3</v>
      </c>
      <c r="G7">
        <f t="shared" si="3"/>
        <v>0.9609215763955995</v>
      </c>
      <c r="I7" s="7" t="s">
        <v>9</v>
      </c>
      <c r="J7" s="11">
        <v>0.15</v>
      </c>
      <c r="L7">
        <f t="shared" si="1"/>
        <v>3</v>
      </c>
      <c r="M7" s="19">
        <f t="shared" si="4"/>
        <v>53224.5796348445</v>
      </c>
      <c r="N7">
        <f t="shared" si="5"/>
        <v>21813.352309362501</v>
      </c>
      <c r="O7">
        <f t="shared" si="6"/>
        <v>75037.931944206997</v>
      </c>
      <c r="Q7">
        <f t="shared" si="7"/>
        <v>0.10607402220216205</v>
      </c>
      <c r="R7">
        <f t="shared" si="10"/>
        <v>5.5700578317080269E-3</v>
      </c>
      <c r="T7">
        <f t="shared" si="11"/>
        <v>68781.662607639257</v>
      </c>
      <c r="U7">
        <f t="shared" si="12"/>
        <v>91686.961803738028</v>
      </c>
      <c r="W7">
        <f t="shared" ref="W7:W54" si="15">W6*(1+$J$2)</f>
        <v>53.060400000000001</v>
      </c>
      <c r="Y7">
        <f t="shared" si="13"/>
        <v>7135.43675920037</v>
      </c>
      <c r="Z7">
        <f t="shared" si="13"/>
        <v>499.46624270789636</v>
      </c>
      <c r="AA7">
        <f t="shared" si="14"/>
        <v>102.14326649162085</v>
      </c>
      <c r="AB7">
        <f t="shared" si="14"/>
        <v>7.1498235152459602</v>
      </c>
      <c r="AC7">
        <f t="shared" ref="AC7:AC54" si="16">W6*C5*(1-$J$7)^A4*G4</f>
        <v>40.97470259589133</v>
      </c>
      <c r="AD7">
        <f t="shared" si="8"/>
        <v>7785.1707945110247</v>
      </c>
    </row>
    <row r="8" spans="1:40" x14ac:dyDescent="0.2">
      <c r="A8">
        <f t="shared" si="9"/>
        <v>5</v>
      </c>
      <c r="B8" s="3">
        <v>2.6849999999999999E-2</v>
      </c>
      <c r="C8">
        <f t="shared" si="0"/>
        <v>0.87437144441584536</v>
      </c>
      <c r="E8">
        <f t="shared" si="2"/>
        <v>65</v>
      </c>
      <c r="F8">
        <v>1.0795270000000001E-2</v>
      </c>
      <c r="G8">
        <f t="shared" si="3"/>
        <v>0.95054816852958335</v>
      </c>
      <c r="I8" s="7" t="s">
        <v>10</v>
      </c>
      <c r="J8" s="10">
        <v>20000</v>
      </c>
      <c r="L8">
        <f t="shared" si="1"/>
        <v>4</v>
      </c>
      <c r="M8" s="19">
        <f t="shared" si="4"/>
        <v>54502.703876920445</v>
      </c>
      <c r="N8">
        <f t="shared" si="5"/>
        <v>22337.173720049363</v>
      </c>
      <c r="O8">
        <f t="shared" si="6"/>
        <v>76839.877596969804</v>
      </c>
      <c r="Q8">
        <f t="shared" si="7"/>
        <v>8.9381668900992736E-2</v>
      </c>
      <c r="R8">
        <f t="shared" si="10"/>
        <v>5.208333138966805E-3</v>
      </c>
      <c r="T8">
        <f t="shared" si="11"/>
        <v>68782.092631547159</v>
      </c>
      <c r="U8">
        <f t="shared" si="12"/>
        <v>89536.842264195831</v>
      </c>
      <c r="W8">
        <f t="shared" si="15"/>
        <v>54.121608000000002</v>
      </c>
      <c r="Y8">
        <f t="shared" si="13"/>
        <v>6012.6053488523321</v>
      </c>
      <c r="Z8">
        <f t="shared" si="13"/>
        <v>456.07827326314754</v>
      </c>
      <c r="AA8">
        <f t="shared" si="14"/>
        <v>86.070015218745041</v>
      </c>
      <c r="AB8">
        <f t="shared" si="14"/>
        <v>6.5287278381227667</v>
      </c>
      <c r="AC8">
        <f t="shared" si="16"/>
        <v>34.402965473215332</v>
      </c>
      <c r="AD8">
        <f t="shared" si="8"/>
        <v>6595.6853306455632</v>
      </c>
    </row>
    <row r="9" spans="1:40" x14ac:dyDescent="0.2">
      <c r="A9">
        <f t="shared" si="9"/>
        <v>6</v>
      </c>
      <c r="B9" s="2">
        <v>2.6440000000000002E-2</v>
      </c>
      <c r="C9">
        <f t="shared" si="0"/>
        <v>0.85330349293915797</v>
      </c>
      <c r="E9">
        <f t="shared" si="2"/>
        <v>66</v>
      </c>
      <c r="F9">
        <v>1.1728260000000001E-2</v>
      </c>
      <c r="G9">
        <f t="shared" si="3"/>
        <v>0.93939989246654454</v>
      </c>
      <c r="I9" s="7" t="s">
        <v>36</v>
      </c>
      <c r="J9" s="10">
        <f>80000*(1-J11)</f>
        <v>48800</v>
      </c>
      <c r="L9">
        <f t="shared" si="1"/>
        <v>5</v>
      </c>
      <c r="M9" s="19">
        <f t="shared" si="4"/>
        <v>55811.520734877791</v>
      </c>
      <c r="N9">
        <f t="shared" si="5"/>
        <v>22873.574071671228</v>
      </c>
      <c r="O9">
        <f t="shared" si="6"/>
        <v>78685.094806549023</v>
      </c>
      <c r="Q9">
        <f t="shared" si="7"/>
        <v>7.5241060295753295E-2</v>
      </c>
      <c r="R9">
        <f t="shared" si="10"/>
        <v>4.8890551339368041E-3</v>
      </c>
      <c r="T9">
        <f t="shared" si="11"/>
        <v>68782.512571111685</v>
      </c>
      <c r="U9">
        <f t="shared" si="12"/>
        <v>87437.144441584533</v>
      </c>
      <c r="W9">
        <f t="shared" si="15"/>
        <v>55.204040160000005</v>
      </c>
      <c r="Y9">
        <f t="shared" si="13"/>
        <v>5061.4132537919822</v>
      </c>
      <c r="Z9">
        <f t="shared" si="13"/>
        <v>418.08034949046692</v>
      </c>
      <c r="AA9">
        <f t="shared" si="14"/>
        <v>72.453768459189931</v>
      </c>
      <c r="AB9">
        <f t="shared" si="14"/>
        <v>5.9847902790046392</v>
      </c>
      <c r="AC9">
        <f t="shared" si="16"/>
        <v>28.875510138529314</v>
      </c>
      <c r="AD9">
        <f t="shared" si="8"/>
        <v>5586.8076721591724</v>
      </c>
    </row>
    <row r="10" spans="1:40" x14ac:dyDescent="0.2">
      <c r="A10">
        <f t="shared" si="9"/>
        <v>7</v>
      </c>
      <c r="B10" s="2">
        <v>2.622E-2</v>
      </c>
      <c r="C10">
        <f t="shared" si="0"/>
        <v>0.83231858232873779</v>
      </c>
      <c r="E10">
        <f t="shared" si="2"/>
        <v>67</v>
      </c>
      <c r="F10">
        <v>1.2797940000000001E-2</v>
      </c>
      <c r="G10">
        <f t="shared" si="3"/>
        <v>0.9273775090067512</v>
      </c>
      <c r="I10" s="7" t="s">
        <v>13</v>
      </c>
      <c r="J10" s="10">
        <f>J8+J9</f>
        <v>68800</v>
      </c>
      <c r="L10">
        <f t="shared" si="1"/>
        <v>6</v>
      </c>
      <c r="M10" s="19">
        <f t="shared" si="4"/>
        <v>57189.49987174086</v>
      </c>
      <c r="N10">
        <f t="shared" si="5"/>
        <v>23438.319619565926</v>
      </c>
      <c r="O10">
        <f t="shared" si="6"/>
        <v>80627.819491306785</v>
      </c>
      <c r="Q10">
        <f t="shared" si="7"/>
        <v>6.3264490824558192E-2</v>
      </c>
      <c r="R10">
        <f t="shared" si="10"/>
        <v>4.6027361788806417E-3</v>
      </c>
      <c r="T10">
        <f t="shared" si="11"/>
        <v>68782.933930141226</v>
      </c>
      <c r="U10">
        <f t="shared" si="12"/>
        <v>85330.349293915802</v>
      </c>
      <c r="W10">
        <f t="shared" si="15"/>
        <v>56.308120963200004</v>
      </c>
      <c r="Y10">
        <f t="shared" si="13"/>
        <v>4255.7839120744002</v>
      </c>
      <c r="Z10">
        <f t="shared" si="13"/>
        <v>384.11251796289264</v>
      </c>
      <c r="AA10">
        <f t="shared" si="14"/>
        <v>60.921242095134573</v>
      </c>
      <c r="AB10">
        <f t="shared" si="14"/>
        <v>5.4985432019227991</v>
      </c>
      <c r="AC10">
        <f t="shared" si="16"/>
        <v>24.211989499224298</v>
      </c>
      <c r="AD10">
        <f t="shared" si="8"/>
        <v>4730.5282048335748</v>
      </c>
    </row>
    <row r="11" spans="1:40" x14ac:dyDescent="0.2">
      <c r="A11">
        <f t="shared" si="9"/>
        <v>8</v>
      </c>
      <c r="B11" s="2">
        <v>2.614E-2</v>
      </c>
      <c r="C11">
        <f t="shared" si="0"/>
        <v>0.8112978740569462</v>
      </c>
      <c r="E11">
        <f t="shared" si="2"/>
        <v>68</v>
      </c>
      <c r="F11">
        <v>1.397499E-2</v>
      </c>
      <c r="G11">
        <f t="shared" si="3"/>
        <v>0.91441741759215689</v>
      </c>
      <c r="I11" s="16" t="s">
        <v>35</v>
      </c>
      <c r="J11" s="17">
        <v>0.39</v>
      </c>
      <c r="L11">
        <f t="shared" si="1"/>
        <v>7</v>
      </c>
      <c r="M11" s="19">
        <f t="shared" si="4"/>
        <v>58631.39552100694</v>
      </c>
      <c r="N11">
        <f t="shared" si="5"/>
        <v>24029.260459429071</v>
      </c>
      <c r="O11">
        <f t="shared" si="6"/>
        <v>82660.655980436015</v>
      </c>
      <c r="Q11">
        <f t="shared" si="7"/>
        <v>5.3144132163290135E-2</v>
      </c>
      <c r="R11">
        <f t="shared" si="10"/>
        <v>4.2045669172288535E-3</v>
      </c>
      <c r="T11">
        <f t="shared" si="11"/>
        <v>68783.353628353434</v>
      </c>
      <c r="U11">
        <f t="shared" si="12"/>
        <v>83231.858232873783</v>
      </c>
      <c r="W11">
        <f t="shared" si="15"/>
        <v>57.434283382464002</v>
      </c>
      <c r="Y11">
        <f t="shared" si="13"/>
        <v>3575.0121398706269</v>
      </c>
      <c r="Z11">
        <f t="shared" si="13"/>
        <v>342.25493139854376</v>
      </c>
      <c r="AA11">
        <f t="shared" si="14"/>
        <v>51.176042902033522</v>
      </c>
      <c r="AB11">
        <f t="shared" si="14"/>
        <v>4.8993548461959229</v>
      </c>
      <c r="AC11">
        <f t="shared" si="16"/>
        <v>20.264846398804838</v>
      </c>
      <c r="AD11">
        <f t="shared" si="8"/>
        <v>3993.607315416205</v>
      </c>
    </row>
    <row r="12" spans="1:40" x14ac:dyDescent="0.2">
      <c r="A12">
        <f t="shared" si="9"/>
        <v>9</v>
      </c>
      <c r="B12" s="2">
        <v>2.6120000000000001E-2</v>
      </c>
      <c r="C12">
        <f t="shared" si="0"/>
        <v>0.79050760649052454</v>
      </c>
      <c r="E12">
        <f t="shared" si="2"/>
        <v>69</v>
      </c>
      <c r="F12">
        <v>1.5660050000000002E-2</v>
      </c>
      <c r="G12">
        <f t="shared" si="3"/>
        <v>0.90009759511179277</v>
      </c>
      <c r="L12">
        <f t="shared" si="1"/>
        <v>8</v>
      </c>
      <c r="M12" s="19">
        <f t="shared" si="4"/>
        <v>60150.533559237032</v>
      </c>
      <c r="N12">
        <f t="shared" si="5"/>
        <v>24651.858016080751</v>
      </c>
      <c r="O12">
        <f t="shared" si="6"/>
        <v>84802.391575317786</v>
      </c>
      <c r="Q12">
        <f t="shared" si="7"/>
        <v>4.4594397236235435E-2</v>
      </c>
      <c r="R12">
        <f t="shared" si="10"/>
        <v>3.8541006837411918E-3</v>
      </c>
      <c r="T12">
        <f t="shared" si="11"/>
        <v>68783.774042518868</v>
      </c>
      <c r="U12">
        <f t="shared" si="12"/>
        <v>81129.787405694617</v>
      </c>
      <c r="W12">
        <f t="shared" si="15"/>
        <v>58.582969050113284</v>
      </c>
      <c r="Y12">
        <f t="shared" si="13"/>
        <v>2999.8887823122359</v>
      </c>
      <c r="Z12">
        <f t="shared" si="13"/>
        <v>305.80335699159968</v>
      </c>
      <c r="AA12">
        <f t="shared" si="14"/>
        <v>42.94319320283364</v>
      </c>
      <c r="AB12">
        <f t="shared" si="14"/>
        <v>4.3775531675689123</v>
      </c>
      <c r="AC12">
        <f t="shared" si="16"/>
        <v>16.936546462787241</v>
      </c>
      <c r="AD12">
        <f t="shared" si="8"/>
        <v>3369.9494321370253</v>
      </c>
    </row>
    <row r="13" spans="1:40" x14ac:dyDescent="0.2">
      <c r="A13">
        <f t="shared" si="9"/>
        <v>10</v>
      </c>
      <c r="B13" s="3">
        <v>2.6159999999999999E-2</v>
      </c>
      <c r="C13">
        <f t="shared" si="0"/>
        <v>0.76981888968614964</v>
      </c>
      <c r="E13">
        <f t="shared" si="2"/>
        <v>70</v>
      </c>
      <c r="F13">
        <v>1.7473579999999999E-2</v>
      </c>
      <c r="G13">
        <f t="shared" si="3"/>
        <v>0.88436966777579928</v>
      </c>
      <c r="L13">
        <f t="shared" si="1"/>
        <v>9</v>
      </c>
      <c r="M13" s="19">
        <f t="shared" si="4"/>
        <v>61732.486315531671</v>
      </c>
      <c r="N13">
        <f t="shared" si="5"/>
        <v>25300.199309644126</v>
      </c>
      <c r="O13">
        <f t="shared" si="6"/>
        <v>87032.6856251758</v>
      </c>
      <c r="Q13">
        <f t="shared" si="7"/>
        <v>3.737551233368256E-2</v>
      </c>
      <c r="R13">
        <f t="shared" si="10"/>
        <v>3.5315021141170341E-3</v>
      </c>
      <c r="T13">
        <f t="shared" si="11"/>
        <v>68784.189847870191</v>
      </c>
      <c r="U13">
        <f t="shared" si="12"/>
        <v>79050.760649052449</v>
      </c>
      <c r="W13">
        <f t="shared" si="15"/>
        <v>59.754628431115549</v>
      </c>
      <c r="Y13">
        <f t="shared" si="13"/>
        <v>2514.2857606289635</v>
      </c>
      <c r="Z13">
        <f t="shared" si="13"/>
        <v>273.02623393088527</v>
      </c>
      <c r="AA13">
        <f t="shared" si="14"/>
        <v>35.991820704300089</v>
      </c>
      <c r="AB13">
        <f t="shared" si="14"/>
        <v>3.9083509969656376</v>
      </c>
      <c r="AC13">
        <f t="shared" si="16"/>
        <v>14.129954241959833</v>
      </c>
      <c r="AD13">
        <f t="shared" si="8"/>
        <v>2841.3421205030741</v>
      </c>
    </row>
    <row r="14" spans="1:40" x14ac:dyDescent="0.2">
      <c r="A14">
        <f t="shared" si="9"/>
        <v>11</v>
      </c>
      <c r="B14" s="2">
        <v>2.631E-2</v>
      </c>
      <c r="C14">
        <f t="shared" si="0"/>
        <v>0.74870517334432718</v>
      </c>
      <c r="E14">
        <f t="shared" si="2"/>
        <v>71</v>
      </c>
      <c r="F14">
        <v>1.9737480000000002E-2</v>
      </c>
      <c r="G14">
        <f t="shared" si="3"/>
        <v>0.86691443914546784</v>
      </c>
      <c r="L14">
        <f t="shared" si="1"/>
        <v>10</v>
      </c>
      <c r="M14" s="19">
        <f t="shared" si="4"/>
        <v>63391.533585120851</v>
      </c>
      <c r="N14">
        <f t="shared" si="5"/>
        <v>25980.136715213463</v>
      </c>
      <c r="O14">
        <f t="shared" si="6"/>
        <v>89371.670300334314</v>
      </c>
      <c r="Q14">
        <f t="shared" si="7"/>
        <v>3.1271678450497248E-2</v>
      </c>
      <c r="R14">
        <f t="shared" si="10"/>
        <v>3.3167135542194852E-3</v>
      </c>
      <c r="T14">
        <f t="shared" si="11"/>
        <v>68784.603622206268</v>
      </c>
      <c r="U14">
        <f t="shared" si="12"/>
        <v>76981.888968614963</v>
      </c>
      <c r="W14">
        <f t="shared" si="15"/>
        <v>60.949720999737863</v>
      </c>
      <c r="Y14">
        <f t="shared" si="13"/>
        <v>2103.6877866685345</v>
      </c>
      <c r="Z14">
        <f t="shared" si="13"/>
        <v>249.70968333104895</v>
      </c>
      <c r="AA14">
        <f t="shared" si="14"/>
        <v>30.114140095459597</v>
      </c>
      <c r="AB14">
        <f t="shared" si="14"/>
        <v>3.574576244002746</v>
      </c>
      <c r="AC14">
        <f t="shared" si="16"/>
        <v>11.769919673164781</v>
      </c>
      <c r="AD14">
        <f t="shared" si="8"/>
        <v>2398.8561060122106</v>
      </c>
    </row>
    <row r="15" spans="1:40" x14ac:dyDescent="0.2">
      <c r="A15">
        <f t="shared" si="9"/>
        <v>12</v>
      </c>
      <c r="B15" s="2">
        <v>2.6329999999999999E-2</v>
      </c>
      <c r="C15">
        <f t="shared" si="0"/>
        <v>0.72908861312888584</v>
      </c>
      <c r="E15">
        <f t="shared" si="2"/>
        <v>72</v>
      </c>
      <c r="F15">
        <v>2.1721769999999998E-2</v>
      </c>
      <c r="G15">
        <f t="shared" si="3"/>
        <v>0.84808352308867097</v>
      </c>
      <c r="L15">
        <f t="shared" si="1"/>
        <v>11</v>
      </c>
      <c r="M15" s="19">
        <f t="shared" si="4"/>
        <v>65179.194344309719</v>
      </c>
      <c r="N15">
        <f t="shared" si="5"/>
        <v>26712.784567340052</v>
      </c>
      <c r="O15">
        <f t="shared" si="6"/>
        <v>91891.97891164977</v>
      </c>
      <c r="Q15">
        <f t="shared" si="7"/>
        <v>2.6116462734054477E-2</v>
      </c>
      <c r="R15">
        <f t="shared" si="10"/>
        <v>3.0964263257878912E-3</v>
      </c>
      <c r="T15">
        <f t="shared" si="11"/>
        <v>68785.025896533116</v>
      </c>
      <c r="U15">
        <f t="shared" si="12"/>
        <v>74870.51733443272</v>
      </c>
      <c r="W15">
        <f t="shared" si="15"/>
        <v>62.168715419732621</v>
      </c>
      <c r="Y15">
        <f t="shared" si="13"/>
        <v>1756.9002910470481</v>
      </c>
      <c r="Z15">
        <f t="shared" si="13"/>
        <v>226.73075799990281</v>
      </c>
      <c r="AA15">
        <f t="shared" si="14"/>
        <v>25.14990191682891</v>
      </c>
      <c r="AB15">
        <f t="shared" si="14"/>
        <v>3.2456345725957458</v>
      </c>
      <c r="AC15">
        <f t="shared" si="16"/>
        <v>9.781832418842793</v>
      </c>
      <c r="AD15">
        <f t="shared" si="8"/>
        <v>2021.8084179552184</v>
      </c>
    </row>
    <row r="16" spans="1:40" x14ac:dyDescent="0.2">
      <c r="A16">
        <f t="shared" si="9"/>
        <v>13</v>
      </c>
      <c r="B16" s="2">
        <v>2.6370000000000001E-2</v>
      </c>
      <c r="C16">
        <f t="shared" si="0"/>
        <v>0.70977305563018611</v>
      </c>
      <c r="E16">
        <f t="shared" si="2"/>
        <v>73</v>
      </c>
      <c r="F16">
        <v>2.3921029999999999E-2</v>
      </c>
      <c r="G16">
        <f t="shared" si="3"/>
        <v>0.82779649169036118</v>
      </c>
      <c r="L16">
        <f t="shared" si="1"/>
        <v>12</v>
      </c>
      <c r="M16" s="19">
        <f t="shared" si="4"/>
        <v>66932.879105839631</v>
      </c>
      <c r="N16">
        <f t="shared" si="5"/>
        <v>27431.507830262144</v>
      </c>
      <c r="O16">
        <f t="shared" si="6"/>
        <v>94364.386936101771</v>
      </c>
      <c r="Q16">
        <f t="shared" si="7"/>
        <v>2.1760841137194783E-2</v>
      </c>
      <c r="R16">
        <f t="shared" si="10"/>
        <v>2.921014578343492E-3</v>
      </c>
      <c r="T16">
        <f t="shared" si="11"/>
        <v>68785.41822773742</v>
      </c>
      <c r="U16">
        <f t="shared" si="12"/>
        <v>72908.861312888577</v>
      </c>
      <c r="W16">
        <f t="shared" si="15"/>
        <v>63.412089728127278</v>
      </c>
      <c r="Y16">
        <f t="shared" si="13"/>
        <v>1463.8983303198918</v>
      </c>
      <c r="Z16">
        <f t="shared" si="13"/>
        <v>208.2825541560932</v>
      </c>
      <c r="AA16">
        <f t="shared" si="14"/>
        <v>20.95559982053015</v>
      </c>
      <c r="AB16">
        <f t="shared" si="14"/>
        <v>2.9815498549951993</v>
      </c>
      <c r="AC16">
        <f t="shared" si="16"/>
        <v>8.1041192611500144</v>
      </c>
      <c r="AD16">
        <f t="shared" si="8"/>
        <v>1704.2221534126604</v>
      </c>
    </row>
    <row r="17" spans="1:30" x14ac:dyDescent="0.2">
      <c r="A17">
        <f t="shared" si="9"/>
        <v>14</v>
      </c>
      <c r="B17" s="2">
        <v>2.6409999999999999E-2</v>
      </c>
      <c r="C17">
        <f t="shared" si="0"/>
        <v>0.69091394491216429</v>
      </c>
      <c r="E17">
        <f t="shared" si="2"/>
        <v>74</v>
      </c>
      <c r="F17">
        <v>2.5978890000000001E-2</v>
      </c>
      <c r="G17">
        <f t="shared" si="3"/>
        <v>0.80629125769035137</v>
      </c>
      <c r="L17">
        <f t="shared" si="1"/>
        <v>13</v>
      </c>
      <c r="M17" s="19">
        <f t="shared" si="4"/>
        <v>68754.371010423813</v>
      </c>
      <c r="N17">
        <f t="shared" si="5"/>
        <v>28178.020905911402</v>
      </c>
      <c r="O17">
        <f t="shared" si="6"/>
        <v>96932.391916335211</v>
      </c>
      <c r="Q17">
        <f t="shared" si="7"/>
        <v>1.8094933578355184E-2</v>
      </c>
      <c r="R17">
        <f t="shared" si="10"/>
        <v>2.6785425884025397E-3</v>
      </c>
      <c r="T17">
        <f t="shared" si="11"/>
        <v>68785.804538887387</v>
      </c>
      <c r="U17">
        <f t="shared" si="12"/>
        <v>70977.305563018614</v>
      </c>
      <c r="W17">
        <f t="shared" si="15"/>
        <v>64.680331522689826</v>
      </c>
      <c r="Y17">
        <f t="shared" si="13"/>
        <v>1217.2917238510622</v>
      </c>
      <c r="Z17">
        <f t="shared" si="13"/>
        <v>185.93318957387251</v>
      </c>
      <c r="AA17">
        <f t="shared" si="14"/>
        <v>17.425443899708458</v>
      </c>
      <c r="AB17">
        <f t="shared" si="14"/>
        <v>2.6616203006484818</v>
      </c>
      <c r="AC17">
        <f t="shared" si="16"/>
        <v>6.707131178204393</v>
      </c>
      <c r="AD17">
        <f t="shared" si="8"/>
        <v>1430.0191088034962</v>
      </c>
    </row>
    <row r="18" spans="1:30" x14ac:dyDescent="0.2">
      <c r="A18">
        <f t="shared" si="9"/>
        <v>15</v>
      </c>
      <c r="B18" s="3">
        <v>2.6360000000000001E-2</v>
      </c>
      <c r="C18">
        <f t="shared" si="0"/>
        <v>0.67341062112038597</v>
      </c>
      <c r="E18">
        <f t="shared" si="2"/>
        <v>75</v>
      </c>
      <c r="F18">
        <v>2.922232E-2</v>
      </c>
      <c r="G18">
        <f t="shared" si="3"/>
        <v>0.78272955654492149</v>
      </c>
      <c r="L18">
        <f t="shared" si="1"/>
        <v>14</v>
      </c>
      <c r="M18" s="19">
        <f t="shared" si="4"/>
        <v>70631.082726523819</v>
      </c>
      <c r="N18">
        <f t="shared" si="5"/>
        <v>28947.165051854026</v>
      </c>
      <c r="O18">
        <f t="shared" si="6"/>
        <v>99578.247778377845</v>
      </c>
      <c r="Q18">
        <f t="shared" si="7"/>
        <v>1.5012771509972439E-2</v>
      </c>
      <c r="R18">
        <f t="shared" si="10"/>
        <v>2.452813544196436E-3</v>
      </c>
      <c r="T18">
        <f t="shared" si="11"/>
        <v>68786.181721101748</v>
      </c>
      <c r="U18">
        <f t="shared" si="12"/>
        <v>69091.39449121643</v>
      </c>
      <c r="W18">
        <f t="shared" si="15"/>
        <v>65.973938153143621</v>
      </c>
      <c r="Y18">
        <f t="shared" si="13"/>
        <v>1009.9524621794517</v>
      </c>
      <c r="Z18">
        <f t="shared" si="13"/>
        <v>165.74000541517424</v>
      </c>
      <c r="AA18">
        <f t="shared" si="14"/>
        <v>14.457397209112807</v>
      </c>
      <c r="AB18">
        <f t="shared" si="14"/>
        <v>2.3725563147366455</v>
      </c>
      <c r="AC18">
        <f t="shared" si="16"/>
        <v>5.5380577490381651</v>
      </c>
      <c r="AD18">
        <f t="shared" si="8"/>
        <v>1198.0604788675134</v>
      </c>
    </row>
    <row r="19" spans="1:30" x14ac:dyDescent="0.2">
      <c r="A19">
        <f t="shared" si="9"/>
        <v>16</v>
      </c>
      <c r="B19" s="2">
        <v>2.6200000000000001E-2</v>
      </c>
      <c r="C19">
        <f t="shared" si="0"/>
        <v>0.65757266758197042</v>
      </c>
      <c r="E19">
        <f t="shared" si="2"/>
        <v>76</v>
      </c>
      <c r="F19">
        <v>3.2869429999999998E-2</v>
      </c>
      <c r="G19">
        <f t="shared" si="3"/>
        <v>0.75700168217713715</v>
      </c>
      <c r="L19">
        <f t="shared" si="1"/>
        <v>15</v>
      </c>
      <c r="M19" s="19">
        <f t="shared" si="4"/>
        <v>72466.929492156021</v>
      </c>
      <c r="N19">
        <f t="shared" si="5"/>
        <v>29699.561267277055</v>
      </c>
      <c r="O19">
        <f t="shared" si="6"/>
        <v>102166.49075943307</v>
      </c>
      <c r="Q19">
        <f t="shared" si="7"/>
        <v>1.2429342914771772E-2</v>
      </c>
      <c r="R19">
        <f t="shared" si="10"/>
        <v>2.2100857913653449E-3</v>
      </c>
      <c r="T19">
        <f t="shared" si="11"/>
        <v>68786.531787577595</v>
      </c>
      <c r="U19">
        <f t="shared" si="12"/>
        <v>68800</v>
      </c>
      <c r="W19">
        <f t="shared" si="15"/>
        <v>67.293416916206496</v>
      </c>
      <c r="Y19">
        <f t="shared" si="13"/>
        <v>836.16202089252647</v>
      </c>
      <c r="Z19">
        <f t="shared" si="13"/>
        <v>148.70871659212514</v>
      </c>
      <c r="AA19">
        <f t="shared" si="14"/>
        <v>11.969599481079111</v>
      </c>
      <c r="AB19">
        <f t="shared" si="14"/>
        <v>2.1287546342431005</v>
      </c>
      <c r="AC19">
        <f t="shared" si="16"/>
        <v>4.5621124202524106</v>
      </c>
      <c r="AD19">
        <f t="shared" si="8"/>
        <v>1003.5312040202263</v>
      </c>
    </row>
    <row r="20" spans="1:30" x14ac:dyDescent="0.2">
      <c r="A20">
        <f t="shared" si="9"/>
        <v>17</v>
      </c>
      <c r="B20" s="2">
        <v>2.598E-2</v>
      </c>
      <c r="C20">
        <f t="shared" si="0"/>
        <v>0.64296820748672578</v>
      </c>
      <c r="E20">
        <f t="shared" si="2"/>
        <v>77</v>
      </c>
      <c r="F20">
        <v>3.7547710000000005E-2</v>
      </c>
      <c r="G20">
        <f t="shared" si="3"/>
        <v>0.72857800254523786</v>
      </c>
      <c r="L20">
        <f t="shared" si="1"/>
        <v>16</v>
      </c>
      <c r="M20" s="19">
        <f t="shared" si="4"/>
        <v>74212.330295673033</v>
      </c>
      <c r="N20">
        <f t="shared" si="5"/>
        <v>30414.88946543977</v>
      </c>
      <c r="O20">
        <f t="shared" si="6"/>
        <v>104627.21976111281</v>
      </c>
      <c r="Q20">
        <f t="shared" si="7"/>
        <v>1.025620937691759E-2</v>
      </c>
      <c r="R20">
        <f t="shared" si="10"/>
        <v>2.0582140042560955E-3</v>
      </c>
      <c r="T20">
        <f t="shared" si="11"/>
        <v>68786.848546648354</v>
      </c>
      <c r="U20">
        <f t="shared" si="12"/>
        <v>68800</v>
      </c>
      <c r="W20">
        <f t="shared" si="15"/>
        <v>68.639285254530634</v>
      </c>
      <c r="Y20">
        <f t="shared" si="13"/>
        <v>689.97149000914453</v>
      </c>
      <c r="Z20">
        <f t="shared" si="13"/>
        <v>138.48981077597733</v>
      </c>
      <c r="AA20">
        <f t="shared" si="14"/>
        <v>9.8768924950184296</v>
      </c>
      <c r="AB20">
        <f t="shared" si="14"/>
        <v>1.9824717288994711</v>
      </c>
      <c r="AC20">
        <f t="shared" si="16"/>
        <v>3.7549957825125309</v>
      </c>
      <c r="AD20">
        <f t="shared" si="8"/>
        <v>844.07566079155231</v>
      </c>
    </row>
    <row r="21" spans="1:30" x14ac:dyDescent="0.2">
      <c r="A21">
        <f t="shared" si="9"/>
        <v>18</v>
      </c>
      <c r="B21" s="2">
        <v>2.5739999999999999E-2</v>
      </c>
      <c r="C21">
        <f t="shared" si="0"/>
        <v>0.62919125908722606</v>
      </c>
      <c r="E21">
        <f t="shared" si="2"/>
        <v>78</v>
      </c>
      <c r="F21">
        <v>4.150015E-2</v>
      </c>
      <c r="G21">
        <f t="shared" si="3"/>
        <v>0.69834190615291014</v>
      </c>
      <c r="L21">
        <f t="shared" si="1"/>
        <v>17</v>
      </c>
      <c r="M21" s="19">
        <f t="shared" si="4"/>
        <v>75897.998426317965</v>
      </c>
      <c r="N21">
        <f t="shared" si="5"/>
        <v>31105.737059966381</v>
      </c>
      <c r="O21">
        <f t="shared" si="6"/>
        <v>107003.73548628435</v>
      </c>
      <c r="Q21">
        <f t="shared" si="7"/>
        <v>8.4312295776270071E-3</v>
      </c>
      <c r="R21">
        <f t="shared" si="10"/>
        <v>1.9103226183529729E-3</v>
      </c>
      <c r="T21">
        <f t="shared" si="11"/>
        <v>68787.140635850257</v>
      </c>
      <c r="U21">
        <f t="shared" si="12"/>
        <v>68800</v>
      </c>
      <c r="W21">
        <f t="shared" si="15"/>
        <v>70.012070959621255</v>
      </c>
      <c r="Y21">
        <f t="shared" si="13"/>
        <v>567.2010508462032</v>
      </c>
      <c r="Z21">
        <f t="shared" si="13"/>
        <v>128.53873182754546</v>
      </c>
      <c r="AA21">
        <f t="shared" si="14"/>
        <v>8.1194424456511705</v>
      </c>
      <c r="AB21">
        <f t="shared" si="14"/>
        <v>1.8400227459975835</v>
      </c>
      <c r="AC21">
        <f t="shared" si="16"/>
        <v>3.0861151382334837</v>
      </c>
      <c r="AD21">
        <f t="shared" si="8"/>
        <v>708.78536300363089</v>
      </c>
    </row>
    <row r="22" spans="1:30" x14ac:dyDescent="0.2">
      <c r="A22">
        <f t="shared" si="9"/>
        <v>19</v>
      </c>
      <c r="B22" s="2">
        <v>2.5520000000000001E-2</v>
      </c>
      <c r="C22">
        <f t="shared" si="0"/>
        <v>0.615771084861094</v>
      </c>
      <c r="E22">
        <f t="shared" si="2"/>
        <v>79</v>
      </c>
      <c r="F22">
        <v>4.704303E-2</v>
      </c>
      <c r="G22">
        <f t="shared" si="3"/>
        <v>0.66548978691150162</v>
      </c>
      <c r="L22">
        <f t="shared" si="1"/>
        <v>18</v>
      </c>
      <c r="M22" s="19">
        <f t="shared" si="4"/>
        <v>77559.882301598787</v>
      </c>
      <c r="N22">
        <f t="shared" si="5"/>
        <v>31786.837008851962</v>
      </c>
      <c r="O22">
        <f t="shared" si="6"/>
        <v>109346.71931045075</v>
      </c>
      <c r="Q22">
        <f t="shared" si="7"/>
        <v>6.8974577823274182E-3</v>
      </c>
      <c r="R22">
        <f t="shared" si="10"/>
        <v>1.7939157243702477E-3</v>
      </c>
      <c r="T22">
        <f t="shared" si="11"/>
        <v>68787.416174818252</v>
      </c>
      <c r="U22">
        <f t="shared" si="12"/>
        <v>68800</v>
      </c>
      <c r="W22">
        <f t="shared" si="15"/>
        <v>71.412312378813681</v>
      </c>
      <c r="Y22">
        <f t="shared" si="13"/>
        <v>464.02021644272878</v>
      </c>
      <c r="Z22">
        <f t="shared" si="13"/>
        <v>120.70613099626624</v>
      </c>
      <c r="AA22">
        <f t="shared" si="14"/>
        <v>6.6424161862967317</v>
      </c>
      <c r="AB22">
        <f t="shared" si="14"/>
        <v>1.7278996257134227</v>
      </c>
      <c r="AC22">
        <f t="shared" si="16"/>
        <v>2.5302421107622197</v>
      </c>
      <c r="AD22">
        <f t="shared" si="8"/>
        <v>595.6269053617674</v>
      </c>
    </row>
    <row r="23" spans="1:30" x14ac:dyDescent="0.2">
      <c r="A23">
        <f t="shared" si="9"/>
        <v>20</v>
      </c>
      <c r="B23" s="3">
        <v>2.5360000000000001E-2</v>
      </c>
      <c r="C23">
        <f t="shared" si="0"/>
        <v>0.60217932257416118</v>
      </c>
      <c r="E23">
        <f t="shared" si="2"/>
        <v>80</v>
      </c>
      <c r="F23">
        <v>5.2770629999999999E-2</v>
      </c>
      <c r="G23">
        <f t="shared" si="3"/>
        <v>0.63037147159761586</v>
      </c>
      <c r="L23">
        <f t="shared" si="1"/>
        <v>19</v>
      </c>
      <c r="M23" s="19">
        <f t="shared" si="4"/>
        <v>79250.229833393896</v>
      </c>
      <c r="N23">
        <f t="shared" si="5"/>
        <v>32479.602390735206</v>
      </c>
      <c r="O23">
        <f t="shared" si="6"/>
        <v>111729.8322241291</v>
      </c>
      <c r="Q23">
        <f t="shared" si="7"/>
        <v>5.6195304122808381E-3</v>
      </c>
      <c r="R23">
        <f t="shared" si="10"/>
        <v>1.6220580179831128E-3</v>
      </c>
      <c r="T23">
        <f t="shared" si="11"/>
        <v>68787.684578302767</v>
      </c>
      <c r="U23">
        <f t="shared" si="12"/>
        <v>68800</v>
      </c>
      <c r="W23">
        <f t="shared" si="15"/>
        <v>72.840558626389949</v>
      </c>
      <c r="Y23">
        <f t="shared" si="13"/>
        <v>378.05028679763461</v>
      </c>
      <c r="Z23">
        <f t="shared" si="13"/>
        <v>109.14244462121893</v>
      </c>
      <c r="AA23">
        <f t="shared" si="14"/>
        <v>5.4117627966941564</v>
      </c>
      <c r="AB23">
        <f t="shared" si="14"/>
        <v>1.5623662829213343</v>
      </c>
      <c r="AC23">
        <f t="shared" si="16"/>
        <v>2.0661106131617797</v>
      </c>
      <c r="AD23">
        <f t="shared" si="8"/>
        <v>496.23297111163083</v>
      </c>
    </row>
    <row r="24" spans="1:30" x14ac:dyDescent="0.2">
      <c r="A24">
        <f t="shared" si="9"/>
        <v>21</v>
      </c>
      <c r="B24" s="2">
        <v>2.5270000000000001E-2</v>
      </c>
      <c r="C24">
        <f t="shared" si="0"/>
        <v>0.58821073643155597</v>
      </c>
      <c r="E24">
        <f t="shared" si="2"/>
        <v>81</v>
      </c>
      <c r="F24">
        <v>5.8951179999999999E-2</v>
      </c>
      <c r="G24">
        <f t="shared" si="3"/>
        <v>0.59321032950859998</v>
      </c>
      <c r="L24">
        <f t="shared" si="1"/>
        <v>20</v>
      </c>
      <c r="M24" s="19">
        <f t="shared" si="4"/>
        <v>81038.983190908315</v>
      </c>
      <c r="N24">
        <f t="shared" si="5"/>
        <v>33212.698029060783</v>
      </c>
      <c r="O24">
        <f t="shared" si="6"/>
        <v>114251.68121996909</v>
      </c>
      <c r="Q24">
        <f t="shared" si="7"/>
        <v>4.5518950733334992E-3</v>
      </c>
      <c r="R24">
        <f t="shared" si="10"/>
        <v>1.4980385140347591E-3</v>
      </c>
      <c r="T24">
        <f t="shared" si="11"/>
        <v>68787.956413548513</v>
      </c>
      <c r="U24">
        <f t="shared" si="12"/>
        <v>68800</v>
      </c>
      <c r="W24">
        <f t="shared" si="15"/>
        <v>74.297369798917757</v>
      </c>
      <c r="Y24">
        <f t="shared" si="13"/>
        <v>306.22701758563369</v>
      </c>
      <c r="Z24">
        <f t="shared" si="13"/>
        <v>100.79761867074841</v>
      </c>
      <c r="AA24">
        <f t="shared" si="14"/>
        <v>4.3836178386491529</v>
      </c>
      <c r="AB24">
        <f t="shared" si="14"/>
        <v>1.4429106967182799</v>
      </c>
      <c r="AC24">
        <f t="shared" si="16"/>
        <v>1.6803560976484733</v>
      </c>
      <c r="AD24">
        <f t="shared" si="8"/>
        <v>414.53152088939805</v>
      </c>
    </row>
    <row r="25" spans="1:30" x14ac:dyDescent="0.2">
      <c r="A25">
        <f t="shared" si="9"/>
        <v>22</v>
      </c>
      <c r="B25" s="2">
        <v>2.5239999999999999E-2</v>
      </c>
      <c r="C25">
        <f t="shared" si="0"/>
        <v>0.57391154346483342</v>
      </c>
      <c r="E25">
        <f t="shared" si="2"/>
        <v>82</v>
      </c>
      <c r="F25">
        <v>6.573641999999999E-2</v>
      </c>
      <c r="G25">
        <f t="shared" si="3"/>
        <v>0.55421480613968421</v>
      </c>
      <c r="L25">
        <f t="shared" si="1"/>
        <v>21</v>
      </c>
      <c r="M25" s="19">
        <f t="shared" si="4"/>
        <v>82963.463564181904</v>
      </c>
      <c r="N25">
        <f t="shared" si="5"/>
        <v>34001.419493517176</v>
      </c>
      <c r="O25">
        <f t="shared" si="6"/>
        <v>116964.88305769907</v>
      </c>
      <c r="Q25">
        <f t="shared" si="7"/>
        <v>3.6649353972268246E-3</v>
      </c>
      <c r="R25">
        <f t="shared" si="10"/>
        <v>1.361169434044328E-3</v>
      </c>
      <c r="T25">
        <f t="shared" si="11"/>
        <v>68788.235785271361</v>
      </c>
      <c r="U25">
        <f t="shared" si="12"/>
        <v>68800</v>
      </c>
      <c r="W25">
        <f t="shared" si="15"/>
        <v>75.783317194896114</v>
      </c>
      <c r="Y25">
        <f t="shared" si="13"/>
        <v>246.558142556897</v>
      </c>
      <c r="Z25">
        <f t="shared" si="13"/>
        <v>91.588191006880265</v>
      </c>
      <c r="AA25">
        <f t="shared" si="14"/>
        <v>3.5294621633911634</v>
      </c>
      <c r="AB25">
        <f t="shared" si="14"/>
        <v>1.3110783988714967</v>
      </c>
      <c r="AC25">
        <f t="shared" si="16"/>
        <v>1.357688882540907</v>
      </c>
      <c r="AD25">
        <f t="shared" si="8"/>
        <v>344.34456300858079</v>
      </c>
    </row>
    <row r="26" spans="1:30" x14ac:dyDescent="0.2">
      <c r="A26">
        <f t="shared" si="9"/>
        <v>23</v>
      </c>
      <c r="B26" s="2">
        <v>2.5250000000000002E-2</v>
      </c>
      <c r="C26">
        <f t="shared" si="0"/>
        <v>0.55947860022253315</v>
      </c>
      <c r="E26">
        <f t="shared" si="2"/>
        <v>83</v>
      </c>
      <c r="F26">
        <v>7.2184380000000006E-2</v>
      </c>
      <c r="G26">
        <f t="shared" si="3"/>
        <v>0.51420915397167088</v>
      </c>
      <c r="L26">
        <f t="shared" si="1"/>
        <v>22</v>
      </c>
      <c r="M26" s="19">
        <f t="shared" si="4"/>
        <v>85030.525271165301</v>
      </c>
      <c r="N26">
        <f t="shared" si="5"/>
        <v>34848.575930805448</v>
      </c>
      <c r="O26">
        <f t="shared" si="6"/>
        <v>119879.10120197074</v>
      </c>
      <c r="Q26">
        <f t="shared" si="7"/>
        <v>2.9315506612960546E-3</v>
      </c>
      <c r="R26">
        <f t="shared" si="10"/>
        <v>1.2242961756449768E-3</v>
      </c>
      <c r="T26">
        <f t="shared" si="11"/>
        <v>68788.521769130704</v>
      </c>
      <c r="U26">
        <f t="shared" si="12"/>
        <v>68800</v>
      </c>
      <c r="W26">
        <f t="shared" si="15"/>
        <v>77.298983538794033</v>
      </c>
      <c r="Y26">
        <f t="shared" si="13"/>
        <v>197.22058167927193</v>
      </c>
      <c r="Z26">
        <f t="shared" si="13"/>
        <v>82.37848219291817</v>
      </c>
      <c r="AA26">
        <f t="shared" si="14"/>
        <v>2.8231985107462241</v>
      </c>
      <c r="AB26">
        <f t="shared" si="14"/>
        <v>1.1792420763812417</v>
      </c>
      <c r="AC26">
        <f t="shared" si="16"/>
        <v>1.089134770818605</v>
      </c>
      <c r="AD26">
        <f t="shared" si="8"/>
        <v>284.69063923013613</v>
      </c>
    </row>
    <row r="27" spans="1:30" x14ac:dyDescent="0.2">
      <c r="A27">
        <f t="shared" si="9"/>
        <v>24</v>
      </c>
      <c r="B27" s="2">
        <v>2.529E-2</v>
      </c>
      <c r="C27">
        <f t="shared" si="0"/>
        <v>0.54500516897830875</v>
      </c>
      <c r="E27">
        <f t="shared" si="2"/>
        <v>84</v>
      </c>
      <c r="F27">
        <v>8.1257309999999999E-2</v>
      </c>
      <c r="G27">
        <f t="shared" si="3"/>
        <v>0.47242590134255708</v>
      </c>
      <c r="L27">
        <f t="shared" si="1"/>
        <v>23</v>
      </c>
      <c r="M27" s="19">
        <f t="shared" si="4"/>
        <v>87224.06894667598</v>
      </c>
      <c r="N27">
        <f t="shared" si="5"/>
        <v>35747.569240440978</v>
      </c>
      <c r="O27">
        <f t="shared" si="6"/>
        <v>122971.63818711696</v>
      </c>
      <c r="Q27">
        <f t="shared" si="7"/>
        <v>2.3280148634077457E-3</v>
      </c>
      <c r="R27">
        <f t="shared" si="10"/>
        <v>1.0920213246259989E-3</v>
      </c>
      <c r="T27">
        <f t="shared" si="11"/>
        <v>68788.810427995544</v>
      </c>
      <c r="U27">
        <f t="shared" si="12"/>
        <v>68800</v>
      </c>
      <c r="W27">
        <f t="shared" si="15"/>
        <v>78.844963209569912</v>
      </c>
      <c r="Y27">
        <f t="shared" si="13"/>
        <v>156.6182629040361</v>
      </c>
      <c r="Z27">
        <f t="shared" si="13"/>
        <v>73.478183657314801</v>
      </c>
      <c r="AA27">
        <f t="shared" si="14"/>
        <v>2.241979223575159</v>
      </c>
      <c r="AB27">
        <f t="shared" si="14"/>
        <v>1.0518349398797622</v>
      </c>
      <c r="AC27">
        <f t="shared" si="16"/>
        <v>0.86701155980513345</v>
      </c>
      <c r="AD27">
        <f t="shared" si="8"/>
        <v>234.25727228461093</v>
      </c>
    </row>
    <row r="28" spans="1:30" x14ac:dyDescent="0.2">
      <c r="A28">
        <f t="shared" si="9"/>
        <v>25</v>
      </c>
      <c r="B28" s="3">
        <v>2.5360000000000001E-2</v>
      </c>
      <c r="C28">
        <f t="shared" si="0"/>
        <v>0.53046568886197487</v>
      </c>
      <c r="E28">
        <f t="shared" si="2"/>
        <v>85</v>
      </c>
      <c r="F28">
        <v>9.2639579999999999E-2</v>
      </c>
      <c r="G28">
        <f t="shared" si="3"/>
        <v>0.42866056426106119</v>
      </c>
      <c r="L28">
        <f t="shared" si="1"/>
        <v>24</v>
      </c>
      <c r="M28" s="19">
        <f t="shared" si="4"/>
        <v>89540.435169601566</v>
      </c>
      <c r="N28">
        <f t="shared" si="5"/>
        <v>36696.899659672774</v>
      </c>
      <c r="O28">
        <f t="shared" si="6"/>
        <v>126237.33482927433</v>
      </c>
      <c r="Q28">
        <f t="shared" si="7"/>
        <v>1.8359732707825915E-3</v>
      </c>
      <c r="R28">
        <f t="shared" si="10"/>
        <v>9.5226242075994593E-4</v>
      </c>
      <c r="T28">
        <f t="shared" si="11"/>
        <v>68789.099896620435</v>
      </c>
      <c r="U28">
        <f t="shared" si="12"/>
        <v>68800</v>
      </c>
      <c r="W28">
        <f t="shared" si="15"/>
        <v>80.421862473761308</v>
      </c>
      <c r="Y28">
        <f t="shared" si="13"/>
        <v>123.5164598592981</v>
      </c>
      <c r="Z28">
        <f t="shared" si="13"/>
        <v>64.074310148222025</v>
      </c>
      <c r="AA28">
        <f t="shared" si="14"/>
        <v>1.768129282239441</v>
      </c>
      <c r="AB28">
        <f t="shared" si="14"/>
        <v>0.91721916367597989</v>
      </c>
      <c r="AC28">
        <f t="shared" si="16"/>
        <v>0.68462369202272644</v>
      </c>
      <c r="AD28">
        <f t="shared" si="8"/>
        <v>190.96074214545828</v>
      </c>
    </row>
    <row r="29" spans="1:30" x14ac:dyDescent="0.2">
      <c r="A29">
        <f t="shared" si="9"/>
        <v>26</v>
      </c>
      <c r="B29" s="2">
        <v>2.545E-2</v>
      </c>
      <c r="C29">
        <f t="shared" si="0"/>
        <v>0.51597343365020643</v>
      </c>
      <c r="E29">
        <f t="shared" si="2"/>
        <v>86</v>
      </c>
      <c r="F29">
        <v>0.10700140000000001</v>
      </c>
      <c r="G29">
        <f t="shared" si="3"/>
        <v>0.38279328376033767</v>
      </c>
      <c r="L29">
        <f t="shared" si="1"/>
        <v>25</v>
      </c>
      <c r="M29" s="19">
        <f t="shared" si="4"/>
        <v>91994.639850679523</v>
      </c>
      <c r="N29">
        <f t="shared" si="5"/>
        <v>37702.721250278497</v>
      </c>
      <c r="O29">
        <f t="shared" si="6"/>
        <v>129697.36110095802</v>
      </c>
      <c r="Q29">
        <f t="shared" si="7"/>
        <v>1.4337689683318622E-3</v>
      </c>
      <c r="R29">
        <f t="shared" si="10"/>
        <v>8.4538874555560508E-4</v>
      </c>
      <c r="T29">
        <f t="shared" si="11"/>
        <v>68789.39068622276</v>
      </c>
      <c r="U29">
        <f t="shared" si="12"/>
        <v>68800</v>
      </c>
      <c r="W29">
        <f t="shared" si="15"/>
        <v>82.030299723236539</v>
      </c>
      <c r="Y29">
        <f t="shared" si="13"/>
        <v>96.458275654603028</v>
      </c>
      <c r="Z29">
        <f t="shared" si="13"/>
        <v>56.883165288952661</v>
      </c>
      <c r="AA29">
        <f t="shared" si="14"/>
        <v>1.3807933120290823</v>
      </c>
      <c r="AB29">
        <f t="shared" si="14"/>
        <v>0.81427843971915881</v>
      </c>
      <c r="AC29">
        <f t="shared" si="16"/>
        <v>0.53647543800778208</v>
      </c>
      <c r="AD29">
        <f t="shared" si="8"/>
        <v>156.0729881333117</v>
      </c>
    </row>
    <row r="30" spans="1:30" x14ac:dyDescent="0.2">
      <c r="A30">
        <f t="shared" si="9"/>
        <v>27</v>
      </c>
      <c r="B30" s="2">
        <v>2.5559999999999999E-2</v>
      </c>
      <c r="C30">
        <f t="shared" si="0"/>
        <v>0.50151588354897092</v>
      </c>
      <c r="E30">
        <f t="shared" si="2"/>
        <v>87</v>
      </c>
      <c r="F30">
        <v>0.12226466000000001</v>
      </c>
      <c r="G30">
        <f t="shared" si="3"/>
        <v>0.33599119307109643</v>
      </c>
      <c r="L30">
        <f t="shared" si="1"/>
        <v>26</v>
      </c>
      <c r="M30" s="19">
        <f t="shared" si="4"/>
        <v>94578.512802042736</v>
      </c>
      <c r="N30">
        <f t="shared" si="5"/>
        <v>38761.685574607684</v>
      </c>
      <c r="O30">
        <f t="shared" si="6"/>
        <v>133340.19837665043</v>
      </c>
      <c r="Q30">
        <f t="shared" si="7"/>
        <v>1.1058034312952806E-3</v>
      </c>
      <c r="R30">
        <f t="shared" si="10"/>
        <v>7.5266794524534992E-4</v>
      </c>
      <c r="T30">
        <f t="shared" si="11"/>
        <v>68789.680531327002</v>
      </c>
      <c r="U30">
        <f t="shared" si="12"/>
        <v>68800</v>
      </c>
      <c r="W30">
        <f t="shared" si="15"/>
        <v>83.670905717701274</v>
      </c>
      <c r="Y30">
        <f t="shared" si="13"/>
        <v>74.394371744324118</v>
      </c>
      <c r="Z30">
        <f t="shared" si="13"/>
        <v>50.644316430956714</v>
      </c>
      <c r="AA30">
        <f t="shared" si="14"/>
        <v>1.064950106769466</v>
      </c>
      <c r="AB30">
        <f t="shared" si="14"/>
        <v>0.72496976486032105</v>
      </c>
      <c r="AC30">
        <f t="shared" si="16"/>
        <v>0.41592929919797955</v>
      </c>
      <c r="AD30">
        <f t="shared" si="8"/>
        <v>127.24453734610861</v>
      </c>
    </row>
    <row r="31" spans="1:30" x14ac:dyDescent="0.2">
      <c r="A31">
        <f t="shared" si="9"/>
        <v>28</v>
      </c>
      <c r="B31" s="2">
        <v>2.5680000000000001E-2</v>
      </c>
      <c r="C31">
        <f t="shared" si="0"/>
        <v>0.48721976249292454</v>
      </c>
      <c r="E31">
        <f t="shared" si="2"/>
        <v>88</v>
      </c>
      <c r="F31">
        <v>0.13987938999999999</v>
      </c>
      <c r="G31">
        <f t="shared" si="3"/>
        <v>0.28899294993893926</v>
      </c>
      <c r="L31">
        <f t="shared" si="1"/>
        <v>27</v>
      </c>
      <c r="M31" s="19">
        <f t="shared" si="4"/>
        <v>97304.993920964989</v>
      </c>
      <c r="N31">
        <f t="shared" si="5"/>
        <v>39879.095869247947</v>
      </c>
      <c r="O31">
        <f t="shared" si="6"/>
        <v>137184.08979021292</v>
      </c>
      <c r="Q31">
        <f t="shared" si="7"/>
        <v>8.393587786185994E-4</v>
      </c>
      <c r="R31">
        <f t="shared" si="10"/>
        <v>6.7049425321592685E-4</v>
      </c>
      <c r="T31">
        <f t="shared" si="11"/>
        <v>68789.969682329014</v>
      </c>
      <c r="U31">
        <f t="shared" si="12"/>
        <v>68800</v>
      </c>
      <c r="W31">
        <f t="shared" si="15"/>
        <v>85.344323832055295</v>
      </c>
      <c r="Y31">
        <f t="shared" si="13"/>
        <v>56.469196705227219</v>
      </c>
      <c r="Z31">
        <f t="shared" si="13"/>
        <v>45.115144519588135</v>
      </c>
      <c r="AA31">
        <f t="shared" si="14"/>
        <v>0.80835250907278233</v>
      </c>
      <c r="AB31">
        <f t="shared" si="14"/>
        <v>0.64582006469758069</v>
      </c>
      <c r="AC31">
        <f t="shared" si="16"/>
        <v>0.31826471001157586</v>
      </c>
      <c r="AD31">
        <f t="shared" si="8"/>
        <v>103.35677850859727</v>
      </c>
    </row>
    <row r="32" spans="1:30" x14ac:dyDescent="0.2">
      <c r="A32">
        <f t="shared" si="9"/>
        <v>29</v>
      </c>
      <c r="B32" s="2">
        <v>2.58E-2</v>
      </c>
      <c r="C32">
        <f t="shared" si="0"/>
        <v>0.47321757822911098</v>
      </c>
      <c r="E32">
        <f t="shared" si="2"/>
        <v>89</v>
      </c>
      <c r="F32">
        <v>0.16003311000000001</v>
      </c>
      <c r="G32">
        <f t="shared" si="3"/>
        <v>0.24274450939213651</v>
      </c>
      <c r="L32">
        <f t="shared" si="1"/>
        <v>28</v>
      </c>
      <c r="M32" s="19">
        <f t="shared" si="4"/>
        <v>100160.14077571141</v>
      </c>
      <c r="N32">
        <f t="shared" si="5"/>
        <v>41049.238022832549</v>
      </c>
      <c r="O32">
        <f t="shared" si="6"/>
        <v>141209.37879854394</v>
      </c>
      <c r="Q32">
        <f t="shared" si="7"/>
        <v>6.2622463349286384E-4</v>
      </c>
      <c r="R32">
        <f t="shared" si="10"/>
        <v>5.8153552221963732E-4</v>
      </c>
      <c r="T32">
        <f t="shared" si="11"/>
        <v>68790.255604750128</v>
      </c>
      <c r="U32">
        <f t="shared" si="12"/>
        <v>68799.999999999985</v>
      </c>
      <c r="W32">
        <f t="shared" si="15"/>
        <v>87.051210308696398</v>
      </c>
      <c r="Y32">
        <f t="shared" si="13"/>
        <v>42.130433246677839</v>
      </c>
      <c r="Z32">
        <f t="shared" si="13"/>
        <v>39.129431762279395</v>
      </c>
      <c r="AA32">
        <f t="shared" si="14"/>
        <v>0.60309413645551102</v>
      </c>
      <c r="AB32">
        <f t="shared" si="14"/>
        <v>0.56013501500195451</v>
      </c>
      <c r="AC32">
        <f t="shared" si="16"/>
        <v>0.23950562185452764</v>
      </c>
      <c r="AD32">
        <f t="shared" si="8"/>
        <v>82.66259978226924</v>
      </c>
    </row>
    <row r="33" spans="1:30" x14ac:dyDescent="0.2">
      <c r="A33">
        <f t="shared" si="9"/>
        <v>30</v>
      </c>
      <c r="B33" s="3">
        <v>2.5930000000000002E-2</v>
      </c>
      <c r="C33">
        <f t="shared" si="0"/>
        <v>0.45936967542214074</v>
      </c>
      <c r="E33">
        <f t="shared" si="2"/>
        <v>90</v>
      </c>
      <c r="F33">
        <v>0.18075868</v>
      </c>
      <c r="G33">
        <f t="shared" si="3"/>
        <v>0.1988663322971663</v>
      </c>
      <c r="L33">
        <f t="shared" si="1"/>
        <v>29</v>
      </c>
      <c r="M33" s="19">
        <f t="shared" si="4"/>
        <v>103123.81079042082</v>
      </c>
      <c r="N33">
        <f t="shared" si="5"/>
        <v>42263.856881320004</v>
      </c>
      <c r="O33">
        <f t="shared" si="6"/>
        <v>145387.66767174081</v>
      </c>
      <c r="Q33">
        <f t="shared" si="7"/>
        <v>4.5783440669337218E-4</v>
      </c>
      <c r="R33">
        <f t="shared" si="10"/>
        <v>4.9637687850374705E-4</v>
      </c>
      <c r="T33">
        <f t="shared" si="11"/>
        <v>68790.535648435412</v>
      </c>
      <c r="U33">
        <f t="shared" si="12"/>
        <v>68800</v>
      </c>
      <c r="W33">
        <f t="shared" si="15"/>
        <v>88.79223451487033</v>
      </c>
      <c r="Y33">
        <f t="shared" si="13"/>
        <v>30.801791245076839</v>
      </c>
      <c r="Z33">
        <f t="shared" si="13"/>
        <v>33.399413197754527</v>
      </c>
      <c r="AA33">
        <f t="shared" si="14"/>
        <v>0.44092543704608972</v>
      </c>
      <c r="AB33">
        <f t="shared" si="14"/>
        <v>0.47811020937480914</v>
      </c>
      <c r="AC33">
        <f t="shared" si="16"/>
        <v>0.17706739482099318</v>
      </c>
      <c r="AD33">
        <f t="shared" si="8"/>
        <v>65.297307484073258</v>
      </c>
    </row>
    <row r="34" spans="1:30" x14ac:dyDescent="0.2">
      <c r="A34">
        <f t="shared" si="9"/>
        <v>31</v>
      </c>
      <c r="B34" s="2">
        <v>2.606E-2</v>
      </c>
      <c r="C34">
        <f t="shared" si="0"/>
        <v>0.44581108184767421</v>
      </c>
      <c r="E34">
        <f t="shared" si="2"/>
        <v>91</v>
      </c>
      <c r="F34">
        <v>0.20019365</v>
      </c>
      <c r="G34">
        <f t="shared" si="3"/>
        <v>0.1590545553724837</v>
      </c>
      <c r="L34">
        <f t="shared" si="1"/>
        <v>30</v>
      </c>
      <c r="M34" s="19">
        <f t="shared" si="4"/>
        <v>106232.52384945724</v>
      </c>
      <c r="N34">
        <f t="shared" si="5"/>
        <v>43537.919610433295</v>
      </c>
      <c r="O34">
        <f t="shared" si="6"/>
        <v>149770.44345989055</v>
      </c>
      <c r="Q34">
        <f t="shared" si="7"/>
        <v>3.2688088131644299E-4</v>
      </c>
      <c r="R34">
        <f t="shared" si="10"/>
        <v>4.1518909581948928E-4</v>
      </c>
      <c r="T34">
        <f t="shared" si="11"/>
        <v>68790.812606491556</v>
      </c>
      <c r="U34">
        <f t="shared" si="12"/>
        <v>68800</v>
      </c>
      <c r="W34">
        <f t="shared" si="15"/>
        <v>90.568079205167734</v>
      </c>
      <c r="Y34">
        <f t="shared" si="13"/>
        <v>21.991700619355985</v>
      </c>
      <c r="Z34">
        <f t="shared" si="13"/>
        <v>27.936579576948482</v>
      </c>
      <c r="AA34">
        <f t="shared" si="14"/>
        <v>0.31480962031797932</v>
      </c>
      <c r="AB34">
        <f t="shared" si="14"/>
        <v>0.39991013709333206</v>
      </c>
      <c r="AC34">
        <f t="shared" si="16"/>
        <v>0.12824871496307463</v>
      </c>
      <c r="AD34">
        <f t="shared" si="8"/>
        <v>50.771248668678851</v>
      </c>
    </row>
    <row r="35" spans="1:30" x14ac:dyDescent="0.2">
      <c r="A35">
        <f t="shared" si="9"/>
        <v>32</v>
      </c>
      <c r="B35" s="2">
        <v>2.6200000000000001E-2</v>
      </c>
      <c r="C35">
        <f t="shared" si="0"/>
        <v>0.43240181315086851</v>
      </c>
      <c r="E35">
        <f t="shared" si="2"/>
        <v>92</v>
      </c>
      <c r="F35">
        <v>0.22469547000000001</v>
      </c>
      <c r="G35">
        <f t="shared" si="3"/>
        <v>0.12331571729742245</v>
      </c>
      <c r="L35">
        <f t="shared" si="1"/>
        <v>31</v>
      </c>
      <c r="M35" s="19">
        <f t="shared" si="4"/>
        <v>109463.40723013722</v>
      </c>
      <c r="N35">
        <f t="shared" si="5"/>
        <v>44862.052143498862</v>
      </c>
      <c r="O35">
        <f t="shared" si="6"/>
        <v>154325.45937363608</v>
      </c>
      <c r="Q35">
        <f t="shared" si="7"/>
        <v>2.2762517598857917E-4</v>
      </c>
      <c r="R35">
        <f t="shared" si="10"/>
        <v>3.3482382086931576E-4</v>
      </c>
      <c r="T35">
        <f t="shared" si="11"/>
        <v>68791.083778363041</v>
      </c>
      <c r="U35">
        <f t="shared" si="12"/>
        <v>68800</v>
      </c>
      <c r="W35">
        <f t="shared" si="15"/>
        <v>92.379440789271086</v>
      </c>
      <c r="Y35">
        <f t="shared" si="13"/>
        <v>15.314093735362091</v>
      </c>
      <c r="Z35">
        <f t="shared" si="13"/>
        <v>22.529089540541126</v>
      </c>
      <c r="AA35">
        <f t="shared" si="14"/>
        <v>0.21922015572092973</v>
      </c>
      <c r="AB35">
        <f t="shared" si="14"/>
        <v>0.32250230426132492</v>
      </c>
      <c r="AC35">
        <f t="shared" si="16"/>
        <v>9.0664180602781003E-2</v>
      </c>
      <c r="AD35">
        <f t="shared" si="8"/>
        <v>38.475569916488254</v>
      </c>
    </row>
    <row r="36" spans="1:30" x14ac:dyDescent="0.2">
      <c r="A36">
        <f t="shared" si="9"/>
        <v>33</v>
      </c>
      <c r="B36" s="2">
        <v>2.6329999999999999E-2</v>
      </c>
      <c r="C36">
        <f t="shared" si="0"/>
        <v>0.41941684365792747</v>
      </c>
      <c r="E36">
        <f t="shared" si="2"/>
        <v>93</v>
      </c>
      <c r="F36">
        <v>0.24599945000000001</v>
      </c>
      <c r="G36">
        <f t="shared" si="3"/>
        <v>9.2980118665901043E-2</v>
      </c>
      <c r="L36">
        <f t="shared" si="1"/>
        <v>32</v>
      </c>
      <c r="M36" s="19">
        <f t="shared" si="4"/>
        <v>112857.99114578015</v>
      </c>
      <c r="N36">
        <f t="shared" si="5"/>
        <v>46253.27505974596</v>
      </c>
      <c r="O36">
        <f t="shared" si="6"/>
        <v>159111.2662055261</v>
      </c>
      <c r="Q36">
        <f t="shared" si="7"/>
        <v>1.5474765199920314E-4</v>
      </c>
      <c r="R36">
        <f t="shared" si="10"/>
        <v>2.5822498394059403E-4</v>
      </c>
      <c r="T36">
        <f t="shared" si="11"/>
        <v>68791.351963736975</v>
      </c>
      <c r="U36">
        <f t="shared" si="12"/>
        <v>68800</v>
      </c>
      <c r="W36">
        <f t="shared" si="15"/>
        <v>94.227029605056515</v>
      </c>
      <c r="Y36">
        <f t="shared" si="13"/>
        <v>10.411103589965808</v>
      </c>
      <c r="Z36">
        <f t="shared" si="13"/>
        <v>17.375029559420387</v>
      </c>
      <c r="AA36">
        <f t="shared" si="14"/>
        <v>0.14903420271934695</v>
      </c>
      <c r="AB36">
        <f t="shared" si="14"/>
        <v>0.24872230453158017</v>
      </c>
      <c r="AC36">
        <f t="shared" si="16"/>
        <v>6.2496432099964597E-2</v>
      </c>
      <c r="AD36">
        <f t="shared" si="8"/>
        <v>28.246386088737086</v>
      </c>
    </row>
    <row r="37" spans="1:30" x14ac:dyDescent="0.2">
      <c r="A37">
        <f t="shared" si="9"/>
        <v>34</v>
      </c>
      <c r="B37" s="2">
        <v>2.647E-2</v>
      </c>
      <c r="C37">
        <f t="shared" si="0"/>
        <v>0.4065777912151084</v>
      </c>
      <c r="E37">
        <f t="shared" si="2"/>
        <v>94</v>
      </c>
      <c r="F37">
        <v>0.27561788000000004</v>
      </c>
      <c r="G37">
        <f t="shared" si="3"/>
        <v>6.7353135477056972E-2</v>
      </c>
      <c r="L37">
        <f t="shared" si="1"/>
        <v>33</v>
      </c>
      <c r="M37" s="19">
        <f t="shared" si="4"/>
        <v>116352.02719660164</v>
      </c>
      <c r="N37">
        <f t="shared" si="5"/>
        <v>47685.257047787563</v>
      </c>
      <c r="O37">
        <f t="shared" si="6"/>
        <v>164037.28424438922</v>
      </c>
      <c r="Q37">
        <f t="shared" si="7"/>
        <v>1.019800722615689E-4</v>
      </c>
      <c r="R37">
        <f t="shared" si="10"/>
        <v>1.9703621291835858E-4</v>
      </c>
      <c r="T37">
        <f t="shared" si="11"/>
        <v>68791.611663126838</v>
      </c>
      <c r="U37">
        <f t="shared" si="12"/>
        <v>68800</v>
      </c>
      <c r="W37">
        <f t="shared" si="15"/>
        <v>96.111570197157647</v>
      </c>
      <c r="Y37">
        <f t="shared" si="13"/>
        <v>6.8610353107707605</v>
      </c>
      <c r="Z37">
        <f t="shared" si="13"/>
        <v>13.257857436909841</v>
      </c>
      <c r="AA37">
        <f t="shared" si="14"/>
        <v>9.8215229397536463E-2</v>
      </c>
      <c r="AB37">
        <f t="shared" si="14"/>
        <v>0.18978528028296299</v>
      </c>
      <c r="AC37">
        <f t="shared" si="16"/>
        <v>4.2033525387933847E-2</v>
      </c>
      <c r="AD37">
        <f t="shared" si="8"/>
        <v>20.44892678274903</v>
      </c>
    </row>
    <row r="38" spans="1:30" x14ac:dyDescent="0.2">
      <c r="A38">
        <f t="shared" si="9"/>
        <v>35</v>
      </c>
      <c r="B38" s="3">
        <v>2.6599999999999999E-2</v>
      </c>
      <c r="C38">
        <f t="shared" si="0"/>
        <v>0.39415935387234224</v>
      </c>
      <c r="E38">
        <f t="shared" si="2"/>
        <v>95</v>
      </c>
      <c r="F38">
        <v>0.30556044000000004</v>
      </c>
      <c r="G38">
        <f t="shared" si="3"/>
        <v>4.6772681765307828E-2</v>
      </c>
      <c r="L38">
        <f t="shared" si="1"/>
        <v>34</v>
      </c>
      <c r="M38" s="19">
        <f t="shared" si="4"/>
        <v>120026.23127582822</v>
      </c>
      <c r="N38">
        <f t="shared" si="5"/>
        <v>49191.078391732881</v>
      </c>
      <c r="O38">
        <f t="shared" si="6"/>
        <v>169217.30966756109</v>
      </c>
      <c r="Q38">
        <f t="shared" si="7"/>
        <v>6.5359075988123287E-5</v>
      </c>
      <c r="R38">
        <f t="shared" si="10"/>
        <v>1.4215990289473518E-4</v>
      </c>
      <c r="T38">
        <f t="shared" si="11"/>
        <v>68791.868444175692</v>
      </c>
      <c r="U38">
        <f t="shared" si="12"/>
        <v>68800</v>
      </c>
      <c r="W38">
        <f t="shared" si="15"/>
        <v>98.033801601100805</v>
      </c>
      <c r="Y38">
        <f t="shared" si="13"/>
        <v>4.3972571519536858</v>
      </c>
      <c r="Z38">
        <f t="shared" si="13"/>
        <v>9.565428090136308</v>
      </c>
      <c r="AA38">
        <f t="shared" si="14"/>
        <v>6.2946421398110033E-2</v>
      </c>
      <c r="AB38">
        <f t="shared" si="14"/>
        <v>0.13692841846820891</v>
      </c>
      <c r="AC38">
        <f t="shared" si="16"/>
        <v>2.7405996404175813E-2</v>
      </c>
      <c r="AD38">
        <f t="shared" si="8"/>
        <v>14.189966078360486</v>
      </c>
    </row>
    <row r="39" spans="1:30" x14ac:dyDescent="0.2">
      <c r="A39">
        <f t="shared" si="9"/>
        <v>36</v>
      </c>
      <c r="B39" s="2">
        <v>2.673E-2</v>
      </c>
      <c r="C39">
        <f t="shared" si="0"/>
        <v>0.38202088465434536</v>
      </c>
      <c r="E39">
        <f t="shared" si="2"/>
        <v>96</v>
      </c>
      <c r="F39">
        <v>0.33257691</v>
      </c>
      <c r="G39">
        <f t="shared" si="3"/>
        <v>3.1217167791388403E-2</v>
      </c>
      <c r="L39">
        <f t="shared" si="1"/>
        <v>35</v>
      </c>
      <c r="M39" s="19">
        <f t="shared" si="4"/>
        <v>123807.79377826214</v>
      </c>
      <c r="N39">
        <f t="shared" si="5"/>
        <v>50740.899089451697</v>
      </c>
      <c r="O39">
        <f t="shared" si="6"/>
        <v>174548.69286771383</v>
      </c>
      <c r="Q39">
        <f t="shared" si="7"/>
        <v>4.0243204121690166E-5</v>
      </c>
      <c r="R39">
        <f t="shared" si="10"/>
        <v>1.0208006978809754E-4</v>
      </c>
      <c r="T39">
        <f t="shared" si="11"/>
        <v>68792.116812922555</v>
      </c>
      <c r="U39">
        <f t="shared" si="12"/>
        <v>68800</v>
      </c>
      <c r="W39">
        <f t="shared" si="15"/>
        <v>99.994477633122827</v>
      </c>
      <c r="Y39">
        <f t="shared" si="13"/>
        <v>2.7075100644905534</v>
      </c>
      <c r="Z39">
        <f t="shared" si="13"/>
        <v>6.8686004077898462</v>
      </c>
      <c r="AA39">
        <f t="shared" si="14"/>
        <v>3.8757812784118349E-2</v>
      </c>
      <c r="AB39">
        <f t="shared" si="14"/>
        <v>9.8323523219895542E-2</v>
      </c>
      <c r="AC39">
        <f t="shared" si="16"/>
        <v>1.7367373374024362E-2</v>
      </c>
      <c r="AD39">
        <f t="shared" si="8"/>
        <v>9.7305591816584371</v>
      </c>
    </row>
    <row r="40" spans="1:30" x14ac:dyDescent="0.2">
      <c r="A40">
        <f t="shared" si="9"/>
        <v>37</v>
      </c>
      <c r="B40" s="2">
        <v>2.6859999999999998E-2</v>
      </c>
      <c r="C40">
        <f t="shared" si="0"/>
        <v>0.37015997571135756</v>
      </c>
      <c r="E40">
        <f t="shared" si="2"/>
        <v>97</v>
      </c>
      <c r="F40">
        <v>0.35657767000000001</v>
      </c>
      <c r="G40">
        <f t="shared" si="3"/>
        <v>2.0085822836336076E-2</v>
      </c>
      <c r="L40">
        <f t="shared" si="1"/>
        <v>36</v>
      </c>
      <c r="M40" s="19">
        <f t="shared" si="4"/>
        <v>127741.70722146386</v>
      </c>
      <c r="N40">
        <f t="shared" si="5"/>
        <v>52353.158697321254</v>
      </c>
      <c r="O40">
        <f t="shared" si="6"/>
        <v>180094.8659187851</v>
      </c>
      <c r="Q40">
        <f t="shared" si="7"/>
        <v>2.3754502018768197E-5</v>
      </c>
      <c r="R40">
        <f t="shared" si="10"/>
        <v>6.9681476564456286E-5</v>
      </c>
      <c r="T40">
        <f t="shared" si="11"/>
        <v>68792.359582306904</v>
      </c>
      <c r="U40">
        <f t="shared" si="12"/>
        <v>68800</v>
      </c>
      <c r="W40">
        <f t="shared" si="15"/>
        <v>101.99436718578528</v>
      </c>
      <c r="Y40">
        <f t="shared" si="13"/>
        <v>1.5981774231931147</v>
      </c>
      <c r="Z40">
        <f t="shared" si="13"/>
        <v>4.6886157047066312</v>
      </c>
      <c r="AA40">
        <f t="shared" si="14"/>
        <v>2.2877795424032319E-2</v>
      </c>
      <c r="AB40">
        <f t="shared" si="14"/>
        <v>6.7117198226884292E-2</v>
      </c>
      <c r="AC40">
        <f t="shared" si="16"/>
        <v>1.0574239575685396E-2</v>
      </c>
      <c r="AD40">
        <f t="shared" si="8"/>
        <v>6.3873623611263488</v>
      </c>
    </row>
    <row r="41" spans="1:30" x14ac:dyDescent="0.2">
      <c r="A41">
        <f t="shared" si="9"/>
        <v>38</v>
      </c>
      <c r="B41" s="2">
        <v>2.699E-2</v>
      </c>
      <c r="C41">
        <f t="shared" si="0"/>
        <v>0.35857408054383089</v>
      </c>
      <c r="E41">
        <f t="shared" si="2"/>
        <v>98</v>
      </c>
      <c r="F41">
        <v>0.37908291000000005</v>
      </c>
      <c r="G41">
        <f t="shared" si="3"/>
        <v>1.2471630665793342E-2</v>
      </c>
      <c r="L41">
        <f t="shared" si="1"/>
        <v>37</v>
      </c>
      <c r="M41" s="19">
        <f t="shared" si="4"/>
        <v>131834.89086365496</v>
      </c>
      <c r="N41">
        <f t="shared" si="5"/>
        <v>54030.692976907776</v>
      </c>
      <c r="O41">
        <f t="shared" si="6"/>
        <v>185865.58384056273</v>
      </c>
      <c r="Q41">
        <f t="shared" si="7"/>
        <v>1.3476157667960882E-5</v>
      </c>
      <c r="R41">
        <f t="shared" si="10"/>
        <v>4.4767793653280567E-5</v>
      </c>
      <c r="T41">
        <f t="shared" si="11"/>
        <v>68792.596800485771</v>
      </c>
      <c r="U41">
        <f t="shared" si="12"/>
        <v>68799.999999999985</v>
      </c>
      <c r="W41">
        <f t="shared" si="15"/>
        <v>104.03425452950098</v>
      </c>
      <c r="Y41">
        <f t="shared" si="13"/>
        <v>0.90666456349262781</v>
      </c>
      <c r="Z41">
        <f t="shared" si="13"/>
        <v>3.0122636708720969</v>
      </c>
      <c r="AA41">
        <f t="shared" si="14"/>
        <v>1.2978838332205306E-2</v>
      </c>
      <c r="AB41">
        <f t="shared" si="14"/>
        <v>4.3120338846839835E-2</v>
      </c>
      <c r="AC41">
        <f t="shared" si="16"/>
        <v>6.1704660209080872E-3</v>
      </c>
      <c r="AD41">
        <f t="shared" si="8"/>
        <v>3.9811978775646781</v>
      </c>
    </row>
    <row r="42" spans="1:30" x14ac:dyDescent="0.2">
      <c r="A42">
        <f t="shared" si="9"/>
        <v>39</v>
      </c>
      <c r="B42" s="2">
        <v>2.7109999999999999E-2</v>
      </c>
      <c r="C42">
        <f t="shared" si="0"/>
        <v>0.34739597892911273</v>
      </c>
      <c r="E42">
        <f t="shared" si="2"/>
        <v>99</v>
      </c>
      <c r="F42">
        <v>0.40251482</v>
      </c>
      <c r="G42">
        <f t="shared" si="3"/>
        <v>7.4516144932450555E-3</v>
      </c>
      <c r="L42">
        <f t="shared" si="1"/>
        <v>38</v>
      </c>
      <c r="M42" s="19">
        <f t="shared" si="4"/>
        <v>136094.61098244344</v>
      </c>
      <c r="N42">
        <f t="shared" si="5"/>
        <v>55776.479910837472</v>
      </c>
      <c r="O42">
        <f t="shared" si="6"/>
        <v>191871.09089328093</v>
      </c>
      <c r="Q42">
        <f t="shared" si="7"/>
        <v>7.3702316512417414E-6</v>
      </c>
      <c r="R42">
        <f t="shared" si="10"/>
        <v>2.7230015776833377E-5</v>
      </c>
      <c r="T42">
        <f t="shared" si="11"/>
        <v>68792.828518389128</v>
      </c>
      <c r="U42">
        <f t="shared" si="12"/>
        <v>68800.000000000015</v>
      </c>
      <c r="W42">
        <f t="shared" si="15"/>
        <v>106.11493962009101</v>
      </c>
      <c r="Y42">
        <f t="shared" si="13"/>
        <v>0.49586466231793414</v>
      </c>
      <c r="Z42">
        <f t="shared" si="13"/>
        <v>1.8322097335663217</v>
      </c>
      <c r="AA42">
        <f t="shared" si="14"/>
        <v>7.0982671497454792E-3</v>
      </c>
      <c r="AB42">
        <f t="shared" si="14"/>
        <v>2.6227951196245915E-2</v>
      </c>
      <c r="AC42">
        <f t="shared" si="16"/>
        <v>3.459717528843647E-3</v>
      </c>
      <c r="AD42">
        <f t="shared" si="8"/>
        <v>2.364860331759091</v>
      </c>
    </row>
    <row r="43" spans="1:30" x14ac:dyDescent="0.2">
      <c r="A43">
        <f t="shared" si="9"/>
        <v>40</v>
      </c>
      <c r="B43" s="3">
        <v>2.7230000000000001E-2</v>
      </c>
      <c r="C43">
        <f t="shared" si="0"/>
        <v>0.33648557451967293</v>
      </c>
      <c r="E43">
        <f t="shared" si="2"/>
        <v>100</v>
      </c>
      <c r="F43">
        <v>0.43419751000000001</v>
      </c>
      <c r="G43">
        <f t="shared" si="3"/>
        <v>4.2161420347981409E-3</v>
      </c>
      <c r="L43">
        <f t="shared" si="1"/>
        <v>39</v>
      </c>
      <c r="M43" s="19">
        <f t="shared" si="4"/>
        <v>140473.70424502753</v>
      </c>
      <c r="N43">
        <f t="shared" si="5"/>
        <v>57571.190264355551</v>
      </c>
      <c r="O43">
        <f t="shared" si="6"/>
        <v>198044.89450938307</v>
      </c>
      <c r="Q43">
        <f t="shared" si="7"/>
        <v>3.8898573710876784E-6</v>
      </c>
      <c r="R43">
        <f t="shared" si="10"/>
        <v>1.5832263549785338E-5</v>
      </c>
      <c r="T43">
        <f t="shared" si="11"/>
        <v>68793.052080421417</v>
      </c>
      <c r="U43">
        <f t="shared" si="12"/>
        <v>68800</v>
      </c>
      <c r="W43">
        <f t="shared" si="15"/>
        <v>108.23723841249283</v>
      </c>
      <c r="Y43">
        <f t="shared" si="13"/>
        <v>0.26170806717892359</v>
      </c>
      <c r="Z43">
        <f t="shared" si="13"/>
        <v>1.0652960181162763</v>
      </c>
      <c r="AA43">
        <f t="shared" si="14"/>
        <v>3.7463322500050412E-3</v>
      </c>
      <c r="AB43">
        <f t="shared" si="14"/>
        <v>1.5249636251153239E-2</v>
      </c>
      <c r="AC43">
        <f t="shared" si="16"/>
        <v>1.8695853829614878E-3</v>
      </c>
      <c r="AD43">
        <f t="shared" si="8"/>
        <v>1.3478696391793197</v>
      </c>
    </row>
    <row r="44" spans="1:30" x14ac:dyDescent="0.2">
      <c r="A44">
        <f t="shared" si="9"/>
        <v>41</v>
      </c>
      <c r="B44" s="2">
        <v>2.7349999999999999E-2</v>
      </c>
      <c r="C44">
        <f t="shared" si="0"/>
        <v>0.32583961408901124</v>
      </c>
      <c r="E44">
        <f t="shared" si="2"/>
        <v>101</v>
      </c>
      <c r="F44">
        <v>0.47489508999999996</v>
      </c>
      <c r="G44">
        <f t="shared" si="3"/>
        <v>2.2139168837298946E-3</v>
      </c>
      <c r="L44">
        <f t="shared" si="1"/>
        <v>40</v>
      </c>
      <c r="M44" s="19">
        <f t="shared" si="4"/>
        <v>145028.50551516545</v>
      </c>
      <c r="N44">
        <f t="shared" si="5"/>
        <v>59437.912096379281</v>
      </c>
      <c r="O44">
        <f t="shared" si="6"/>
        <v>204466.41761154472</v>
      </c>
      <c r="Q44">
        <f t="shared" si="7"/>
        <v>1.9755123118078512E-6</v>
      </c>
      <c r="R44">
        <f t="shared" si="10"/>
        <v>8.8724430241111699E-6</v>
      </c>
      <c r="T44">
        <f t="shared" si="11"/>
        <v>68793.270288509608</v>
      </c>
      <c r="U44">
        <f t="shared" si="12"/>
        <v>68800</v>
      </c>
      <c r="W44">
        <f t="shared" si="15"/>
        <v>110.40198318074269</v>
      </c>
      <c r="Y44">
        <f t="shared" si="13"/>
        <v>0.13291210947113749</v>
      </c>
      <c r="Z44">
        <f t="shared" si="13"/>
        <v>0.59699475029755389</v>
      </c>
      <c r="AA44">
        <f t="shared" si="14"/>
        <v>1.9026273339426637E-3</v>
      </c>
      <c r="AB44">
        <f t="shared" si="14"/>
        <v>8.5459371208238787E-3</v>
      </c>
      <c r="AC44">
        <f t="shared" si="16"/>
        <v>9.7508821740349585E-4</v>
      </c>
      <c r="AD44">
        <f t="shared" si="8"/>
        <v>0.74133051244086134</v>
      </c>
    </row>
    <row r="45" spans="1:30" x14ac:dyDescent="0.2">
      <c r="A45">
        <f t="shared" si="9"/>
        <v>42</v>
      </c>
      <c r="B45" s="2">
        <v>2.7459999999999998E-2</v>
      </c>
      <c r="C45">
        <f t="shared" si="0"/>
        <v>0.31558727842369294</v>
      </c>
      <c r="E45">
        <f t="shared" si="2"/>
        <v>102</v>
      </c>
      <c r="F45">
        <v>0.50954043000000004</v>
      </c>
      <c r="G45">
        <f t="shared" si="3"/>
        <v>1.0858367228099039E-3</v>
      </c>
      <c r="L45">
        <f t="shared" si="1"/>
        <v>41</v>
      </c>
      <c r="M45" s="19">
        <f t="shared" si="4"/>
        <v>149766.93406796467</v>
      </c>
      <c r="N45">
        <f t="shared" si="5"/>
        <v>61379.891011460932</v>
      </c>
      <c r="O45">
        <f t="shared" si="6"/>
        <v>211146.82507942559</v>
      </c>
      <c r="Q45">
        <f t="shared" si="7"/>
        <v>9.5008731728955786E-7</v>
      </c>
      <c r="R45">
        <f t="shared" si="10"/>
        <v>4.8606543183141048E-6</v>
      </c>
      <c r="T45">
        <f t="shared" si="11"/>
        <v>68793.483207718207</v>
      </c>
      <c r="U45">
        <f t="shared" si="12"/>
        <v>68800</v>
      </c>
      <c r="W45">
        <f t="shared" si="15"/>
        <v>112.61002284435754</v>
      </c>
      <c r="Y45">
        <f t="shared" si="13"/>
        <v>6.3921899957853079E-2</v>
      </c>
      <c r="Z45">
        <f t="shared" si="13"/>
        <v>0.32705593072381017</v>
      </c>
      <c r="AA45">
        <f t="shared" si="14"/>
        <v>9.1503742270955329E-4</v>
      </c>
      <c r="AB45">
        <f t="shared" si="14"/>
        <v>4.6817822394001462E-3</v>
      </c>
      <c r="AC45">
        <f t="shared" si="16"/>
        <v>4.8925109542409669E-4</v>
      </c>
      <c r="AD45">
        <f t="shared" si="8"/>
        <v>0.39706390143919701</v>
      </c>
    </row>
    <row r="46" spans="1:30" x14ac:dyDescent="0.2">
      <c r="A46">
        <f>A45+1</f>
        <v>43</v>
      </c>
      <c r="B46" s="2">
        <v>2.7570000000000001E-2</v>
      </c>
      <c r="C46">
        <f t="shared" si="0"/>
        <v>0.30559028870269933</v>
      </c>
      <c r="E46">
        <f t="shared" si="2"/>
        <v>103</v>
      </c>
      <c r="F46">
        <v>0.54443039999999998</v>
      </c>
      <c r="G46">
        <f t="shared" si="3"/>
        <v>4.9467420147581884E-4</v>
      </c>
      <c r="L46">
        <f t="shared" si="1"/>
        <v>42</v>
      </c>
      <c r="M46" s="19">
        <f t="shared" si="4"/>
        <v>154632.34210120272</v>
      </c>
      <c r="N46">
        <f t="shared" si="5"/>
        <v>63373.910697214233</v>
      </c>
      <c r="O46">
        <f t="shared" si="6"/>
        <v>218006.25279841694</v>
      </c>
      <c r="Q46">
        <f t="shared" si="7"/>
        <v>4.2406118795185356E-7</v>
      </c>
      <c r="R46">
        <f t="shared" si="10"/>
        <v>2.5567535449618045E-6</v>
      </c>
      <c r="T46">
        <f t="shared" si="11"/>
        <v>68793.688254431516</v>
      </c>
      <c r="U46">
        <f t="shared" si="12"/>
        <v>68800</v>
      </c>
      <c r="W46">
        <f t="shared" si="15"/>
        <v>114.8622233012447</v>
      </c>
      <c r="Y46">
        <f t="shared" si="13"/>
        <v>2.85309330351389E-2</v>
      </c>
      <c r="Z46">
        <f t="shared" si="13"/>
        <v>0.17203474172771796</v>
      </c>
      <c r="AA46">
        <f t="shared" si="14"/>
        <v>4.0841826430669184E-4</v>
      </c>
      <c r="AB46">
        <f t="shared" si="14"/>
        <v>2.4626650145072103E-3</v>
      </c>
      <c r="AC46">
        <f t="shared" si="16"/>
        <v>2.3240913322168069E-4</v>
      </c>
      <c r="AD46">
        <f t="shared" si="8"/>
        <v>0.20366916717489242</v>
      </c>
    </row>
    <row r="47" spans="1:30" x14ac:dyDescent="0.2">
      <c r="A47">
        <f t="shared" si="9"/>
        <v>44</v>
      </c>
      <c r="B47" s="2">
        <v>2.768E-2</v>
      </c>
      <c r="C47">
        <f t="shared" si="0"/>
        <v>0.29584488475613535</v>
      </c>
      <c r="E47">
        <f t="shared" si="2"/>
        <v>104</v>
      </c>
      <c r="F47">
        <v>0.57924222000000003</v>
      </c>
      <c r="G47">
        <f t="shared" si="3"/>
        <v>2.0813801883623825E-4</v>
      </c>
      <c r="L47">
        <f t="shared" si="1"/>
        <v>43</v>
      </c>
      <c r="M47" s="19">
        <f t="shared" si="4"/>
        <v>159690.93850189797</v>
      </c>
      <c r="N47">
        <f t="shared" si="5"/>
        <v>65447.105943400798</v>
      </c>
      <c r="O47">
        <f t="shared" si="6"/>
        <v>225138.04444529876</v>
      </c>
      <c r="Q47">
        <f t="shared" si="7"/>
        <v>1.7678713771207191E-7</v>
      </c>
      <c r="R47">
        <f t="shared" si="10"/>
        <v>1.2244324803133568E-6</v>
      </c>
      <c r="T47">
        <f t="shared" si="11"/>
        <v>68793.888194225947</v>
      </c>
      <c r="U47">
        <f t="shared" si="12"/>
        <v>68800</v>
      </c>
      <c r="W47">
        <f t="shared" si="15"/>
        <v>117.15946776726959</v>
      </c>
      <c r="Y47">
        <f t="shared" si="13"/>
        <v>1.1894313345050787E-2</v>
      </c>
      <c r="Z47">
        <f t="shared" si="13"/>
        <v>8.2387653643356651E-2</v>
      </c>
      <c r="AA47">
        <f t="shared" si="14"/>
        <v>1.70266244203181E-4</v>
      </c>
      <c r="AB47">
        <f t="shared" si="14"/>
        <v>1.1793733650378253E-3</v>
      </c>
      <c r="AC47">
        <f t="shared" si="16"/>
        <v>1.0247878625561505E-4</v>
      </c>
      <c r="AD47">
        <f t="shared" si="8"/>
        <v>9.5734085383904072E-2</v>
      </c>
    </row>
    <row r="48" spans="1:30" x14ac:dyDescent="0.2">
      <c r="A48">
        <f t="shared" si="9"/>
        <v>45</v>
      </c>
      <c r="B48" s="3">
        <v>2.7789999999999999E-2</v>
      </c>
      <c r="C48">
        <f t="shared" si="0"/>
        <v>0.28634726254782406</v>
      </c>
      <c r="E48">
        <f t="shared" si="2"/>
        <v>105</v>
      </c>
      <c r="F48">
        <v>0.61364118000000001</v>
      </c>
      <c r="G48">
        <f t="shared" si="3"/>
        <v>8.0415959354706781E-5</v>
      </c>
      <c r="L48">
        <f t="shared" si="1"/>
        <v>44</v>
      </c>
      <c r="M48" s="19">
        <f t="shared" si="4"/>
        <v>164951.30561485217</v>
      </c>
      <c r="N48">
        <f t="shared" si="5"/>
        <v>67602.994104447615</v>
      </c>
      <c r="O48">
        <f t="shared" si="6"/>
        <v>232554.29971929977</v>
      </c>
      <c r="Q48">
        <f t="shared" si="7"/>
        <v>6.8458018770738495E-8</v>
      </c>
      <c r="R48">
        <f t="shared" si="10"/>
        <v>5.4540698856348427E-7</v>
      </c>
      <c r="T48">
        <f t="shared" si="11"/>
        <v>68794.083102304881</v>
      </c>
      <c r="U48">
        <f t="shared" si="12"/>
        <v>68800</v>
      </c>
      <c r="W48">
        <f t="shared" si="15"/>
        <v>119.50265712261498</v>
      </c>
      <c r="Y48">
        <f t="shared" si="13"/>
        <v>4.6058974864219976E-3</v>
      </c>
      <c r="Z48">
        <f t="shared" si="13"/>
        <v>3.6698472795278027E-2</v>
      </c>
      <c r="AA48">
        <f t="shared" si="14"/>
        <v>6.5933092852666643E-5</v>
      </c>
      <c r="AB48">
        <f t="shared" si="14"/>
        <v>5.2533601138434805E-4</v>
      </c>
      <c r="AC48">
        <f t="shared" si="16"/>
        <v>4.2196491683645506E-5</v>
      </c>
      <c r="AD48">
        <f t="shared" si="8"/>
        <v>4.1937835877620684E-2</v>
      </c>
    </row>
    <row r="49" spans="1:30" x14ac:dyDescent="0.2">
      <c r="A49">
        <f t="shared" si="9"/>
        <v>46</v>
      </c>
      <c r="B49" s="2">
        <v>2.7890000000000002E-2</v>
      </c>
      <c r="C49">
        <f t="shared" si="0"/>
        <v>0.27722107123474271</v>
      </c>
      <c r="E49">
        <f t="shared" si="2"/>
        <v>106</v>
      </c>
      <c r="F49">
        <v>0.64730123000000006</v>
      </c>
      <c r="G49">
        <f t="shared" si="3"/>
        <v>2.836260995277507E-5</v>
      </c>
      <c r="L49">
        <f t="shared" si="1"/>
        <v>45</v>
      </c>
      <c r="M49" s="19">
        <f t="shared" si="4"/>
        <v>170422.44289606123</v>
      </c>
      <c r="N49">
        <f t="shared" si="5"/>
        <v>69845.263481992311</v>
      </c>
      <c r="O49">
        <f t="shared" si="6"/>
        <v>240267.70637805352</v>
      </c>
      <c r="Q49">
        <f t="shared" si="7"/>
        <v>2.4483607400998119E-8</v>
      </c>
      <c r="R49">
        <f t="shared" si="10"/>
        <v>2.2470472369419737E-7</v>
      </c>
      <c r="T49">
        <f t="shared" si="11"/>
        <v>68794.273054749036</v>
      </c>
      <c r="U49">
        <f t="shared" si="12"/>
        <v>68800</v>
      </c>
      <c r="W49">
        <f t="shared" si="15"/>
        <v>121.89271026506728</v>
      </c>
      <c r="Y49">
        <f t="shared" si="13"/>
        <v>1.6472766695055292E-3</v>
      </c>
      <c r="Z49">
        <f t="shared" si="13"/>
        <v>1.5119571920377241E-2</v>
      </c>
      <c r="AA49">
        <f t="shared" si="14"/>
        <v>2.3580647620733548E-5</v>
      </c>
      <c r="AB49">
        <f t="shared" si="14"/>
        <v>2.1643558986225091E-4</v>
      </c>
      <c r="AC49">
        <f t="shared" si="16"/>
        <v>1.6135212654069671E-5</v>
      </c>
      <c r="AD49">
        <f t="shared" si="8"/>
        <v>1.7023000040019824E-2</v>
      </c>
    </row>
    <row r="50" spans="1:30" x14ac:dyDescent="0.2">
      <c r="A50">
        <f t="shared" si="9"/>
        <v>47</v>
      </c>
      <c r="B50" s="2">
        <v>2.7990000000000001E-2</v>
      </c>
      <c r="C50">
        <f t="shared" si="0"/>
        <v>0.26833206954847777</v>
      </c>
      <c r="E50">
        <f t="shared" si="2"/>
        <v>107</v>
      </c>
      <c r="F50">
        <v>0.67990812</v>
      </c>
      <c r="G50">
        <f t="shared" si="3"/>
        <v>9.0786411414904827E-6</v>
      </c>
      <c r="L50">
        <f t="shared" si="1"/>
        <v>46</v>
      </c>
      <c r="M50" s="19">
        <f t="shared" si="4"/>
        <v>176032.79499153793</v>
      </c>
      <c r="N50">
        <f t="shared" si="5"/>
        <v>72144.588111286037</v>
      </c>
      <c r="O50">
        <f t="shared" si="6"/>
        <v>248177.38310282398</v>
      </c>
      <c r="Q50">
        <f t="shared" si="7"/>
        <v>8.0405390150739631E-9</v>
      </c>
      <c r="R50">
        <f t="shared" si="10"/>
        <v>8.51368485051629E-8</v>
      </c>
      <c r="T50">
        <f t="shared" si="11"/>
        <v>68794.455578575304</v>
      </c>
      <c r="U50">
        <f t="shared" si="12"/>
        <v>68800</v>
      </c>
      <c r="W50">
        <f t="shared" si="15"/>
        <v>124.33056447036863</v>
      </c>
      <c r="Y50">
        <f t="shared" si="13"/>
        <v>5.4097532501010061E-4</v>
      </c>
      <c r="Z50">
        <f t="shared" si="13"/>
        <v>5.7285520432577928E-3</v>
      </c>
      <c r="AA50">
        <f t="shared" si="14"/>
        <v>7.7440230574043041E-6</v>
      </c>
      <c r="AB50">
        <f t="shared" si="14"/>
        <v>8.200381248017291E-5</v>
      </c>
      <c r="AC50">
        <f t="shared" si="16"/>
        <v>5.6971140955376974E-6</v>
      </c>
      <c r="AD50">
        <f t="shared" si="8"/>
        <v>6.3649723179010085E-3</v>
      </c>
    </row>
    <row r="51" spans="1:30" x14ac:dyDescent="0.2">
      <c r="A51">
        <f>A50+1</f>
        <v>48</v>
      </c>
      <c r="B51" s="2">
        <v>2.8080000000000001E-2</v>
      </c>
      <c r="C51">
        <f t="shared" si="0"/>
        <v>0.25980082480022593</v>
      </c>
      <c r="E51">
        <f t="shared" si="2"/>
        <v>108</v>
      </c>
      <c r="F51">
        <v>0.71117909999999995</v>
      </c>
      <c r="G51">
        <f t="shared" si="3"/>
        <v>2.622101305262309E-6</v>
      </c>
      <c r="L51">
        <f t="shared" si="1"/>
        <v>47</v>
      </c>
      <c r="M51" s="19">
        <f t="shared" si="4"/>
        <v>181864.21057354694</v>
      </c>
      <c r="N51">
        <f t="shared" si="5"/>
        <v>74534.512530142179</v>
      </c>
      <c r="O51">
        <f t="shared" si="6"/>
        <v>256398.72310368912</v>
      </c>
      <c r="Q51">
        <f t="shared" si="7"/>
        <v>2.4105049876405579E-9</v>
      </c>
      <c r="R51">
        <f t="shared" si="10"/>
        <v>2.9493021167815403E-8</v>
      </c>
      <c r="T51">
        <f t="shared" si="11"/>
        <v>68794.633358609033</v>
      </c>
      <c r="U51">
        <f t="shared" si="12"/>
        <v>68800</v>
      </c>
      <c r="W51">
        <f t="shared" si="15"/>
        <v>126.81717575977601</v>
      </c>
      <c r="Y51">
        <f t="shared" si="13"/>
        <v>1.6218155108348631E-4</v>
      </c>
      <c r="Z51">
        <f t="shared" si="13"/>
        <v>1.9844792195060947E-3</v>
      </c>
      <c r="AA51">
        <f t="shared" si="14"/>
        <v>2.321617295673628E-6</v>
      </c>
      <c r="AB51">
        <f t="shared" si="14"/>
        <v>2.8407677988839798E-5</v>
      </c>
      <c r="AC51">
        <f t="shared" si="16"/>
        <v>1.8475578567272198E-6</v>
      </c>
      <c r="AD51">
        <f t="shared" si="8"/>
        <v>2.1792376237308214E-3</v>
      </c>
    </row>
    <row r="52" spans="1:30" x14ac:dyDescent="0.2">
      <c r="A52">
        <f t="shared" si="9"/>
        <v>49</v>
      </c>
      <c r="B52" s="2">
        <v>2.8170000000000001E-2</v>
      </c>
      <c r="C52">
        <f t="shared" si="0"/>
        <v>0.25149554583419231</v>
      </c>
      <c r="E52">
        <f t="shared" si="2"/>
        <v>109</v>
      </c>
      <c r="F52">
        <v>0.74086099999999999</v>
      </c>
      <c r="G52">
        <f t="shared" si="3"/>
        <v>6.794887101443695E-7</v>
      </c>
      <c r="L52">
        <f t="shared" si="1"/>
        <v>48</v>
      </c>
      <c r="M52" s="19">
        <f t="shared" si="4"/>
        <v>187836.20120345961</v>
      </c>
      <c r="N52">
        <f t="shared" si="5"/>
        <v>76982.049673549031</v>
      </c>
      <c r="O52">
        <f t="shared" si="6"/>
        <v>264818.25087700866</v>
      </c>
      <c r="Q52">
        <f t="shared" si="7"/>
        <v>6.5584561225675639E-10</v>
      </c>
      <c r="R52">
        <f t="shared" si="10"/>
        <v>9.2872241815847835E-9</v>
      </c>
      <c r="T52">
        <f t="shared" si="11"/>
        <v>68794.803983503996</v>
      </c>
      <c r="U52">
        <f t="shared" si="12"/>
        <v>68800</v>
      </c>
      <c r="W52">
        <f t="shared" si="15"/>
        <v>129.35351927497152</v>
      </c>
      <c r="Y52">
        <f t="shared" si="13"/>
        <v>4.4126157391194537E-5</v>
      </c>
      <c r="Z52">
        <f t="shared" si="13"/>
        <v>6.2490388117178637E-4</v>
      </c>
      <c r="AA52">
        <f t="shared" si="14"/>
        <v>6.3166278474102616E-7</v>
      </c>
      <c r="AB52">
        <f t="shared" si="14"/>
        <v>8.9454543317024628E-6</v>
      </c>
      <c r="AC52">
        <f t="shared" si="16"/>
        <v>5.4684901318040226E-7</v>
      </c>
      <c r="AD52">
        <f t="shared" si="8"/>
        <v>6.7915400469260477E-4</v>
      </c>
    </row>
    <row r="53" spans="1:30" x14ac:dyDescent="0.2">
      <c r="A53">
        <f t="shared" si="9"/>
        <v>50</v>
      </c>
      <c r="B53" s="3">
        <v>2.826E-2</v>
      </c>
      <c r="C53">
        <f t="shared" si="0"/>
        <v>0.24341195085092968</v>
      </c>
      <c r="E53">
        <f t="shared" si="2"/>
        <v>110</v>
      </c>
      <c r="F53">
        <v>0.76874483999999998</v>
      </c>
      <c r="G53">
        <f t="shared" si="3"/>
        <v>1.5713527038262981E-7</v>
      </c>
      <c r="L53">
        <f t="shared" si="1"/>
        <v>49</v>
      </c>
      <c r="M53" s="19">
        <f t="shared" si="4"/>
        <v>194039.22180066438</v>
      </c>
      <c r="N53">
        <f t="shared" si="5"/>
        <v>79524.271229780483</v>
      </c>
      <c r="O53">
        <f t="shared" si="6"/>
        <v>273563.49303044484</v>
      </c>
      <c r="Q53">
        <f t="shared" si="7"/>
        <v>1.6100863199409034E-10</v>
      </c>
      <c r="R53">
        <f t="shared" si="10"/>
        <v>2.6430675894943514E-9</v>
      </c>
      <c r="T53">
        <f t="shared" si="11"/>
        <v>68794.970089083305</v>
      </c>
      <c r="U53">
        <f t="shared" si="12"/>
        <v>68799.999999999985</v>
      </c>
      <c r="W53">
        <f t="shared" si="15"/>
        <v>131.94058966047095</v>
      </c>
      <c r="Y53">
        <f t="shared" si="13"/>
        <v>1.0832899173631078E-5</v>
      </c>
      <c r="Z53">
        <f t="shared" si="13"/>
        <v>1.7784250305375268E-4</v>
      </c>
      <c r="AA53">
        <f t="shared" si="14"/>
        <v>1.5507217630964732E-7</v>
      </c>
      <c r="AB53">
        <f t="shared" si="14"/>
        <v>2.5458027022009587E-6</v>
      </c>
      <c r="AC53">
        <f t="shared" si="16"/>
        <v>1.4693631118114088E-7</v>
      </c>
      <c r="AD53">
        <f t="shared" si="8"/>
        <v>1.9152321341707549E-4</v>
      </c>
    </row>
    <row r="54" spans="1:30" x14ac:dyDescent="0.2">
      <c r="E54">
        <f t="shared" si="2"/>
        <v>111</v>
      </c>
      <c r="F54">
        <v>0.79466567999999993</v>
      </c>
      <c r="G54">
        <f t="shared" si="3"/>
        <v>3.2265263892033445E-8</v>
      </c>
      <c r="L54">
        <f t="shared" si="1"/>
        <v>50</v>
      </c>
      <c r="M54" s="19">
        <f t="shared" si="4"/>
        <v>200483.17196178297</v>
      </c>
      <c r="N54">
        <f t="shared" si="5"/>
        <v>82165.234410566787</v>
      </c>
      <c r="O54">
        <f t="shared" si="6"/>
        <v>282648.40637234977</v>
      </c>
      <c r="Q54">
        <f t="shared" si="7"/>
        <v>3.5465073503369098E-11</v>
      </c>
      <c r="R54">
        <f t="shared" si="10"/>
        <v>6.7594842461071809E-10</v>
      </c>
      <c r="T54">
        <f t="shared" si="11"/>
        <v>68795.131760982986</v>
      </c>
      <c r="U54">
        <f t="shared" si="12"/>
        <v>68800</v>
      </c>
      <c r="W54">
        <f t="shared" si="15"/>
        <v>134.57940145368036</v>
      </c>
      <c r="Y54">
        <f t="shared" si="13"/>
        <v>2.3861482676765246E-6</v>
      </c>
      <c r="Z54">
        <f t="shared" si="13"/>
        <v>4.5482136077726624E-5</v>
      </c>
      <c r="AA54">
        <f t="shared" si="14"/>
        <v>3.4157541664081133E-8</v>
      </c>
      <c r="AB54">
        <f t="shared" si="14"/>
        <v>6.5107352258504373E-7</v>
      </c>
      <c r="AC54">
        <f t="shared" si="16"/>
        <v>3.5617761331998973E-8</v>
      </c>
      <c r="AD54">
        <f t="shared" si="8"/>
        <v>4.8589133170984275E-5</v>
      </c>
    </row>
    <row r="55" spans="1:30" x14ac:dyDescent="0.2">
      <c r="E55">
        <f t="shared" si="2"/>
        <v>112</v>
      </c>
      <c r="F55">
        <v>0.81850801000000006</v>
      </c>
      <c r="G55">
        <f t="shared" si="3"/>
        <v>5.8558869516402925E-9</v>
      </c>
    </row>
    <row r="56" spans="1:30" x14ac:dyDescent="0.2">
      <c r="E56">
        <f t="shared" si="2"/>
        <v>113</v>
      </c>
      <c r="F56">
        <v>0.84019901000000008</v>
      </c>
      <c r="G56">
        <f t="shared" si="3"/>
        <v>9.3577653220020044E-10</v>
      </c>
    </row>
    <row r="57" spans="1:30" x14ac:dyDescent="0.2">
      <c r="E57">
        <f t="shared" si="2"/>
        <v>114</v>
      </c>
      <c r="F57">
        <v>0.85971164999999994</v>
      </c>
      <c r="G57">
        <f t="shared" si="3"/>
        <v>1.3127854567108806E-10</v>
      </c>
    </row>
    <row r="58" spans="1:30" x14ac:dyDescent="0.2">
      <c r="E58">
        <f t="shared" si="2"/>
        <v>115</v>
      </c>
      <c r="F58">
        <v>0.87705601999999994</v>
      </c>
      <c r="G58">
        <f t="shared" si="3"/>
        <v>1.6139906893415345E-11</v>
      </c>
    </row>
    <row r="59" spans="1:30" x14ac:dyDescent="0.2">
      <c r="E59">
        <f t="shared" si="2"/>
        <v>116</v>
      </c>
      <c r="F59">
        <v>0.89227828999999992</v>
      </c>
      <c r="G59">
        <f t="shared" si="3"/>
        <v>1.73861836979949E-12</v>
      </c>
    </row>
    <row r="60" spans="1:30" x14ac:dyDescent="0.2">
      <c r="E60">
        <f t="shared" si="2"/>
        <v>117</v>
      </c>
      <c r="F60">
        <v>0.90545023000000002</v>
      </c>
      <c r="G60">
        <f t="shared" si="3"/>
        <v>1.6438596698231669E-13</v>
      </c>
    </row>
    <row r="61" spans="1:30" x14ac:dyDescent="0.2">
      <c r="E61">
        <f t="shared" si="2"/>
        <v>118</v>
      </c>
      <c r="F61">
        <v>0.91666747999999998</v>
      </c>
      <c r="G61">
        <f t="shared" si="3"/>
        <v>1.3698696881273249E-14</v>
      </c>
    </row>
    <row r="62" spans="1:30" x14ac:dyDescent="0.2">
      <c r="E62">
        <f t="shared" si="2"/>
        <v>119</v>
      </c>
      <c r="F62">
        <v>0.92604048000000005</v>
      </c>
      <c r="G62">
        <f t="shared" si="3"/>
        <v>1.0131490459644658E-15</v>
      </c>
    </row>
  </sheetData>
  <mergeCells count="10">
    <mergeCell ref="M2:O2"/>
    <mergeCell ref="Q2:R2"/>
    <mergeCell ref="T2:U2"/>
    <mergeCell ref="AF2:AG2"/>
    <mergeCell ref="A1:C1"/>
    <mergeCell ref="E1:G1"/>
    <mergeCell ref="I1:J1"/>
    <mergeCell ref="L1:W1"/>
    <mergeCell ref="Y1:AD1"/>
    <mergeCell ref="AF1:A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4A4DD-BC3F-4E70-B117-A4E708F71279}">
  <dimension ref="A1:AN61"/>
  <sheetViews>
    <sheetView topLeftCell="R1" workbookViewId="0">
      <selection activeCell="X12" sqref="X12"/>
    </sheetView>
  </sheetViews>
  <sheetFormatPr baseColWidth="10" defaultRowHeight="15" x14ac:dyDescent="0.2"/>
  <cols>
    <col min="3" max="3" width="13.5" customWidth="1"/>
    <col min="7" max="7" width="14.1640625" customWidth="1"/>
    <col min="9" max="9" width="20.5" customWidth="1"/>
    <col min="14" max="14" width="16.33203125" customWidth="1"/>
  </cols>
  <sheetData>
    <row r="1" spans="1:40" x14ac:dyDescent="0.2">
      <c r="A1" s="67" t="s">
        <v>80</v>
      </c>
      <c r="B1" s="67"/>
      <c r="C1" s="67"/>
      <c r="E1" s="68" t="s">
        <v>3</v>
      </c>
      <c r="F1" s="68"/>
      <c r="G1" s="68"/>
      <c r="H1" s="8"/>
      <c r="I1" s="67" t="s">
        <v>6</v>
      </c>
      <c r="J1" s="69"/>
      <c r="L1" s="67" t="s">
        <v>14</v>
      </c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Y1" s="67" t="s">
        <v>26</v>
      </c>
      <c r="Z1" s="69"/>
      <c r="AA1" s="69"/>
      <c r="AB1" s="69"/>
      <c r="AC1" s="69"/>
      <c r="AD1" s="69"/>
      <c r="AF1" s="70" t="s">
        <v>33</v>
      </c>
      <c r="AG1" s="70"/>
      <c r="AI1" s="6" t="s">
        <v>34</v>
      </c>
      <c r="AJ1" s="6" t="s">
        <v>38</v>
      </c>
      <c r="AK1" s="6" t="s">
        <v>39</v>
      </c>
      <c r="AM1" s="20" t="s">
        <v>58</v>
      </c>
      <c r="AN1" s="5"/>
    </row>
    <row r="2" spans="1:40" x14ac:dyDescent="0.2">
      <c r="A2" s="1" t="s">
        <v>0</v>
      </c>
      <c r="B2" s="1" t="s">
        <v>2</v>
      </c>
      <c r="C2" s="9" t="s">
        <v>1</v>
      </c>
      <c r="E2" s="1" t="s">
        <v>4</v>
      </c>
      <c r="F2" s="1" t="s">
        <v>5</v>
      </c>
      <c r="G2" s="1" t="s">
        <v>20</v>
      </c>
      <c r="I2" s="7" t="s">
        <v>11</v>
      </c>
      <c r="J2" s="11">
        <v>0.02</v>
      </c>
      <c r="M2" s="72" t="s">
        <v>22</v>
      </c>
      <c r="N2" s="73"/>
      <c r="O2" s="73"/>
      <c r="Q2" s="72" t="s">
        <v>21</v>
      </c>
      <c r="R2" s="73"/>
      <c r="T2" s="72" t="s">
        <v>23</v>
      </c>
      <c r="U2" s="73"/>
      <c r="W2" s="13" t="s">
        <v>7</v>
      </c>
      <c r="Y2" s="14" t="s">
        <v>27</v>
      </c>
      <c r="Z2" s="14" t="s">
        <v>28</v>
      </c>
      <c r="AA2" s="14" t="s">
        <v>29</v>
      </c>
      <c r="AB2" s="14" t="s">
        <v>30</v>
      </c>
      <c r="AC2" s="14" t="s">
        <v>7</v>
      </c>
      <c r="AD2" s="14" t="s">
        <v>32</v>
      </c>
      <c r="AF2" s="71">
        <f>SUM(AD4:AD54)</f>
        <v>94577.240930673041</v>
      </c>
      <c r="AG2" s="71"/>
      <c r="AI2">
        <f>J10-AF2</f>
        <v>422.75906932695943</v>
      </c>
      <c r="AJ2">
        <f>'Base Case'!AI2-AI2</f>
        <v>49.411967328356695</v>
      </c>
      <c r="AK2">
        <f>MAX(0,AJ2)</f>
        <v>49.411967328356695</v>
      </c>
      <c r="AM2" cm="1">
        <f t="array" ref="AM2">MMULT(TRANSPOSE(AD4:AD54),A3:A53)/AF2</f>
        <v>6.2148177864892746</v>
      </c>
    </row>
    <row r="3" spans="1:40" x14ac:dyDescent="0.2">
      <c r="A3">
        <v>0</v>
      </c>
      <c r="B3" s="4">
        <v>0</v>
      </c>
      <c r="C3">
        <f>EXP(-A3*B3)</f>
        <v>1</v>
      </c>
      <c r="E3">
        <v>60</v>
      </c>
      <c r="F3">
        <v>6.4678699999999997E-3</v>
      </c>
      <c r="G3">
        <f>1-F3</f>
        <v>0.99353212999999996</v>
      </c>
      <c r="I3" s="7" t="s">
        <v>7</v>
      </c>
      <c r="J3" s="10">
        <v>50</v>
      </c>
      <c r="L3" s="1" t="s">
        <v>0</v>
      </c>
      <c r="M3" s="1" t="s">
        <v>16</v>
      </c>
      <c r="N3" s="18" t="s">
        <v>42</v>
      </c>
      <c r="O3" s="1" t="s">
        <v>18</v>
      </c>
      <c r="Q3" s="1" t="s">
        <v>9</v>
      </c>
      <c r="R3" s="1" t="s">
        <v>19</v>
      </c>
      <c r="T3" s="1" t="s">
        <v>24</v>
      </c>
      <c r="U3" s="1" t="s">
        <v>25</v>
      </c>
    </row>
    <row r="4" spans="1:40" x14ac:dyDescent="0.2">
      <c r="A4">
        <v>1</v>
      </c>
      <c r="B4" s="2">
        <v>3.5970000000000002E-2</v>
      </c>
      <c r="C4">
        <f t="shared" ref="C4:C53" si="0">EXP(-A4*B4)</f>
        <v>0.96466923312602004</v>
      </c>
      <c r="E4">
        <f>E3+1</f>
        <v>61</v>
      </c>
      <c r="F4">
        <v>7.1002599999999997E-3</v>
      </c>
      <c r="G4">
        <f>(1-F4)*G3</f>
        <v>0.98647779355864618</v>
      </c>
      <c r="I4" s="7" t="s">
        <v>31</v>
      </c>
      <c r="J4" s="10">
        <v>20</v>
      </c>
      <c r="L4">
        <f t="shared" ref="L4:L54" si="1">A3</f>
        <v>0</v>
      </c>
      <c r="M4">
        <f>J9</f>
        <v>80000</v>
      </c>
      <c r="N4" s="19">
        <f>J8</f>
        <v>15000</v>
      </c>
      <c r="O4">
        <f>M4+N4</f>
        <v>95000</v>
      </c>
      <c r="Q4">
        <v>0</v>
      </c>
      <c r="R4">
        <v>0</v>
      </c>
      <c r="T4">
        <v>0</v>
      </c>
      <c r="U4">
        <v>0</v>
      </c>
      <c r="W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f>SUM(Y4:AC4)</f>
        <v>0</v>
      </c>
    </row>
    <row r="5" spans="1:40" x14ac:dyDescent="0.2">
      <c r="A5">
        <f>A4+1</f>
        <v>2</v>
      </c>
      <c r="B5" s="2">
        <v>3.1269999999999999E-2</v>
      </c>
      <c r="C5">
        <f t="shared" si="0"/>
        <v>0.93937548704248364</v>
      </c>
      <c r="E5">
        <f t="shared" ref="E5:E61" si="2">E4+1</f>
        <v>62</v>
      </c>
      <c r="F5">
        <v>7.8151000000000002E-3</v>
      </c>
      <c r="G5">
        <f t="shared" ref="G5:G61" si="3">(1-F5)*G4</f>
        <v>0.97876837095420599</v>
      </c>
      <c r="I5" s="7" t="s">
        <v>15</v>
      </c>
      <c r="J5" s="12">
        <v>1.4E-2</v>
      </c>
      <c r="L5">
        <f t="shared" si="1"/>
        <v>1</v>
      </c>
      <c r="M5">
        <f t="shared" ref="M5:M54" si="4">$M$4/C4</f>
        <v>82929.979782561553</v>
      </c>
      <c r="N5" s="19">
        <f t="shared" ref="N5:N54" si="5">$N$4/C4</f>
        <v>15549.371209230292</v>
      </c>
      <c r="O5">
        <f t="shared" ref="O5:O54" si="6">M5+N5</f>
        <v>98479.350991791842</v>
      </c>
      <c r="Q5">
        <f t="shared" ref="Q5:Q54" si="7">G3*(1-$J$7)^A3*$J$7</f>
        <v>0.14902981949999999</v>
      </c>
      <c r="R5">
        <f>1*(1-$J$7)^A3*F3</f>
        <v>6.4678699999999997E-3</v>
      </c>
      <c r="T5">
        <f>(O5-20)*C4</f>
        <v>94980.706615337476</v>
      </c>
      <c r="U5">
        <f>MAX(O5,100000)*C4</f>
        <v>96466.923312601997</v>
      </c>
      <c r="W5">
        <f>$J$3*(1+$J$2)</f>
        <v>51</v>
      </c>
      <c r="Y5">
        <f>(1-$J$6)*(T5*Q5)</f>
        <v>13843.548496483141</v>
      </c>
      <c r="Z5">
        <f>(1-$J$6)*(U5*R5)</f>
        <v>610.20893786158967</v>
      </c>
      <c r="AA5">
        <f>$J$5*(T5*Q5)</f>
        <v>198.16940588012679</v>
      </c>
      <c r="AB5">
        <f>$J$5*(U5*R5)</f>
        <v>8.7350972700023082</v>
      </c>
      <c r="AC5">
        <f>W5*C4*(1-$J$7)^A3*1</f>
        <v>49.19813088942702</v>
      </c>
      <c r="AD5">
        <f t="shared" ref="AD5:AD54" si="8">SUM(Y5:AC5)</f>
        <v>14709.860068384287</v>
      </c>
    </row>
    <row r="6" spans="1:40" x14ac:dyDescent="0.2">
      <c r="A6">
        <f t="shared" ref="A6:A53" si="9">A5+1</f>
        <v>3</v>
      </c>
      <c r="B6" s="2">
        <v>2.8930000000000001E-2</v>
      </c>
      <c r="C6">
        <f t="shared" si="0"/>
        <v>0.91686961803738021</v>
      </c>
      <c r="E6">
        <f t="shared" si="2"/>
        <v>63</v>
      </c>
      <c r="F6">
        <v>8.6648699999999999E-3</v>
      </c>
      <c r="G6">
        <f t="shared" si="3"/>
        <v>0.97028747025977602</v>
      </c>
      <c r="I6" s="7" t="s">
        <v>8</v>
      </c>
      <c r="J6" s="12">
        <v>2.1999999999999999E-2</v>
      </c>
      <c r="L6">
        <f t="shared" si="1"/>
        <v>2</v>
      </c>
      <c r="M6">
        <f t="shared" si="4"/>
        <v>85162.963163825843</v>
      </c>
      <c r="N6" s="19">
        <f t="shared" si="5"/>
        <v>15968.055593217347</v>
      </c>
      <c r="O6">
        <f t="shared" si="6"/>
        <v>101131.01875704319</v>
      </c>
      <c r="Q6">
        <f t="shared" si="7"/>
        <v>0.12577591867872737</v>
      </c>
      <c r="R6">
        <f t="shared" ref="R6:R54" si="10">G3*(1-$J$7)^A4*F4</f>
        <v>5.9961859751507295E-3</v>
      </c>
      <c r="T6">
        <f t="shared" ref="T6:T54" si="11">(O6-20)*C5</f>
        <v>94981.212490259146</v>
      </c>
      <c r="U6">
        <f t="shared" ref="U6:U54" si="12">MAX(O6,100000)*C5</f>
        <v>95000</v>
      </c>
      <c r="W6">
        <f>W5*(1+$J$2)</f>
        <v>52.02</v>
      </c>
      <c r="Y6">
        <f t="shared" ref="Y6:Z54" si="13">(1-$J$6)*(T6*Q6)</f>
        <v>11683.529574501759</v>
      </c>
      <c r="Z6">
        <f t="shared" si="13"/>
        <v>557.10563895125426</v>
      </c>
      <c r="AA6">
        <f t="shared" ref="AA6:AB54" si="14">$J$5*(T6*Q6)</f>
        <v>167.24888961454462</v>
      </c>
      <c r="AB6">
        <f t="shared" si="14"/>
        <v>7.9749273469504702</v>
      </c>
      <c r="AC6">
        <f>W5*C4*(1-$J$7)^A3*G3</f>
        <v>48.879923774591219</v>
      </c>
      <c r="AD6">
        <f t="shared" si="8"/>
        <v>12464.738954189099</v>
      </c>
    </row>
    <row r="7" spans="1:40" x14ac:dyDescent="0.2">
      <c r="A7">
        <f t="shared" si="9"/>
        <v>4</v>
      </c>
      <c r="B7" s="2">
        <v>2.7629999999999998E-2</v>
      </c>
      <c r="C7">
        <f t="shared" si="0"/>
        <v>0.89536842264195826</v>
      </c>
      <c r="E7">
        <f t="shared" si="2"/>
        <v>64</v>
      </c>
      <c r="F7">
        <v>9.6527000000000002E-3</v>
      </c>
      <c r="G7">
        <f t="shared" si="3"/>
        <v>0.9609215763955995</v>
      </c>
      <c r="I7" s="7" t="s">
        <v>9</v>
      </c>
      <c r="J7" s="11">
        <v>0.15</v>
      </c>
      <c r="L7">
        <f t="shared" si="1"/>
        <v>3</v>
      </c>
      <c r="M7">
        <f t="shared" si="4"/>
        <v>87253.409237450003</v>
      </c>
      <c r="N7" s="19">
        <f t="shared" si="5"/>
        <v>16360.014232021875</v>
      </c>
      <c r="O7">
        <f t="shared" si="6"/>
        <v>103613.42346947188</v>
      </c>
      <c r="Q7">
        <f t="shared" si="7"/>
        <v>0.10607402220216205</v>
      </c>
      <c r="R7">
        <f t="shared" si="10"/>
        <v>5.5700578317080269E-3</v>
      </c>
      <c r="T7">
        <f t="shared" si="11"/>
        <v>94981.662607639257</v>
      </c>
      <c r="U7">
        <f t="shared" si="12"/>
        <v>95000</v>
      </c>
      <c r="W7">
        <f t="shared" ref="W7:W54" si="15">W6*(1+$J$2)</f>
        <v>53.060400000000001</v>
      </c>
      <c r="Y7">
        <f t="shared" si="13"/>
        <v>9853.43507449969</v>
      </c>
      <c r="Z7">
        <f t="shared" si="13"/>
        <v>517.51407314399285</v>
      </c>
      <c r="AA7">
        <f t="shared" si="14"/>
        <v>141.05121783537388</v>
      </c>
      <c r="AB7">
        <f t="shared" si="14"/>
        <v>7.4081769161716764</v>
      </c>
      <c r="AC7">
        <f t="shared" ref="AC7:AC54" si="16">W6*C5*(1-$J$7)^A4*G4</f>
        <v>40.97470259589133</v>
      </c>
      <c r="AD7">
        <f t="shared" si="8"/>
        <v>10560.383244991121</v>
      </c>
    </row>
    <row r="8" spans="1:40" x14ac:dyDescent="0.2">
      <c r="A8">
        <f t="shared" si="9"/>
        <v>5</v>
      </c>
      <c r="B8" s="3">
        <v>2.6849999999999999E-2</v>
      </c>
      <c r="C8">
        <f t="shared" si="0"/>
        <v>0.87437144441584536</v>
      </c>
      <c r="E8">
        <f t="shared" si="2"/>
        <v>65</v>
      </c>
      <c r="F8">
        <v>1.0795270000000001E-2</v>
      </c>
      <c r="G8">
        <f t="shared" si="3"/>
        <v>0.95054816852958335</v>
      </c>
      <c r="I8" s="21" t="s">
        <v>40</v>
      </c>
      <c r="J8" s="17">
        <f>20000*(1-J11)</f>
        <v>15000</v>
      </c>
      <c r="L8">
        <f t="shared" si="1"/>
        <v>4</v>
      </c>
      <c r="M8">
        <f t="shared" si="4"/>
        <v>89348.69488019745</v>
      </c>
      <c r="N8" s="19">
        <f t="shared" si="5"/>
        <v>16752.880290037021</v>
      </c>
      <c r="O8">
        <f t="shared" si="6"/>
        <v>106101.57517023447</v>
      </c>
      <c r="Q8">
        <f t="shared" si="7"/>
        <v>8.9381668900992736E-2</v>
      </c>
      <c r="R8">
        <f t="shared" si="10"/>
        <v>5.208333138966805E-3</v>
      </c>
      <c r="T8">
        <f t="shared" si="11"/>
        <v>94982.092631547159</v>
      </c>
      <c r="U8">
        <f t="shared" si="12"/>
        <v>95000</v>
      </c>
      <c r="W8">
        <f t="shared" si="15"/>
        <v>54.121608000000002</v>
      </c>
      <c r="Y8">
        <f t="shared" si="13"/>
        <v>8302.8854801038106</v>
      </c>
      <c r="Z8">
        <f t="shared" si="13"/>
        <v>483.90623194140585</v>
      </c>
      <c r="AA8">
        <f t="shared" si="14"/>
        <v>118.8552113716292</v>
      </c>
      <c r="AB8">
        <f t="shared" si="14"/>
        <v>6.927083074825851</v>
      </c>
      <c r="AC8">
        <f t="shared" si="16"/>
        <v>34.402965473215332</v>
      </c>
      <c r="AD8">
        <f t="shared" si="8"/>
        <v>8946.9769719648866</v>
      </c>
    </row>
    <row r="9" spans="1:40" x14ac:dyDescent="0.2">
      <c r="A9">
        <f t="shared" si="9"/>
        <v>6</v>
      </c>
      <c r="B9" s="2">
        <v>2.6440000000000002E-2</v>
      </c>
      <c r="C9">
        <f t="shared" si="0"/>
        <v>0.85330349293915797</v>
      </c>
      <c r="E9">
        <f t="shared" si="2"/>
        <v>66</v>
      </c>
      <c r="F9">
        <v>1.1728260000000001E-2</v>
      </c>
      <c r="G9">
        <f t="shared" si="3"/>
        <v>0.93939989246654454</v>
      </c>
      <c r="I9" s="7" t="s">
        <v>12</v>
      </c>
      <c r="J9" s="10">
        <v>80000</v>
      </c>
      <c r="L9">
        <f t="shared" si="1"/>
        <v>5</v>
      </c>
      <c r="M9">
        <f t="shared" si="4"/>
        <v>91494.296286684912</v>
      </c>
      <c r="N9" s="19">
        <f t="shared" si="5"/>
        <v>17155.18055375342</v>
      </c>
      <c r="O9">
        <f t="shared" si="6"/>
        <v>108649.47684043834</v>
      </c>
      <c r="Q9">
        <f t="shared" si="7"/>
        <v>7.5241060295753295E-2</v>
      </c>
      <c r="R9">
        <f t="shared" si="10"/>
        <v>4.8890551339368041E-3</v>
      </c>
      <c r="T9">
        <f t="shared" si="11"/>
        <v>94982.512571111685</v>
      </c>
      <c r="U9">
        <f t="shared" si="12"/>
        <v>95000</v>
      </c>
      <c r="W9">
        <f t="shared" si="15"/>
        <v>55.204040160000005</v>
      </c>
      <c r="Y9">
        <f t="shared" si="13"/>
        <v>6989.3600863862457</v>
      </c>
      <c r="Z9">
        <f t="shared" si="13"/>
        <v>454.24211249406846</v>
      </c>
      <c r="AA9">
        <f t="shared" si="14"/>
        <v>100.05218937567223</v>
      </c>
      <c r="AB9">
        <f t="shared" si="14"/>
        <v>6.5024433281359499</v>
      </c>
      <c r="AC9">
        <f t="shared" si="16"/>
        <v>28.875510138529314</v>
      </c>
      <c r="AD9">
        <f t="shared" si="8"/>
        <v>7579.0323417226518</v>
      </c>
    </row>
    <row r="10" spans="1:40" x14ac:dyDescent="0.2">
      <c r="A10">
        <f t="shared" si="9"/>
        <v>7</v>
      </c>
      <c r="B10" s="2">
        <v>2.622E-2</v>
      </c>
      <c r="C10">
        <f t="shared" si="0"/>
        <v>0.83231858232873779</v>
      </c>
      <c r="E10">
        <f t="shared" si="2"/>
        <v>67</v>
      </c>
      <c r="F10">
        <v>1.2797940000000001E-2</v>
      </c>
      <c r="G10">
        <f t="shared" si="3"/>
        <v>0.9273775090067512</v>
      </c>
      <c r="I10" s="7" t="s">
        <v>13</v>
      </c>
      <c r="J10" s="10">
        <f>J8+J9</f>
        <v>95000</v>
      </c>
      <c r="L10">
        <f t="shared" si="1"/>
        <v>6</v>
      </c>
      <c r="M10">
        <f t="shared" si="4"/>
        <v>93753.278478263703</v>
      </c>
      <c r="N10" s="19">
        <f t="shared" si="5"/>
        <v>17578.739714674444</v>
      </c>
      <c r="O10">
        <f t="shared" si="6"/>
        <v>111332.01819293815</v>
      </c>
      <c r="Q10">
        <f t="shared" si="7"/>
        <v>6.3264490824558192E-2</v>
      </c>
      <c r="R10">
        <f t="shared" si="10"/>
        <v>4.6027361788806417E-3</v>
      </c>
      <c r="T10">
        <f t="shared" si="11"/>
        <v>94982.933930141226</v>
      </c>
      <c r="U10">
        <f t="shared" si="12"/>
        <v>95000</v>
      </c>
      <c r="W10">
        <f t="shared" si="15"/>
        <v>56.308120963200004</v>
      </c>
      <c r="Y10">
        <f t="shared" si="13"/>
        <v>5876.8479191665492</v>
      </c>
      <c r="Z10">
        <f t="shared" si="13"/>
        <v>427.64021837980044</v>
      </c>
      <c r="AA10">
        <f t="shared" si="14"/>
        <v>84.126657329582514</v>
      </c>
      <c r="AB10">
        <f t="shared" si="14"/>
        <v>6.1216391179112541</v>
      </c>
      <c r="AC10">
        <f t="shared" si="16"/>
        <v>24.211989499224298</v>
      </c>
      <c r="AD10">
        <f t="shared" si="8"/>
        <v>6418.9484234930687</v>
      </c>
    </row>
    <row r="11" spans="1:40" x14ac:dyDescent="0.2">
      <c r="A11">
        <f t="shared" si="9"/>
        <v>8</v>
      </c>
      <c r="B11" s="2">
        <v>2.614E-2</v>
      </c>
      <c r="C11">
        <f t="shared" si="0"/>
        <v>0.8112978740569462</v>
      </c>
      <c r="E11">
        <f t="shared" si="2"/>
        <v>68</v>
      </c>
      <c r="F11">
        <v>1.397499E-2</v>
      </c>
      <c r="G11">
        <f t="shared" si="3"/>
        <v>0.91441741759215689</v>
      </c>
      <c r="I11" s="16" t="s">
        <v>41</v>
      </c>
      <c r="J11" s="17">
        <v>0.25</v>
      </c>
      <c r="L11">
        <f t="shared" si="1"/>
        <v>7</v>
      </c>
      <c r="M11">
        <f t="shared" si="4"/>
        <v>96117.041837716286</v>
      </c>
      <c r="N11" s="19">
        <f t="shared" si="5"/>
        <v>18021.945344571803</v>
      </c>
      <c r="O11">
        <f t="shared" si="6"/>
        <v>114138.98718228808</v>
      </c>
      <c r="Q11">
        <f t="shared" si="7"/>
        <v>5.3144132163290135E-2</v>
      </c>
      <c r="R11">
        <f t="shared" si="10"/>
        <v>4.2045669172288535E-3</v>
      </c>
      <c r="T11">
        <f t="shared" si="11"/>
        <v>94983.353628353419</v>
      </c>
      <c r="U11">
        <f t="shared" si="12"/>
        <v>94999.999999999985</v>
      </c>
      <c r="W11">
        <f t="shared" si="15"/>
        <v>57.434283382464002</v>
      </c>
      <c r="Y11">
        <f t="shared" si="13"/>
        <v>4936.7561247699077</v>
      </c>
      <c r="Z11">
        <f t="shared" si="13"/>
        <v>390.64631227973274</v>
      </c>
      <c r="AA11">
        <f t="shared" si="14"/>
        <v>70.669310579528329</v>
      </c>
      <c r="AB11">
        <f t="shared" si="14"/>
        <v>5.5920739999143745</v>
      </c>
      <c r="AC11">
        <f t="shared" si="16"/>
        <v>20.264846398804838</v>
      </c>
      <c r="AD11">
        <f t="shared" si="8"/>
        <v>5423.9286680278892</v>
      </c>
    </row>
    <row r="12" spans="1:40" x14ac:dyDescent="0.2">
      <c r="A12">
        <f t="shared" si="9"/>
        <v>9</v>
      </c>
      <c r="B12" s="2">
        <v>2.6120000000000001E-2</v>
      </c>
      <c r="C12">
        <f t="shared" si="0"/>
        <v>0.79050760649052454</v>
      </c>
      <c r="E12">
        <f t="shared" si="2"/>
        <v>69</v>
      </c>
      <c r="F12">
        <v>1.5660050000000002E-2</v>
      </c>
      <c r="G12">
        <f t="shared" si="3"/>
        <v>0.90009759511179277</v>
      </c>
      <c r="L12">
        <f t="shared" si="1"/>
        <v>8</v>
      </c>
      <c r="M12">
        <f t="shared" si="4"/>
        <v>98607.432064323002</v>
      </c>
      <c r="N12" s="19">
        <f t="shared" si="5"/>
        <v>18488.893512060564</v>
      </c>
      <c r="O12">
        <f t="shared" si="6"/>
        <v>117096.32557638356</v>
      </c>
      <c r="Q12">
        <f t="shared" si="7"/>
        <v>4.4594397236235435E-2</v>
      </c>
      <c r="R12">
        <f t="shared" si="10"/>
        <v>3.8541006837411918E-3</v>
      </c>
      <c r="T12">
        <f t="shared" si="11"/>
        <v>94983.774042518868</v>
      </c>
      <c r="U12">
        <f t="shared" si="12"/>
        <v>95000</v>
      </c>
      <c r="W12">
        <f t="shared" si="15"/>
        <v>58.582969050113284</v>
      </c>
      <c r="Y12">
        <f t="shared" si="13"/>
        <v>4142.5577793346374</v>
      </c>
      <c r="Z12">
        <f t="shared" si="13"/>
        <v>358.08449452639411</v>
      </c>
      <c r="AA12">
        <f t="shared" si="14"/>
        <v>59.300418109084795</v>
      </c>
      <c r="AB12">
        <f t="shared" si="14"/>
        <v>5.1259539093757853</v>
      </c>
      <c r="AC12">
        <f t="shared" si="16"/>
        <v>16.936546462787241</v>
      </c>
      <c r="AD12">
        <f t="shared" si="8"/>
        <v>4582.0051923422798</v>
      </c>
    </row>
    <row r="13" spans="1:40" x14ac:dyDescent="0.2">
      <c r="A13">
        <f t="shared" si="9"/>
        <v>10</v>
      </c>
      <c r="B13" s="3">
        <v>2.6159999999999999E-2</v>
      </c>
      <c r="C13">
        <f t="shared" si="0"/>
        <v>0.76981888968614964</v>
      </c>
      <c r="E13">
        <f t="shared" si="2"/>
        <v>70</v>
      </c>
      <c r="F13">
        <v>1.7473579999999999E-2</v>
      </c>
      <c r="G13">
        <f t="shared" si="3"/>
        <v>0.88436966777579928</v>
      </c>
      <c r="L13">
        <f t="shared" si="1"/>
        <v>9</v>
      </c>
      <c r="M13">
        <f t="shared" si="4"/>
        <v>101200.7972385765</v>
      </c>
      <c r="N13" s="19">
        <f t="shared" si="5"/>
        <v>18975.149482233093</v>
      </c>
      <c r="O13">
        <f t="shared" si="6"/>
        <v>120175.94672080959</v>
      </c>
      <c r="Q13">
        <f t="shared" si="7"/>
        <v>3.737551233368256E-2</v>
      </c>
      <c r="R13">
        <f t="shared" si="10"/>
        <v>3.5315021141170341E-3</v>
      </c>
      <c r="T13">
        <f t="shared" si="11"/>
        <v>94984.189847870177</v>
      </c>
      <c r="U13">
        <f t="shared" si="12"/>
        <v>94999.999999999985</v>
      </c>
      <c r="W13">
        <f t="shared" si="15"/>
        <v>59.754628431115549</v>
      </c>
      <c r="Y13">
        <f t="shared" si="13"/>
        <v>3471.9809384623113</v>
      </c>
      <c r="Z13">
        <f t="shared" si="13"/>
        <v>328.11186142261357</v>
      </c>
      <c r="AA13">
        <f t="shared" si="14"/>
        <v>49.701158628294849</v>
      </c>
      <c r="AB13">
        <f t="shared" si="14"/>
        <v>4.6968978117756546</v>
      </c>
      <c r="AC13">
        <f t="shared" si="16"/>
        <v>14.129954241959833</v>
      </c>
      <c r="AD13">
        <f t="shared" si="8"/>
        <v>3868.6208105669548</v>
      </c>
    </row>
    <row r="14" spans="1:40" x14ac:dyDescent="0.2">
      <c r="A14">
        <f t="shared" si="9"/>
        <v>11</v>
      </c>
      <c r="B14" s="2">
        <v>2.631E-2</v>
      </c>
      <c r="C14">
        <f t="shared" si="0"/>
        <v>0.74870517334432718</v>
      </c>
      <c r="E14">
        <f t="shared" si="2"/>
        <v>71</v>
      </c>
      <c r="F14">
        <v>1.9737480000000002E-2</v>
      </c>
      <c r="G14">
        <f t="shared" si="3"/>
        <v>0.86691443914546784</v>
      </c>
      <c r="L14">
        <f t="shared" si="1"/>
        <v>10</v>
      </c>
      <c r="M14">
        <f t="shared" si="4"/>
        <v>103920.54686085385</v>
      </c>
      <c r="N14" s="19">
        <f t="shared" si="5"/>
        <v>19485.102536410097</v>
      </c>
      <c r="O14">
        <f t="shared" si="6"/>
        <v>123405.64939726394</v>
      </c>
      <c r="Q14">
        <f t="shared" si="7"/>
        <v>3.1271678450497248E-2</v>
      </c>
      <c r="R14">
        <f t="shared" si="10"/>
        <v>3.3167135542194852E-3</v>
      </c>
      <c r="T14">
        <f t="shared" si="11"/>
        <v>94984.603622206268</v>
      </c>
      <c r="U14">
        <f t="shared" si="12"/>
        <v>94999.999999999985</v>
      </c>
      <c r="W14">
        <f t="shared" si="15"/>
        <v>60.949720999737863</v>
      </c>
      <c r="Y14">
        <f t="shared" si="13"/>
        <v>2904.9807666126958</v>
      </c>
      <c r="Z14">
        <f t="shared" si="13"/>
        <v>308.15585632253232</v>
      </c>
      <c r="AA14">
        <f t="shared" si="14"/>
        <v>41.584591751101989</v>
      </c>
      <c r="AB14">
        <f t="shared" si="14"/>
        <v>4.411229027111915</v>
      </c>
      <c r="AC14">
        <f t="shared" si="16"/>
        <v>11.769919673164781</v>
      </c>
      <c r="AD14">
        <f t="shared" si="8"/>
        <v>3270.9023633866063</v>
      </c>
    </row>
    <row r="15" spans="1:40" x14ac:dyDescent="0.2">
      <c r="A15">
        <f t="shared" si="9"/>
        <v>12</v>
      </c>
      <c r="B15" s="2">
        <v>2.6329999999999999E-2</v>
      </c>
      <c r="C15">
        <f t="shared" si="0"/>
        <v>0.72908861312888584</v>
      </c>
      <c r="E15">
        <f t="shared" si="2"/>
        <v>72</v>
      </c>
      <c r="F15">
        <v>2.1721769999999998E-2</v>
      </c>
      <c r="G15">
        <f t="shared" si="3"/>
        <v>0.84808352308867097</v>
      </c>
      <c r="L15">
        <f t="shared" si="1"/>
        <v>11</v>
      </c>
      <c r="M15">
        <f t="shared" si="4"/>
        <v>106851.13826936021</v>
      </c>
      <c r="N15" s="19">
        <f t="shared" si="5"/>
        <v>20034.588425505037</v>
      </c>
      <c r="O15">
        <f t="shared" si="6"/>
        <v>126885.72669486524</v>
      </c>
      <c r="Q15">
        <f t="shared" si="7"/>
        <v>2.6116462734054477E-2</v>
      </c>
      <c r="R15">
        <f t="shared" si="10"/>
        <v>3.0964263257878912E-3</v>
      </c>
      <c r="T15">
        <f t="shared" si="11"/>
        <v>94985.025896533116</v>
      </c>
      <c r="U15">
        <f t="shared" si="12"/>
        <v>95000</v>
      </c>
      <c r="W15">
        <f t="shared" si="15"/>
        <v>62.168715419732621</v>
      </c>
      <c r="Y15">
        <f t="shared" si="13"/>
        <v>2426.0980855593662</v>
      </c>
      <c r="Z15">
        <f t="shared" si="13"/>
        <v>287.68896992895299</v>
      </c>
      <c r="AA15">
        <f t="shared" si="14"/>
        <v>34.729420447680091</v>
      </c>
      <c r="AB15">
        <f t="shared" si="14"/>
        <v>4.1182470132978954</v>
      </c>
      <c r="AC15">
        <f t="shared" si="16"/>
        <v>9.781832418842793</v>
      </c>
      <c r="AD15">
        <f t="shared" si="8"/>
        <v>2762.4165553681405</v>
      </c>
    </row>
    <row r="16" spans="1:40" x14ac:dyDescent="0.2">
      <c r="A16">
        <f t="shared" si="9"/>
        <v>13</v>
      </c>
      <c r="B16" s="2">
        <v>2.6370000000000001E-2</v>
      </c>
      <c r="C16">
        <f t="shared" si="0"/>
        <v>0.70977305563018611</v>
      </c>
      <c r="E16">
        <f t="shared" si="2"/>
        <v>73</v>
      </c>
      <c r="F16">
        <v>2.3921029999999999E-2</v>
      </c>
      <c r="G16">
        <f t="shared" si="3"/>
        <v>0.82779649169036118</v>
      </c>
      <c r="L16">
        <f t="shared" si="1"/>
        <v>12</v>
      </c>
      <c r="M16">
        <f t="shared" si="4"/>
        <v>109726.03132104858</v>
      </c>
      <c r="N16" s="19">
        <f t="shared" si="5"/>
        <v>20573.630872696609</v>
      </c>
      <c r="O16">
        <f t="shared" si="6"/>
        <v>130299.66219374519</v>
      </c>
      <c r="Q16">
        <f t="shared" si="7"/>
        <v>2.1760841137194783E-2</v>
      </c>
      <c r="R16">
        <f t="shared" si="10"/>
        <v>2.921014578343492E-3</v>
      </c>
      <c r="T16">
        <f t="shared" si="11"/>
        <v>94985.41822773742</v>
      </c>
      <c r="U16">
        <f t="shared" si="12"/>
        <v>95000</v>
      </c>
      <c r="W16">
        <f t="shared" si="15"/>
        <v>63.412089728127278</v>
      </c>
      <c r="Y16">
        <f t="shared" si="13"/>
        <v>2021.4894192829161</v>
      </c>
      <c r="Z16">
        <f t="shared" si="13"/>
        <v>271.39146447389379</v>
      </c>
      <c r="AA16">
        <f t="shared" si="14"/>
        <v>28.937476349653195</v>
      </c>
      <c r="AB16">
        <f t="shared" si="14"/>
        <v>3.8849493891968443</v>
      </c>
      <c r="AC16">
        <f t="shared" si="16"/>
        <v>8.1041192611500144</v>
      </c>
      <c r="AD16">
        <f t="shared" si="8"/>
        <v>2333.8074287568097</v>
      </c>
    </row>
    <row r="17" spans="1:30" x14ac:dyDescent="0.2">
      <c r="A17">
        <f t="shared" si="9"/>
        <v>14</v>
      </c>
      <c r="B17" s="2">
        <v>2.6409999999999999E-2</v>
      </c>
      <c r="C17">
        <f t="shared" si="0"/>
        <v>0.69091394491216429</v>
      </c>
      <c r="E17">
        <f t="shared" si="2"/>
        <v>74</v>
      </c>
      <c r="F17">
        <v>2.5978890000000001E-2</v>
      </c>
      <c r="G17">
        <f t="shared" si="3"/>
        <v>0.80629125769035137</v>
      </c>
      <c r="L17">
        <f t="shared" si="1"/>
        <v>13</v>
      </c>
      <c r="M17">
        <f t="shared" si="4"/>
        <v>112712.08362364561</v>
      </c>
      <c r="N17" s="19">
        <f t="shared" si="5"/>
        <v>21133.515679433549</v>
      </c>
      <c r="O17">
        <f t="shared" si="6"/>
        <v>133845.59930307916</v>
      </c>
      <c r="Q17">
        <f t="shared" si="7"/>
        <v>1.8094933578355184E-2</v>
      </c>
      <c r="R17">
        <f t="shared" si="10"/>
        <v>2.6785425884025397E-3</v>
      </c>
      <c r="T17">
        <f t="shared" si="11"/>
        <v>94985.804538887402</v>
      </c>
      <c r="U17">
        <f t="shared" si="12"/>
        <v>95000</v>
      </c>
      <c r="W17">
        <f t="shared" si="15"/>
        <v>64.680331522689826</v>
      </c>
      <c r="Y17">
        <f t="shared" si="13"/>
        <v>1680.9490638894042</v>
      </c>
      <c r="Z17">
        <f t="shared" si="13"/>
        <v>248.86339188847995</v>
      </c>
      <c r="AA17">
        <f t="shared" si="14"/>
        <v>24.062665536249142</v>
      </c>
      <c r="AB17">
        <f t="shared" si="14"/>
        <v>3.5624616425753777</v>
      </c>
      <c r="AC17">
        <f t="shared" si="16"/>
        <v>6.707131178204393</v>
      </c>
      <c r="AD17">
        <f t="shared" si="8"/>
        <v>1964.1447141349131</v>
      </c>
    </row>
    <row r="18" spans="1:30" x14ac:dyDescent="0.2">
      <c r="A18">
        <f t="shared" si="9"/>
        <v>15</v>
      </c>
      <c r="B18" s="3">
        <v>2.6360000000000001E-2</v>
      </c>
      <c r="C18">
        <f t="shared" si="0"/>
        <v>0.67341062112038597</v>
      </c>
      <c r="E18">
        <f t="shared" si="2"/>
        <v>75</v>
      </c>
      <c r="F18">
        <v>2.922232E-2</v>
      </c>
      <c r="G18">
        <f t="shared" si="3"/>
        <v>0.78272955654492149</v>
      </c>
      <c r="L18">
        <f t="shared" si="1"/>
        <v>14</v>
      </c>
      <c r="M18">
        <f t="shared" si="4"/>
        <v>115788.66020741611</v>
      </c>
      <c r="N18" s="19">
        <f t="shared" si="5"/>
        <v>21710.37378889052</v>
      </c>
      <c r="O18">
        <f t="shared" si="6"/>
        <v>137499.03399630662</v>
      </c>
      <c r="Q18">
        <f t="shared" si="7"/>
        <v>1.5012771509972439E-2</v>
      </c>
      <c r="R18">
        <f t="shared" si="10"/>
        <v>2.452813544196436E-3</v>
      </c>
      <c r="T18">
        <f t="shared" si="11"/>
        <v>94986.181721101748</v>
      </c>
      <c r="U18">
        <f t="shared" si="12"/>
        <v>95000</v>
      </c>
      <c r="W18">
        <f t="shared" si="15"/>
        <v>65.973938153143621</v>
      </c>
      <c r="Y18">
        <f t="shared" si="13"/>
        <v>1394.6337142423815</v>
      </c>
      <c r="Z18">
        <f t="shared" si="13"/>
        <v>227.89090639129086</v>
      </c>
      <c r="AA18">
        <f t="shared" si="14"/>
        <v>19.964081798970696</v>
      </c>
      <c r="AB18">
        <f t="shared" si="14"/>
        <v>3.2622420137812598</v>
      </c>
      <c r="AC18">
        <f t="shared" si="16"/>
        <v>5.5380577490381651</v>
      </c>
      <c r="AD18">
        <f t="shared" si="8"/>
        <v>1651.2890021954627</v>
      </c>
    </row>
    <row r="19" spans="1:30" x14ac:dyDescent="0.2">
      <c r="A19">
        <f t="shared" si="9"/>
        <v>16</v>
      </c>
      <c r="B19" s="2">
        <v>2.6200000000000001E-2</v>
      </c>
      <c r="C19">
        <f t="shared" si="0"/>
        <v>0.65757266758197042</v>
      </c>
      <c r="E19">
        <f t="shared" si="2"/>
        <v>76</v>
      </c>
      <c r="F19">
        <v>3.2869429999999998E-2</v>
      </c>
      <c r="G19">
        <f t="shared" si="3"/>
        <v>0.75700168217713715</v>
      </c>
      <c r="L19">
        <f t="shared" si="1"/>
        <v>15</v>
      </c>
      <c r="M19">
        <f t="shared" si="4"/>
        <v>118798.24506910822</v>
      </c>
      <c r="N19" s="19">
        <f t="shared" si="5"/>
        <v>22274.670950457792</v>
      </c>
      <c r="O19">
        <f t="shared" si="6"/>
        <v>141072.91601956601</v>
      </c>
      <c r="Q19">
        <f t="shared" si="7"/>
        <v>1.2429342914771772E-2</v>
      </c>
      <c r="R19">
        <f t="shared" si="10"/>
        <v>2.2100857913653449E-3</v>
      </c>
      <c r="T19">
        <f t="shared" si="11"/>
        <v>94986.53178757758</v>
      </c>
      <c r="U19">
        <f t="shared" si="12"/>
        <v>95000</v>
      </c>
      <c r="W19">
        <f t="shared" si="15"/>
        <v>67.293416916206496</v>
      </c>
      <c r="Y19">
        <f t="shared" si="13"/>
        <v>1154.6465320034722</v>
      </c>
      <c r="Z19">
        <f t="shared" si="13"/>
        <v>205.33907087575417</v>
      </c>
      <c r="AA19">
        <f t="shared" si="14"/>
        <v>16.528682462217397</v>
      </c>
      <c r="AB19">
        <f t="shared" si="14"/>
        <v>2.9394141025159088</v>
      </c>
      <c r="AC19">
        <f t="shared" si="16"/>
        <v>4.5621124202524106</v>
      </c>
      <c r="AD19">
        <f t="shared" si="8"/>
        <v>1384.0158118642121</v>
      </c>
    </row>
    <row r="20" spans="1:30" x14ac:dyDescent="0.2">
      <c r="A20">
        <f t="shared" si="9"/>
        <v>17</v>
      </c>
      <c r="B20" s="2">
        <v>2.598E-2</v>
      </c>
      <c r="C20">
        <f t="shared" si="0"/>
        <v>0.64296820748672578</v>
      </c>
      <c r="E20">
        <f t="shared" si="2"/>
        <v>77</v>
      </c>
      <c r="F20">
        <v>3.7547710000000005E-2</v>
      </c>
      <c r="G20">
        <f t="shared" si="3"/>
        <v>0.72857800254523786</v>
      </c>
      <c r="L20">
        <f t="shared" si="1"/>
        <v>16</v>
      </c>
      <c r="M20">
        <f t="shared" si="4"/>
        <v>121659.55786175908</v>
      </c>
      <c r="N20" s="19">
        <f t="shared" si="5"/>
        <v>22811.167099079827</v>
      </c>
      <c r="O20">
        <f t="shared" si="6"/>
        <v>144470.72496083891</v>
      </c>
      <c r="Q20">
        <f t="shared" si="7"/>
        <v>1.025620937691759E-2</v>
      </c>
      <c r="R20">
        <f t="shared" si="10"/>
        <v>2.0582140042560955E-3</v>
      </c>
      <c r="T20">
        <f t="shared" si="11"/>
        <v>94986.848546648354</v>
      </c>
      <c r="U20">
        <f t="shared" si="12"/>
        <v>95000</v>
      </c>
      <c r="W20">
        <f t="shared" si="15"/>
        <v>68.639285254530634</v>
      </c>
      <c r="Y20">
        <f t="shared" si="13"/>
        <v>952.77249659953009</v>
      </c>
      <c r="Z20">
        <f t="shared" si="13"/>
        <v>191.22866313543383</v>
      </c>
      <c r="AA20">
        <f t="shared" si="14"/>
        <v>13.6388700944718</v>
      </c>
      <c r="AB20">
        <f t="shared" si="14"/>
        <v>2.7374246256606072</v>
      </c>
      <c r="AC20">
        <f t="shared" si="16"/>
        <v>3.7549957825125309</v>
      </c>
      <c r="AD20">
        <f t="shared" si="8"/>
        <v>1164.1324502376087</v>
      </c>
    </row>
    <row r="21" spans="1:30" x14ac:dyDescent="0.2">
      <c r="A21">
        <f t="shared" si="9"/>
        <v>18</v>
      </c>
      <c r="B21" s="2">
        <v>2.5739999999999999E-2</v>
      </c>
      <c r="C21">
        <f t="shared" si="0"/>
        <v>0.62919125908722606</v>
      </c>
      <c r="E21">
        <f t="shared" si="2"/>
        <v>78</v>
      </c>
      <c r="F21">
        <v>4.150015E-2</v>
      </c>
      <c r="G21">
        <f t="shared" si="3"/>
        <v>0.69834190615291014</v>
      </c>
      <c r="L21">
        <f t="shared" si="1"/>
        <v>17</v>
      </c>
      <c r="M21">
        <f t="shared" si="4"/>
        <v>124422.94823986552</v>
      </c>
      <c r="N21" s="19">
        <f t="shared" si="5"/>
        <v>23329.302794974785</v>
      </c>
      <c r="O21">
        <f t="shared" si="6"/>
        <v>147752.2510348403</v>
      </c>
      <c r="Q21">
        <f t="shared" si="7"/>
        <v>8.4312295776270071E-3</v>
      </c>
      <c r="R21">
        <f t="shared" si="10"/>
        <v>1.9103226183529729E-3</v>
      </c>
      <c r="T21">
        <f t="shared" si="11"/>
        <v>94987.140635850257</v>
      </c>
      <c r="U21">
        <f t="shared" si="12"/>
        <v>95000</v>
      </c>
      <c r="W21">
        <f t="shared" si="15"/>
        <v>70.012070959621255</v>
      </c>
      <c r="Y21">
        <f t="shared" si="13"/>
        <v>783.2395050514865</v>
      </c>
      <c r="Z21">
        <f t="shared" si="13"/>
        <v>177.48807447117468</v>
      </c>
      <c r="AA21">
        <f t="shared" si="14"/>
        <v>11.212017454724757</v>
      </c>
      <c r="AB21">
        <f t="shared" si="14"/>
        <v>2.5407290824094537</v>
      </c>
      <c r="AC21">
        <f t="shared" si="16"/>
        <v>3.0861151382334837</v>
      </c>
      <c r="AD21">
        <f t="shared" si="8"/>
        <v>977.566441198029</v>
      </c>
    </row>
    <row r="22" spans="1:30" x14ac:dyDescent="0.2">
      <c r="A22">
        <f t="shared" si="9"/>
        <v>19</v>
      </c>
      <c r="B22" s="2">
        <v>2.5520000000000001E-2</v>
      </c>
      <c r="C22">
        <f t="shared" si="0"/>
        <v>0.615771084861094</v>
      </c>
      <c r="E22">
        <f t="shared" si="2"/>
        <v>79</v>
      </c>
      <c r="F22">
        <v>4.704303E-2</v>
      </c>
      <c r="G22">
        <f t="shared" si="3"/>
        <v>0.66548978691150162</v>
      </c>
      <c r="L22">
        <f t="shared" si="1"/>
        <v>18</v>
      </c>
      <c r="M22">
        <f t="shared" si="4"/>
        <v>127147.34803540785</v>
      </c>
      <c r="N22" s="19">
        <f t="shared" si="5"/>
        <v>23840.127756638969</v>
      </c>
      <c r="O22">
        <f t="shared" si="6"/>
        <v>150987.47579204681</v>
      </c>
      <c r="Q22">
        <f t="shared" si="7"/>
        <v>6.8974577823274182E-3</v>
      </c>
      <c r="R22">
        <f t="shared" si="10"/>
        <v>1.7939157243702477E-3</v>
      </c>
      <c r="T22">
        <f t="shared" si="11"/>
        <v>94987.416174818252</v>
      </c>
      <c r="U22">
        <f t="shared" si="12"/>
        <v>95000</v>
      </c>
      <c r="W22">
        <f t="shared" si="15"/>
        <v>71.412312378813681</v>
      </c>
      <c r="Y22">
        <f t="shared" si="13"/>
        <v>640.75791567397357</v>
      </c>
      <c r="Z22">
        <f t="shared" si="13"/>
        <v>166.67270995123971</v>
      </c>
      <c r="AA22">
        <f t="shared" si="14"/>
        <v>9.1724037008544279</v>
      </c>
      <c r="AB22">
        <f t="shared" si="14"/>
        <v>2.3859079134124292</v>
      </c>
      <c r="AC22">
        <f t="shared" si="16"/>
        <v>2.5302421107622197</v>
      </c>
      <c r="AD22">
        <f t="shared" si="8"/>
        <v>821.51917935024221</v>
      </c>
    </row>
    <row r="23" spans="1:30" x14ac:dyDescent="0.2">
      <c r="A23">
        <f t="shared" si="9"/>
        <v>20</v>
      </c>
      <c r="B23" s="3">
        <v>2.5360000000000001E-2</v>
      </c>
      <c r="C23">
        <f t="shared" si="0"/>
        <v>0.60217932257416118</v>
      </c>
      <c r="E23">
        <f t="shared" si="2"/>
        <v>80</v>
      </c>
      <c r="F23">
        <v>5.2770629999999999E-2</v>
      </c>
      <c r="G23">
        <f t="shared" si="3"/>
        <v>0.63037147159761586</v>
      </c>
      <c r="L23">
        <f t="shared" si="1"/>
        <v>19</v>
      </c>
      <c r="M23">
        <f t="shared" si="4"/>
        <v>129918.40956294083</v>
      </c>
      <c r="N23" s="19">
        <f t="shared" si="5"/>
        <v>24359.701793051405</v>
      </c>
      <c r="O23">
        <f t="shared" si="6"/>
        <v>154278.11135599224</v>
      </c>
      <c r="Q23">
        <f t="shared" si="7"/>
        <v>5.6195304122808381E-3</v>
      </c>
      <c r="R23">
        <f t="shared" si="10"/>
        <v>1.6220580179831128E-3</v>
      </c>
      <c r="T23">
        <f t="shared" si="11"/>
        <v>94987.684578302782</v>
      </c>
      <c r="U23">
        <f t="shared" si="12"/>
        <v>95000</v>
      </c>
      <c r="W23">
        <f t="shared" si="15"/>
        <v>72.840558626389949</v>
      </c>
      <c r="Y23">
        <f t="shared" si="13"/>
        <v>522.04288626975404</v>
      </c>
      <c r="Z23">
        <f t="shared" si="13"/>
        <v>150.705410450811</v>
      </c>
      <c r="AA23">
        <f t="shared" si="14"/>
        <v>7.4730065519187692</v>
      </c>
      <c r="AB23">
        <f t="shared" si="14"/>
        <v>2.15733716391754</v>
      </c>
      <c r="AC23">
        <f t="shared" si="16"/>
        <v>2.0661106131617797</v>
      </c>
      <c r="AD23">
        <f t="shared" si="8"/>
        <v>684.44475104956302</v>
      </c>
    </row>
    <row r="24" spans="1:30" x14ac:dyDescent="0.2">
      <c r="A24">
        <f t="shared" si="9"/>
        <v>21</v>
      </c>
      <c r="B24" s="2">
        <v>2.5270000000000001E-2</v>
      </c>
      <c r="C24">
        <f t="shared" si="0"/>
        <v>0.58821073643155597</v>
      </c>
      <c r="E24">
        <f t="shared" si="2"/>
        <v>81</v>
      </c>
      <c r="F24">
        <v>5.8951179999999999E-2</v>
      </c>
      <c r="G24">
        <f t="shared" si="3"/>
        <v>0.59321032950859998</v>
      </c>
      <c r="L24">
        <f t="shared" si="1"/>
        <v>20</v>
      </c>
      <c r="M24">
        <f t="shared" si="4"/>
        <v>132850.79211624313</v>
      </c>
      <c r="N24" s="19">
        <f t="shared" si="5"/>
        <v>24909.523521795585</v>
      </c>
      <c r="O24">
        <f t="shared" si="6"/>
        <v>157760.31563803871</v>
      </c>
      <c r="Q24">
        <f t="shared" si="7"/>
        <v>4.5518950733334992E-3</v>
      </c>
      <c r="R24">
        <f t="shared" si="10"/>
        <v>1.4980385140347591E-3</v>
      </c>
      <c r="T24">
        <f t="shared" si="11"/>
        <v>94987.956413548513</v>
      </c>
      <c r="U24">
        <f t="shared" si="12"/>
        <v>95000</v>
      </c>
      <c r="W24">
        <f t="shared" si="15"/>
        <v>74.297369798917757</v>
      </c>
      <c r="Y24">
        <f t="shared" si="13"/>
        <v>422.86295618670198</v>
      </c>
      <c r="Z24">
        <f t="shared" si="13"/>
        <v>139.18275833896948</v>
      </c>
      <c r="AA24">
        <f t="shared" si="14"/>
        <v>6.053252951547881</v>
      </c>
      <c r="AB24">
        <f t="shared" si="14"/>
        <v>1.9923912236662298</v>
      </c>
      <c r="AC24">
        <f t="shared" si="16"/>
        <v>1.6803560976484733</v>
      </c>
      <c r="AD24">
        <f t="shared" si="8"/>
        <v>571.77171479853394</v>
      </c>
    </row>
    <row r="25" spans="1:30" x14ac:dyDescent="0.2">
      <c r="A25">
        <f t="shared" si="9"/>
        <v>22</v>
      </c>
      <c r="B25" s="2">
        <v>2.5239999999999999E-2</v>
      </c>
      <c r="C25">
        <f t="shared" si="0"/>
        <v>0.57391154346483342</v>
      </c>
      <c r="E25">
        <f t="shared" si="2"/>
        <v>82</v>
      </c>
      <c r="F25">
        <v>6.573641999999999E-2</v>
      </c>
      <c r="G25">
        <f t="shared" si="3"/>
        <v>0.55421480613968421</v>
      </c>
      <c r="L25">
        <f t="shared" si="1"/>
        <v>21</v>
      </c>
      <c r="M25">
        <f t="shared" si="4"/>
        <v>136005.67797406871</v>
      </c>
      <c r="N25" s="19">
        <f t="shared" si="5"/>
        <v>25501.06462013788</v>
      </c>
      <c r="O25">
        <f t="shared" si="6"/>
        <v>161506.74259420659</v>
      </c>
      <c r="Q25">
        <f t="shared" si="7"/>
        <v>3.6649353972268246E-3</v>
      </c>
      <c r="R25">
        <f t="shared" si="10"/>
        <v>1.361169434044328E-3</v>
      </c>
      <c r="T25">
        <f t="shared" si="11"/>
        <v>94988.235785271376</v>
      </c>
      <c r="U25">
        <f t="shared" si="12"/>
        <v>95000</v>
      </c>
      <c r="W25">
        <f t="shared" si="15"/>
        <v>75.783317194896114</v>
      </c>
      <c r="Y25">
        <f t="shared" si="13"/>
        <v>340.46698120127832</v>
      </c>
      <c r="Z25">
        <f t="shared" si="13"/>
        <v>126.46625211705852</v>
      </c>
      <c r="AA25">
        <f t="shared" si="14"/>
        <v>4.8737604670939634</v>
      </c>
      <c r="AB25">
        <f t="shared" si="14"/>
        <v>1.8103553472789564</v>
      </c>
      <c r="AC25">
        <f t="shared" si="16"/>
        <v>1.357688882540907</v>
      </c>
      <c r="AD25">
        <f t="shared" si="8"/>
        <v>474.97503801525068</v>
      </c>
    </row>
    <row r="26" spans="1:30" x14ac:dyDescent="0.2">
      <c r="A26">
        <f t="shared" si="9"/>
        <v>23</v>
      </c>
      <c r="B26" s="2">
        <v>2.5250000000000002E-2</v>
      </c>
      <c r="C26">
        <f t="shared" si="0"/>
        <v>0.55947860022253315</v>
      </c>
      <c r="E26">
        <f t="shared" si="2"/>
        <v>83</v>
      </c>
      <c r="F26">
        <v>7.2184380000000006E-2</v>
      </c>
      <c r="G26">
        <f t="shared" si="3"/>
        <v>0.51420915397167088</v>
      </c>
      <c r="L26">
        <f t="shared" si="1"/>
        <v>22</v>
      </c>
      <c r="M26">
        <f t="shared" si="4"/>
        <v>139394.30372322179</v>
      </c>
      <c r="N26" s="19">
        <f t="shared" si="5"/>
        <v>26136.431948104087</v>
      </c>
      <c r="O26">
        <f t="shared" si="6"/>
        <v>165530.73567132588</v>
      </c>
      <c r="Q26">
        <f t="shared" si="7"/>
        <v>2.9315506612960546E-3</v>
      </c>
      <c r="R26">
        <f t="shared" si="10"/>
        <v>1.2242961756449768E-3</v>
      </c>
      <c r="T26">
        <f t="shared" si="11"/>
        <v>94988.52176913069</v>
      </c>
      <c r="U26">
        <f t="shared" si="12"/>
        <v>95000</v>
      </c>
      <c r="W26">
        <f t="shared" si="15"/>
        <v>77.298983538794033</v>
      </c>
      <c r="Y26">
        <f t="shared" si="13"/>
        <v>272.33746320405749</v>
      </c>
      <c r="Z26">
        <f t="shared" si="13"/>
        <v>113.74935767917478</v>
      </c>
      <c r="AA26">
        <f t="shared" si="14"/>
        <v>3.8984912933096165</v>
      </c>
      <c r="AB26">
        <f t="shared" si="14"/>
        <v>1.6283139136078191</v>
      </c>
      <c r="AC26">
        <f t="shared" si="16"/>
        <v>1.089134770818605</v>
      </c>
      <c r="AD26">
        <f t="shared" si="8"/>
        <v>392.70276086096828</v>
      </c>
    </row>
    <row r="27" spans="1:30" x14ac:dyDescent="0.2">
      <c r="A27">
        <f t="shared" si="9"/>
        <v>24</v>
      </c>
      <c r="B27" s="2">
        <v>2.529E-2</v>
      </c>
      <c r="C27">
        <f t="shared" si="0"/>
        <v>0.54500516897830875</v>
      </c>
      <c r="E27">
        <f t="shared" si="2"/>
        <v>84</v>
      </c>
      <c r="F27">
        <v>8.1257309999999999E-2</v>
      </c>
      <c r="G27">
        <f t="shared" si="3"/>
        <v>0.47242590134255708</v>
      </c>
      <c r="L27">
        <f t="shared" si="1"/>
        <v>23</v>
      </c>
      <c r="M27">
        <f t="shared" si="4"/>
        <v>142990.27696176391</v>
      </c>
      <c r="N27" s="19">
        <f t="shared" si="5"/>
        <v>26810.676930330734</v>
      </c>
      <c r="O27">
        <f t="shared" si="6"/>
        <v>169800.95389209464</v>
      </c>
      <c r="Q27">
        <f t="shared" si="7"/>
        <v>2.3280148634077457E-3</v>
      </c>
      <c r="R27">
        <f t="shared" si="10"/>
        <v>1.0920213246259989E-3</v>
      </c>
      <c r="T27">
        <f t="shared" si="11"/>
        <v>94988.810427995544</v>
      </c>
      <c r="U27">
        <f t="shared" si="12"/>
        <v>95000</v>
      </c>
      <c r="W27">
        <f t="shared" si="15"/>
        <v>78.844963209569912</v>
      </c>
      <c r="Y27">
        <f t="shared" si="13"/>
        <v>216.27038455805084</v>
      </c>
      <c r="Z27">
        <f t="shared" si="13"/>
        <v>101.45970127100156</v>
      </c>
      <c r="AA27">
        <f t="shared" si="14"/>
        <v>3.0958950754731203</v>
      </c>
      <c r="AB27">
        <f t="shared" si="14"/>
        <v>1.4523883617525786</v>
      </c>
      <c r="AC27">
        <f t="shared" si="16"/>
        <v>0.86701155980513345</v>
      </c>
      <c r="AD27">
        <f t="shared" si="8"/>
        <v>323.14538082608323</v>
      </c>
    </row>
    <row r="28" spans="1:30" x14ac:dyDescent="0.2">
      <c r="A28">
        <f t="shared" si="9"/>
        <v>25</v>
      </c>
      <c r="B28" s="3">
        <v>2.5360000000000001E-2</v>
      </c>
      <c r="C28">
        <f t="shared" si="0"/>
        <v>0.53046568886197487</v>
      </c>
      <c r="E28">
        <f t="shared" si="2"/>
        <v>85</v>
      </c>
      <c r="F28">
        <v>9.2639579999999999E-2</v>
      </c>
      <c r="G28">
        <f t="shared" si="3"/>
        <v>0.42866056426106119</v>
      </c>
      <c r="L28">
        <f t="shared" si="1"/>
        <v>24</v>
      </c>
      <c r="M28">
        <f t="shared" si="4"/>
        <v>146787.5986386911</v>
      </c>
      <c r="N28" s="19">
        <f t="shared" si="5"/>
        <v>27522.674744754579</v>
      </c>
      <c r="O28">
        <f t="shared" si="6"/>
        <v>174310.27338344569</v>
      </c>
      <c r="Q28">
        <f t="shared" si="7"/>
        <v>1.8359732707825915E-3</v>
      </c>
      <c r="R28">
        <f t="shared" si="10"/>
        <v>9.5226242075994593E-4</v>
      </c>
      <c r="T28">
        <f t="shared" si="11"/>
        <v>94989.09989662045</v>
      </c>
      <c r="U28">
        <f t="shared" si="12"/>
        <v>95000.000000000015</v>
      </c>
      <c r="W28">
        <f t="shared" si="15"/>
        <v>80.421862473761308</v>
      </c>
      <c r="Y28">
        <f t="shared" si="13"/>
        <v>170.56070456052294</v>
      </c>
      <c r="Z28">
        <f t="shared" si="13"/>
        <v>88.47470151280659</v>
      </c>
      <c r="AA28">
        <f t="shared" si="14"/>
        <v>2.4415642779624962</v>
      </c>
      <c r="AB28">
        <f t="shared" si="14"/>
        <v>1.2665090196107283</v>
      </c>
      <c r="AC28">
        <f t="shared" si="16"/>
        <v>0.68462369202272644</v>
      </c>
      <c r="AD28">
        <f t="shared" si="8"/>
        <v>263.42810306292546</v>
      </c>
    </row>
    <row r="29" spans="1:30" x14ac:dyDescent="0.2">
      <c r="A29">
        <f t="shared" si="9"/>
        <v>26</v>
      </c>
      <c r="B29" s="2">
        <v>2.545E-2</v>
      </c>
      <c r="C29">
        <f t="shared" si="0"/>
        <v>0.51597343365020643</v>
      </c>
      <c r="E29">
        <f t="shared" si="2"/>
        <v>86</v>
      </c>
      <c r="F29">
        <v>0.10700140000000001</v>
      </c>
      <c r="G29">
        <f t="shared" si="3"/>
        <v>0.38279328376033767</v>
      </c>
      <c r="L29">
        <f t="shared" si="1"/>
        <v>25</v>
      </c>
      <c r="M29">
        <f t="shared" si="4"/>
        <v>150810.88500111399</v>
      </c>
      <c r="N29" s="19">
        <f t="shared" si="5"/>
        <v>28277.040937708869</v>
      </c>
      <c r="O29">
        <f t="shared" si="6"/>
        <v>179087.92593882285</v>
      </c>
      <c r="Q29">
        <f t="shared" si="7"/>
        <v>1.4337689683318622E-3</v>
      </c>
      <c r="R29">
        <f t="shared" si="10"/>
        <v>8.4538874555560508E-4</v>
      </c>
      <c r="T29">
        <f t="shared" si="11"/>
        <v>94989.39068622276</v>
      </c>
      <c r="U29">
        <f t="shared" si="12"/>
        <v>95000</v>
      </c>
      <c r="W29">
        <f t="shared" si="15"/>
        <v>82.030299723236539</v>
      </c>
      <c r="Y29">
        <f t="shared" si="13"/>
        <v>133.19659819155132</v>
      </c>
      <c r="Z29">
        <f t="shared" si="13"/>
        <v>78.545068349571267</v>
      </c>
      <c r="AA29">
        <f t="shared" si="14"/>
        <v>1.9066997696132093</v>
      </c>
      <c r="AB29">
        <f t="shared" si="14"/>
        <v>1.1243670315889547</v>
      </c>
      <c r="AC29">
        <f t="shared" si="16"/>
        <v>0.53647543800778208</v>
      </c>
      <c r="AD29">
        <f t="shared" si="8"/>
        <v>215.30920878033251</v>
      </c>
    </row>
    <row r="30" spans="1:30" x14ac:dyDescent="0.2">
      <c r="A30">
        <f t="shared" si="9"/>
        <v>27</v>
      </c>
      <c r="B30" s="2">
        <v>2.5559999999999999E-2</v>
      </c>
      <c r="C30">
        <f t="shared" si="0"/>
        <v>0.50151588354897092</v>
      </c>
      <c r="E30">
        <f t="shared" si="2"/>
        <v>87</v>
      </c>
      <c r="F30">
        <v>0.12226466000000001</v>
      </c>
      <c r="G30">
        <f t="shared" si="3"/>
        <v>0.33599119307109643</v>
      </c>
      <c r="L30">
        <f t="shared" si="1"/>
        <v>26</v>
      </c>
      <c r="M30">
        <f t="shared" si="4"/>
        <v>155046.74229843073</v>
      </c>
      <c r="N30" s="19">
        <f t="shared" si="5"/>
        <v>29071.264180955761</v>
      </c>
      <c r="O30">
        <f t="shared" si="6"/>
        <v>184118.0064793865</v>
      </c>
      <c r="Q30">
        <f t="shared" si="7"/>
        <v>1.1058034312952806E-3</v>
      </c>
      <c r="R30">
        <f t="shared" si="10"/>
        <v>7.5266794524534992E-4</v>
      </c>
      <c r="T30">
        <f t="shared" si="11"/>
        <v>94989.680531327002</v>
      </c>
      <c r="U30">
        <f t="shared" si="12"/>
        <v>95000.000000000015</v>
      </c>
      <c r="W30">
        <f t="shared" si="15"/>
        <v>83.670905717701274</v>
      </c>
      <c r="Y30">
        <f t="shared" si="13"/>
        <v>102.72903654646186</v>
      </c>
      <c r="Z30">
        <f t="shared" si="13"/>
        <v>69.930378792745472</v>
      </c>
      <c r="AA30">
        <f t="shared" si="14"/>
        <v>1.4705588053685748</v>
      </c>
      <c r="AB30">
        <f t="shared" si="14"/>
        <v>1.0010483671763155</v>
      </c>
      <c r="AC30">
        <f t="shared" si="16"/>
        <v>0.41592929919797955</v>
      </c>
      <c r="AD30">
        <f t="shared" si="8"/>
        <v>175.54695181095019</v>
      </c>
    </row>
    <row r="31" spans="1:30" x14ac:dyDescent="0.2">
      <c r="A31">
        <f t="shared" si="9"/>
        <v>28</v>
      </c>
      <c r="B31" s="2">
        <v>2.5680000000000001E-2</v>
      </c>
      <c r="C31">
        <f t="shared" si="0"/>
        <v>0.48721976249292454</v>
      </c>
      <c r="E31">
        <f t="shared" si="2"/>
        <v>88</v>
      </c>
      <c r="F31">
        <v>0.13987938999999999</v>
      </c>
      <c r="G31">
        <f t="shared" si="3"/>
        <v>0.28899294993893926</v>
      </c>
      <c r="L31">
        <f t="shared" si="1"/>
        <v>27</v>
      </c>
      <c r="M31">
        <f t="shared" si="4"/>
        <v>159516.38347699179</v>
      </c>
      <c r="N31" s="19">
        <f t="shared" si="5"/>
        <v>29909.32190193596</v>
      </c>
      <c r="O31">
        <f t="shared" si="6"/>
        <v>189425.70537892776</v>
      </c>
      <c r="Q31">
        <f t="shared" si="7"/>
        <v>8.393587786185994E-4</v>
      </c>
      <c r="R31">
        <f t="shared" si="10"/>
        <v>6.7049425321592685E-4</v>
      </c>
      <c r="T31">
        <f t="shared" si="11"/>
        <v>94989.969682329029</v>
      </c>
      <c r="U31">
        <f t="shared" si="12"/>
        <v>95000</v>
      </c>
      <c r="W31">
        <f t="shared" si="15"/>
        <v>85.344323832055295</v>
      </c>
      <c r="Y31">
        <f t="shared" si="13"/>
        <v>77.976590305038783</v>
      </c>
      <c r="Z31">
        <f t="shared" si="13"/>
        <v>62.295621066291766</v>
      </c>
      <c r="AA31">
        <f t="shared" si="14"/>
        <v>1.1162293090700848</v>
      </c>
      <c r="AB31">
        <f t="shared" si="14"/>
        <v>0.89175735677718282</v>
      </c>
      <c r="AC31">
        <f t="shared" si="16"/>
        <v>0.31826471001157586</v>
      </c>
      <c r="AD31">
        <f t="shared" si="8"/>
        <v>142.59846274718939</v>
      </c>
    </row>
    <row r="32" spans="1:30" x14ac:dyDescent="0.2">
      <c r="A32">
        <f t="shared" si="9"/>
        <v>29</v>
      </c>
      <c r="B32" s="2">
        <v>2.58E-2</v>
      </c>
      <c r="C32">
        <f t="shared" si="0"/>
        <v>0.47321757822911098</v>
      </c>
      <c r="E32">
        <f t="shared" si="2"/>
        <v>89</v>
      </c>
      <c r="F32">
        <v>0.16003311000000001</v>
      </c>
      <c r="G32">
        <f t="shared" si="3"/>
        <v>0.24274450939213651</v>
      </c>
      <c r="L32">
        <f t="shared" si="1"/>
        <v>28</v>
      </c>
      <c r="M32">
        <f t="shared" si="4"/>
        <v>164196.9520913302</v>
      </c>
      <c r="N32" s="19">
        <f t="shared" si="5"/>
        <v>30786.928517124408</v>
      </c>
      <c r="O32">
        <f t="shared" si="6"/>
        <v>194983.88060845461</v>
      </c>
      <c r="Q32">
        <f t="shared" si="7"/>
        <v>6.2622463349286384E-4</v>
      </c>
      <c r="R32">
        <f t="shared" si="10"/>
        <v>5.8153552221963732E-4</v>
      </c>
      <c r="T32">
        <f t="shared" si="11"/>
        <v>94990.255604750157</v>
      </c>
      <c r="U32">
        <f t="shared" si="12"/>
        <v>95000.000000000015</v>
      </c>
      <c r="W32">
        <f t="shared" si="15"/>
        <v>87.051210308696398</v>
      </c>
      <c r="Y32">
        <f t="shared" si="13"/>
        <v>58.176562765445603</v>
      </c>
      <c r="Z32">
        <f t="shared" si="13"/>
        <v>54.030465369426516</v>
      </c>
      <c r="AA32">
        <f t="shared" si="14"/>
        <v>0.83279333202069372</v>
      </c>
      <c r="AB32">
        <f t="shared" si="14"/>
        <v>0.77344224455211785</v>
      </c>
      <c r="AC32">
        <f t="shared" si="16"/>
        <v>0.23950562185452764</v>
      </c>
      <c r="AD32">
        <f t="shared" si="8"/>
        <v>114.05276933329947</v>
      </c>
    </row>
    <row r="33" spans="1:30" x14ac:dyDescent="0.2">
      <c r="A33">
        <f t="shared" si="9"/>
        <v>30</v>
      </c>
      <c r="B33" s="3">
        <v>2.5930000000000002E-2</v>
      </c>
      <c r="C33">
        <f t="shared" si="0"/>
        <v>0.45936967542214074</v>
      </c>
      <c r="E33">
        <f t="shared" si="2"/>
        <v>90</v>
      </c>
      <c r="F33">
        <v>0.18075868</v>
      </c>
      <c r="G33">
        <f t="shared" si="3"/>
        <v>0.1988663322971663</v>
      </c>
      <c r="L33">
        <f t="shared" si="1"/>
        <v>29</v>
      </c>
      <c r="M33">
        <f t="shared" si="4"/>
        <v>169055.42752528001</v>
      </c>
      <c r="N33" s="19">
        <f t="shared" si="5"/>
        <v>31697.892660990005</v>
      </c>
      <c r="O33">
        <f t="shared" si="6"/>
        <v>200753.32018627002</v>
      </c>
      <c r="Q33">
        <f t="shared" si="7"/>
        <v>4.5783440669337218E-4</v>
      </c>
      <c r="R33">
        <f t="shared" si="10"/>
        <v>4.9637687850374705E-4</v>
      </c>
      <c r="T33">
        <f t="shared" si="11"/>
        <v>94990.535648435412</v>
      </c>
      <c r="U33">
        <f t="shared" si="12"/>
        <v>95000</v>
      </c>
      <c r="W33">
        <f t="shared" si="15"/>
        <v>88.79223451487033</v>
      </c>
      <c r="Y33">
        <f t="shared" si="13"/>
        <v>42.53315694842513</v>
      </c>
      <c r="Z33">
        <f t="shared" si="13"/>
        <v>46.118375781783136</v>
      </c>
      <c r="AA33">
        <f t="shared" si="14"/>
        <v>0.60885909742121869</v>
      </c>
      <c r="AB33">
        <f t="shared" si="14"/>
        <v>0.6601812484099836</v>
      </c>
      <c r="AC33">
        <f t="shared" si="16"/>
        <v>0.17706739482099318</v>
      </c>
      <c r="AD33">
        <f t="shared" si="8"/>
        <v>90.097640470860455</v>
      </c>
    </row>
    <row r="34" spans="1:30" x14ac:dyDescent="0.2">
      <c r="A34">
        <f t="shared" si="9"/>
        <v>31</v>
      </c>
      <c r="B34" s="2">
        <v>2.606E-2</v>
      </c>
      <c r="C34">
        <f t="shared" si="0"/>
        <v>0.44581108184767421</v>
      </c>
      <c r="E34">
        <f t="shared" si="2"/>
        <v>91</v>
      </c>
      <c r="F34">
        <v>0.20019365</v>
      </c>
      <c r="G34">
        <f t="shared" si="3"/>
        <v>0.1590545553724837</v>
      </c>
      <c r="L34">
        <f t="shared" si="1"/>
        <v>30</v>
      </c>
      <c r="M34">
        <f t="shared" si="4"/>
        <v>174151.67844173318</v>
      </c>
      <c r="N34" s="19">
        <f t="shared" si="5"/>
        <v>32653.439707824971</v>
      </c>
      <c r="O34">
        <f t="shared" si="6"/>
        <v>206805.11814955814</v>
      </c>
      <c r="Q34">
        <f t="shared" si="7"/>
        <v>3.2688088131644299E-4</v>
      </c>
      <c r="R34">
        <f t="shared" si="10"/>
        <v>4.1518909581948928E-4</v>
      </c>
      <c r="T34">
        <f t="shared" si="11"/>
        <v>94990.812606491541</v>
      </c>
      <c r="U34">
        <f t="shared" si="12"/>
        <v>94999.999999999985</v>
      </c>
      <c r="W34">
        <f t="shared" si="15"/>
        <v>90.568079205167734</v>
      </c>
      <c r="Y34">
        <f t="shared" si="13"/>
        <v>30.367565569855987</v>
      </c>
      <c r="Z34">
        <f t="shared" si="13"/>
        <v>38.575218892588744</v>
      </c>
      <c r="AA34">
        <f t="shared" si="14"/>
        <v>0.43470952758485054</v>
      </c>
      <c r="AB34">
        <f t="shared" si="14"/>
        <v>0.55220149743992064</v>
      </c>
      <c r="AC34">
        <f t="shared" si="16"/>
        <v>0.12824871496307463</v>
      </c>
      <c r="AD34">
        <f t="shared" si="8"/>
        <v>70.057944202432594</v>
      </c>
    </row>
    <row r="35" spans="1:30" x14ac:dyDescent="0.2">
      <c r="A35">
        <f t="shared" si="9"/>
        <v>32</v>
      </c>
      <c r="B35" s="2">
        <v>2.6200000000000001E-2</v>
      </c>
      <c r="C35">
        <f t="shared" si="0"/>
        <v>0.43240181315086851</v>
      </c>
      <c r="E35">
        <f t="shared" si="2"/>
        <v>92</v>
      </c>
      <c r="F35">
        <v>0.22469547000000001</v>
      </c>
      <c r="G35">
        <f t="shared" si="3"/>
        <v>0.12331571729742245</v>
      </c>
      <c r="L35">
        <f t="shared" si="1"/>
        <v>31</v>
      </c>
      <c r="M35">
        <f t="shared" si="4"/>
        <v>179448.20857399545</v>
      </c>
      <c r="N35" s="19">
        <f t="shared" si="5"/>
        <v>33646.53910762415</v>
      </c>
      <c r="O35">
        <f t="shared" si="6"/>
        <v>213094.7476816196</v>
      </c>
      <c r="Q35">
        <f t="shared" si="7"/>
        <v>2.2762517598857917E-4</v>
      </c>
      <c r="R35">
        <f t="shared" si="10"/>
        <v>3.3482382086931576E-4</v>
      </c>
      <c r="T35">
        <f t="shared" si="11"/>
        <v>94991.083778363041</v>
      </c>
      <c r="U35">
        <f t="shared" si="12"/>
        <v>95000</v>
      </c>
      <c r="W35">
        <f t="shared" si="15"/>
        <v>92.379440789271086</v>
      </c>
      <c r="Y35">
        <f t="shared" si="13"/>
        <v>21.146670194823049</v>
      </c>
      <c r="Z35">
        <f t="shared" si="13"/>
        <v>31.108481196968125</v>
      </c>
      <c r="AA35">
        <f t="shared" si="14"/>
        <v>0.30271307027354061</v>
      </c>
      <c r="AB35">
        <f t="shared" si="14"/>
        <v>0.44531568175618996</v>
      </c>
      <c r="AC35">
        <f t="shared" si="16"/>
        <v>9.0664180602781003E-2</v>
      </c>
      <c r="AD35">
        <f t="shared" si="8"/>
        <v>53.093844324423685</v>
      </c>
    </row>
    <row r="36" spans="1:30" x14ac:dyDescent="0.2">
      <c r="A36">
        <f t="shared" si="9"/>
        <v>33</v>
      </c>
      <c r="B36" s="2">
        <v>2.6329999999999999E-2</v>
      </c>
      <c r="C36">
        <f t="shared" si="0"/>
        <v>0.41941684365792747</v>
      </c>
      <c r="E36">
        <f t="shared" si="2"/>
        <v>93</v>
      </c>
      <c r="F36">
        <v>0.24599945000000001</v>
      </c>
      <c r="G36">
        <f t="shared" si="3"/>
        <v>9.2980118665901043E-2</v>
      </c>
      <c r="L36">
        <f t="shared" si="1"/>
        <v>32</v>
      </c>
      <c r="M36">
        <f t="shared" si="4"/>
        <v>185013.10023898384</v>
      </c>
      <c r="N36" s="19">
        <f t="shared" si="5"/>
        <v>34689.956294809468</v>
      </c>
      <c r="O36">
        <f t="shared" si="6"/>
        <v>219703.05653379331</v>
      </c>
      <c r="Q36">
        <f t="shared" si="7"/>
        <v>1.5474765199920314E-4</v>
      </c>
      <c r="R36">
        <f t="shared" si="10"/>
        <v>2.5822498394059403E-4</v>
      </c>
      <c r="T36">
        <f t="shared" si="11"/>
        <v>94991.351963736975</v>
      </c>
      <c r="U36">
        <f t="shared" si="12"/>
        <v>95000</v>
      </c>
      <c r="W36">
        <f t="shared" si="15"/>
        <v>94.227029605056515</v>
      </c>
      <c r="Y36">
        <f t="shared" si="13"/>
        <v>14.376295525732591</v>
      </c>
      <c r="Z36">
        <f t="shared" si="13"/>
        <v>23.991683257920588</v>
      </c>
      <c r="AA36">
        <f t="shared" si="14"/>
        <v>0.20579564147265467</v>
      </c>
      <c r="AB36">
        <f t="shared" si="14"/>
        <v>0.34343922864099008</v>
      </c>
      <c r="AC36">
        <f t="shared" si="16"/>
        <v>6.2496432099964597E-2</v>
      </c>
      <c r="AD36">
        <f t="shared" si="8"/>
        <v>38.979710085866785</v>
      </c>
    </row>
    <row r="37" spans="1:30" x14ac:dyDescent="0.2">
      <c r="A37">
        <f t="shared" si="9"/>
        <v>34</v>
      </c>
      <c r="B37" s="2">
        <v>2.647E-2</v>
      </c>
      <c r="C37">
        <f t="shared" si="0"/>
        <v>0.4065777912151084</v>
      </c>
      <c r="E37">
        <f t="shared" si="2"/>
        <v>94</v>
      </c>
      <c r="F37">
        <v>0.27561788000000004</v>
      </c>
      <c r="G37">
        <f t="shared" si="3"/>
        <v>6.7353135477056972E-2</v>
      </c>
      <c r="L37">
        <f t="shared" si="1"/>
        <v>33</v>
      </c>
      <c r="M37">
        <f t="shared" si="4"/>
        <v>190741.02819115025</v>
      </c>
      <c r="N37" s="19">
        <f t="shared" si="5"/>
        <v>35763.942785840671</v>
      </c>
      <c r="O37">
        <f t="shared" si="6"/>
        <v>226504.97097699094</v>
      </c>
      <c r="Q37">
        <f t="shared" si="7"/>
        <v>1.019800722615689E-4</v>
      </c>
      <c r="R37">
        <f t="shared" si="10"/>
        <v>1.9703621291835858E-4</v>
      </c>
      <c r="T37">
        <f t="shared" si="11"/>
        <v>94991.611663126852</v>
      </c>
      <c r="U37">
        <f t="shared" si="12"/>
        <v>95000.000000000015</v>
      </c>
      <c r="W37">
        <f t="shared" si="15"/>
        <v>96.111570197157647</v>
      </c>
      <c r="Y37">
        <f t="shared" si="13"/>
        <v>9.4741318903723002</v>
      </c>
      <c r="Z37">
        <f t="shared" si="13"/>
        <v>18.306634542244698</v>
      </c>
      <c r="AA37">
        <f t="shared" si="14"/>
        <v>0.13562151990307997</v>
      </c>
      <c r="AB37">
        <f t="shared" si="14"/>
        <v>0.26205816318141695</v>
      </c>
      <c r="AC37">
        <f t="shared" si="16"/>
        <v>4.2033525387933847E-2</v>
      </c>
      <c r="AD37">
        <f t="shared" si="8"/>
        <v>28.22047964108943</v>
      </c>
    </row>
    <row r="38" spans="1:30" x14ac:dyDescent="0.2">
      <c r="A38">
        <f t="shared" si="9"/>
        <v>35</v>
      </c>
      <c r="B38" s="3">
        <v>2.6599999999999999E-2</v>
      </c>
      <c r="C38">
        <f t="shared" si="0"/>
        <v>0.39415935387234224</v>
      </c>
      <c r="E38">
        <f t="shared" si="2"/>
        <v>95</v>
      </c>
      <c r="F38">
        <v>0.30556044000000004</v>
      </c>
      <c r="G38">
        <f t="shared" si="3"/>
        <v>4.6772681765307828E-2</v>
      </c>
      <c r="L38">
        <f t="shared" si="1"/>
        <v>34</v>
      </c>
      <c r="M38">
        <f t="shared" si="4"/>
        <v>196764.31356693152</v>
      </c>
      <c r="N38" s="19">
        <f t="shared" si="5"/>
        <v>36893.308793799661</v>
      </c>
      <c r="O38">
        <f t="shared" si="6"/>
        <v>233657.62236073118</v>
      </c>
      <c r="Q38">
        <f t="shared" si="7"/>
        <v>6.5359075988123287E-5</v>
      </c>
      <c r="R38">
        <f t="shared" si="10"/>
        <v>1.4215990289473518E-4</v>
      </c>
      <c r="T38">
        <f t="shared" si="11"/>
        <v>94991.868444175707</v>
      </c>
      <c r="U38">
        <f t="shared" si="12"/>
        <v>95000</v>
      </c>
      <c r="W38">
        <f t="shared" si="15"/>
        <v>98.033801601100805</v>
      </c>
      <c r="Y38">
        <f t="shared" si="13"/>
        <v>6.0719919714429631</v>
      </c>
      <c r="Z38">
        <f t="shared" si="13"/>
        <v>13.208076577949846</v>
      </c>
      <c r="AA38">
        <f t="shared" si="14"/>
        <v>8.6920130470553678E-2</v>
      </c>
      <c r="AB38">
        <f t="shared" si="14"/>
        <v>0.18907267084999779</v>
      </c>
      <c r="AC38">
        <f t="shared" si="16"/>
        <v>2.7405996404175813E-2</v>
      </c>
      <c r="AD38">
        <f t="shared" si="8"/>
        <v>19.583467347117537</v>
      </c>
    </row>
    <row r="39" spans="1:30" x14ac:dyDescent="0.2">
      <c r="A39">
        <f t="shared" si="9"/>
        <v>36</v>
      </c>
      <c r="B39" s="2">
        <v>2.673E-2</v>
      </c>
      <c r="C39">
        <f t="shared" si="0"/>
        <v>0.38202088465434536</v>
      </c>
      <c r="E39">
        <f t="shared" si="2"/>
        <v>96</v>
      </c>
      <c r="F39">
        <v>0.33257691</v>
      </c>
      <c r="G39">
        <f t="shared" si="3"/>
        <v>3.1217167791388403E-2</v>
      </c>
      <c r="L39">
        <f t="shared" si="1"/>
        <v>35</v>
      </c>
      <c r="M39">
        <f t="shared" si="4"/>
        <v>202963.59635780679</v>
      </c>
      <c r="N39" s="19">
        <f t="shared" si="5"/>
        <v>38055.674317088771</v>
      </c>
      <c r="O39">
        <f t="shared" si="6"/>
        <v>241019.27067489555</v>
      </c>
      <c r="Q39">
        <f t="shared" si="7"/>
        <v>4.0243204121690166E-5</v>
      </c>
      <c r="R39">
        <f t="shared" si="10"/>
        <v>1.0208006978809754E-4</v>
      </c>
      <c r="T39">
        <f t="shared" si="11"/>
        <v>94992.116812922555</v>
      </c>
      <c r="U39">
        <f t="shared" si="12"/>
        <v>95000</v>
      </c>
      <c r="W39">
        <f t="shared" si="15"/>
        <v>99.994477633122827</v>
      </c>
      <c r="Y39">
        <f t="shared" si="13"/>
        <v>3.7386858296230931</v>
      </c>
      <c r="Z39">
        <f t="shared" si="13"/>
        <v>9.4842592840121416</v>
      </c>
      <c r="AA39">
        <f t="shared" si="14"/>
        <v>5.3519020055954304E-2</v>
      </c>
      <c r="AB39">
        <f t="shared" si="14"/>
        <v>0.13576649281816974</v>
      </c>
      <c r="AC39">
        <f t="shared" si="16"/>
        <v>1.7367373374024362E-2</v>
      </c>
      <c r="AD39">
        <f t="shared" si="8"/>
        <v>13.429597999883384</v>
      </c>
    </row>
    <row r="40" spans="1:30" x14ac:dyDescent="0.2">
      <c r="A40">
        <f t="shared" si="9"/>
        <v>37</v>
      </c>
      <c r="B40" s="2">
        <v>2.6859999999999998E-2</v>
      </c>
      <c r="C40">
        <f t="shared" si="0"/>
        <v>0.37015997571135756</v>
      </c>
      <c r="E40">
        <f t="shared" si="2"/>
        <v>97</v>
      </c>
      <c r="F40">
        <v>0.35657767000000001</v>
      </c>
      <c r="G40">
        <f t="shared" si="3"/>
        <v>2.0085822836336076E-2</v>
      </c>
      <c r="L40">
        <f t="shared" si="1"/>
        <v>36</v>
      </c>
      <c r="M40">
        <f t="shared" si="4"/>
        <v>209412.63478928502</v>
      </c>
      <c r="N40" s="19">
        <f t="shared" si="5"/>
        <v>39264.869022990941</v>
      </c>
      <c r="O40">
        <f t="shared" si="6"/>
        <v>248677.50381227594</v>
      </c>
      <c r="Q40">
        <f t="shared" si="7"/>
        <v>2.3754502018768197E-5</v>
      </c>
      <c r="R40">
        <f t="shared" si="10"/>
        <v>6.9681476564456286E-5</v>
      </c>
      <c r="T40">
        <f t="shared" si="11"/>
        <v>94992.359582306904</v>
      </c>
      <c r="U40">
        <f t="shared" si="12"/>
        <v>95000</v>
      </c>
      <c r="W40">
        <f t="shared" si="15"/>
        <v>101.99436718578528</v>
      </c>
      <c r="Y40">
        <f t="shared" si="13"/>
        <v>2.2068532811212234</v>
      </c>
      <c r="Z40">
        <f t="shared" si="13"/>
        <v>6.4741059876036333</v>
      </c>
      <c r="AA40">
        <f t="shared" si="14"/>
        <v>3.1590946764516493E-2</v>
      </c>
      <c r="AB40">
        <f t="shared" si="14"/>
        <v>9.267636383072686E-2</v>
      </c>
      <c r="AC40">
        <f t="shared" si="16"/>
        <v>1.0574239575685396E-2</v>
      </c>
      <c r="AD40">
        <f t="shared" si="8"/>
        <v>8.8158008188957862</v>
      </c>
    </row>
    <row r="41" spans="1:30" x14ac:dyDescent="0.2">
      <c r="A41">
        <f t="shared" si="9"/>
        <v>38</v>
      </c>
      <c r="B41" s="2">
        <v>2.699E-2</v>
      </c>
      <c r="C41">
        <f t="shared" si="0"/>
        <v>0.35857408054383089</v>
      </c>
      <c r="E41">
        <f t="shared" si="2"/>
        <v>98</v>
      </c>
      <c r="F41">
        <v>0.37908291000000005</v>
      </c>
      <c r="G41">
        <f t="shared" si="3"/>
        <v>1.2471630665793342E-2</v>
      </c>
      <c r="L41">
        <f t="shared" si="1"/>
        <v>37</v>
      </c>
      <c r="M41">
        <f t="shared" si="4"/>
        <v>216122.7719076311</v>
      </c>
      <c r="N41" s="19">
        <f t="shared" si="5"/>
        <v>40523.019732680834</v>
      </c>
      <c r="O41">
        <f t="shared" si="6"/>
        <v>256645.79164031195</v>
      </c>
      <c r="Q41">
        <f t="shared" si="7"/>
        <v>1.3476157667960882E-5</v>
      </c>
      <c r="R41">
        <f t="shared" si="10"/>
        <v>4.4767793653280567E-5</v>
      </c>
      <c r="T41">
        <f t="shared" si="11"/>
        <v>94992.596800485771</v>
      </c>
      <c r="U41">
        <f t="shared" si="12"/>
        <v>95000</v>
      </c>
      <c r="W41">
        <f t="shared" si="15"/>
        <v>104.03425452950098</v>
      </c>
      <c r="Y41">
        <f t="shared" si="13"/>
        <v>1.2519722371133903</v>
      </c>
      <c r="Z41">
        <f t="shared" si="13"/>
        <v>4.159375708326297</v>
      </c>
      <c r="AA41">
        <f t="shared" si="14"/>
        <v>1.7921892964813359E-2</v>
      </c>
      <c r="AB41">
        <f t="shared" si="14"/>
        <v>5.954116555886315E-2</v>
      </c>
      <c r="AC41">
        <f t="shared" si="16"/>
        <v>6.1704660209080872E-3</v>
      </c>
      <c r="AD41">
        <f t="shared" si="8"/>
        <v>5.4949814699842721</v>
      </c>
    </row>
    <row r="42" spans="1:30" x14ac:dyDescent="0.2">
      <c r="A42">
        <f t="shared" si="9"/>
        <v>39</v>
      </c>
      <c r="B42" s="2">
        <v>2.7109999999999999E-2</v>
      </c>
      <c r="C42">
        <f t="shared" si="0"/>
        <v>0.34739597892911273</v>
      </c>
      <c r="E42">
        <f t="shared" si="2"/>
        <v>99</v>
      </c>
      <c r="F42">
        <v>0.40251482</v>
      </c>
      <c r="G42">
        <f t="shared" si="3"/>
        <v>7.4516144932450555E-3</v>
      </c>
      <c r="L42">
        <f t="shared" si="1"/>
        <v>38</v>
      </c>
      <c r="M42">
        <f t="shared" si="4"/>
        <v>223105.91964334989</v>
      </c>
      <c r="N42" s="19">
        <f t="shared" si="5"/>
        <v>41832.3599331281</v>
      </c>
      <c r="O42">
        <f t="shared" si="6"/>
        <v>264938.279576478</v>
      </c>
      <c r="Q42">
        <f t="shared" si="7"/>
        <v>7.3702316512417414E-6</v>
      </c>
      <c r="R42">
        <f t="shared" si="10"/>
        <v>2.7230015776833377E-5</v>
      </c>
      <c r="T42">
        <f t="shared" si="11"/>
        <v>94992.828518389128</v>
      </c>
      <c r="U42">
        <f t="shared" si="12"/>
        <v>95000.000000000015</v>
      </c>
      <c r="W42">
        <f t="shared" si="15"/>
        <v>106.11493962009101</v>
      </c>
      <c r="Y42">
        <f t="shared" si="13"/>
        <v>0.68471653005669209</v>
      </c>
      <c r="Z42">
        <f t="shared" si="13"/>
        <v>2.5299407658255895</v>
      </c>
      <c r="AA42">
        <f t="shared" si="14"/>
        <v>9.8016681194209501E-3</v>
      </c>
      <c r="AB42">
        <f t="shared" si="14"/>
        <v>3.6215920983188397E-2</v>
      </c>
      <c r="AC42">
        <f t="shared" si="16"/>
        <v>3.459717528843647E-3</v>
      </c>
      <c r="AD42">
        <f t="shared" si="8"/>
        <v>3.2641346025137348</v>
      </c>
    </row>
    <row r="43" spans="1:30" x14ac:dyDescent="0.2">
      <c r="A43">
        <f t="shared" si="9"/>
        <v>40</v>
      </c>
      <c r="B43" s="3">
        <v>2.7230000000000001E-2</v>
      </c>
      <c r="C43">
        <f t="shared" si="0"/>
        <v>0.33648557451967293</v>
      </c>
      <c r="E43">
        <f t="shared" si="2"/>
        <v>100</v>
      </c>
      <c r="F43">
        <v>0.43419751000000001</v>
      </c>
      <c r="G43">
        <f t="shared" si="3"/>
        <v>4.2161420347981409E-3</v>
      </c>
      <c r="L43">
        <f t="shared" si="1"/>
        <v>39</v>
      </c>
      <c r="M43">
        <f t="shared" si="4"/>
        <v>230284.76105742221</v>
      </c>
      <c r="N43" s="19">
        <f t="shared" si="5"/>
        <v>43178.39269826666</v>
      </c>
      <c r="O43">
        <f t="shared" si="6"/>
        <v>273463.15375568887</v>
      </c>
      <c r="Q43">
        <f t="shared" si="7"/>
        <v>3.8898573710876784E-6</v>
      </c>
      <c r="R43">
        <f t="shared" si="10"/>
        <v>1.5832263549785338E-5</v>
      </c>
      <c r="T43">
        <f t="shared" si="11"/>
        <v>94993.052080421417</v>
      </c>
      <c r="U43">
        <f t="shared" si="12"/>
        <v>95000</v>
      </c>
      <c r="W43">
        <f t="shared" si="15"/>
        <v>108.23723841249283</v>
      </c>
      <c r="Y43">
        <f t="shared" si="13"/>
        <v>0.36138021651272584</v>
      </c>
      <c r="Z43">
        <f t="shared" si="13"/>
        <v>1.4709756064105557</v>
      </c>
      <c r="AA43">
        <f t="shared" si="14"/>
        <v>5.1731319337200016E-3</v>
      </c>
      <c r="AB43">
        <f t="shared" si="14"/>
        <v>2.10569105212145E-2</v>
      </c>
      <c r="AC43">
        <f t="shared" si="16"/>
        <v>1.8695853829614878E-3</v>
      </c>
      <c r="AD43">
        <f t="shared" si="8"/>
        <v>1.8604554507611775</v>
      </c>
    </row>
    <row r="44" spans="1:30" x14ac:dyDescent="0.2">
      <c r="A44">
        <f t="shared" si="9"/>
        <v>41</v>
      </c>
      <c r="B44" s="2">
        <v>2.7349999999999999E-2</v>
      </c>
      <c r="C44">
        <f t="shared" si="0"/>
        <v>0.32583961408901124</v>
      </c>
      <c r="E44">
        <f t="shared" si="2"/>
        <v>101</v>
      </c>
      <c r="F44">
        <v>0.47489508999999996</v>
      </c>
      <c r="G44">
        <f t="shared" si="3"/>
        <v>2.2139168837298946E-3</v>
      </c>
      <c r="L44">
        <f t="shared" si="1"/>
        <v>40</v>
      </c>
      <c r="M44">
        <f t="shared" si="4"/>
        <v>237751.64838551712</v>
      </c>
      <c r="N44" s="19">
        <f t="shared" si="5"/>
        <v>44578.434072284464</v>
      </c>
      <c r="O44">
        <f t="shared" si="6"/>
        <v>282330.08245780156</v>
      </c>
      <c r="Q44">
        <f t="shared" si="7"/>
        <v>1.9755123118078512E-6</v>
      </c>
      <c r="R44">
        <f t="shared" si="10"/>
        <v>8.8724430241111699E-6</v>
      </c>
      <c r="T44">
        <f t="shared" si="11"/>
        <v>94993.270288509593</v>
      </c>
      <c r="U44">
        <f t="shared" si="12"/>
        <v>94999.999999999985</v>
      </c>
      <c r="W44">
        <f t="shared" si="15"/>
        <v>110.40198318074269</v>
      </c>
      <c r="Y44">
        <f t="shared" si="13"/>
        <v>0.18353184674397713</v>
      </c>
      <c r="Z44">
        <f t="shared" si="13"/>
        <v>0.82433868137016864</v>
      </c>
      <c r="AA44">
        <f t="shared" si="14"/>
        <v>2.6272452499137831E-3</v>
      </c>
      <c r="AB44">
        <f t="shared" si="14"/>
        <v>1.1800349222067855E-2</v>
      </c>
      <c r="AC44">
        <f t="shared" si="16"/>
        <v>9.7508821740349585E-4</v>
      </c>
      <c r="AD44">
        <f t="shared" si="8"/>
        <v>1.0232732108035312</v>
      </c>
    </row>
    <row r="45" spans="1:30" x14ac:dyDescent="0.2">
      <c r="A45">
        <f t="shared" si="9"/>
        <v>42</v>
      </c>
      <c r="B45" s="2">
        <v>2.7459999999999998E-2</v>
      </c>
      <c r="C45">
        <f t="shared" si="0"/>
        <v>0.31558727842369294</v>
      </c>
      <c r="E45">
        <f t="shared" si="2"/>
        <v>102</v>
      </c>
      <c r="F45">
        <v>0.50954043000000004</v>
      </c>
      <c r="G45">
        <f t="shared" si="3"/>
        <v>1.0858367228099039E-3</v>
      </c>
      <c r="L45">
        <f t="shared" si="1"/>
        <v>41</v>
      </c>
      <c r="M45">
        <f t="shared" si="4"/>
        <v>245519.56404584373</v>
      </c>
      <c r="N45" s="19">
        <f t="shared" si="5"/>
        <v>46034.918258595702</v>
      </c>
      <c r="O45">
        <f t="shared" si="6"/>
        <v>291554.48230443941</v>
      </c>
      <c r="Q45">
        <f t="shared" si="7"/>
        <v>9.5008731728955786E-7</v>
      </c>
      <c r="R45">
        <f t="shared" si="10"/>
        <v>4.8606543183141048E-6</v>
      </c>
      <c r="T45">
        <f t="shared" si="11"/>
        <v>94993.483207718222</v>
      </c>
      <c r="U45">
        <f t="shared" si="12"/>
        <v>95000</v>
      </c>
      <c r="W45">
        <f t="shared" si="15"/>
        <v>112.61002284435754</v>
      </c>
      <c r="Y45">
        <f t="shared" si="13"/>
        <v>8.8266557341153809E-2</v>
      </c>
      <c r="Z45">
        <f t="shared" si="13"/>
        <v>0.45160339271456346</v>
      </c>
      <c r="AA45">
        <f t="shared" si="14"/>
        <v>1.2635294506913634E-3</v>
      </c>
      <c r="AB45">
        <f t="shared" si="14"/>
        <v>6.4646702433577598E-3</v>
      </c>
      <c r="AC45">
        <f t="shared" si="16"/>
        <v>4.8925109542409669E-4</v>
      </c>
      <c r="AD45">
        <f t="shared" si="8"/>
        <v>0.54808740084519048</v>
      </c>
    </row>
    <row r="46" spans="1:30" x14ac:dyDescent="0.2">
      <c r="A46">
        <f>A45+1</f>
        <v>43</v>
      </c>
      <c r="B46" s="2">
        <v>2.7570000000000001E-2</v>
      </c>
      <c r="C46">
        <f t="shared" si="0"/>
        <v>0.30559028870269933</v>
      </c>
      <c r="E46">
        <f t="shared" si="2"/>
        <v>103</v>
      </c>
      <c r="F46">
        <v>0.54443039999999998</v>
      </c>
      <c r="G46">
        <f t="shared" si="3"/>
        <v>4.9467420147581884E-4</v>
      </c>
      <c r="L46">
        <f t="shared" si="1"/>
        <v>42</v>
      </c>
      <c r="M46">
        <f t="shared" si="4"/>
        <v>253495.64278885693</v>
      </c>
      <c r="N46" s="19">
        <f t="shared" si="5"/>
        <v>47530.433022910671</v>
      </c>
      <c r="O46">
        <f t="shared" si="6"/>
        <v>301026.0758117676</v>
      </c>
      <c r="Q46">
        <f t="shared" si="7"/>
        <v>4.2406118795185356E-7</v>
      </c>
      <c r="R46">
        <f t="shared" si="10"/>
        <v>2.5567535449618045E-6</v>
      </c>
      <c r="T46">
        <f t="shared" si="11"/>
        <v>94993.68825443153</v>
      </c>
      <c r="U46">
        <f t="shared" si="12"/>
        <v>95000</v>
      </c>
      <c r="W46">
        <f t="shared" si="15"/>
        <v>114.8622233012447</v>
      </c>
      <c r="Y46">
        <f t="shared" si="13"/>
        <v>3.9396907290742023E-2</v>
      </c>
      <c r="Z46">
        <f t="shared" si="13"/>
        <v>0.23754797186240126</v>
      </c>
      <c r="AA46">
        <f t="shared" si="14"/>
        <v>5.6396390804743185E-4</v>
      </c>
      <c r="AB46">
        <f t="shared" si="14"/>
        <v>3.4004822147991999E-3</v>
      </c>
      <c r="AC46">
        <f t="shared" si="16"/>
        <v>2.3240913322168069E-4</v>
      </c>
      <c r="AD46">
        <f t="shared" si="8"/>
        <v>0.28114173440921159</v>
      </c>
    </row>
    <row r="47" spans="1:30" x14ac:dyDescent="0.2">
      <c r="A47">
        <f t="shared" si="9"/>
        <v>44</v>
      </c>
      <c r="B47" s="2">
        <v>2.768E-2</v>
      </c>
      <c r="C47">
        <f t="shared" si="0"/>
        <v>0.29584488475613535</v>
      </c>
      <c r="E47">
        <f t="shared" si="2"/>
        <v>104</v>
      </c>
      <c r="F47">
        <v>0.57924222000000003</v>
      </c>
      <c r="G47">
        <f t="shared" si="3"/>
        <v>2.0813801883623825E-4</v>
      </c>
      <c r="L47">
        <f t="shared" si="1"/>
        <v>43</v>
      </c>
      <c r="M47">
        <f t="shared" si="4"/>
        <v>261788.42377360319</v>
      </c>
      <c r="N47" s="19">
        <f t="shared" si="5"/>
        <v>49085.329457550601</v>
      </c>
      <c r="O47">
        <f t="shared" si="6"/>
        <v>310873.75323115382</v>
      </c>
      <c r="Q47">
        <f t="shared" si="7"/>
        <v>1.7678713771207191E-7</v>
      </c>
      <c r="R47">
        <f t="shared" si="10"/>
        <v>1.2244324803133568E-6</v>
      </c>
      <c r="T47">
        <f t="shared" si="11"/>
        <v>94993.888194225947</v>
      </c>
      <c r="U47">
        <f t="shared" si="12"/>
        <v>95000</v>
      </c>
      <c r="W47">
        <f t="shared" si="15"/>
        <v>117.15946776726959</v>
      </c>
      <c r="Y47">
        <f t="shared" si="13"/>
        <v>1.6424236246929833E-2</v>
      </c>
      <c r="Z47">
        <f t="shared" si="13"/>
        <v>0.11376202174591397</v>
      </c>
      <c r="AA47">
        <f t="shared" si="14"/>
        <v>2.3511176631596899E-4</v>
      </c>
      <c r="AB47">
        <f t="shared" si="14"/>
        <v>1.6284951988167645E-3</v>
      </c>
      <c r="AC47">
        <f t="shared" si="16"/>
        <v>1.0247878625561505E-4</v>
      </c>
      <c r="AD47">
        <f t="shared" si="8"/>
        <v>0.13215234374423215</v>
      </c>
    </row>
    <row r="48" spans="1:30" x14ac:dyDescent="0.2">
      <c r="A48">
        <f t="shared" si="9"/>
        <v>45</v>
      </c>
      <c r="B48" s="3">
        <v>2.7789999999999999E-2</v>
      </c>
      <c r="C48">
        <f t="shared" si="0"/>
        <v>0.28634726254782406</v>
      </c>
      <c r="E48">
        <f t="shared" si="2"/>
        <v>105</v>
      </c>
      <c r="F48">
        <v>0.61364118000000001</v>
      </c>
      <c r="G48">
        <f t="shared" si="3"/>
        <v>8.0415959354706781E-5</v>
      </c>
      <c r="L48">
        <f t="shared" si="1"/>
        <v>44</v>
      </c>
      <c r="M48">
        <f t="shared" si="4"/>
        <v>270411.97641779046</v>
      </c>
      <c r="N48" s="19">
        <f t="shared" si="5"/>
        <v>50702.245578335707</v>
      </c>
      <c r="O48">
        <f t="shared" si="6"/>
        <v>321114.22199612617</v>
      </c>
      <c r="Q48">
        <f t="shared" si="7"/>
        <v>6.8458018770738495E-8</v>
      </c>
      <c r="R48">
        <f t="shared" si="10"/>
        <v>5.4540698856348427E-7</v>
      </c>
      <c r="T48">
        <f t="shared" si="11"/>
        <v>94994.083102304881</v>
      </c>
      <c r="U48">
        <f t="shared" si="12"/>
        <v>95000.000000000015</v>
      </c>
      <c r="W48">
        <f t="shared" si="15"/>
        <v>119.50265712261498</v>
      </c>
      <c r="Y48">
        <f t="shared" si="13"/>
        <v>6.3600383761958932E-3</v>
      </c>
      <c r="Z48">
        <f t="shared" si="13"/>
        <v>5.0673763307433325E-2</v>
      </c>
      <c r="AA48">
        <f t="shared" si="14"/>
        <v>9.1043494137773521E-5</v>
      </c>
      <c r="AB48">
        <f t="shared" si="14"/>
        <v>7.2539129478943422E-4</v>
      </c>
      <c r="AC48">
        <f t="shared" si="16"/>
        <v>4.2196491683645506E-5</v>
      </c>
      <c r="AD48">
        <f t="shared" si="8"/>
        <v>5.789243296424007E-2</v>
      </c>
    </row>
    <row r="49" spans="1:30" x14ac:dyDescent="0.2">
      <c r="A49">
        <f t="shared" si="9"/>
        <v>46</v>
      </c>
      <c r="B49" s="2">
        <v>2.7890000000000002E-2</v>
      </c>
      <c r="C49">
        <f t="shared" si="0"/>
        <v>0.27722107123474271</v>
      </c>
      <c r="E49">
        <f t="shared" si="2"/>
        <v>106</v>
      </c>
      <c r="F49">
        <v>0.64730123000000006</v>
      </c>
      <c r="G49">
        <f t="shared" si="3"/>
        <v>2.836260995277507E-5</v>
      </c>
      <c r="L49">
        <f t="shared" si="1"/>
        <v>45</v>
      </c>
      <c r="M49">
        <f t="shared" si="4"/>
        <v>279381.05392796925</v>
      </c>
      <c r="N49" s="19">
        <f t="shared" si="5"/>
        <v>52383.94761149423</v>
      </c>
      <c r="O49">
        <f t="shared" si="6"/>
        <v>331765.00153946347</v>
      </c>
      <c r="Q49">
        <f t="shared" si="7"/>
        <v>2.4483607400998119E-8</v>
      </c>
      <c r="R49">
        <f t="shared" si="10"/>
        <v>2.2470472369419737E-7</v>
      </c>
      <c r="T49">
        <f t="shared" si="11"/>
        <v>94994.273054749036</v>
      </c>
      <c r="U49">
        <f t="shared" si="12"/>
        <v>95000</v>
      </c>
      <c r="W49">
        <f t="shared" si="15"/>
        <v>121.89271026506728</v>
      </c>
      <c r="Y49">
        <f t="shared" si="13"/>
        <v>2.2746348321057448E-3</v>
      </c>
      <c r="Z49">
        <f t="shared" si="13"/>
        <v>2.0877315878427876E-2</v>
      </c>
      <c r="AA49">
        <f t="shared" si="14"/>
        <v>3.2561234815419661E-5</v>
      </c>
      <c r="AB49">
        <f t="shared" si="14"/>
        <v>2.9885728251328249E-4</v>
      </c>
      <c r="AC49">
        <f t="shared" si="16"/>
        <v>1.6135212654069671E-5</v>
      </c>
      <c r="AD49">
        <f t="shared" si="8"/>
        <v>2.3499504440516395E-2</v>
      </c>
    </row>
    <row r="50" spans="1:30" x14ac:dyDescent="0.2">
      <c r="A50">
        <f t="shared" si="9"/>
        <v>47</v>
      </c>
      <c r="B50" s="2">
        <v>2.7990000000000001E-2</v>
      </c>
      <c r="C50">
        <f t="shared" si="0"/>
        <v>0.26833206954847777</v>
      </c>
      <c r="E50">
        <f t="shared" si="2"/>
        <v>107</v>
      </c>
      <c r="F50">
        <v>0.67990812</v>
      </c>
      <c r="G50">
        <f t="shared" si="3"/>
        <v>9.0786411414904827E-6</v>
      </c>
      <c r="L50">
        <f t="shared" si="1"/>
        <v>46</v>
      </c>
      <c r="M50">
        <f t="shared" si="4"/>
        <v>288578.35244514415</v>
      </c>
      <c r="N50" s="19">
        <f t="shared" si="5"/>
        <v>54108.441083464531</v>
      </c>
      <c r="O50">
        <f t="shared" si="6"/>
        <v>342686.79352860869</v>
      </c>
      <c r="Q50">
        <f t="shared" si="7"/>
        <v>8.0405390150739631E-9</v>
      </c>
      <c r="R50">
        <f t="shared" si="10"/>
        <v>8.51368485051629E-8</v>
      </c>
      <c r="T50">
        <f t="shared" si="11"/>
        <v>94994.455578575304</v>
      </c>
      <c r="U50">
        <f t="shared" si="12"/>
        <v>95000</v>
      </c>
      <c r="W50">
        <f t="shared" si="15"/>
        <v>124.33056447036863</v>
      </c>
      <c r="Y50">
        <f t="shared" si="13"/>
        <v>7.4700288051674976E-4</v>
      </c>
      <c r="Z50">
        <f t="shared" si="13"/>
        <v>7.9100645946146853E-3</v>
      </c>
      <c r="AA50">
        <f t="shared" si="14"/>
        <v>1.0693292768133432E-5</v>
      </c>
      <c r="AB50">
        <f t="shared" si="14"/>
        <v>1.1323200851186666E-4</v>
      </c>
      <c r="AC50">
        <f t="shared" si="16"/>
        <v>5.6971140955376974E-6</v>
      </c>
      <c r="AD50">
        <f t="shared" si="8"/>
        <v>8.7866898905069723E-3</v>
      </c>
    </row>
    <row r="51" spans="1:30" x14ac:dyDescent="0.2">
      <c r="A51">
        <f>A50+1</f>
        <v>48</v>
      </c>
      <c r="B51" s="2">
        <v>2.8080000000000001E-2</v>
      </c>
      <c r="C51">
        <f t="shared" si="0"/>
        <v>0.25980082480022593</v>
      </c>
      <c r="E51">
        <f t="shared" si="2"/>
        <v>108</v>
      </c>
      <c r="F51">
        <v>0.71117909999999995</v>
      </c>
      <c r="G51">
        <f t="shared" si="3"/>
        <v>2.622101305262309E-6</v>
      </c>
      <c r="L51">
        <f t="shared" si="1"/>
        <v>47</v>
      </c>
      <c r="M51">
        <f t="shared" si="4"/>
        <v>298138.05012056872</v>
      </c>
      <c r="N51" s="19">
        <f t="shared" si="5"/>
        <v>55900.884397606635</v>
      </c>
      <c r="O51">
        <f t="shared" si="6"/>
        <v>354038.93451817537</v>
      </c>
      <c r="Q51">
        <f t="shared" si="7"/>
        <v>2.4105049876405579E-9</v>
      </c>
      <c r="R51">
        <f t="shared" si="10"/>
        <v>2.9493021167815403E-8</v>
      </c>
      <c r="T51">
        <f t="shared" si="11"/>
        <v>94994.633358609033</v>
      </c>
      <c r="U51">
        <f t="shared" si="12"/>
        <v>95000</v>
      </c>
      <c r="W51">
        <f t="shared" si="15"/>
        <v>126.81717575977601</v>
      </c>
      <c r="Y51">
        <f t="shared" si="13"/>
        <v>2.2394736668479291E-4</v>
      </c>
      <c r="Z51">
        <f t="shared" si="13"/>
        <v>2.7401965967017291E-3</v>
      </c>
      <c r="AA51">
        <f t="shared" si="14"/>
        <v>3.2057905251401849E-6</v>
      </c>
      <c r="AB51">
        <f t="shared" si="14"/>
        <v>3.9225718153194489E-5</v>
      </c>
      <c r="AC51">
        <f t="shared" si="16"/>
        <v>1.8475578567272198E-6</v>
      </c>
      <c r="AD51">
        <f t="shared" si="8"/>
        <v>3.0084230299215835E-3</v>
      </c>
    </row>
    <row r="52" spans="1:30" x14ac:dyDescent="0.2">
      <c r="A52">
        <f t="shared" si="9"/>
        <v>49</v>
      </c>
      <c r="B52" s="2">
        <v>2.8170000000000001E-2</v>
      </c>
      <c r="C52">
        <f t="shared" si="0"/>
        <v>0.25149554583419231</v>
      </c>
      <c r="E52">
        <f t="shared" si="2"/>
        <v>109</v>
      </c>
      <c r="F52">
        <v>0.74086099999999999</v>
      </c>
      <c r="G52">
        <f t="shared" si="3"/>
        <v>6.794887101443695E-7</v>
      </c>
      <c r="L52">
        <f t="shared" si="1"/>
        <v>48</v>
      </c>
      <c r="M52">
        <f t="shared" si="4"/>
        <v>307928.19869419612</v>
      </c>
      <c r="N52" s="19">
        <f t="shared" si="5"/>
        <v>57736.537255161769</v>
      </c>
      <c r="O52">
        <f t="shared" si="6"/>
        <v>365664.73594935791</v>
      </c>
      <c r="Q52">
        <f t="shared" si="7"/>
        <v>6.5584561225675639E-10</v>
      </c>
      <c r="R52">
        <f t="shared" si="10"/>
        <v>9.2872241815847835E-9</v>
      </c>
      <c r="T52">
        <f t="shared" si="11"/>
        <v>94994.803983504011</v>
      </c>
      <c r="U52">
        <f t="shared" si="12"/>
        <v>95000.000000000015</v>
      </c>
      <c r="W52">
        <f t="shared" si="15"/>
        <v>129.35351927497152</v>
      </c>
      <c r="Y52">
        <f t="shared" si="13"/>
        <v>6.0931283021416771E-5</v>
      </c>
      <c r="Z52">
        <f t="shared" si="13"/>
        <v>8.628759987110424E-4</v>
      </c>
      <c r="AA52">
        <f t="shared" si="14"/>
        <v>8.7222695531680455E-7</v>
      </c>
      <c r="AB52">
        <f t="shared" si="14"/>
        <v>1.2352008161507765E-5</v>
      </c>
      <c r="AC52">
        <f t="shared" si="16"/>
        <v>5.4684901318040226E-7</v>
      </c>
      <c r="AD52">
        <f t="shared" si="8"/>
        <v>9.3757836586246424E-4</v>
      </c>
    </row>
    <row r="53" spans="1:30" x14ac:dyDescent="0.2">
      <c r="A53">
        <f t="shared" si="9"/>
        <v>50</v>
      </c>
      <c r="B53" s="3">
        <v>2.826E-2</v>
      </c>
      <c r="C53">
        <f t="shared" si="0"/>
        <v>0.24341195085092968</v>
      </c>
      <c r="E53">
        <f t="shared" si="2"/>
        <v>110</v>
      </c>
      <c r="F53">
        <v>0.76874483999999998</v>
      </c>
      <c r="G53">
        <f t="shared" si="3"/>
        <v>1.5713527038262981E-7</v>
      </c>
      <c r="L53">
        <f t="shared" si="1"/>
        <v>49</v>
      </c>
      <c r="M53">
        <f t="shared" si="4"/>
        <v>318097.08491912193</v>
      </c>
      <c r="N53" s="19">
        <f t="shared" si="5"/>
        <v>59643.203422335369</v>
      </c>
      <c r="O53">
        <f t="shared" si="6"/>
        <v>377740.28834145732</v>
      </c>
      <c r="Q53">
        <f t="shared" si="7"/>
        <v>1.6100863199409034E-10</v>
      </c>
      <c r="R53">
        <f t="shared" si="10"/>
        <v>2.6430675894943514E-9</v>
      </c>
      <c r="T53">
        <f t="shared" si="11"/>
        <v>94994.970089083319</v>
      </c>
      <c r="U53">
        <f t="shared" si="12"/>
        <v>95000</v>
      </c>
      <c r="W53">
        <f t="shared" si="15"/>
        <v>131.94058966047095</v>
      </c>
      <c r="Y53">
        <f t="shared" si="13"/>
        <v>1.4958519956394851E-5</v>
      </c>
      <c r="Z53">
        <f t="shared" si="13"/>
        <v>2.4556740973992019E-4</v>
      </c>
      <c r="AA53">
        <f t="shared" si="14"/>
        <v>2.1413014252507968E-7</v>
      </c>
      <c r="AB53">
        <f t="shared" si="14"/>
        <v>3.5152798940274872E-6</v>
      </c>
      <c r="AC53">
        <f t="shared" si="16"/>
        <v>1.4693631118114088E-7</v>
      </c>
      <c r="AD53">
        <f t="shared" si="8"/>
        <v>2.6440227604404874E-4</v>
      </c>
    </row>
    <row r="54" spans="1:30" x14ac:dyDescent="0.2">
      <c r="E54">
        <f t="shared" si="2"/>
        <v>111</v>
      </c>
      <c r="F54">
        <v>0.79466567999999993</v>
      </c>
      <c r="G54">
        <f t="shared" si="3"/>
        <v>3.2265263892033445E-8</v>
      </c>
      <c r="L54">
        <f t="shared" si="1"/>
        <v>50</v>
      </c>
      <c r="M54">
        <f t="shared" si="4"/>
        <v>328660.93764226715</v>
      </c>
      <c r="N54" s="19">
        <f t="shared" si="5"/>
        <v>61623.925807925094</v>
      </c>
      <c r="O54">
        <f t="shared" si="6"/>
        <v>390284.86345019226</v>
      </c>
      <c r="Q54">
        <f t="shared" si="7"/>
        <v>3.5465073503369098E-11</v>
      </c>
      <c r="R54">
        <f t="shared" si="10"/>
        <v>6.7594842461071809E-10</v>
      </c>
      <c r="T54">
        <f t="shared" si="11"/>
        <v>94995.131760982986</v>
      </c>
      <c r="U54">
        <f t="shared" si="12"/>
        <v>95000</v>
      </c>
      <c r="W54">
        <f t="shared" si="15"/>
        <v>134.57940145368036</v>
      </c>
      <c r="Y54">
        <f t="shared" si="13"/>
        <v>3.2948911250974531E-6</v>
      </c>
      <c r="Z54">
        <f t="shared" si="13"/>
        <v>6.2802368130581817E-5</v>
      </c>
      <c r="AA54">
        <f t="shared" si="14"/>
        <v>4.7166130625116915E-8</v>
      </c>
      <c r="AB54">
        <f t="shared" si="14"/>
        <v>8.9901140473225507E-7</v>
      </c>
      <c r="AC54">
        <f t="shared" si="16"/>
        <v>3.5617761331998973E-8</v>
      </c>
      <c r="AD54">
        <f t="shared" si="8"/>
        <v>6.7079054552368644E-5</v>
      </c>
    </row>
    <row r="55" spans="1:30" x14ac:dyDescent="0.2">
      <c r="E55">
        <f t="shared" si="2"/>
        <v>112</v>
      </c>
      <c r="F55">
        <v>0.81850801000000006</v>
      </c>
      <c r="G55">
        <f t="shared" si="3"/>
        <v>5.8558869516402925E-9</v>
      </c>
    </row>
    <row r="56" spans="1:30" x14ac:dyDescent="0.2">
      <c r="E56">
        <f t="shared" si="2"/>
        <v>113</v>
      </c>
      <c r="F56">
        <v>0.84019901000000008</v>
      </c>
      <c r="G56">
        <f t="shared" si="3"/>
        <v>9.3577653220020044E-10</v>
      </c>
    </row>
    <row r="57" spans="1:30" x14ac:dyDescent="0.2">
      <c r="E57">
        <f t="shared" si="2"/>
        <v>114</v>
      </c>
      <c r="F57">
        <v>0.85971164999999994</v>
      </c>
      <c r="G57">
        <f t="shared" si="3"/>
        <v>1.3127854567108806E-10</v>
      </c>
    </row>
    <row r="58" spans="1:30" x14ac:dyDescent="0.2">
      <c r="E58">
        <f t="shared" si="2"/>
        <v>115</v>
      </c>
      <c r="F58">
        <v>0.87705601999999994</v>
      </c>
      <c r="G58">
        <f t="shared" si="3"/>
        <v>1.6139906893415345E-11</v>
      </c>
    </row>
    <row r="59" spans="1:30" x14ac:dyDescent="0.2">
      <c r="E59">
        <f t="shared" si="2"/>
        <v>116</v>
      </c>
      <c r="F59">
        <v>0.89227828999999992</v>
      </c>
      <c r="G59">
        <f t="shared" si="3"/>
        <v>1.73861836979949E-12</v>
      </c>
    </row>
    <row r="60" spans="1:30" x14ac:dyDescent="0.2">
      <c r="E60">
        <f t="shared" si="2"/>
        <v>117</v>
      </c>
      <c r="F60">
        <v>0.90545023000000002</v>
      </c>
      <c r="G60">
        <f t="shared" si="3"/>
        <v>1.6438596698231669E-13</v>
      </c>
    </row>
    <row r="61" spans="1:30" x14ac:dyDescent="0.2">
      <c r="E61">
        <f t="shared" si="2"/>
        <v>118</v>
      </c>
      <c r="F61">
        <v>0.91666747999999998</v>
      </c>
      <c r="G61">
        <f t="shared" si="3"/>
        <v>1.3698696881273249E-14</v>
      </c>
    </row>
  </sheetData>
  <mergeCells count="10">
    <mergeCell ref="AF1:AG1"/>
    <mergeCell ref="AF2:AG2"/>
    <mergeCell ref="A1:C1"/>
    <mergeCell ref="E1:G1"/>
    <mergeCell ref="I1:J1"/>
    <mergeCell ref="L1:W1"/>
    <mergeCell ref="Y1:AD1"/>
    <mergeCell ref="M2:O2"/>
    <mergeCell ref="Q2:R2"/>
    <mergeCell ref="T2:U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74C43-ED57-4F46-9CB7-06EB7637C02C}">
  <dimension ref="A1:AN62"/>
  <sheetViews>
    <sheetView topLeftCell="U1" workbookViewId="0">
      <selection activeCell="T5" sqref="T5:T54"/>
    </sheetView>
  </sheetViews>
  <sheetFormatPr baseColWidth="10" defaultRowHeight="15" x14ac:dyDescent="0.2"/>
  <cols>
    <col min="2" max="2" width="13.83203125" customWidth="1"/>
    <col min="3" max="3" width="13.6640625" customWidth="1"/>
    <col min="7" max="7" width="14.5" customWidth="1"/>
    <col min="9" max="9" width="13.5" customWidth="1"/>
  </cols>
  <sheetData>
    <row r="1" spans="1:40" x14ac:dyDescent="0.2">
      <c r="A1" s="67" t="s">
        <v>80</v>
      </c>
      <c r="B1" s="67"/>
      <c r="C1" s="67"/>
      <c r="E1" s="68" t="s">
        <v>3</v>
      </c>
      <c r="F1" s="68"/>
      <c r="G1" s="68"/>
      <c r="H1" s="8"/>
      <c r="I1" s="67" t="s">
        <v>6</v>
      </c>
      <c r="J1" s="69"/>
      <c r="L1" s="67" t="s">
        <v>14</v>
      </c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Y1" s="67" t="s">
        <v>26</v>
      </c>
      <c r="Z1" s="69"/>
      <c r="AA1" s="69"/>
      <c r="AB1" s="69"/>
      <c r="AC1" s="69"/>
      <c r="AD1" s="69"/>
      <c r="AF1" s="70" t="s">
        <v>33</v>
      </c>
      <c r="AG1" s="70"/>
      <c r="AI1" s="6" t="s">
        <v>34</v>
      </c>
      <c r="AJ1" s="6" t="s">
        <v>38</v>
      </c>
      <c r="AK1" s="6" t="s">
        <v>39</v>
      </c>
      <c r="AM1" s="20" t="s">
        <v>58</v>
      </c>
      <c r="AN1" s="5"/>
    </row>
    <row r="2" spans="1:40" x14ac:dyDescent="0.2">
      <c r="A2" s="1" t="s">
        <v>0</v>
      </c>
      <c r="B2" s="18" t="s">
        <v>43</v>
      </c>
      <c r="C2" s="9" t="s">
        <v>1</v>
      </c>
      <c r="E2" s="1" t="s">
        <v>4</v>
      </c>
      <c r="F2" s="1" t="s">
        <v>5</v>
      </c>
      <c r="G2" s="1" t="s">
        <v>20</v>
      </c>
      <c r="I2" s="7" t="s">
        <v>11</v>
      </c>
      <c r="J2" s="11">
        <v>0.02</v>
      </c>
      <c r="M2" s="72" t="s">
        <v>22</v>
      </c>
      <c r="N2" s="73"/>
      <c r="O2" s="73"/>
      <c r="Q2" s="72" t="s">
        <v>21</v>
      </c>
      <c r="R2" s="73"/>
      <c r="T2" s="72" t="s">
        <v>23</v>
      </c>
      <c r="U2" s="73"/>
      <c r="W2" s="13" t="s">
        <v>7</v>
      </c>
      <c r="Y2" s="14" t="s">
        <v>27</v>
      </c>
      <c r="Z2" s="14" t="s">
        <v>28</v>
      </c>
      <c r="AA2" s="14" t="s">
        <v>29</v>
      </c>
      <c r="AB2" s="14" t="s">
        <v>30</v>
      </c>
      <c r="AC2" s="14" t="s">
        <v>7</v>
      </c>
      <c r="AD2" s="14" t="s">
        <v>32</v>
      </c>
      <c r="AF2" s="71">
        <f>SUM(AD4:AD54)</f>
        <v>99506.593472190667</v>
      </c>
      <c r="AG2" s="71"/>
      <c r="AI2">
        <f>J10-AF2</f>
        <v>493.40652780933306</v>
      </c>
      <c r="AJ2">
        <f>'Base Case'!AI2-AI2</f>
        <v>-21.235491154016927</v>
      </c>
      <c r="AK2">
        <f>MAX(0,AJ2)</f>
        <v>0</v>
      </c>
      <c r="AM2" cm="1">
        <f t="array" ref="AM2">MMULT(TRANSPOSE(AD4:AD54),A3:A53)/AF2</f>
        <v>6.2148025179484012</v>
      </c>
    </row>
    <row r="3" spans="1:40" x14ac:dyDescent="0.2">
      <c r="A3">
        <v>0</v>
      </c>
      <c r="B3" s="22">
        <v>0</v>
      </c>
      <c r="C3">
        <f>EXP(-A3*B3)</f>
        <v>1</v>
      </c>
      <c r="E3">
        <v>60</v>
      </c>
      <c r="F3">
        <v>6.4678699999999997E-3</v>
      </c>
      <c r="G3">
        <f>1-F3</f>
        <v>0.99353212999999996</v>
      </c>
      <c r="I3" s="7" t="s">
        <v>7</v>
      </c>
      <c r="J3" s="10">
        <v>50</v>
      </c>
      <c r="L3" s="1" t="s">
        <v>0</v>
      </c>
      <c r="M3" s="1" t="s">
        <v>16</v>
      </c>
      <c r="N3" s="1" t="s">
        <v>17</v>
      </c>
      <c r="O3" s="1" t="s">
        <v>18</v>
      </c>
      <c r="Q3" s="1" t="s">
        <v>9</v>
      </c>
      <c r="R3" s="1" t="s">
        <v>19</v>
      </c>
      <c r="T3" s="1" t="s">
        <v>24</v>
      </c>
      <c r="U3" s="1" t="s">
        <v>25</v>
      </c>
    </row>
    <row r="4" spans="1:40" x14ac:dyDescent="0.2">
      <c r="A4">
        <v>1</v>
      </c>
      <c r="B4" s="23">
        <v>6.1150000000000003E-2</v>
      </c>
      <c r="C4">
        <f t="shared" ref="C4:C53" si="0">EXP(-A4*B4)</f>
        <v>0.94068212687377561</v>
      </c>
      <c r="E4">
        <f>E3+1</f>
        <v>61</v>
      </c>
      <c r="F4">
        <v>7.1002599999999997E-3</v>
      </c>
      <c r="G4">
        <f>(1-F4)*G3</f>
        <v>0.98647779355864618</v>
      </c>
      <c r="I4" s="7" t="s">
        <v>31</v>
      </c>
      <c r="J4" s="10">
        <v>20</v>
      </c>
      <c r="L4">
        <f t="shared" ref="L4:L54" si="1">A3</f>
        <v>0</v>
      </c>
      <c r="M4">
        <f>J9</f>
        <v>80000</v>
      </c>
      <c r="N4">
        <f>J8</f>
        <v>20000</v>
      </c>
      <c r="O4">
        <f>M4+N4</f>
        <v>100000</v>
      </c>
      <c r="Q4">
        <v>0</v>
      </c>
      <c r="R4">
        <v>0</v>
      </c>
      <c r="T4">
        <v>0</v>
      </c>
      <c r="U4">
        <v>0</v>
      </c>
      <c r="W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f>SUM(Y4:AC4)</f>
        <v>0</v>
      </c>
    </row>
    <row r="5" spans="1:40" x14ac:dyDescent="0.2">
      <c r="A5">
        <f>A4+1</f>
        <v>2</v>
      </c>
      <c r="B5" s="23">
        <v>5.3159999999999999E-2</v>
      </c>
      <c r="C5">
        <f t="shared" si="0"/>
        <v>0.8991368782341701</v>
      </c>
      <c r="E5">
        <f t="shared" ref="E5:E62" si="2">E4+1</f>
        <v>62</v>
      </c>
      <c r="F5">
        <v>7.8151000000000002E-3</v>
      </c>
      <c r="G5">
        <f t="shared" ref="G5:G62" si="3">(1-F5)*G4</f>
        <v>0.97876837095420599</v>
      </c>
      <c r="I5" s="7" t="s">
        <v>15</v>
      </c>
      <c r="J5" s="12">
        <v>1.4E-2</v>
      </c>
      <c r="L5">
        <f t="shared" si="1"/>
        <v>1</v>
      </c>
      <c r="M5">
        <f t="shared" ref="M5:M54" si="4">$M$4/C4</f>
        <v>85044.668878602723</v>
      </c>
      <c r="N5">
        <f t="shared" ref="N5:N54" si="5">$N$4/C4</f>
        <v>21261.167219650681</v>
      </c>
      <c r="O5">
        <f t="shared" ref="O5:O54" si="6">M5+N5</f>
        <v>106305.83609825341</v>
      </c>
      <c r="Q5">
        <f t="shared" ref="Q5:Q54" si="7">G3*(1-$J$7)^A3*$J$7</f>
        <v>0.14902981949999999</v>
      </c>
      <c r="R5">
        <f>1*(1-$J$7)^A3*F3</f>
        <v>6.4678699999999997E-3</v>
      </c>
      <c r="T5">
        <f>(O5-20)*C4</f>
        <v>99981.186357462531</v>
      </c>
      <c r="U5">
        <f>MAX(O5,$O$4)*C4</f>
        <v>100000</v>
      </c>
      <c r="W5">
        <f>$J$3*(1+$J$2)</f>
        <v>51</v>
      </c>
      <c r="Y5">
        <f>(1-$J$6)*(T5*Q5)</f>
        <v>14572.374236811036</v>
      </c>
      <c r="Z5">
        <f>(1-$J$6)*(U5*R5)</f>
        <v>632.55768599999988</v>
      </c>
      <c r="AA5">
        <f>$J$5*(T5*Q5)</f>
        <v>208.60249418747904</v>
      </c>
      <c r="AB5">
        <f>$J$5*(U5*R5)</f>
        <v>9.0550179999999987</v>
      </c>
      <c r="AC5">
        <f>W5*C4*(1-$J$7)^A3*1</f>
        <v>47.974788470562558</v>
      </c>
      <c r="AD5">
        <f t="shared" ref="AD5:AD54" si="8">SUM(Y5:AC5)</f>
        <v>15470.564223469077</v>
      </c>
    </row>
    <row r="6" spans="1:40" x14ac:dyDescent="0.2">
      <c r="A6">
        <f t="shared" ref="A6:A53" si="9">A5+1</f>
        <v>3</v>
      </c>
      <c r="B6" s="23">
        <v>4.7449999999999999E-2</v>
      </c>
      <c r="C6">
        <f t="shared" si="0"/>
        <v>0.86731764218174656</v>
      </c>
      <c r="E6">
        <f t="shared" si="2"/>
        <v>63</v>
      </c>
      <c r="F6">
        <v>8.6648699999999999E-3</v>
      </c>
      <c r="G6">
        <f t="shared" si="3"/>
        <v>0.97028747025977602</v>
      </c>
      <c r="I6" s="7" t="s">
        <v>8</v>
      </c>
      <c r="J6" s="12">
        <v>2.1999999999999999E-2</v>
      </c>
      <c r="L6">
        <f t="shared" si="1"/>
        <v>2</v>
      </c>
      <c r="M6">
        <f t="shared" si="4"/>
        <v>88974.21731506924</v>
      </c>
      <c r="N6">
        <f t="shared" si="5"/>
        <v>22243.55432876731</v>
      </c>
      <c r="O6">
        <f t="shared" si="6"/>
        <v>111217.77164383655</v>
      </c>
      <c r="Q6">
        <f t="shared" si="7"/>
        <v>0.12577591867872737</v>
      </c>
      <c r="R6">
        <f t="shared" ref="R6:R54" si="10">G3*(1-$J$7)^A4*F4</f>
        <v>5.9961859751507295E-3</v>
      </c>
      <c r="T6">
        <f t="shared" ref="T6:T54" si="11">(O6-20)*C5</f>
        <v>99982.017262435314</v>
      </c>
      <c r="U6">
        <f t="shared" ref="U6:U54" si="12">MAX(O6,$O$4)*C5</f>
        <v>100000</v>
      </c>
      <c r="W6">
        <f>W5*(1+$J$2)</f>
        <v>52.02</v>
      </c>
      <c r="Y6">
        <f t="shared" ref="Y6:Z54" si="13">(1-$J$6)*(T6*Q6)</f>
        <v>12298.672810939406</v>
      </c>
      <c r="Z6">
        <f t="shared" si="13"/>
        <v>586.42698836974125</v>
      </c>
      <c r="AA6">
        <f t="shared" ref="AA6:AB54" si="14">$J$5*(T6*Q6)</f>
        <v>176.05462101549253</v>
      </c>
      <c r="AB6">
        <f t="shared" si="14"/>
        <v>8.3946603652110205</v>
      </c>
      <c r="AC6">
        <f>W5*C4*(1-$J$7)^A3*G3</f>
        <v>47.664493775457458</v>
      </c>
      <c r="AD6">
        <f t="shared" si="8"/>
        <v>13117.213574465308</v>
      </c>
    </row>
    <row r="7" spans="1:40" x14ac:dyDescent="0.2">
      <c r="A7">
        <f t="shared" si="9"/>
        <v>4</v>
      </c>
      <c r="B7" s="23">
        <v>4.3929999999999997E-2</v>
      </c>
      <c r="C7">
        <f t="shared" si="0"/>
        <v>0.83885282924930182</v>
      </c>
      <c r="E7">
        <f t="shared" si="2"/>
        <v>64</v>
      </c>
      <c r="F7">
        <v>9.6527000000000002E-3</v>
      </c>
      <c r="G7">
        <f t="shared" si="3"/>
        <v>0.9609215763955995</v>
      </c>
      <c r="I7" s="7" t="s">
        <v>9</v>
      </c>
      <c r="J7" s="11">
        <v>0.15</v>
      </c>
      <c r="L7">
        <f t="shared" si="1"/>
        <v>3</v>
      </c>
      <c r="M7">
        <f t="shared" si="4"/>
        <v>92238.409677403964</v>
      </c>
      <c r="N7">
        <f t="shared" si="5"/>
        <v>23059.602419350991</v>
      </c>
      <c r="O7">
        <f t="shared" si="6"/>
        <v>115298.01209675496</v>
      </c>
      <c r="Q7">
        <f t="shared" si="7"/>
        <v>0.10607402220216205</v>
      </c>
      <c r="R7">
        <f t="shared" si="10"/>
        <v>5.5700578317080269E-3</v>
      </c>
      <c r="T7">
        <f t="shared" si="11"/>
        <v>99982.653647156374</v>
      </c>
      <c r="U7">
        <f t="shared" si="12"/>
        <v>100000</v>
      </c>
      <c r="W7">
        <f t="shared" ref="W7:W54" si="15">W6*(1+$J$2)</f>
        <v>53.060400000000001</v>
      </c>
      <c r="Y7">
        <f t="shared" si="13"/>
        <v>10372.239853897954</v>
      </c>
      <c r="Z7">
        <f t="shared" si="13"/>
        <v>544.7516559410451</v>
      </c>
      <c r="AA7">
        <f t="shared" si="14"/>
        <v>148.47787111919362</v>
      </c>
      <c r="AB7">
        <f t="shared" si="14"/>
        <v>7.7980809643912385</v>
      </c>
      <c r="AC7">
        <f t="shared" ref="AC7:AC54" si="16">W6*C5*(1-$J$7)^A4*G4</f>
        <v>39.21953115322998</v>
      </c>
      <c r="AD7">
        <f t="shared" si="8"/>
        <v>11112.486993075814</v>
      </c>
    </row>
    <row r="8" spans="1:40" x14ac:dyDescent="0.2">
      <c r="A8">
        <f t="shared" si="9"/>
        <v>5</v>
      </c>
      <c r="B8" s="24">
        <v>4.1619999999999997E-2</v>
      </c>
      <c r="C8">
        <f t="shared" si="0"/>
        <v>0.81212582006916767</v>
      </c>
      <c r="E8">
        <f t="shared" si="2"/>
        <v>65</v>
      </c>
      <c r="F8">
        <v>1.0795270000000001E-2</v>
      </c>
      <c r="G8">
        <f t="shared" si="3"/>
        <v>0.95054816852958335</v>
      </c>
      <c r="I8" s="7" t="s">
        <v>10</v>
      </c>
      <c r="J8" s="10">
        <v>20000</v>
      </c>
      <c r="L8">
        <f t="shared" si="1"/>
        <v>4</v>
      </c>
      <c r="M8">
        <f t="shared" si="4"/>
        <v>95368.337818676533</v>
      </c>
      <c r="N8">
        <f t="shared" si="5"/>
        <v>23842.084454669133</v>
      </c>
      <c r="O8">
        <f t="shared" si="6"/>
        <v>119210.42227334567</v>
      </c>
      <c r="Q8">
        <f t="shared" si="7"/>
        <v>8.9381668900992736E-2</v>
      </c>
      <c r="R8">
        <f t="shared" si="10"/>
        <v>5.208333138966805E-3</v>
      </c>
      <c r="T8">
        <f t="shared" si="11"/>
        <v>99983.222943415021</v>
      </c>
      <c r="U8">
        <f t="shared" si="12"/>
        <v>100000</v>
      </c>
      <c r="W8">
        <f t="shared" si="15"/>
        <v>54.121608000000002</v>
      </c>
      <c r="Y8">
        <f t="shared" si="13"/>
        <v>8740.0606475492477</v>
      </c>
      <c r="Z8">
        <f t="shared" si="13"/>
        <v>509.37498099095347</v>
      </c>
      <c r="AA8">
        <f t="shared" si="14"/>
        <v>125.11334260295446</v>
      </c>
      <c r="AB8">
        <f t="shared" si="14"/>
        <v>7.2916663945535269</v>
      </c>
      <c r="AC8">
        <f t="shared" si="16"/>
        <v>32.543666309022214</v>
      </c>
      <c r="AD8">
        <f t="shared" si="8"/>
        <v>9414.3843038467312</v>
      </c>
    </row>
    <row r="9" spans="1:40" x14ac:dyDescent="0.2">
      <c r="A9">
        <f t="shared" si="9"/>
        <v>6</v>
      </c>
      <c r="B9" s="23">
        <v>4.0189999999999997E-2</v>
      </c>
      <c r="C9">
        <f t="shared" si="0"/>
        <v>0.78573161626153976</v>
      </c>
      <c r="E9">
        <f t="shared" si="2"/>
        <v>66</v>
      </c>
      <c r="F9">
        <v>1.1728260000000001E-2</v>
      </c>
      <c r="G9">
        <f t="shared" si="3"/>
        <v>0.93939989246654454</v>
      </c>
      <c r="I9" s="7" t="s">
        <v>12</v>
      </c>
      <c r="J9" s="10">
        <v>80000</v>
      </c>
      <c r="L9">
        <f t="shared" si="1"/>
        <v>5</v>
      </c>
      <c r="M9">
        <f t="shared" si="4"/>
        <v>98506.903761767491</v>
      </c>
      <c r="N9">
        <f t="shared" si="5"/>
        <v>24626.725940441873</v>
      </c>
      <c r="O9">
        <f t="shared" si="6"/>
        <v>123133.62970220936</v>
      </c>
      <c r="Q9">
        <f t="shared" si="7"/>
        <v>7.5241060295753295E-2</v>
      </c>
      <c r="R9">
        <f t="shared" si="10"/>
        <v>4.8890551339368041E-3</v>
      </c>
      <c r="T9">
        <f t="shared" si="11"/>
        <v>99983.757483598616</v>
      </c>
      <c r="U9">
        <f t="shared" si="12"/>
        <v>100000</v>
      </c>
      <c r="W9">
        <f t="shared" si="15"/>
        <v>55.204040160000005</v>
      </c>
      <c r="Y9">
        <f t="shared" si="13"/>
        <v>7357.3804790601907</v>
      </c>
      <c r="Z9">
        <f t="shared" si="13"/>
        <v>478.1495920990194</v>
      </c>
      <c r="AA9">
        <f t="shared" si="14"/>
        <v>105.32037495587186</v>
      </c>
      <c r="AB9">
        <f t="shared" si="14"/>
        <v>6.8446771875115253</v>
      </c>
      <c r="AC9">
        <f t="shared" si="16"/>
        <v>27.052889920162258</v>
      </c>
      <c r="AD9">
        <f t="shared" si="8"/>
        <v>7974.7480132227556</v>
      </c>
    </row>
    <row r="10" spans="1:40" x14ac:dyDescent="0.2">
      <c r="A10">
        <f t="shared" si="9"/>
        <v>7</v>
      </c>
      <c r="B10" s="23">
        <v>3.9070000000000001E-2</v>
      </c>
      <c r="C10">
        <f t="shared" si="0"/>
        <v>0.76071994351726346</v>
      </c>
      <c r="E10">
        <f t="shared" si="2"/>
        <v>67</v>
      </c>
      <c r="F10">
        <v>1.2797940000000001E-2</v>
      </c>
      <c r="G10">
        <f t="shared" si="3"/>
        <v>0.9273775090067512</v>
      </c>
      <c r="I10" s="7" t="s">
        <v>13</v>
      </c>
      <c r="J10" s="10">
        <f>J8+J9</f>
        <v>100000</v>
      </c>
      <c r="L10">
        <f t="shared" si="1"/>
        <v>6</v>
      </c>
      <c r="M10">
        <f t="shared" si="4"/>
        <v>101815.93605795683</v>
      </c>
      <c r="N10">
        <f t="shared" si="5"/>
        <v>25453.984014489208</v>
      </c>
      <c r="O10">
        <f t="shared" si="6"/>
        <v>127269.92007244604</v>
      </c>
      <c r="Q10">
        <f t="shared" si="7"/>
        <v>6.3264490824558192E-2</v>
      </c>
      <c r="R10">
        <f t="shared" si="10"/>
        <v>4.6027361788806417E-3</v>
      </c>
      <c r="T10">
        <f t="shared" si="11"/>
        <v>99984.285367674776</v>
      </c>
      <c r="U10">
        <f t="shared" si="12"/>
        <v>100000</v>
      </c>
      <c r="W10">
        <f t="shared" si="15"/>
        <v>56.308120963200004</v>
      </c>
      <c r="Y10">
        <f t="shared" si="13"/>
        <v>6186.2948963499166</v>
      </c>
      <c r="Z10">
        <f t="shared" si="13"/>
        <v>450.14759829452674</v>
      </c>
      <c r="AA10">
        <f t="shared" si="14"/>
        <v>88.556368659405763</v>
      </c>
      <c r="AB10">
        <f t="shared" si="14"/>
        <v>6.4438306504328988</v>
      </c>
      <c r="AC10">
        <f t="shared" si="16"/>
        <v>22.488362300875789</v>
      </c>
      <c r="AD10">
        <f t="shared" si="8"/>
        <v>6753.9310562551573</v>
      </c>
    </row>
    <row r="11" spans="1:40" x14ac:dyDescent="0.2">
      <c r="A11">
        <f t="shared" si="9"/>
        <v>8</v>
      </c>
      <c r="B11" s="23">
        <v>3.8429999999999999E-2</v>
      </c>
      <c r="C11">
        <f t="shared" si="0"/>
        <v>0.73532698584338918</v>
      </c>
      <c r="E11">
        <f t="shared" si="2"/>
        <v>68</v>
      </c>
      <c r="F11">
        <v>1.397499E-2</v>
      </c>
      <c r="G11">
        <f t="shared" si="3"/>
        <v>0.91441741759215689</v>
      </c>
      <c r="L11">
        <f t="shared" si="1"/>
        <v>7</v>
      </c>
      <c r="M11">
        <f t="shared" si="4"/>
        <v>105163.53709633552</v>
      </c>
      <c r="N11">
        <f t="shared" si="5"/>
        <v>26290.884274083881</v>
      </c>
      <c r="O11">
        <f t="shared" si="6"/>
        <v>131454.42137041941</v>
      </c>
      <c r="Q11">
        <f t="shared" si="7"/>
        <v>5.3144132163290135E-2</v>
      </c>
      <c r="R11">
        <f t="shared" si="10"/>
        <v>4.2045669172288535E-3</v>
      </c>
      <c r="T11">
        <f t="shared" si="11"/>
        <v>99984.785601129668</v>
      </c>
      <c r="U11">
        <f t="shared" si="12"/>
        <v>100000</v>
      </c>
      <c r="W11">
        <f t="shared" si="15"/>
        <v>57.434283382464002</v>
      </c>
      <c r="Y11">
        <f t="shared" si="13"/>
        <v>5196.7053577779607</v>
      </c>
      <c r="Z11">
        <f t="shared" si="13"/>
        <v>411.20664450498185</v>
      </c>
      <c r="AA11">
        <f t="shared" si="14"/>
        <v>74.390465244265286</v>
      </c>
      <c r="AB11">
        <f t="shared" si="14"/>
        <v>5.886393684120395</v>
      </c>
      <c r="AC11">
        <f t="shared" si="16"/>
        <v>18.660102350430773</v>
      </c>
      <c r="AD11">
        <f t="shared" si="8"/>
        <v>5706.8489635617598</v>
      </c>
    </row>
    <row r="12" spans="1:40" x14ac:dyDescent="0.2">
      <c r="A12">
        <f t="shared" si="9"/>
        <v>9</v>
      </c>
      <c r="B12" s="23">
        <v>3.7609999999999998E-2</v>
      </c>
      <c r="C12">
        <f t="shared" si="0"/>
        <v>0.71284590781232371</v>
      </c>
      <c r="E12">
        <f t="shared" si="2"/>
        <v>69</v>
      </c>
      <c r="F12">
        <v>1.5660050000000002E-2</v>
      </c>
      <c r="G12">
        <f t="shared" si="3"/>
        <v>0.90009759511179277</v>
      </c>
      <c r="L12">
        <f t="shared" si="1"/>
        <v>8</v>
      </c>
      <c r="M12">
        <f t="shared" si="4"/>
        <v>108795.13677611513</v>
      </c>
      <c r="N12">
        <f t="shared" si="5"/>
        <v>27198.784194028784</v>
      </c>
      <c r="O12">
        <f t="shared" si="6"/>
        <v>135993.92097014392</v>
      </c>
      <c r="Q12">
        <f t="shared" si="7"/>
        <v>4.4594397236235435E-2</v>
      </c>
      <c r="R12">
        <f t="shared" si="10"/>
        <v>3.8541006837411918E-3</v>
      </c>
      <c r="T12">
        <f t="shared" si="11"/>
        <v>99985.293460283137</v>
      </c>
      <c r="U12">
        <f t="shared" si="12"/>
        <v>100000.00000000001</v>
      </c>
      <c r="W12">
        <f t="shared" si="15"/>
        <v>58.582969050113284</v>
      </c>
      <c r="Y12">
        <f t="shared" si="13"/>
        <v>4360.6906486737507</v>
      </c>
      <c r="Z12">
        <f t="shared" si="13"/>
        <v>376.93104686988863</v>
      </c>
      <c r="AA12">
        <f t="shared" si="14"/>
        <v>62.422974520892147</v>
      </c>
      <c r="AB12">
        <f t="shared" si="14"/>
        <v>5.3957409572376696</v>
      </c>
      <c r="AC12">
        <f t="shared" si="16"/>
        <v>15.479611944384395</v>
      </c>
      <c r="AD12">
        <f t="shared" si="8"/>
        <v>4820.9200229661537</v>
      </c>
    </row>
    <row r="13" spans="1:40" x14ac:dyDescent="0.2">
      <c r="A13">
        <f t="shared" si="9"/>
        <v>10</v>
      </c>
      <c r="B13" s="24">
        <v>3.7150000000000002E-2</v>
      </c>
      <c r="C13">
        <f t="shared" si="0"/>
        <v>0.68969900582912813</v>
      </c>
      <c r="E13">
        <f t="shared" si="2"/>
        <v>70</v>
      </c>
      <c r="F13">
        <v>1.7473579999999999E-2</v>
      </c>
      <c r="G13">
        <f t="shared" si="3"/>
        <v>0.88436966777579928</v>
      </c>
      <c r="L13">
        <f t="shared" si="1"/>
        <v>9</v>
      </c>
      <c r="M13">
        <f t="shared" si="4"/>
        <v>112226.21764851626</v>
      </c>
      <c r="N13">
        <f t="shared" si="5"/>
        <v>28056.554412129066</v>
      </c>
      <c r="O13">
        <f t="shared" si="6"/>
        <v>140282.77206064534</v>
      </c>
      <c r="Q13">
        <f t="shared" si="7"/>
        <v>3.737551233368256E-2</v>
      </c>
      <c r="R13">
        <f t="shared" si="10"/>
        <v>3.5315021141170341E-3</v>
      </c>
      <c r="T13">
        <f t="shared" si="11"/>
        <v>99985.743081843757</v>
      </c>
      <c r="U13">
        <f t="shared" si="12"/>
        <v>100000</v>
      </c>
      <c r="W13">
        <f t="shared" si="15"/>
        <v>59.754628431115549</v>
      </c>
      <c r="Y13">
        <f t="shared" si="13"/>
        <v>3654.8039695254138</v>
      </c>
      <c r="Z13">
        <f t="shared" si="13"/>
        <v>345.38090676064593</v>
      </c>
      <c r="AA13">
        <f t="shared" si="14"/>
        <v>52.318257232470138</v>
      </c>
      <c r="AB13">
        <f t="shared" si="14"/>
        <v>4.9441029597638479</v>
      </c>
      <c r="AC13">
        <f t="shared" si="16"/>
        <v>12.806808689006912</v>
      </c>
      <c r="AD13">
        <f t="shared" si="8"/>
        <v>4070.2540451673003</v>
      </c>
    </row>
    <row r="14" spans="1:40" x14ac:dyDescent="0.2">
      <c r="A14">
        <f t="shared" si="9"/>
        <v>11</v>
      </c>
      <c r="B14" s="23">
        <v>3.6569999999999998E-2</v>
      </c>
      <c r="C14">
        <f t="shared" si="0"/>
        <v>0.66880014527116405</v>
      </c>
      <c r="E14">
        <f t="shared" si="2"/>
        <v>71</v>
      </c>
      <c r="F14">
        <v>1.9737480000000002E-2</v>
      </c>
      <c r="G14">
        <f t="shared" si="3"/>
        <v>0.86691443914546784</v>
      </c>
      <c r="L14">
        <f t="shared" si="1"/>
        <v>10</v>
      </c>
      <c r="M14">
        <f t="shared" si="4"/>
        <v>115992.62768811338</v>
      </c>
      <c r="N14">
        <f t="shared" si="5"/>
        <v>28998.156922028345</v>
      </c>
      <c r="O14">
        <f t="shared" si="6"/>
        <v>144990.78461014174</v>
      </c>
      <c r="Q14">
        <f t="shared" si="7"/>
        <v>3.1271678450497248E-2</v>
      </c>
      <c r="R14">
        <f t="shared" si="10"/>
        <v>3.3167135542194852E-3</v>
      </c>
      <c r="T14">
        <f t="shared" si="11"/>
        <v>99986.206019883422</v>
      </c>
      <c r="U14">
        <f t="shared" si="12"/>
        <v>100000.00000000001</v>
      </c>
      <c r="W14">
        <f t="shared" si="15"/>
        <v>60.949720999737863</v>
      </c>
      <c r="Y14">
        <f t="shared" si="13"/>
        <v>3057.9482814879093</v>
      </c>
      <c r="Z14">
        <f t="shared" si="13"/>
        <v>324.37458560266572</v>
      </c>
      <c r="AA14">
        <f t="shared" si="14"/>
        <v>43.774310777945537</v>
      </c>
      <c r="AB14">
        <f t="shared" si="14"/>
        <v>4.6433989759072807</v>
      </c>
      <c r="AC14">
        <f t="shared" si="16"/>
        <v>10.613609540765177</v>
      </c>
      <c r="AD14">
        <f t="shared" si="8"/>
        <v>3441.3541863851929</v>
      </c>
    </row>
    <row r="15" spans="1:40" x14ac:dyDescent="0.2">
      <c r="A15">
        <f t="shared" si="9"/>
        <v>12</v>
      </c>
      <c r="B15" s="23">
        <v>3.6330000000000001E-2</v>
      </c>
      <c r="C15">
        <f t="shared" si="0"/>
        <v>0.64664359116177816</v>
      </c>
      <c r="E15">
        <f t="shared" si="2"/>
        <v>72</v>
      </c>
      <c r="F15">
        <v>2.1721769999999998E-2</v>
      </c>
      <c r="G15">
        <f t="shared" si="3"/>
        <v>0.84808352308867097</v>
      </c>
      <c r="L15">
        <f t="shared" si="1"/>
        <v>11</v>
      </c>
      <c r="M15">
        <f t="shared" si="4"/>
        <v>119617.19889813139</v>
      </c>
      <c r="N15">
        <f t="shared" si="5"/>
        <v>29904.299724532848</v>
      </c>
      <c r="O15">
        <f t="shared" si="6"/>
        <v>149521.49862266425</v>
      </c>
      <c r="Q15">
        <f t="shared" si="7"/>
        <v>2.6116462734054477E-2</v>
      </c>
      <c r="R15">
        <f t="shared" si="10"/>
        <v>3.0964263257878912E-3</v>
      </c>
      <c r="T15">
        <f t="shared" si="11"/>
        <v>99986.623997094575</v>
      </c>
      <c r="U15">
        <f t="shared" si="12"/>
        <v>100000</v>
      </c>
      <c r="W15">
        <f t="shared" si="15"/>
        <v>62.168715419732621</v>
      </c>
      <c r="Y15">
        <f t="shared" si="13"/>
        <v>2553.8484068545085</v>
      </c>
      <c r="Z15">
        <f t="shared" si="13"/>
        <v>302.83049466205574</v>
      </c>
      <c r="AA15">
        <f t="shared" si="14"/>
        <v>36.558157153336523</v>
      </c>
      <c r="AB15">
        <f t="shared" si="14"/>
        <v>4.3349968561030474</v>
      </c>
      <c r="AC15">
        <f t="shared" si="16"/>
        <v>8.7637757203041922</v>
      </c>
      <c r="AD15">
        <f t="shared" si="8"/>
        <v>2906.3358312463079</v>
      </c>
    </row>
    <row r="16" spans="1:40" x14ac:dyDescent="0.2">
      <c r="A16">
        <f t="shared" si="9"/>
        <v>13</v>
      </c>
      <c r="B16" s="23">
        <v>3.637E-2</v>
      </c>
      <c r="C16">
        <f t="shared" si="0"/>
        <v>0.6232484771393918</v>
      </c>
      <c r="E16">
        <f t="shared" si="2"/>
        <v>73</v>
      </c>
      <c r="F16">
        <v>2.3921029999999999E-2</v>
      </c>
      <c r="G16">
        <f t="shared" si="3"/>
        <v>0.82779649169036118</v>
      </c>
      <c r="L16">
        <f t="shared" si="1"/>
        <v>12</v>
      </c>
      <c r="M16">
        <f t="shared" si="4"/>
        <v>123715.75485078224</v>
      </c>
      <c r="N16">
        <f t="shared" si="5"/>
        <v>30928.938712695559</v>
      </c>
      <c r="O16">
        <f t="shared" si="6"/>
        <v>154644.69356347781</v>
      </c>
      <c r="Q16">
        <f t="shared" si="7"/>
        <v>2.1760841137194783E-2</v>
      </c>
      <c r="R16">
        <f t="shared" si="10"/>
        <v>2.921014578343492E-3</v>
      </c>
      <c r="T16">
        <f t="shared" si="11"/>
        <v>99987.067128176772</v>
      </c>
      <c r="U16">
        <f t="shared" si="12"/>
        <v>100000.00000000001</v>
      </c>
      <c r="W16">
        <f t="shared" si="15"/>
        <v>63.412089728127278</v>
      </c>
      <c r="Y16">
        <f t="shared" si="13"/>
        <v>2127.9350245121786</v>
      </c>
      <c r="Z16">
        <f t="shared" si="13"/>
        <v>285.67522576199354</v>
      </c>
      <c r="AA16">
        <f t="shared" si="14"/>
        <v>30.461237569703993</v>
      </c>
      <c r="AB16">
        <f t="shared" si="14"/>
        <v>4.0894204096808888</v>
      </c>
      <c r="AC16">
        <f t="shared" si="16"/>
        <v>7.2392128866182004</v>
      </c>
      <c r="AD16">
        <f t="shared" si="8"/>
        <v>2455.4001211401751</v>
      </c>
    </row>
    <row r="17" spans="1:30" x14ac:dyDescent="0.2">
      <c r="A17">
        <f t="shared" si="9"/>
        <v>14</v>
      </c>
      <c r="B17" s="23">
        <v>3.6409999999999998E-2</v>
      </c>
      <c r="C17">
        <f t="shared" si="0"/>
        <v>0.60065172796126687</v>
      </c>
      <c r="E17">
        <f t="shared" si="2"/>
        <v>74</v>
      </c>
      <c r="F17">
        <v>2.5978890000000001E-2</v>
      </c>
      <c r="G17">
        <f t="shared" si="3"/>
        <v>0.80629125769035137</v>
      </c>
      <c r="L17">
        <f t="shared" si="1"/>
        <v>13</v>
      </c>
      <c r="M17">
        <f t="shared" si="4"/>
        <v>128359.71997426591</v>
      </c>
      <c r="N17">
        <f t="shared" si="5"/>
        <v>32089.929993566479</v>
      </c>
      <c r="O17">
        <f t="shared" si="6"/>
        <v>160449.6499678324</v>
      </c>
      <c r="Q17">
        <f t="shared" si="7"/>
        <v>1.8094933578355184E-2</v>
      </c>
      <c r="R17">
        <f t="shared" si="10"/>
        <v>2.6785425884025397E-3</v>
      </c>
      <c r="T17">
        <f t="shared" si="11"/>
        <v>99987.53503045722</v>
      </c>
      <c r="U17">
        <f t="shared" si="12"/>
        <v>100000.00000000001</v>
      </c>
      <c r="W17">
        <f t="shared" si="15"/>
        <v>64.680331522689826</v>
      </c>
      <c r="Y17">
        <f t="shared" si="13"/>
        <v>1769.4639133287146</v>
      </c>
      <c r="Z17">
        <f t="shared" si="13"/>
        <v>261.96146514576844</v>
      </c>
      <c r="AA17">
        <f t="shared" si="14"/>
        <v>25.329749270554196</v>
      </c>
      <c r="AB17">
        <f t="shared" si="14"/>
        <v>3.7499596237635564</v>
      </c>
      <c r="AC17">
        <f t="shared" si="16"/>
        <v>5.9486917136923037</v>
      </c>
      <c r="AD17">
        <f t="shared" si="8"/>
        <v>2066.4537790824929</v>
      </c>
    </row>
    <row r="18" spans="1:30" x14ac:dyDescent="0.2">
      <c r="A18">
        <f t="shared" si="9"/>
        <v>15</v>
      </c>
      <c r="B18" s="24">
        <v>3.6360000000000003E-2</v>
      </c>
      <c r="C18">
        <f t="shared" si="0"/>
        <v>0.57960989300766863</v>
      </c>
      <c r="E18">
        <f t="shared" si="2"/>
        <v>75</v>
      </c>
      <c r="F18">
        <v>2.922232E-2</v>
      </c>
      <c r="G18">
        <f t="shared" si="3"/>
        <v>0.78272955654492149</v>
      </c>
      <c r="L18">
        <f t="shared" si="1"/>
        <v>14</v>
      </c>
      <c r="M18">
        <f t="shared" si="4"/>
        <v>133188.6620413732</v>
      </c>
      <c r="N18">
        <f t="shared" si="5"/>
        <v>33297.1655103433</v>
      </c>
      <c r="O18">
        <f t="shared" si="6"/>
        <v>166485.8275517165</v>
      </c>
      <c r="Q18">
        <f t="shared" si="7"/>
        <v>1.5012771509972439E-2</v>
      </c>
      <c r="R18">
        <f t="shared" si="10"/>
        <v>2.452813544196436E-3</v>
      </c>
      <c r="T18">
        <f t="shared" si="11"/>
        <v>99987.986965440781</v>
      </c>
      <c r="U18">
        <f t="shared" si="12"/>
        <v>100000.00000000001</v>
      </c>
      <c r="W18">
        <f t="shared" si="15"/>
        <v>65.973938153143621</v>
      </c>
      <c r="Y18">
        <f t="shared" si="13"/>
        <v>1468.0726724090712</v>
      </c>
      <c r="Z18">
        <f t="shared" si="13"/>
        <v>239.88516462241148</v>
      </c>
      <c r="AA18">
        <f t="shared" si="14"/>
        <v>21.015355228759709</v>
      </c>
      <c r="AB18">
        <f t="shared" si="14"/>
        <v>3.4339389618750111</v>
      </c>
      <c r="AC18">
        <f t="shared" si="16"/>
        <v>4.8629432056046209</v>
      </c>
      <c r="AD18">
        <f t="shared" si="8"/>
        <v>1737.2700744277217</v>
      </c>
    </row>
    <row r="19" spans="1:30" x14ac:dyDescent="0.2">
      <c r="A19">
        <f t="shared" si="9"/>
        <v>16</v>
      </c>
      <c r="B19" s="23">
        <v>3.6200000000000003E-2</v>
      </c>
      <c r="C19">
        <f t="shared" si="0"/>
        <v>0.56034646447391923</v>
      </c>
      <c r="E19">
        <f t="shared" si="2"/>
        <v>76</v>
      </c>
      <c r="F19">
        <v>3.2869429999999998E-2</v>
      </c>
      <c r="G19">
        <f t="shared" si="3"/>
        <v>0.75700168217713715</v>
      </c>
      <c r="L19">
        <f t="shared" si="1"/>
        <v>15</v>
      </c>
      <c r="M19">
        <f t="shared" si="4"/>
        <v>138023.86909731638</v>
      </c>
      <c r="N19">
        <f t="shared" si="5"/>
        <v>34505.967274329094</v>
      </c>
      <c r="O19">
        <f t="shared" si="6"/>
        <v>172529.83637164548</v>
      </c>
      <c r="Q19">
        <f t="shared" si="7"/>
        <v>1.2429342914771772E-2</v>
      </c>
      <c r="R19">
        <f t="shared" si="10"/>
        <v>2.2100857913653449E-3</v>
      </c>
      <c r="T19">
        <f t="shared" si="11"/>
        <v>99988.40780213986</v>
      </c>
      <c r="U19">
        <f t="shared" si="12"/>
        <v>100000.00000000001</v>
      </c>
      <c r="W19">
        <f t="shared" si="15"/>
        <v>67.293416916206496</v>
      </c>
      <c r="Y19">
        <f t="shared" si="13"/>
        <v>1215.4488234971911</v>
      </c>
      <c r="Z19">
        <f t="shared" si="13"/>
        <v>216.14639039553074</v>
      </c>
      <c r="AA19">
        <f t="shared" si="14"/>
        <v>17.399062913047729</v>
      </c>
      <c r="AB19">
        <f t="shared" si="14"/>
        <v>3.0941201079114831</v>
      </c>
      <c r="AC19">
        <f t="shared" si="16"/>
        <v>3.9661100033616115</v>
      </c>
      <c r="AD19">
        <f t="shared" si="8"/>
        <v>1456.0545069170428</v>
      </c>
    </row>
    <row r="20" spans="1:30" x14ac:dyDescent="0.2">
      <c r="A20">
        <f t="shared" si="9"/>
        <v>17</v>
      </c>
      <c r="B20" s="23">
        <v>3.5979999999999998E-2</v>
      </c>
      <c r="C20">
        <f t="shared" si="0"/>
        <v>0.54244965484659413</v>
      </c>
      <c r="E20">
        <f t="shared" si="2"/>
        <v>77</v>
      </c>
      <c r="F20">
        <v>3.7547710000000005E-2</v>
      </c>
      <c r="G20">
        <f t="shared" si="3"/>
        <v>0.72857800254523786</v>
      </c>
      <c r="L20">
        <f t="shared" si="1"/>
        <v>16</v>
      </c>
      <c r="M20">
        <f t="shared" si="4"/>
        <v>142768.81371083143</v>
      </c>
      <c r="N20">
        <f t="shared" si="5"/>
        <v>35692.203427707856</v>
      </c>
      <c r="O20">
        <f t="shared" si="6"/>
        <v>178461.01713853929</v>
      </c>
      <c r="Q20">
        <f t="shared" si="7"/>
        <v>1.025620937691759E-2</v>
      </c>
      <c r="R20">
        <f t="shared" si="10"/>
        <v>2.0582140042560955E-3</v>
      </c>
      <c r="T20">
        <f t="shared" si="11"/>
        <v>99988.793070710512</v>
      </c>
      <c r="U20">
        <f t="shared" si="12"/>
        <v>100000</v>
      </c>
      <c r="W20">
        <f t="shared" si="15"/>
        <v>68.639285254530634</v>
      </c>
      <c r="Y20">
        <f t="shared" si="13"/>
        <v>1002.9448651427668</v>
      </c>
      <c r="Z20">
        <f t="shared" si="13"/>
        <v>201.29332961624613</v>
      </c>
      <c r="AA20">
        <f t="shared" si="14"/>
        <v>14.357083959098912</v>
      </c>
      <c r="AB20">
        <f t="shared" si="14"/>
        <v>2.8814996059585338</v>
      </c>
      <c r="AC20">
        <f t="shared" si="16"/>
        <v>3.2319548214509872</v>
      </c>
      <c r="AD20">
        <f t="shared" si="8"/>
        <v>1224.7087331455211</v>
      </c>
    </row>
    <row r="21" spans="1:30" x14ac:dyDescent="0.2">
      <c r="A21">
        <f t="shared" si="9"/>
        <v>18</v>
      </c>
      <c r="B21" s="23">
        <v>3.5740000000000001E-2</v>
      </c>
      <c r="C21">
        <f t="shared" si="0"/>
        <v>0.52554471599591168</v>
      </c>
      <c r="E21">
        <f t="shared" si="2"/>
        <v>78</v>
      </c>
      <c r="F21">
        <v>4.150015E-2</v>
      </c>
      <c r="G21">
        <f t="shared" si="3"/>
        <v>0.69834190615291014</v>
      </c>
      <c r="L21">
        <f t="shared" si="1"/>
        <v>17</v>
      </c>
      <c r="M21">
        <f t="shared" si="4"/>
        <v>147479.12416429532</v>
      </c>
      <c r="N21">
        <f t="shared" si="5"/>
        <v>36869.781041073831</v>
      </c>
      <c r="O21">
        <f t="shared" si="6"/>
        <v>184348.90520536917</v>
      </c>
      <c r="Q21">
        <f t="shared" si="7"/>
        <v>8.4312295776270071E-3</v>
      </c>
      <c r="R21">
        <f t="shared" si="10"/>
        <v>1.9103226183529729E-3</v>
      </c>
      <c r="T21">
        <f t="shared" si="11"/>
        <v>99989.151006903077</v>
      </c>
      <c r="U21">
        <f t="shared" si="12"/>
        <v>100000</v>
      </c>
      <c r="W21">
        <f t="shared" si="15"/>
        <v>70.012070959621255</v>
      </c>
      <c r="Y21">
        <f t="shared" si="13"/>
        <v>824.48479468816777</v>
      </c>
      <c r="Z21">
        <f t="shared" si="13"/>
        <v>186.82955207492074</v>
      </c>
      <c r="AA21">
        <f t="shared" si="14"/>
        <v>11.802440823757003</v>
      </c>
      <c r="AB21">
        <f t="shared" si="14"/>
        <v>2.6744516656941619</v>
      </c>
      <c r="AC21">
        <f t="shared" si="16"/>
        <v>2.6298138470802637</v>
      </c>
      <c r="AD21">
        <f t="shared" si="8"/>
        <v>1028.4210530996197</v>
      </c>
    </row>
    <row r="22" spans="1:30" x14ac:dyDescent="0.2">
      <c r="A22">
        <f t="shared" si="9"/>
        <v>19</v>
      </c>
      <c r="B22" s="23">
        <v>3.5520000000000003E-2</v>
      </c>
      <c r="C22">
        <f t="shared" si="0"/>
        <v>0.50921752304409496</v>
      </c>
      <c r="E22">
        <f t="shared" si="2"/>
        <v>79</v>
      </c>
      <c r="F22">
        <v>4.704303E-2</v>
      </c>
      <c r="G22">
        <f t="shared" si="3"/>
        <v>0.66548978691150162</v>
      </c>
      <c r="L22">
        <f t="shared" si="1"/>
        <v>18</v>
      </c>
      <c r="M22">
        <f t="shared" si="4"/>
        <v>152223.01274288207</v>
      </c>
      <c r="N22">
        <f t="shared" si="5"/>
        <v>38055.753185720518</v>
      </c>
      <c r="O22">
        <f t="shared" si="6"/>
        <v>190278.7659286026</v>
      </c>
      <c r="Q22">
        <f t="shared" si="7"/>
        <v>6.8974577823274182E-3</v>
      </c>
      <c r="R22">
        <f t="shared" si="10"/>
        <v>1.7939157243702477E-3</v>
      </c>
      <c r="T22">
        <f t="shared" si="11"/>
        <v>99989.489105680099</v>
      </c>
      <c r="U22">
        <f t="shared" si="12"/>
        <v>100000.00000000001</v>
      </c>
      <c r="W22">
        <f t="shared" si="15"/>
        <v>71.412312378813681</v>
      </c>
      <c r="Y22">
        <f t="shared" si="13"/>
        <v>674.50046762769159</v>
      </c>
      <c r="Z22">
        <f t="shared" si="13"/>
        <v>175.44495784341024</v>
      </c>
      <c r="AA22">
        <f t="shared" si="14"/>
        <v>9.6554259169608212</v>
      </c>
      <c r="AB22">
        <f t="shared" si="14"/>
        <v>2.5114820141183469</v>
      </c>
      <c r="AC22">
        <f t="shared" si="16"/>
        <v>2.1346762463206548</v>
      </c>
      <c r="AD22">
        <f t="shared" si="8"/>
        <v>864.24700964850149</v>
      </c>
    </row>
    <row r="23" spans="1:30" x14ac:dyDescent="0.2">
      <c r="A23">
        <f t="shared" si="9"/>
        <v>20</v>
      </c>
      <c r="B23" s="24">
        <v>3.5360000000000003E-2</v>
      </c>
      <c r="C23">
        <f t="shared" si="0"/>
        <v>0.4930227302591319</v>
      </c>
      <c r="E23">
        <f t="shared" si="2"/>
        <v>80</v>
      </c>
      <c r="F23">
        <v>5.2770629999999999E-2</v>
      </c>
      <c r="G23">
        <f t="shared" si="3"/>
        <v>0.63037147159761586</v>
      </c>
      <c r="L23">
        <f t="shared" si="1"/>
        <v>19</v>
      </c>
      <c r="M23">
        <f t="shared" si="4"/>
        <v>157103.78449225621</v>
      </c>
      <c r="N23">
        <f t="shared" si="5"/>
        <v>39275.946123064052</v>
      </c>
      <c r="O23">
        <f t="shared" si="6"/>
        <v>196379.73061532027</v>
      </c>
      <c r="Q23">
        <f t="shared" si="7"/>
        <v>5.6195304122808381E-3</v>
      </c>
      <c r="R23">
        <f t="shared" si="10"/>
        <v>1.6220580179831128E-3</v>
      </c>
      <c r="T23">
        <f t="shared" si="11"/>
        <v>99989.81564953913</v>
      </c>
      <c r="U23">
        <f t="shared" si="12"/>
        <v>100000</v>
      </c>
      <c r="W23">
        <f t="shared" si="15"/>
        <v>72.840558626389949</v>
      </c>
      <c r="Y23">
        <f t="shared" si="13"/>
        <v>549.53410214179894</v>
      </c>
      <c r="Z23">
        <f t="shared" si="13"/>
        <v>158.63727415874843</v>
      </c>
      <c r="AA23">
        <f t="shared" si="14"/>
        <v>7.8665413394531543</v>
      </c>
      <c r="AB23">
        <f t="shared" si="14"/>
        <v>2.2708812251763582</v>
      </c>
      <c r="AC23">
        <f t="shared" si="16"/>
        <v>1.7257606486547121</v>
      </c>
      <c r="AD23">
        <f t="shared" si="8"/>
        <v>720.0345595138316</v>
      </c>
    </row>
    <row r="24" spans="1:30" x14ac:dyDescent="0.2">
      <c r="A24">
        <f t="shared" si="9"/>
        <v>21</v>
      </c>
      <c r="B24" s="23">
        <v>3.5270000000000003E-2</v>
      </c>
      <c r="C24">
        <f t="shared" si="0"/>
        <v>0.47679435626194122</v>
      </c>
      <c r="E24">
        <f t="shared" si="2"/>
        <v>81</v>
      </c>
      <c r="F24">
        <v>5.8951179999999999E-2</v>
      </c>
      <c r="G24">
        <f t="shared" si="3"/>
        <v>0.59321032950859998</v>
      </c>
      <c r="L24">
        <f t="shared" si="1"/>
        <v>20</v>
      </c>
      <c r="M24">
        <f t="shared" si="4"/>
        <v>162264.32391454271</v>
      </c>
      <c r="N24">
        <f t="shared" si="5"/>
        <v>40566.080978635677</v>
      </c>
      <c r="O24">
        <f t="shared" si="6"/>
        <v>202830.40489317838</v>
      </c>
      <c r="Q24">
        <f t="shared" si="7"/>
        <v>4.5518950733334992E-3</v>
      </c>
      <c r="R24">
        <f t="shared" si="10"/>
        <v>1.4980385140347591E-3</v>
      </c>
      <c r="T24">
        <f t="shared" si="11"/>
        <v>99990.139545394806</v>
      </c>
      <c r="U24">
        <f t="shared" si="12"/>
        <v>99999.999999999985</v>
      </c>
      <c r="W24">
        <f t="shared" si="15"/>
        <v>74.297369798917757</v>
      </c>
      <c r="Y24">
        <f t="shared" si="13"/>
        <v>445.13144185988222</v>
      </c>
      <c r="Z24">
        <f t="shared" si="13"/>
        <v>146.50816667259943</v>
      </c>
      <c r="AA24">
        <f t="shared" si="14"/>
        <v>6.3720247301005637</v>
      </c>
      <c r="AB24">
        <f t="shared" si="14"/>
        <v>2.0972539196486628</v>
      </c>
      <c r="AC24">
        <f t="shared" si="16"/>
        <v>1.3895858232278293</v>
      </c>
      <c r="AD24">
        <f t="shared" si="8"/>
        <v>601.49847300545855</v>
      </c>
    </row>
    <row r="25" spans="1:30" x14ac:dyDescent="0.2">
      <c r="A25">
        <f t="shared" si="9"/>
        <v>22</v>
      </c>
      <c r="B25" s="23">
        <v>3.524E-2</v>
      </c>
      <c r="C25">
        <f t="shared" si="0"/>
        <v>0.4605748019981889</v>
      </c>
      <c r="E25">
        <f t="shared" si="2"/>
        <v>82</v>
      </c>
      <c r="F25">
        <v>6.573641999999999E-2</v>
      </c>
      <c r="G25">
        <f t="shared" si="3"/>
        <v>0.55421480613968421</v>
      </c>
      <c r="L25">
        <f t="shared" si="1"/>
        <v>21</v>
      </c>
      <c r="M25">
        <f t="shared" si="4"/>
        <v>167787.22094615066</v>
      </c>
      <c r="N25">
        <f t="shared" si="5"/>
        <v>41946.805236537664</v>
      </c>
      <c r="O25">
        <f t="shared" si="6"/>
        <v>209734.02618268831</v>
      </c>
      <c r="Q25">
        <f t="shared" si="7"/>
        <v>3.6649353972268246E-3</v>
      </c>
      <c r="R25">
        <f t="shared" si="10"/>
        <v>1.361169434044328E-3</v>
      </c>
      <c r="T25">
        <f t="shared" si="11"/>
        <v>99990.464112874761</v>
      </c>
      <c r="U25">
        <f t="shared" si="12"/>
        <v>100000</v>
      </c>
      <c r="W25">
        <f t="shared" si="15"/>
        <v>75.783317194896114</v>
      </c>
      <c r="Y25">
        <f t="shared" si="13"/>
        <v>358.3965023035401</v>
      </c>
      <c r="Z25">
        <f t="shared" si="13"/>
        <v>133.12237064953527</v>
      </c>
      <c r="AA25">
        <f t="shared" si="14"/>
        <v>5.1304202783737853</v>
      </c>
      <c r="AB25">
        <f t="shared" si="14"/>
        <v>1.9056372076620591</v>
      </c>
      <c r="AC25">
        <f t="shared" si="16"/>
        <v>1.1115816412483204</v>
      </c>
      <c r="AD25">
        <f t="shared" si="8"/>
        <v>499.66651208035955</v>
      </c>
    </row>
    <row r="26" spans="1:30" x14ac:dyDescent="0.2">
      <c r="A26">
        <f t="shared" si="9"/>
        <v>23</v>
      </c>
      <c r="B26" s="23">
        <v>3.5249999999999997E-2</v>
      </c>
      <c r="C26">
        <f t="shared" si="0"/>
        <v>0.44452454775833183</v>
      </c>
      <c r="E26">
        <f t="shared" si="2"/>
        <v>83</v>
      </c>
      <c r="F26">
        <v>7.2184380000000006E-2</v>
      </c>
      <c r="G26">
        <f t="shared" si="3"/>
        <v>0.51420915397167088</v>
      </c>
      <c r="L26">
        <f t="shared" si="1"/>
        <v>22</v>
      </c>
      <c r="M26">
        <f t="shared" si="4"/>
        <v>173695.99824593656</v>
      </c>
      <c r="N26">
        <f t="shared" si="5"/>
        <v>43423.999561484139</v>
      </c>
      <c r="O26">
        <f t="shared" si="6"/>
        <v>217119.9978074207</v>
      </c>
      <c r="Q26">
        <f t="shared" si="7"/>
        <v>2.9315506612960546E-3</v>
      </c>
      <c r="R26">
        <f t="shared" si="10"/>
        <v>1.2242961756449768E-3</v>
      </c>
      <c r="T26">
        <f t="shared" si="11"/>
        <v>99990.788503960037</v>
      </c>
      <c r="U26">
        <f t="shared" si="12"/>
        <v>100000</v>
      </c>
      <c r="W26">
        <f t="shared" si="15"/>
        <v>77.298983538794033</v>
      </c>
      <c r="Y26">
        <f t="shared" si="13"/>
        <v>286.67924479472742</v>
      </c>
      <c r="Z26">
        <f t="shared" si="13"/>
        <v>119.73616597807873</v>
      </c>
      <c r="AA26">
        <f t="shared" si="14"/>
        <v>4.103792870272172</v>
      </c>
      <c r="AB26">
        <f t="shared" si="14"/>
        <v>1.7140146459029675</v>
      </c>
      <c r="AC26">
        <f t="shared" si="16"/>
        <v>0.88283548696391145</v>
      </c>
      <c r="AD26">
        <f t="shared" si="8"/>
        <v>413.1160537759452</v>
      </c>
    </row>
    <row r="27" spans="1:30" x14ac:dyDescent="0.2">
      <c r="A27">
        <f t="shared" si="9"/>
        <v>24</v>
      </c>
      <c r="B27" s="23">
        <v>3.5290000000000002E-2</v>
      </c>
      <c r="C27">
        <f t="shared" si="0"/>
        <v>0.42871625034362248</v>
      </c>
      <c r="E27">
        <f t="shared" si="2"/>
        <v>84</v>
      </c>
      <c r="F27">
        <v>8.1257309999999999E-2</v>
      </c>
      <c r="G27">
        <f t="shared" si="3"/>
        <v>0.47242590134255708</v>
      </c>
      <c r="L27">
        <f t="shared" si="1"/>
        <v>23</v>
      </c>
      <c r="M27">
        <f t="shared" si="4"/>
        <v>179967.56400389486</v>
      </c>
      <c r="N27">
        <f t="shared" si="5"/>
        <v>44991.891000973716</v>
      </c>
      <c r="O27">
        <f t="shared" si="6"/>
        <v>224959.45500486856</v>
      </c>
      <c r="Q27">
        <f t="shared" si="7"/>
        <v>2.3280148634077457E-3</v>
      </c>
      <c r="R27">
        <f t="shared" si="10"/>
        <v>1.0920213246259989E-3</v>
      </c>
      <c r="T27">
        <f t="shared" si="11"/>
        <v>99991.109509044836</v>
      </c>
      <c r="U27">
        <f t="shared" si="12"/>
        <v>100000</v>
      </c>
      <c r="W27">
        <f t="shared" si="15"/>
        <v>78.844963209569912</v>
      </c>
      <c r="Y27">
        <f t="shared" si="13"/>
        <v>227.65961178448282</v>
      </c>
      <c r="Z27">
        <f t="shared" si="13"/>
        <v>106.79968554842269</v>
      </c>
      <c r="AA27">
        <f t="shared" si="14"/>
        <v>3.2589310480396314</v>
      </c>
      <c r="AB27">
        <f t="shared" si="14"/>
        <v>1.5288298544763985</v>
      </c>
      <c r="AC27">
        <f t="shared" si="16"/>
        <v>0.69579307479438923</v>
      </c>
      <c r="AD27">
        <f t="shared" si="8"/>
        <v>339.94285131021593</v>
      </c>
    </row>
    <row r="28" spans="1:30" x14ac:dyDescent="0.2">
      <c r="A28">
        <f t="shared" si="9"/>
        <v>25</v>
      </c>
      <c r="B28" s="24">
        <v>3.5360000000000003E-2</v>
      </c>
      <c r="C28">
        <f t="shared" si="0"/>
        <v>0.41312709387821822</v>
      </c>
      <c r="E28">
        <f t="shared" si="2"/>
        <v>85</v>
      </c>
      <c r="F28">
        <v>9.2639579999999999E-2</v>
      </c>
      <c r="G28">
        <f t="shared" si="3"/>
        <v>0.42866056426106119</v>
      </c>
      <c r="L28">
        <f t="shared" si="1"/>
        <v>24</v>
      </c>
      <c r="M28">
        <f t="shared" si="4"/>
        <v>186603.61004715544</v>
      </c>
      <c r="N28">
        <f t="shared" si="5"/>
        <v>46650.90251178886</v>
      </c>
      <c r="O28">
        <f t="shared" si="6"/>
        <v>233254.51255894429</v>
      </c>
      <c r="Q28">
        <f t="shared" si="7"/>
        <v>1.8359732707825915E-3</v>
      </c>
      <c r="R28">
        <f t="shared" si="10"/>
        <v>9.5226242075994593E-4</v>
      </c>
      <c r="T28">
        <f t="shared" si="11"/>
        <v>99991.425674993123</v>
      </c>
      <c r="U28">
        <f t="shared" si="12"/>
        <v>100000</v>
      </c>
      <c r="W28">
        <f t="shared" si="15"/>
        <v>80.421862473761308</v>
      </c>
      <c r="Y28">
        <f t="shared" si="13"/>
        <v>179.54278998010341</v>
      </c>
      <c r="Z28">
        <f t="shared" si="13"/>
        <v>93.131264750322714</v>
      </c>
      <c r="AA28">
        <f t="shared" si="14"/>
        <v>2.5701421878542412</v>
      </c>
      <c r="AB28">
        <f t="shared" si="14"/>
        <v>1.3331673890639244</v>
      </c>
      <c r="AC28">
        <f t="shared" si="16"/>
        <v>0.54395652838194986</v>
      </c>
      <c r="AD28">
        <f t="shared" si="8"/>
        <v>277.12132083572624</v>
      </c>
    </row>
    <row r="29" spans="1:30" x14ac:dyDescent="0.2">
      <c r="A29">
        <f t="shared" si="9"/>
        <v>26</v>
      </c>
      <c r="B29" s="23">
        <v>3.5450000000000002E-2</v>
      </c>
      <c r="C29">
        <f t="shared" si="0"/>
        <v>0.39784213424850279</v>
      </c>
      <c r="E29">
        <f t="shared" si="2"/>
        <v>86</v>
      </c>
      <c r="F29">
        <v>0.10700140000000001</v>
      </c>
      <c r="G29">
        <f t="shared" si="3"/>
        <v>0.38279328376033767</v>
      </c>
      <c r="L29">
        <f t="shared" si="1"/>
        <v>25</v>
      </c>
      <c r="M29">
        <f t="shared" si="4"/>
        <v>193645.00945460243</v>
      </c>
      <c r="N29">
        <f t="shared" si="5"/>
        <v>48411.252363650608</v>
      </c>
      <c r="O29">
        <f t="shared" si="6"/>
        <v>242056.26181825303</v>
      </c>
      <c r="Q29">
        <f t="shared" si="7"/>
        <v>1.4337689683318622E-3</v>
      </c>
      <c r="R29">
        <f t="shared" si="10"/>
        <v>8.4538874555560508E-4</v>
      </c>
      <c r="T29">
        <f t="shared" si="11"/>
        <v>99991.737458122429</v>
      </c>
      <c r="U29">
        <f t="shared" si="12"/>
        <v>99999.999999999985</v>
      </c>
      <c r="W29">
        <f t="shared" si="15"/>
        <v>82.030299723236539</v>
      </c>
      <c r="Y29">
        <f t="shared" si="13"/>
        <v>140.21101915138766</v>
      </c>
      <c r="Z29">
        <f t="shared" si="13"/>
        <v>82.679019315338167</v>
      </c>
      <c r="AA29">
        <f t="shared" si="14"/>
        <v>2.0071107035985967</v>
      </c>
      <c r="AB29">
        <f t="shared" si="14"/>
        <v>1.1835442437778469</v>
      </c>
      <c r="AC29">
        <f t="shared" si="16"/>
        <v>0.4220065263148039</v>
      </c>
      <c r="AD29">
        <f t="shared" si="8"/>
        <v>226.50269994041707</v>
      </c>
    </row>
    <row r="30" spans="1:30" x14ac:dyDescent="0.2">
      <c r="A30">
        <f t="shared" si="9"/>
        <v>27</v>
      </c>
      <c r="B30" s="23">
        <v>3.5560000000000001E-2</v>
      </c>
      <c r="C30">
        <f t="shared" si="0"/>
        <v>0.38284694158551347</v>
      </c>
      <c r="E30">
        <f t="shared" si="2"/>
        <v>87</v>
      </c>
      <c r="F30">
        <v>0.12226466000000001</v>
      </c>
      <c r="G30">
        <f t="shared" si="3"/>
        <v>0.33599119307109643</v>
      </c>
      <c r="L30">
        <f t="shared" si="1"/>
        <v>26</v>
      </c>
      <c r="M30">
        <f t="shared" si="4"/>
        <v>201084.78492634938</v>
      </c>
      <c r="N30">
        <f t="shared" si="5"/>
        <v>50271.196231587346</v>
      </c>
      <c r="O30">
        <f t="shared" si="6"/>
        <v>251355.98115793674</v>
      </c>
      <c r="Q30">
        <f t="shared" si="7"/>
        <v>1.1058034312952806E-3</v>
      </c>
      <c r="R30">
        <f t="shared" si="10"/>
        <v>7.5266794524534992E-4</v>
      </c>
      <c r="T30">
        <f t="shared" si="11"/>
        <v>99992.043157315042</v>
      </c>
      <c r="U30">
        <f t="shared" si="12"/>
        <v>100000</v>
      </c>
      <c r="W30">
        <f t="shared" si="15"/>
        <v>83.670905717701274</v>
      </c>
      <c r="Y30">
        <f t="shared" si="13"/>
        <v>108.13897044822188</v>
      </c>
      <c r="Z30">
        <f t="shared" si="13"/>
        <v>73.610925044995213</v>
      </c>
      <c r="AA30">
        <f t="shared" si="14"/>
        <v>1.5480016219581865</v>
      </c>
      <c r="AB30">
        <f t="shared" si="14"/>
        <v>1.0537351233434897</v>
      </c>
      <c r="AC30">
        <f t="shared" si="16"/>
        <v>0.32392606391772716</v>
      </c>
      <c r="AD30">
        <f t="shared" si="8"/>
        <v>184.67555830243649</v>
      </c>
    </row>
    <row r="31" spans="1:30" x14ac:dyDescent="0.2">
      <c r="A31">
        <f t="shared" si="9"/>
        <v>28</v>
      </c>
      <c r="B31" s="23">
        <v>3.5680000000000003E-2</v>
      </c>
      <c r="C31">
        <f t="shared" si="0"/>
        <v>0.36823277500807239</v>
      </c>
      <c r="E31">
        <f t="shared" si="2"/>
        <v>88</v>
      </c>
      <c r="F31">
        <v>0.13987938999999999</v>
      </c>
      <c r="G31">
        <f t="shared" si="3"/>
        <v>0.28899294993893926</v>
      </c>
      <c r="L31">
        <f t="shared" si="1"/>
        <v>27</v>
      </c>
      <c r="M31">
        <f t="shared" si="4"/>
        <v>208960.79166439164</v>
      </c>
      <c r="N31">
        <f t="shared" si="5"/>
        <v>52240.19791609791</v>
      </c>
      <c r="O31">
        <f t="shared" si="6"/>
        <v>261200.98958048955</v>
      </c>
      <c r="Q31">
        <f t="shared" si="7"/>
        <v>8.393587786185994E-4</v>
      </c>
      <c r="R31">
        <f t="shared" si="10"/>
        <v>6.7049425321592685E-4</v>
      </c>
      <c r="T31">
        <f t="shared" si="11"/>
        <v>99992.343061168285</v>
      </c>
      <c r="U31">
        <f t="shared" si="12"/>
        <v>100000</v>
      </c>
      <c r="W31">
        <f t="shared" si="15"/>
        <v>85.344323832055295</v>
      </c>
      <c r="Y31">
        <f t="shared" si="13"/>
        <v>82.083003022287443</v>
      </c>
      <c r="Z31">
        <f t="shared" si="13"/>
        <v>65.574337964517639</v>
      </c>
      <c r="AA31">
        <f t="shared" si="14"/>
        <v>1.1750123132024788</v>
      </c>
      <c r="AB31">
        <f t="shared" si="14"/>
        <v>0.93869195450229748</v>
      </c>
      <c r="AC31">
        <f t="shared" si="16"/>
        <v>0.24539850935973767</v>
      </c>
      <c r="AD31">
        <f t="shared" si="8"/>
        <v>150.0164437638696</v>
      </c>
    </row>
    <row r="32" spans="1:30" x14ac:dyDescent="0.2">
      <c r="A32">
        <f t="shared" si="9"/>
        <v>29</v>
      </c>
      <c r="B32" s="23">
        <v>3.5799999999999998E-2</v>
      </c>
      <c r="C32">
        <f t="shared" si="0"/>
        <v>0.35409147332660335</v>
      </c>
      <c r="E32">
        <f t="shared" si="2"/>
        <v>89</v>
      </c>
      <c r="F32">
        <v>0.16003311000000001</v>
      </c>
      <c r="G32">
        <f t="shared" si="3"/>
        <v>0.24274450939213651</v>
      </c>
      <c r="L32">
        <f t="shared" si="1"/>
        <v>28</v>
      </c>
      <c r="M32">
        <f t="shared" si="4"/>
        <v>217253.88240698088</v>
      </c>
      <c r="N32">
        <f t="shared" si="5"/>
        <v>54313.470601745219</v>
      </c>
      <c r="O32">
        <f t="shared" si="6"/>
        <v>271567.35300872609</v>
      </c>
      <c r="Q32">
        <f t="shared" si="7"/>
        <v>6.2622463349286384E-4</v>
      </c>
      <c r="R32">
        <f t="shared" si="10"/>
        <v>5.8153552221963732E-4</v>
      </c>
      <c r="T32">
        <f t="shared" si="11"/>
        <v>99992.635344499839</v>
      </c>
      <c r="U32">
        <f t="shared" si="12"/>
        <v>100000</v>
      </c>
      <c r="W32">
        <f t="shared" si="15"/>
        <v>87.051210308696398</v>
      </c>
      <c r="Y32">
        <f t="shared" si="13"/>
        <v>61.240258689341907</v>
      </c>
      <c r="Z32">
        <f t="shared" si="13"/>
        <v>56.874174073080525</v>
      </c>
      <c r="AA32">
        <f t="shared" si="14"/>
        <v>0.87664991988832996</v>
      </c>
      <c r="AB32">
        <f t="shared" si="14"/>
        <v>0.81414973110749222</v>
      </c>
      <c r="AC32">
        <f t="shared" si="16"/>
        <v>0.18283368050214288</v>
      </c>
      <c r="AD32">
        <f t="shared" si="8"/>
        <v>119.98806609392041</v>
      </c>
    </row>
    <row r="33" spans="1:30" x14ac:dyDescent="0.2">
      <c r="A33">
        <f t="shared" si="9"/>
        <v>30</v>
      </c>
      <c r="B33" s="24">
        <v>3.5929999999999997E-2</v>
      </c>
      <c r="C33">
        <f t="shared" si="0"/>
        <v>0.34030942558136862</v>
      </c>
      <c r="E33">
        <f t="shared" si="2"/>
        <v>90</v>
      </c>
      <c r="F33">
        <v>0.18075868</v>
      </c>
      <c r="G33">
        <f t="shared" si="3"/>
        <v>0.1988663322971663</v>
      </c>
      <c r="L33">
        <f t="shared" si="1"/>
        <v>29</v>
      </c>
      <c r="M33">
        <f t="shared" si="4"/>
        <v>225930.32034468223</v>
      </c>
      <c r="N33">
        <f t="shared" si="5"/>
        <v>56482.580086170557</v>
      </c>
      <c r="O33">
        <f t="shared" si="6"/>
        <v>282412.90043085278</v>
      </c>
      <c r="Q33">
        <f t="shared" si="7"/>
        <v>4.5783440669337218E-4</v>
      </c>
      <c r="R33">
        <f t="shared" si="10"/>
        <v>4.9637687850374705E-4</v>
      </c>
      <c r="T33">
        <f t="shared" si="11"/>
        <v>99992.918170533463</v>
      </c>
      <c r="U33">
        <f t="shared" si="12"/>
        <v>100000</v>
      </c>
      <c r="W33">
        <f t="shared" si="15"/>
        <v>88.79223451487033</v>
      </c>
      <c r="Y33">
        <f t="shared" si="13"/>
        <v>44.773034000133904</v>
      </c>
      <c r="Z33">
        <f t="shared" si="13"/>
        <v>48.545658717666463</v>
      </c>
      <c r="AA33">
        <f t="shared" si="14"/>
        <v>0.64092277709803147</v>
      </c>
      <c r="AB33">
        <f t="shared" si="14"/>
        <v>0.69492762990524581</v>
      </c>
      <c r="AC33">
        <f t="shared" si="16"/>
        <v>0.13382465814762834</v>
      </c>
      <c r="AD33">
        <f t="shared" si="8"/>
        <v>94.788367782951269</v>
      </c>
    </row>
    <row r="34" spans="1:30" x14ac:dyDescent="0.2">
      <c r="A34">
        <f t="shared" si="9"/>
        <v>31</v>
      </c>
      <c r="B34" s="23">
        <v>3.6060000000000002E-2</v>
      </c>
      <c r="C34">
        <f t="shared" si="0"/>
        <v>0.3269787810322341</v>
      </c>
      <c r="E34">
        <f t="shared" si="2"/>
        <v>91</v>
      </c>
      <c r="F34">
        <v>0.20019365</v>
      </c>
      <c r="G34">
        <f t="shared" si="3"/>
        <v>0.1590545553724837</v>
      </c>
      <c r="L34">
        <f t="shared" si="1"/>
        <v>30</v>
      </c>
      <c r="M34">
        <f t="shared" si="4"/>
        <v>235080.17699871745</v>
      </c>
      <c r="N34">
        <f t="shared" si="5"/>
        <v>58770.044249679362</v>
      </c>
      <c r="O34">
        <f t="shared" si="6"/>
        <v>293850.22124839679</v>
      </c>
      <c r="Q34">
        <f t="shared" si="7"/>
        <v>3.2688088131644299E-4</v>
      </c>
      <c r="R34">
        <f t="shared" si="10"/>
        <v>4.1518909581948928E-4</v>
      </c>
      <c r="T34">
        <f t="shared" si="11"/>
        <v>99993.193811488367</v>
      </c>
      <c r="U34">
        <f t="shared" si="12"/>
        <v>99999.999999999985</v>
      </c>
      <c r="W34">
        <f t="shared" si="15"/>
        <v>90.568079205167734</v>
      </c>
      <c r="Y34">
        <f t="shared" si="13"/>
        <v>31.966774325732818</v>
      </c>
      <c r="Z34">
        <f t="shared" si="13"/>
        <v>40.605493571146042</v>
      </c>
      <c r="AA34">
        <f t="shared" si="14"/>
        <v>0.457602086462433</v>
      </c>
      <c r="AB34">
        <f t="shared" si="14"/>
        <v>0.58126473414728486</v>
      </c>
      <c r="AC34">
        <f t="shared" si="16"/>
        <v>9.5963840995636734E-2</v>
      </c>
      <c r="AD34">
        <f t="shared" si="8"/>
        <v>73.707098558484205</v>
      </c>
    </row>
    <row r="35" spans="1:30" x14ac:dyDescent="0.2">
      <c r="A35">
        <f t="shared" si="9"/>
        <v>32</v>
      </c>
      <c r="B35" s="23">
        <v>3.6200000000000003E-2</v>
      </c>
      <c r="C35">
        <f t="shared" si="0"/>
        <v>0.31398816024842119</v>
      </c>
      <c r="E35">
        <f t="shared" si="2"/>
        <v>92</v>
      </c>
      <c r="F35">
        <v>0.22469547000000001</v>
      </c>
      <c r="G35">
        <f t="shared" si="3"/>
        <v>0.12331571729742245</v>
      </c>
      <c r="L35">
        <f t="shared" si="1"/>
        <v>31</v>
      </c>
      <c r="M35">
        <f t="shared" si="4"/>
        <v>244664.19425581463</v>
      </c>
      <c r="N35">
        <f t="shared" si="5"/>
        <v>61166.048563953656</v>
      </c>
      <c r="O35">
        <f t="shared" si="6"/>
        <v>305830.24281976826</v>
      </c>
      <c r="Q35">
        <f t="shared" si="7"/>
        <v>2.2762517598857917E-4</v>
      </c>
      <c r="R35">
        <f t="shared" si="10"/>
        <v>3.3482382086931576E-4</v>
      </c>
      <c r="T35">
        <f t="shared" si="11"/>
        <v>99993.460424379344</v>
      </c>
      <c r="U35">
        <f t="shared" si="12"/>
        <v>99999.999999999985</v>
      </c>
      <c r="W35">
        <f t="shared" si="15"/>
        <v>92.379440789271086</v>
      </c>
      <c r="Y35">
        <f t="shared" si="13"/>
        <v>22.260286388216631</v>
      </c>
      <c r="Z35">
        <f t="shared" si="13"/>
        <v>32.745769681019077</v>
      </c>
      <c r="AA35">
        <f t="shared" si="14"/>
        <v>0.31865440637528925</v>
      </c>
      <c r="AB35">
        <f t="shared" si="14"/>
        <v>0.46875334921704204</v>
      </c>
      <c r="AC35">
        <f t="shared" si="16"/>
        <v>6.7165676953718167E-2</v>
      </c>
      <c r="AD35">
        <f t="shared" si="8"/>
        <v>55.860629501781759</v>
      </c>
    </row>
    <row r="36" spans="1:30" x14ac:dyDescent="0.2">
      <c r="A36">
        <f t="shared" si="9"/>
        <v>33</v>
      </c>
      <c r="B36" s="23">
        <v>3.6330000000000001E-2</v>
      </c>
      <c r="C36">
        <f t="shared" si="0"/>
        <v>0.30152872310679169</v>
      </c>
      <c r="E36">
        <f t="shared" si="2"/>
        <v>93</v>
      </c>
      <c r="F36">
        <v>0.24599945000000001</v>
      </c>
      <c r="G36">
        <f t="shared" si="3"/>
        <v>9.2980118665901043E-2</v>
      </c>
      <c r="L36">
        <f t="shared" si="1"/>
        <v>32</v>
      </c>
      <c r="M36">
        <f t="shared" si="4"/>
        <v>254786.67710497614</v>
      </c>
      <c r="N36">
        <f t="shared" si="5"/>
        <v>63696.669276244036</v>
      </c>
      <c r="O36">
        <f t="shared" si="6"/>
        <v>318483.34638122015</v>
      </c>
      <c r="Q36">
        <f t="shared" si="7"/>
        <v>1.5474765199920314E-4</v>
      </c>
      <c r="R36">
        <f t="shared" si="10"/>
        <v>2.5822498394059403E-4</v>
      </c>
      <c r="T36">
        <f t="shared" si="11"/>
        <v>99993.720236795023</v>
      </c>
      <c r="U36">
        <f t="shared" si="12"/>
        <v>99999.999999999985</v>
      </c>
      <c r="W36">
        <f t="shared" si="15"/>
        <v>94.227029605056515</v>
      </c>
      <c r="Y36">
        <f t="shared" si="13"/>
        <v>15.133369966040428</v>
      </c>
      <c r="Z36">
        <f t="shared" si="13"/>
        <v>25.254403429390091</v>
      </c>
      <c r="AA36">
        <f t="shared" si="14"/>
        <v>0.21663310789832924</v>
      </c>
      <c r="AB36">
        <f t="shared" si="14"/>
        <v>0.36151497751683159</v>
      </c>
      <c r="AC36">
        <f t="shared" si="16"/>
        <v>4.5837817898596991E-2</v>
      </c>
      <c r="AD36">
        <f t="shared" si="8"/>
        <v>41.01175929874428</v>
      </c>
    </row>
    <row r="37" spans="1:30" x14ac:dyDescent="0.2">
      <c r="A37">
        <f t="shared" si="9"/>
        <v>34</v>
      </c>
      <c r="B37" s="23">
        <v>3.6470000000000002E-2</v>
      </c>
      <c r="C37">
        <f t="shared" si="0"/>
        <v>0.28939000568128664</v>
      </c>
      <c r="E37">
        <f t="shared" si="2"/>
        <v>94</v>
      </c>
      <c r="F37">
        <v>0.27561788000000004</v>
      </c>
      <c r="G37">
        <f t="shared" si="3"/>
        <v>6.7353135477056972E-2</v>
      </c>
      <c r="L37">
        <f t="shared" si="1"/>
        <v>33</v>
      </c>
      <c r="M37">
        <f t="shared" si="4"/>
        <v>265314.69100430142</v>
      </c>
      <c r="N37">
        <f t="shared" si="5"/>
        <v>66328.672751075355</v>
      </c>
      <c r="O37">
        <f t="shared" si="6"/>
        <v>331643.36375537678</v>
      </c>
      <c r="Q37">
        <f t="shared" si="7"/>
        <v>1.019800722615689E-4</v>
      </c>
      <c r="R37">
        <f t="shared" si="10"/>
        <v>1.9703621291835858E-4</v>
      </c>
      <c r="T37">
        <f t="shared" si="11"/>
        <v>99993.969425537856</v>
      </c>
      <c r="U37">
        <f t="shared" si="12"/>
        <v>100000</v>
      </c>
      <c r="W37">
        <f t="shared" si="15"/>
        <v>96.111570197157647</v>
      </c>
      <c r="Y37">
        <f t="shared" si="13"/>
        <v>9.9730495987272381</v>
      </c>
      <c r="Z37">
        <f t="shared" si="13"/>
        <v>19.270141623415469</v>
      </c>
      <c r="AA37">
        <f t="shared" si="14"/>
        <v>0.14276349118832446</v>
      </c>
      <c r="AB37">
        <f t="shared" si="14"/>
        <v>0.27585069808570201</v>
      </c>
      <c r="AC37">
        <f t="shared" si="16"/>
        <v>3.0522603985260709E-2</v>
      </c>
      <c r="AD37">
        <f t="shared" si="8"/>
        <v>29.692328015401994</v>
      </c>
    </row>
    <row r="38" spans="1:30" x14ac:dyDescent="0.2">
      <c r="A38">
        <f t="shared" si="9"/>
        <v>35</v>
      </c>
      <c r="B38" s="24">
        <v>3.6600000000000001E-2</v>
      </c>
      <c r="C38">
        <f t="shared" si="0"/>
        <v>0.27775940212506323</v>
      </c>
      <c r="E38">
        <f t="shared" si="2"/>
        <v>95</v>
      </c>
      <c r="F38">
        <v>0.30556044000000004</v>
      </c>
      <c r="G38">
        <f t="shared" si="3"/>
        <v>4.6772681765307828E-2</v>
      </c>
      <c r="L38">
        <f t="shared" si="1"/>
        <v>34</v>
      </c>
      <c r="M38">
        <f t="shared" si="4"/>
        <v>276443.54825475987</v>
      </c>
      <c r="N38">
        <f t="shared" si="5"/>
        <v>69110.887063689966</v>
      </c>
      <c r="O38">
        <f t="shared" si="6"/>
        <v>345554.43531844986</v>
      </c>
      <c r="Q38">
        <f t="shared" si="7"/>
        <v>6.5359075988123287E-5</v>
      </c>
      <c r="R38">
        <f t="shared" si="10"/>
        <v>1.4215990289473518E-4</v>
      </c>
      <c r="T38">
        <f t="shared" si="11"/>
        <v>99994.212199886373</v>
      </c>
      <c r="U38">
        <f t="shared" si="12"/>
        <v>100000</v>
      </c>
      <c r="W38">
        <f t="shared" si="15"/>
        <v>98.033801601100805</v>
      </c>
      <c r="Y38">
        <f t="shared" si="13"/>
        <v>6.3917476686469099</v>
      </c>
      <c r="Z38">
        <f t="shared" si="13"/>
        <v>13.903238503105101</v>
      </c>
      <c r="AA38">
        <f t="shared" si="14"/>
        <v>9.1497410389628567E-2</v>
      </c>
      <c r="AB38">
        <f t="shared" si="14"/>
        <v>0.19902386405262926</v>
      </c>
      <c r="AC38">
        <f t="shared" si="16"/>
        <v>1.9702821253312016E-2</v>
      </c>
      <c r="AD38">
        <f t="shared" si="8"/>
        <v>20.605210267447582</v>
      </c>
    </row>
    <row r="39" spans="1:30" x14ac:dyDescent="0.2">
      <c r="A39">
        <f t="shared" si="9"/>
        <v>36</v>
      </c>
      <c r="B39" s="23">
        <v>3.6729999999999999E-2</v>
      </c>
      <c r="C39">
        <f t="shared" si="0"/>
        <v>0.26652692728804883</v>
      </c>
      <c r="E39">
        <f t="shared" si="2"/>
        <v>96</v>
      </c>
      <c r="F39">
        <v>0.33257691</v>
      </c>
      <c r="G39">
        <f t="shared" si="3"/>
        <v>3.1217167791388403E-2</v>
      </c>
      <c r="L39">
        <f t="shared" si="1"/>
        <v>35</v>
      </c>
      <c r="M39">
        <f t="shared" si="4"/>
        <v>288019.05313714425</v>
      </c>
      <c r="N39">
        <f t="shared" si="5"/>
        <v>72004.763284286062</v>
      </c>
      <c r="O39">
        <f t="shared" si="6"/>
        <v>360023.81642143033</v>
      </c>
      <c r="Q39">
        <f t="shared" si="7"/>
        <v>4.0243204121690166E-5</v>
      </c>
      <c r="R39">
        <f t="shared" si="10"/>
        <v>1.0208006978809754E-4</v>
      </c>
      <c r="T39">
        <f t="shared" si="11"/>
        <v>99994.44481195751</v>
      </c>
      <c r="U39">
        <f t="shared" si="12"/>
        <v>100000</v>
      </c>
      <c r="W39">
        <f t="shared" si="15"/>
        <v>99.994477633122827</v>
      </c>
      <c r="Y39">
        <f t="shared" si="13"/>
        <v>3.9355667228234288</v>
      </c>
      <c r="Z39">
        <f t="shared" si="13"/>
        <v>9.9834308252759403</v>
      </c>
      <c r="AA39">
        <f t="shared" si="14"/>
        <v>5.6337355950437637E-2</v>
      </c>
      <c r="AB39">
        <f t="shared" si="14"/>
        <v>0.14291209770333657</v>
      </c>
      <c r="AC39">
        <f t="shared" si="16"/>
        <v>1.2361580951968074E-2</v>
      </c>
      <c r="AD39">
        <f t="shared" si="8"/>
        <v>14.130608582705111</v>
      </c>
    </row>
    <row r="40" spans="1:30" x14ac:dyDescent="0.2">
      <c r="A40">
        <f t="shared" si="9"/>
        <v>37</v>
      </c>
      <c r="B40" s="23">
        <v>3.6859999999999997E-2</v>
      </c>
      <c r="C40">
        <f t="shared" si="0"/>
        <v>0.25568220305172407</v>
      </c>
      <c r="E40">
        <f t="shared" si="2"/>
        <v>97</v>
      </c>
      <c r="F40">
        <v>0.35657767000000001</v>
      </c>
      <c r="G40">
        <f t="shared" si="3"/>
        <v>2.0085822836336076E-2</v>
      </c>
      <c r="L40">
        <f t="shared" si="1"/>
        <v>36</v>
      </c>
      <c r="M40">
        <f t="shared" si="4"/>
        <v>300157.28922406421</v>
      </c>
      <c r="N40">
        <f t="shared" si="5"/>
        <v>75039.322306016053</v>
      </c>
      <c r="O40">
        <f t="shared" si="6"/>
        <v>375196.61153008026</v>
      </c>
      <c r="Q40">
        <f t="shared" si="7"/>
        <v>2.3754502018768197E-5</v>
      </c>
      <c r="R40">
        <f t="shared" si="10"/>
        <v>6.9681476564456286E-5</v>
      </c>
      <c r="T40">
        <f t="shared" si="11"/>
        <v>99994.66946145425</v>
      </c>
      <c r="U40">
        <f t="shared" si="12"/>
        <v>100000</v>
      </c>
      <c r="W40">
        <f t="shared" si="15"/>
        <v>101.99436718578528</v>
      </c>
      <c r="Y40">
        <f t="shared" si="13"/>
        <v>2.3230664588812338</v>
      </c>
      <c r="Z40">
        <f t="shared" si="13"/>
        <v>6.814848408003825</v>
      </c>
      <c r="AA40">
        <f t="shared" si="14"/>
        <v>3.3254530086234434E-2</v>
      </c>
      <c r="AB40">
        <f t="shared" si="14"/>
        <v>9.7554067190238805E-2</v>
      </c>
      <c r="AC40">
        <f t="shared" si="16"/>
        <v>7.4515406868177593E-3</v>
      </c>
      <c r="AD40">
        <f t="shared" si="8"/>
        <v>9.2761750048483478</v>
      </c>
    </row>
    <row r="41" spans="1:30" x14ac:dyDescent="0.2">
      <c r="A41">
        <f t="shared" si="9"/>
        <v>38</v>
      </c>
      <c r="B41" s="23">
        <v>3.6990000000000002E-2</v>
      </c>
      <c r="C41">
        <f t="shared" si="0"/>
        <v>0.24521497602772896</v>
      </c>
      <c r="E41">
        <f t="shared" si="2"/>
        <v>98</v>
      </c>
      <c r="F41">
        <v>0.37908291000000005</v>
      </c>
      <c r="G41">
        <f t="shared" si="3"/>
        <v>1.2471630665793342E-2</v>
      </c>
      <c r="L41">
        <f t="shared" si="1"/>
        <v>37</v>
      </c>
      <c r="M41">
        <f t="shared" si="4"/>
        <v>312888.41790766385</v>
      </c>
      <c r="N41">
        <f t="shared" si="5"/>
        <v>78222.104476915963</v>
      </c>
      <c r="O41">
        <f t="shared" si="6"/>
        <v>391110.52238457982</v>
      </c>
      <c r="Q41">
        <f t="shared" si="7"/>
        <v>1.3476157667960882E-5</v>
      </c>
      <c r="R41">
        <f t="shared" si="10"/>
        <v>4.4767793653280567E-5</v>
      </c>
      <c r="T41">
        <f t="shared" si="11"/>
        <v>99994.886355938972</v>
      </c>
      <c r="U41">
        <f t="shared" si="12"/>
        <v>100000.00000000001</v>
      </c>
      <c r="W41">
        <f t="shared" si="15"/>
        <v>104.03425452950098</v>
      </c>
      <c r="Y41">
        <f t="shared" si="13"/>
        <v>1.3179008237229699</v>
      </c>
      <c r="Z41">
        <f t="shared" si="13"/>
        <v>4.3782902192908395</v>
      </c>
      <c r="AA41">
        <f t="shared" si="14"/>
        <v>1.8865655963314496E-2</v>
      </c>
      <c r="AB41">
        <f t="shared" si="14"/>
        <v>6.2674911114592807E-2</v>
      </c>
      <c r="AC41">
        <f t="shared" si="16"/>
        <v>4.3049880636132883E-3</v>
      </c>
      <c r="AD41">
        <f t="shared" si="8"/>
        <v>5.7820365981553303</v>
      </c>
    </row>
    <row r="42" spans="1:30" x14ac:dyDescent="0.2">
      <c r="A42">
        <f t="shared" si="9"/>
        <v>39</v>
      </c>
      <c r="B42" s="23">
        <v>3.7109999999999997E-2</v>
      </c>
      <c r="C42">
        <f t="shared" si="0"/>
        <v>0.23520683570697531</v>
      </c>
      <c r="E42">
        <f t="shared" si="2"/>
        <v>99</v>
      </c>
      <c r="F42">
        <v>0.40251482</v>
      </c>
      <c r="G42">
        <f t="shared" si="3"/>
        <v>7.4516144932450555E-3</v>
      </c>
      <c r="L42">
        <f t="shared" si="1"/>
        <v>38</v>
      </c>
      <c r="M42">
        <f t="shared" si="4"/>
        <v>326244.348106021</v>
      </c>
      <c r="N42">
        <f t="shared" si="5"/>
        <v>81561.087026505251</v>
      </c>
      <c r="O42">
        <f t="shared" si="6"/>
        <v>407805.43513252627</v>
      </c>
      <c r="Q42">
        <f t="shared" si="7"/>
        <v>7.3702316512417414E-6</v>
      </c>
      <c r="R42">
        <f t="shared" si="10"/>
        <v>2.7230015776833377E-5</v>
      </c>
      <c r="T42">
        <f t="shared" si="11"/>
        <v>99995.095700479447</v>
      </c>
      <c r="U42">
        <f t="shared" si="12"/>
        <v>100000</v>
      </c>
      <c r="W42">
        <f t="shared" si="15"/>
        <v>106.11493962009101</v>
      </c>
      <c r="Y42">
        <f t="shared" si="13"/>
        <v>0.72077330487600699</v>
      </c>
      <c r="Z42">
        <f t="shared" si="13"/>
        <v>2.663095542974304</v>
      </c>
      <c r="AA42">
        <f t="shared" si="14"/>
        <v>1.0317818270208688E-2</v>
      </c>
      <c r="AB42">
        <f t="shared" si="14"/>
        <v>3.812202208756673E-2</v>
      </c>
      <c r="AC42">
        <f t="shared" si="16"/>
        <v>2.3897456714801397E-3</v>
      </c>
      <c r="AD42">
        <f t="shared" si="8"/>
        <v>3.4346984338795665</v>
      </c>
    </row>
    <row r="43" spans="1:30" x14ac:dyDescent="0.2">
      <c r="A43">
        <f t="shared" si="9"/>
        <v>40</v>
      </c>
      <c r="B43" s="24">
        <v>3.7229999999999999E-2</v>
      </c>
      <c r="C43">
        <f t="shared" si="0"/>
        <v>0.22555302580235573</v>
      </c>
      <c r="E43">
        <f t="shared" si="2"/>
        <v>100</v>
      </c>
      <c r="F43">
        <v>0.43419751000000001</v>
      </c>
      <c r="G43">
        <f t="shared" si="3"/>
        <v>4.2161420347981409E-3</v>
      </c>
      <c r="L43">
        <f t="shared" si="1"/>
        <v>39</v>
      </c>
      <c r="M43">
        <f t="shared" si="4"/>
        <v>340126.16920566611</v>
      </c>
      <c r="N43">
        <f t="shared" si="5"/>
        <v>85031.542301416528</v>
      </c>
      <c r="O43">
        <f t="shared" si="6"/>
        <v>425157.71150708263</v>
      </c>
      <c r="Q43">
        <f t="shared" si="7"/>
        <v>3.8898573710876784E-6</v>
      </c>
      <c r="R43">
        <f t="shared" si="10"/>
        <v>1.5832263549785338E-5</v>
      </c>
      <c r="T43">
        <f t="shared" si="11"/>
        <v>99995.29586328585</v>
      </c>
      <c r="U43">
        <f t="shared" si="12"/>
        <v>99999.999999999985</v>
      </c>
      <c r="W43">
        <f t="shared" si="15"/>
        <v>108.23723841249283</v>
      </c>
      <c r="Y43">
        <f t="shared" si="13"/>
        <v>0.38041015503676195</v>
      </c>
      <c r="Z43">
        <f t="shared" si="13"/>
        <v>1.5483953751690058</v>
      </c>
      <c r="AA43">
        <f t="shared" si="14"/>
        <v>5.4455441416305398E-3</v>
      </c>
      <c r="AB43">
        <f t="shared" si="14"/>
        <v>2.2165168969699472E-2</v>
      </c>
      <c r="AC43">
        <f t="shared" si="16"/>
        <v>1.2785372946348648E-3</v>
      </c>
      <c r="AD43">
        <f t="shared" si="8"/>
        <v>1.9576947806117329</v>
      </c>
    </row>
    <row r="44" spans="1:30" x14ac:dyDescent="0.2">
      <c r="A44">
        <f t="shared" si="9"/>
        <v>41</v>
      </c>
      <c r="B44" s="23">
        <v>3.7350000000000001E-2</v>
      </c>
      <c r="C44">
        <f t="shared" si="0"/>
        <v>0.21624354139449409</v>
      </c>
      <c r="E44">
        <f t="shared" si="2"/>
        <v>101</v>
      </c>
      <c r="F44">
        <v>0.47489508999999996</v>
      </c>
      <c r="G44">
        <f t="shared" si="3"/>
        <v>2.2139168837298946E-3</v>
      </c>
      <c r="L44">
        <f t="shared" si="1"/>
        <v>40</v>
      </c>
      <c r="M44">
        <f t="shared" si="4"/>
        <v>354683.78096643765</v>
      </c>
      <c r="N44">
        <f t="shared" si="5"/>
        <v>88670.945241609414</v>
      </c>
      <c r="O44">
        <f t="shared" si="6"/>
        <v>443354.72620804707</v>
      </c>
      <c r="Q44">
        <f t="shared" si="7"/>
        <v>1.9755123118078512E-6</v>
      </c>
      <c r="R44">
        <f t="shared" si="10"/>
        <v>8.8724430241111699E-6</v>
      </c>
      <c r="T44">
        <f t="shared" si="11"/>
        <v>99995.488939483956</v>
      </c>
      <c r="U44">
        <f t="shared" si="12"/>
        <v>100000</v>
      </c>
      <c r="W44">
        <f t="shared" si="15"/>
        <v>110.40198318074269</v>
      </c>
      <c r="Y44">
        <f t="shared" si="13"/>
        <v>0.19319638849564202</v>
      </c>
      <c r="Z44">
        <f t="shared" si="13"/>
        <v>0.86772492775807242</v>
      </c>
      <c r="AA44">
        <f t="shared" si="14"/>
        <v>2.7655924733527488E-3</v>
      </c>
      <c r="AB44">
        <f t="shared" si="14"/>
        <v>1.2421420233755637E-2</v>
      </c>
      <c r="AC44">
        <f t="shared" si="16"/>
        <v>6.6019018083519779E-4</v>
      </c>
      <c r="AD44">
        <f t="shared" si="8"/>
        <v>1.0767685191416578</v>
      </c>
    </row>
    <row r="45" spans="1:30" x14ac:dyDescent="0.2">
      <c r="A45">
        <f t="shared" si="9"/>
        <v>42</v>
      </c>
      <c r="B45" s="23">
        <v>3.746E-2</v>
      </c>
      <c r="C45">
        <f t="shared" si="0"/>
        <v>0.20735561766237631</v>
      </c>
      <c r="E45">
        <f t="shared" si="2"/>
        <v>102</v>
      </c>
      <c r="F45">
        <v>0.50954043000000004</v>
      </c>
      <c r="G45">
        <f t="shared" si="3"/>
        <v>1.0858367228099039E-3</v>
      </c>
      <c r="L45">
        <f t="shared" si="1"/>
        <v>41</v>
      </c>
      <c r="M45">
        <f t="shared" si="4"/>
        <v>369953.24569743162</v>
      </c>
      <c r="N45">
        <f t="shared" si="5"/>
        <v>92488.311424357904</v>
      </c>
      <c r="O45">
        <f t="shared" si="6"/>
        <v>462441.55712178955</v>
      </c>
      <c r="Q45">
        <f t="shared" si="7"/>
        <v>9.5008731728955786E-7</v>
      </c>
      <c r="R45">
        <f t="shared" si="10"/>
        <v>4.8606543183141048E-6</v>
      </c>
      <c r="T45">
        <f t="shared" si="11"/>
        <v>99995.675129172116</v>
      </c>
      <c r="U45">
        <f t="shared" si="12"/>
        <v>100000</v>
      </c>
      <c r="W45">
        <f t="shared" si="15"/>
        <v>112.61002284435754</v>
      </c>
      <c r="Y45">
        <f t="shared" si="13"/>
        <v>9.2914521024104565E-2</v>
      </c>
      <c r="Z45">
        <f t="shared" si="13"/>
        <v>0.47537199233111943</v>
      </c>
      <c r="AA45">
        <f t="shared" si="14"/>
        <v>1.3300647181364663E-3</v>
      </c>
      <c r="AB45">
        <f t="shared" si="14"/>
        <v>6.8049160456397466E-3</v>
      </c>
      <c r="AC45">
        <f t="shared" si="16"/>
        <v>3.2795481680766749E-4</v>
      </c>
      <c r="AD45">
        <f t="shared" si="8"/>
        <v>0.57674944893580782</v>
      </c>
    </row>
    <row r="46" spans="1:30" x14ac:dyDescent="0.2">
      <c r="A46">
        <f>A45+1</f>
        <v>43</v>
      </c>
      <c r="B46" s="23">
        <v>3.7569999999999999E-2</v>
      </c>
      <c r="C46">
        <f t="shared" si="0"/>
        <v>0.1987892620602299</v>
      </c>
      <c r="E46">
        <f t="shared" si="2"/>
        <v>103</v>
      </c>
      <c r="F46">
        <v>0.54443039999999998</v>
      </c>
      <c r="G46">
        <f t="shared" si="3"/>
        <v>4.9467420147581884E-4</v>
      </c>
      <c r="L46">
        <f t="shared" si="1"/>
        <v>42</v>
      </c>
      <c r="M46">
        <f t="shared" si="4"/>
        <v>385810.62284147425</v>
      </c>
      <c r="N46">
        <f t="shared" si="5"/>
        <v>96452.655710368563</v>
      </c>
      <c r="O46">
        <f t="shared" si="6"/>
        <v>482263.27855184278</v>
      </c>
      <c r="Q46">
        <f t="shared" si="7"/>
        <v>4.2406118795185356E-7</v>
      </c>
      <c r="R46">
        <f t="shared" si="10"/>
        <v>2.5567535449618045E-6</v>
      </c>
      <c r="T46">
        <f t="shared" si="11"/>
        <v>99995.852887646746</v>
      </c>
      <c r="U46">
        <f t="shared" si="12"/>
        <v>100000</v>
      </c>
      <c r="W46">
        <f t="shared" si="15"/>
        <v>114.8622233012447</v>
      </c>
      <c r="Y46">
        <f t="shared" si="13"/>
        <v>4.1471464242146788E-2</v>
      </c>
      <c r="Z46">
        <f t="shared" si="13"/>
        <v>0.25005049669726448</v>
      </c>
      <c r="AA46">
        <f t="shared" si="14"/>
        <v>5.9366104232111969E-4</v>
      </c>
      <c r="AB46">
        <f t="shared" si="14"/>
        <v>3.5794549629465265E-3</v>
      </c>
      <c r="AC46">
        <f t="shared" si="16"/>
        <v>1.5423837939653357E-4</v>
      </c>
      <c r="AD46">
        <f t="shared" si="8"/>
        <v>0.29584931532407549</v>
      </c>
    </row>
    <row r="47" spans="1:30" x14ac:dyDescent="0.2">
      <c r="A47">
        <f t="shared" si="9"/>
        <v>44</v>
      </c>
      <c r="B47" s="23">
        <v>3.7679999999999998E-2</v>
      </c>
      <c r="C47">
        <f t="shared" si="0"/>
        <v>0.19053488077409583</v>
      </c>
      <c r="E47">
        <f t="shared" si="2"/>
        <v>104</v>
      </c>
      <c r="F47">
        <v>0.57924222000000003</v>
      </c>
      <c r="G47">
        <f t="shared" si="3"/>
        <v>2.0813801883623825E-4</v>
      </c>
      <c r="L47">
        <f t="shared" si="1"/>
        <v>43</v>
      </c>
      <c r="M47">
        <f t="shared" si="4"/>
        <v>402436.22402381728</v>
      </c>
      <c r="N47">
        <f t="shared" si="5"/>
        <v>100609.05600595432</v>
      </c>
      <c r="O47">
        <f t="shared" si="6"/>
        <v>503045.28002977162</v>
      </c>
      <c r="Q47">
        <f t="shared" si="7"/>
        <v>1.7678713771207191E-7</v>
      </c>
      <c r="R47">
        <f t="shared" si="10"/>
        <v>1.2244324803133568E-6</v>
      </c>
      <c r="T47">
        <f t="shared" si="11"/>
        <v>99996.0242147588</v>
      </c>
      <c r="U47">
        <f t="shared" si="12"/>
        <v>100000</v>
      </c>
      <c r="W47">
        <f t="shared" si="15"/>
        <v>117.15946776726959</v>
      </c>
      <c r="Y47">
        <f t="shared" si="13"/>
        <v>1.7289094663636928E-2</v>
      </c>
      <c r="Z47">
        <f t="shared" si="13"/>
        <v>0.1197494965746463</v>
      </c>
      <c r="AA47">
        <f t="shared" si="14"/>
        <v>2.4749215264919936E-4</v>
      </c>
      <c r="AB47">
        <f t="shared" si="14"/>
        <v>1.7142054724386996E-3</v>
      </c>
      <c r="AC47">
        <f t="shared" si="16"/>
        <v>6.733336060775881E-5</v>
      </c>
      <c r="AD47">
        <f t="shared" si="8"/>
        <v>0.13906762222397887</v>
      </c>
    </row>
    <row r="48" spans="1:30" x14ac:dyDescent="0.2">
      <c r="A48">
        <f t="shared" si="9"/>
        <v>45</v>
      </c>
      <c r="B48" s="24">
        <v>3.7789999999999997E-2</v>
      </c>
      <c r="C48">
        <f t="shared" si="0"/>
        <v>0.18258307574032373</v>
      </c>
      <c r="E48">
        <f t="shared" si="2"/>
        <v>105</v>
      </c>
      <c r="F48">
        <v>0.61364118000000001</v>
      </c>
      <c r="G48">
        <f t="shared" si="3"/>
        <v>8.0415959354706781E-5</v>
      </c>
      <c r="L48">
        <f t="shared" si="1"/>
        <v>44</v>
      </c>
      <c r="M48">
        <f t="shared" si="4"/>
        <v>419870.62775582034</v>
      </c>
      <c r="N48">
        <f t="shared" si="5"/>
        <v>104967.65693895509</v>
      </c>
      <c r="O48">
        <f t="shared" si="6"/>
        <v>524838.28469477547</v>
      </c>
      <c r="Q48">
        <f t="shared" si="7"/>
        <v>6.8458018770738495E-8</v>
      </c>
      <c r="R48">
        <f t="shared" si="10"/>
        <v>5.4540698856348427E-7</v>
      </c>
      <c r="T48">
        <f t="shared" si="11"/>
        <v>99996.189302384533</v>
      </c>
      <c r="U48">
        <f t="shared" si="12"/>
        <v>100000.00000000001</v>
      </c>
      <c r="W48">
        <f t="shared" si="15"/>
        <v>119.50265712261498</v>
      </c>
      <c r="Y48">
        <f t="shared" si="13"/>
        <v>6.6949391021711305E-3</v>
      </c>
      <c r="Z48">
        <f t="shared" si="13"/>
        <v>5.3340803481508769E-2</v>
      </c>
      <c r="AA48">
        <f t="shared" si="14"/>
        <v>9.5837574059709447E-5</v>
      </c>
      <c r="AB48">
        <f t="shared" si="14"/>
        <v>7.6356978398887812E-4</v>
      </c>
      <c r="AC48">
        <f t="shared" si="16"/>
        <v>2.7449201605628196E-5</v>
      </c>
      <c r="AD48">
        <f t="shared" si="8"/>
        <v>6.0922599143334116E-2</v>
      </c>
    </row>
    <row r="49" spans="1:30" x14ac:dyDescent="0.2">
      <c r="A49">
        <f t="shared" si="9"/>
        <v>46</v>
      </c>
      <c r="B49" s="23">
        <v>3.789E-2</v>
      </c>
      <c r="C49">
        <f t="shared" si="0"/>
        <v>0.17500512846040359</v>
      </c>
      <c r="E49">
        <f t="shared" si="2"/>
        <v>106</v>
      </c>
      <c r="F49">
        <v>0.64730123000000006</v>
      </c>
      <c r="G49">
        <f t="shared" si="3"/>
        <v>2.836260995277507E-5</v>
      </c>
      <c r="L49">
        <f t="shared" si="1"/>
        <v>45</v>
      </c>
      <c r="M49">
        <f t="shared" si="4"/>
        <v>438156.71127032005</v>
      </c>
      <c r="N49">
        <f t="shared" si="5"/>
        <v>109539.17781758001</v>
      </c>
      <c r="O49">
        <f t="shared" si="6"/>
        <v>547695.88908790005</v>
      </c>
      <c r="Q49">
        <f t="shared" si="7"/>
        <v>2.4483607400998119E-8</v>
      </c>
      <c r="R49">
        <f t="shared" si="10"/>
        <v>2.2470472369419737E-7</v>
      </c>
      <c r="T49">
        <f t="shared" si="11"/>
        <v>99996.348338485201</v>
      </c>
      <c r="U49">
        <f t="shared" si="12"/>
        <v>100000</v>
      </c>
      <c r="W49">
        <f t="shared" si="15"/>
        <v>121.89271026506728</v>
      </c>
      <c r="Y49">
        <f t="shared" si="13"/>
        <v>2.3944093648993578E-3</v>
      </c>
      <c r="Z49">
        <f t="shared" si="13"/>
        <v>2.1976121977292502E-2</v>
      </c>
      <c r="AA49">
        <f t="shared" si="14"/>
        <v>3.4275798679540912E-5</v>
      </c>
      <c r="AB49">
        <f t="shared" si="14"/>
        <v>3.1458661317187634E-4</v>
      </c>
      <c r="AC49">
        <f t="shared" si="16"/>
        <v>1.0391664611142448E-5</v>
      </c>
      <c r="AD49">
        <f t="shared" si="8"/>
        <v>2.4729785418654417E-2</v>
      </c>
    </row>
    <row r="50" spans="1:30" x14ac:dyDescent="0.2">
      <c r="A50">
        <f t="shared" si="9"/>
        <v>47</v>
      </c>
      <c r="B50" s="23">
        <v>3.7990000000000003E-2</v>
      </c>
      <c r="C50">
        <f t="shared" si="0"/>
        <v>0.16770815212079002</v>
      </c>
      <c r="E50">
        <f t="shared" si="2"/>
        <v>107</v>
      </c>
      <c r="F50">
        <v>0.67990812</v>
      </c>
      <c r="G50">
        <f t="shared" si="3"/>
        <v>9.0786411414904827E-6</v>
      </c>
      <c r="L50">
        <f t="shared" si="1"/>
        <v>46</v>
      </c>
      <c r="M50">
        <f t="shared" si="4"/>
        <v>457129.46074092161</v>
      </c>
      <c r="N50">
        <f t="shared" si="5"/>
        <v>114282.3651852304</v>
      </c>
      <c r="O50">
        <f t="shared" si="6"/>
        <v>571411.82592615206</v>
      </c>
      <c r="Q50">
        <f t="shared" si="7"/>
        <v>8.0405390150739631E-9</v>
      </c>
      <c r="R50">
        <f t="shared" si="10"/>
        <v>8.51368485051629E-8</v>
      </c>
      <c r="T50">
        <f t="shared" si="11"/>
        <v>99996.499897430811</v>
      </c>
      <c r="U50">
        <f t="shared" si="12"/>
        <v>100000.00000000001</v>
      </c>
      <c r="W50">
        <f t="shared" si="15"/>
        <v>124.33056447036863</v>
      </c>
      <c r="Y50">
        <f t="shared" si="13"/>
        <v>7.8633719210261714E-4</v>
      </c>
      <c r="Z50">
        <f t="shared" si="13"/>
        <v>8.3263837838049339E-3</v>
      </c>
      <c r="AA50">
        <f t="shared" si="14"/>
        <v>1.1256360623145849E-5</v>
      </c>
      <c r="AB50">
        <f t="shared" si="14"/>
        <v>1.1919158790722809E-4</v>
      </c>
      <c r="AC50">
        <f t="shared" si="16"/>
        <v>3.6326403303160535E-6</v>
      </c>
      <c r="AD50">
        <f t="shared" si="8"/>
        <v>9.2468015647682398E-3</v>
      </c>
    </row>
    <row r="51" spans="1:30" x14ac:dyDescent="0.2">
      <c r="A51">
        <f>A50+1</f>
        <v>48</v>
      </c>
      <c r="B51" s="23">
        <v>3.8080000000000003E-2</v>
      </c>
      <c r="C51">
        <f t="shared" si="0"/>
        <v>0.16076043556391678</v>
      </c>
      <c r="E51">
        <f t="shared" si="2"/>
        <v>108</v>
      </c>
      <c r="F51">
        <v>0.71117909999999995</v>
      </c>
      <c r="G51">
        <f t="shared" si="3"/>
        <v>2.622101305262309E-6</v>
      </c>
      <c r="L51">
        <f t="shared" si="1"/>
        <v>47</v>
      </c>
      <c r="M51">
        <f t="shared" si="4"/>
        <v>477019.14897005633</v>
      </c>
      <c r="N51">
        <f t="shared" si="5"/>
        <v>119254.78724251408</v>
      </c>
      <c r="O51">
        <f t="shared" si="6"/>
        <v>596273.93621257041</v>
      </c>
      <c r="Q51">
        <f t="shared" si="7"/>
        <v>2.4105049876405579E-9</v>
      </c>
      <c r="R51">
        <f t="shared" si="10"/>
        <v>2.9493021167815403E-8</v>
      </c>
      <c r="T51">
        <f t="shared" si="11"/>
        <v>99996.645836957585</v>
      </c>
      <c r="U51">
        <f t="shared" si="12"/>
        <v>100000</v>
      </c>
      <c r="W51">
        <f t="shared" si="15"/>
        <v>126.81717575977601</v>
      </c>
      <c r="Y51">
        <f t="shared" si="13"/>
        <v>2.3573948043949182E-4</v>
      </c>
      <c r="Z51">
        <f t="shared" si="13"/>
        <v>2.8844174702123463E-3</v>
      </c>
      <c r="AA51">
        <f t="shared" si="14"/>
        <v>3.374593789522378E-6</v>
      </c>
      <c r="AB51">
        <f t="shared" si="14"/>
        <v>4.1290229634941561E-5</v>
      </c>
      <c r="AC51">
        <f t="shared" si="16"/>
        <v>1.166333059079722E-6</v>
      </c>
      <c r="AD51">
        <f t="shared" si="8"/>
        <v>3.165988107135382E-3</v>
      </c>
    </row>
    <row r="52" spans="1:30" x14ac:dyDescent="0.2">
      <c r="A52">
        <f t="shared" si="9"/>
        <v>49</v>
      </c>
      <c r="B52" s="23">
        <v>3.8170000000000003E-2</v>
      </c>
      <c r="C52">
        <f t="shared" si="0"/>
        <v>0.15407280939784276</v>
      </c>
      <c r="E52">
        <f t="shared" si="2"/>
        <v>109</v>
      </c>
      <c r="F52">
        <v>0.74086099999999999</v>
      </c>
      <c r="G52">
        <f t="shared" si="3"/>
        <v>6.794887101443695E-7</v>
      </c>
      <c r="L52">
        <f t="shared" si="1"/>
        <v>48</v>
      </c>
      <c r="M52">
        <f t="shared" si="4"/>
        <v>497634.87962305738</v>
      </c>
      <c r="N52">
        <f t="shared" si="5"/>
        <v>124408.71990576434</v>
      </c>
      <c r="O52">
        <f t="shared" si="6"/>
        <v>622043.59952882177</v>
      </c>
      <c r="Q52">
        <f t="shared" si="7"/>
        <v>6.5584561225675639E-10</v>
      </c>
      <c r="R52">
        <f t="shared" si="10"/>
        <v>9.2872241815847835E-9</v>
      </c>
      <c r="T52">
        <f t="shared" si="11"/>
        <v>99996.784791288723</v>
      </c>
      <c r="U52">
        <f t="shared" si="12"/>
        <v>100000</v>
      </c>
      <c r="W52">
        <f t="shared" si="15"/>
        <v>129.35351927497152</v>
      </c>
      <c r="Y52">
        <f t="shared" si="13"/>
        <v>6.4139638589156561E-5</v>
      </c>
      <c r="Z52">
        <f t="shared" si="13"/>
        <v>9.0829052495899182E-4</v>
      </c>
      <c r="AA52">
        <f t="shared" si="14"/>
        <v>9.1815433563209802E-7</v>
      </c>
      <c r="AB52">
        <f t="shared" si="14"/>
        <v>1.3002113854218696E-5</v>
      </c>
      <c r="AC52">
        <f t="shared" si="16"/>
        <v>3.4178187364590794E-7</v>
      </c>
      <c r="AD52">
        <f t="shared" si="8"/>
        <v>9.8669221361164503E-4</v>
      </c>
    </row>
    <row r="53" spans="1:30" x14ac:dyDescent="0.2">
      <c r="A53">
        <f t="shared" si="9"/>
        <v>50</v>
      </c>
      <c r="B53" s="24">
        <v>3.8260000000000002E-2</v>
      </c>
      <c r="C53">
        <f t="shared" si="0"/>
        <v>0.14763681113155347</v>
      </c>
      <c r="E53">
        <f t="shared" si="2"/>
        <v>110</v>
      </c>
      <c r="F53">
        <v>0.76874483999999998</v>
      </c>
      <c r="G53">
        <f t="shared" si="3"/>
        <v>1.5713527038262981E-7</v>
      </c>
      <c r="L53">
        <f t="shared" si="1"/>
        <v>49</v>
      </c>
      <c r="M53">
        <f t="shared" si="4"/>
        <v>519235.0312340064</v>
      </c>
      <c r="N53">
        <f t="shared" si="5"/>
        <v>129808.7578085016</v>
      </c>
      <c r="O53">
        <f t="shared" si="6"/>
        <v>649043.789042508</v>
      </c>
      <c r="Q53">
        <f t="shared" si="7"/>
        <v>1.6100863199409034E-10</v>
      </c>
      <c r="R53">
        <f t="shared" si="10"/>
        <v>2.6430675894943514E-9</v>
      </c>
      <c r="T53">
        <f t="shared" si="11"/>
        <v>99996.918543812048</v>
      </c>
      <c r="U53">
        <f t="shared" si="12"/>
        <v>100000</v>
      </c>
      <c r="W53">
        <f t="shared" si="15"/>
        <v>131.94058966047095</v>
      </c>
      <c r="Y53">
        <f t="shared" si="13"/>
        <v>1.5746158983079663E-5</v>
      </c>
      <c r="Z53">
        <f t="shared" si="13"/>
        <v>2.5849201025254759E-4</v>
      </c>
      <c r="AA53">
        <f t="shared" si="14"/>
        <v>2.2540513881709128E-7</v>
      </c>
      <c r="AB53">
        <f t="shared" si="14"/>
        <v>3.7002946252920924E-6</v>
      </c>
      <c r="AC53">
        <f t="shared" si="16"/>
        <v>9.0921749012148955E-8</v>
      </c>
      <c r="AD53">
        <f t="shared" si="8"/>
        <v>2.7825479074874857E-4</v>
      </c>
    </row>
    <row r="54" spans="1:30" x14ac:dyDescent="0.2">
      <c r="E54">
        <f t="shared" si="2"/>
        <v>111</v>
      </c>
      <c r="F54">
        <v>0.79466567999999993</v>
      </c>
      <c r="G54">
        <f t="shared" si="3"/>
        <v>3.2265263892033445E-8</v>
      </c>
      <c r="L54">
        <f t="shared" si="1"/>
        <v>50</v>
      </c>
      <c r="M54">
        <f t="shared" si="4"/>
        <v>541870.27873905434</v>
      </c>
      <c r="N54">
        <f t="shared" si="5"/>
        <v>135467.56968476358</v>
      </c>
      <c r="O54">
        <f t="shared" si="6"/>
        <v>677337.84842381789</v>
      </c>
      <c r="Q54">
        <f t="shared" si="7"/>
        <v>3.5465073503369098E-11</v>
      </c>
      <c r="R54">
        <f t="shared" si="10"/>
        <v>6.7594842461071809E-10</v>
      </c>
      <c r="T54">
        <f t="shared" si="11"/>
        <v>99997.047263777364</v>
      </c>
      <c r="U54">
        <f t="shared" si="12"/>
        <v>100000</v>
      </c>
      <c r="W54">
        <f t="shared" si="15"/>
        <v>134.57940145368036</v>
      </c>
      <c r="Y54">
        <f t="shared" si="13"/>
        <v>3.4683817734404838E-6</v>
      </c>
      <c r="Z54">
        <f t="shared" si="13"/>
        <v>6.6107755926928227E-5</v>
      </c>
      <c r="AA54">
        <f t="shared" si="14"/>
        <v>4.9649636838616333E-8</v>
      </c>
      <c r="AB54">
        <f t="shared" si="14"/>
        <v>9.4632779445500542E-7</v>
      </c>
      <c r="AC54">
        <f t="shared" si="16"/>
        <v>2.1820380693743646E-8</v>
      </c>
      <c r="AD54">
        <f t="shared" si="8"/>
        <v>7.0593935512356078E-5</v>
      </c>
    </row>
    <row r="55" spans="1:30" x14ac:dyDescent="0.2">
      <c r="E55">
        <f t="shared" si="2"/>
        <v>112</v>
      </c>
      <c r="F55">
        <v>0.81850801000000006</v>
      </c>
      <c r="G55">
        <f t="shared" si="3"/>
        <v>5.8558869516402925E-9</v>
      </c>
    </row>
    <row r="56" spans="1:30" x14ac:dyDescent="0.2">
      <c r="E56">
        <f t="shared" si="2"/>
        <v>113</v>
      </c>
      <c r="F56">
        <v>0.84019901000000008</v>
      </c>
      <c r="G56">
        <f t="shared" si="3"/>
        <v>9.3577653220020044E-10</v>
      </c>
    </row>
    <row r="57" spans="1:30" x14ac:dyDescent="0.2">
      <c r="E57">
        <f t="shared" si="2"/>
        <v>114</v>
      </c>
      <c r="F57">
        <v>0.85971164999999994</v>
      </c>
      <c r="G57">
        <f t="shared" si="3"/>
        <v>1.3127854567108806E-10</v>
      </c>
    </row>
    <row r="58" spans="1:30" x14ac:dyDescent="0.2">
      <c r="E58">
        <f t="shared" si="2"/>
        <v>115</v>
      </c>
      <c r="F58">
        <v>0.87705601999999994</v>
      </c>
      <c r="G58">
        <f t="shared" si="3"/>
        <v>1.6139906893415345E-11</v>
      </c>
    </row>
    <row r="59" spans="1:30" x14ac:dyDescent="0.2">
      <c r="E59">
        <f t="shared" si="2"/>
        <v>116</v>
      </c>
      <c r="F59">
        <v>0.89227828999999992</v>
      </c>
      <c r="G59">
        <f t="shared" si="3"/>
        <v>1.73861836979949E-12</v>
      </c>
    </row>
    <row r="60" spans="1:30" x14ac:dyDescent="0.2">
      <c r="E60">
        <f t="shared" si="2"/>
        <v>117</v>
      </c>
      <c r="F60">
        <v>0.90545023000000002</v>
      </c>
      <c r="G60">
        <f t="shared" si="3"/>
        <v>1.6438596698231669E-13</v>
      </c>
    </row>
    <row r="61" spans="1:30" x14ac:dyDescent="0.2">
      <c r="E61">
        <f t="shared" si="2"/>
        <v>118</v>
      </c>
      <c r="F61">
        <v>0.91666747999999998</v>
      </c>
      <c r="G61">
        <f t="shared" si="3"/>
        <v>1.3698696881273249E-14</v>
      </c>
    </row>
    <row r="62" spans="1:30" x14ac:dyDescent="0.2">
      <c r="E62">
        <f t="shared" si="2"/>
        <v>119</v>
      </c>
      <c r="F62">
        <v>0.92604048000000005</v>
      </c>
      <c r="G62">
        <f t="shared" si="3"/>
        <v>1.0131490459644658E-15</v>
      </c>
    </row>
  </sheetData>
  <mergeCells count="10">
    <mergeCell ref="AF1:AG1"/>
    <mergeCell ref="AF2:AG2"/>
    <mergeCell ref="A1:C1"/>
    <mergeCell ref="E1:G1"/>
    <mergeCell ref="I1:J1"/>
    <mergeCell ref="L1:W1"/>
    <mergeCell ref="Y1:AD1"/>
    <mergeCell ref="M2:O2"/>
    <mergeCell ref="Q2:R2"/>
    <mergeCell ref="T2:U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A37A8-6ACB-41ED-A170-6190565B2024}">
  <dimension ref="A1:AN62"/>
  <sheetViews>
    <sheetView topLeftCell="Q1" workbookViewId="0">
      <selection activeCell="AD27" sqref="AD27"/>
    </sheetView>
  </sheetViews>
  <sheetFormatPr baseColWidth="10" defaultRowHeight="15" x14ac:dyDescent="0.2"/>
  <cols>
    <col min="2" max="3" width="13.5" customWidth="1"/>
    <col min="7" max="7" width="14.5" customWidth="1"/>
    <col min="9" max="9" width="13.33203125" customWidth="1"/>
  </cols>
  <sheetData>
    <row r="1" spans="1:40" x14ac:dyDescent="0.2">
      <c r="A1" s="67" t="s">
        <v>80</v>
      </c>
      <c r="B1" s="67"/>
      <c r="C1" s="67"/>
      <c r="E1" s="68" t="s">
        <v>3</v>
      </c>
      <c r="F1" s="68"/>
      <c r="G1" s="68"/>
      <c r="H1" s="8"/>
      <c r="I1" s="67" t="s">
        <v>6</v>
      </c>
      <c r="J1" s="69"/>
      <c r="L1" s="67" t="s">
        <v>14</v>
      </c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Y1" s="67" t="s">
        <v>26</v>
      </c>
      <c r="Z1" s="69"/>
      <c r="AA1" s="69"/>
      <c r="AB1" s="69"/>
      <c r="AC1" s="69"/>
      <c r="AD1" s="69"/>
      <c r="AF1" s="70" t="s">
        <v>33</v>
      </c>
      <c r="AG1" s="70"/>
      <c r="AI1" s="6" t="s">
        <v>34</v>
      </c>
      <c r="AJ1" s="6" t="s">
        <v>38</v>
      </c>
      <c r="AK1" s="6" t="s">
        <v>39</v>
      </c>
      <c r="AM1" s="20" t="s">
        <v>58</v>
      </c>
      <c r="AN1" s="5"/>
    </row>
    <row r="2" spans="1:40" x14ac:dyDescent="0.2">
      <c r="A2" s="1" t="s">
        <v>0</v>
      </c>
      <c r="B2" s="18" t="s">
        <v>51</v>
      </c>
      <c r="C2" s="9" t="s">
        <v>1</v>
      </c>
      <c r="E2" s="1" t="s">
        <v>4</v>
      </c>
      <c r="F2" s="1" t="s">
        <v>5</v>
      </c>
      <c r="G2" s="1" t="s">
        <v>20</v>
      </c>
      <c r="I2" s="7" t="s">
        <v>11</v>
      </c>
      <c r="J2" s="11">
        <v>0.02</v>
      </c>
      <c r="M2" s="72" t="s">
        <v>22</v>
      </c>
      <c r="N2" s="73"/>
      <c r="O2" s="73"/>
      <c r="Q2" s="72" t="s">
        <v>21</v>
      </c>
      <c r="R2" s="73"/>
      <c r="T2" s="72" t="s">
        <v>23</v>
      </c>
      <c r="U2" s="73"/>
      <c r="W2" s="13" t="s">
        <v>7</v>
      </c>
      <c r="Y2" s="14" t="s">
        <v>27</v>
      </c>
      <c r="Z2" s="14" t="s">
        <v>28</v>
      </c>
      <c r="AA2" s="14" t="s">
        <v>29</v>
      </c>
      <c r="AB2" s="14" t="s">
        <v>30</v>
      </c>
      <c r="AC2" s="14" t="s">
        <v>7</v>
      </c>
      <c r="AD2" s="14" t="s">
        <v>32</v>
      </c>
      <c r="AF2" s="71">
        <f>SUM(AD4:AD54)</f>
        <v>99546.906236373979</v>
      </c>
      <c r="AG2" s="71"/>
      <c r="AI2">
        <f>J10-AF2</f>
        <v>453.09376362602052</v>
      </c>
      <c r="AJ2">
        <f>'Base Case'!AI2-AI2</f>
        <v>19.077273029295611</v>
      </c>
      <c r="AK2">
        <f>MAX(0,AJ2)</f>
        <v>19.077273029295611</v>
      </c>
      <c r="AM2" cm="1">
        <f t="array" ref="AM2">MMULT(TRANSPOSE(AD4:AD54),A3:A53)/AF2</f>
        <v>6.215838884271923</v>
      </c>
    </row>
    <row r="3" spans="1:40" x14ac:dyDescent="0.2">
      <c r="A3">
        <v>0</v>
      </c>
      <c r="B3" s="22">
        <v>0</v>
      </c>
      <c r="C3">
        <f>EXP(-A3*B3)</f>
        <v>1</v>
      </c>
      <c r="E3">
        <v>60</v>
      </c>
      <c r="F3">
        <v>6.4678699999999997E-3</v>
      </c>
      <c r="G3">
        <f>1-F3</f>
        <v>0.99353212999999996</v>
      </c>
      <c r="I3" s="7" t="s">
        <v>7</v>
      </c>
      <c r="J3" s="10">
        <v>50</v>
      </c>
      <c r="L3" s="1" t="s">
        <v>0</v>
      </c>
      <c r="M3" s="1" t="s">
        <v>16</v>
      </c>
      <c r="N3" s="1" t="s">
        <v>17</v>
      </c>
      <c r="O3" s="1" t="s">
        <v>18</v>
      </c>
      <c r="Q3" s="1" t="s">
        <v>9</v>
      </c>
      <c r="R3" s="1" t="s">
        <v>19</v>
      </c>
      <c r="T3" s="1" t="s">
        <v>24</v>
      </c>
      <c r="U3" s="1" t="s">
        <v>25</v>
      </c>
    </row>
    <row r="4" spans="1:40" x14ac:dyDescent="0.2">
      <c r="A4">
        <v>1</v>
      </c>
      <c r="B4" s="23">
        <v>8.9899999999999997E-3</v>
      </c>
      <c r="C4">
        <f t="shared" ref="C4:C53" si="0">EXP(-A4*B4)</f>
        <v>0.99105028922622362</v>
      </c>
      <c r="E4">
        <f>E3+1</f>
        <v>61</v>
      </c>
      <c r="F4">
        <v>7.1002599999999997E-3</v>
      </c>
      <c r="G4">
        <f>(1-F4)*G3</f>
        <v>0.98647779355864618</v>
      </c>
      <c r="I4" s="7" t="s">
        <v>31</v>
      </c>
      <c r="J4" s="10">
        <v>20</v>
      </c>
      <c r="L4">
        <f t="shared" ref="L4:L54" si="1">A3</f>
        <v>0</v>
      </c>
      <c r="M4">
        <f>J9</f>
        <v>80000</v>
      </c>
      <c r="N4">
        <f>J8</f>
        <v>20000</v>
      </c>
      <c r="O4">
        <f>M4+N4</f>
        <v>100000</v>
      </c>
      <c r="Q4">
        <v>0</v>
      </c>
      <c r="R4">
        <v>0</v>
      </c>
      <c r="T4">
        <v>0</v>
      </c>
      <c r="U4">
        <v>0</v>
      </c>
      <c r="W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f>SUM(Y4:AC4)</f>
        <v>0</v>
      </c>
    </row>
    <row r="5" spans="1:40" x14ac:dyDescent="0.2">
      <c r="A5">
        <f>A4+1</f>
        <v>2</v>
      </c>
      <c r="B5" s="23">
        <v>1.094E-2</v>
      </c>
      <c r="C5">
        <f t="shared" si="0"/>
        <v>0.97835763092302763</v>
      </c>
      <c r="E5">
        <f t="shared" ref="E5:E62" si="2">E4+1</f>
        <v>62</v>
      </c>
      <c r="F5">
        <v>7.8151000000000002E-3</v>
      </c>
      <c r="G5">
        <f t="shared" ref="G5:G62" si="3">(1-F5)*G4</f>
        <v>0.97876837095420599</v>
      </c>
      <c r="I5" s="7" t="s">
        <v>15</v>
      </c>
      <c r="J5" s="12">
        <v>1.4E-2</v>
      </c>
      <c r="L5">
        <f t="shared" si="1"/>
        <v>1</v>
      </c>
      <c r="M5">
        <f t="shared" ref="M5:M54" si="4">$M$4/C4</f>
        <v>80722.442513448157</v>
      </c>
      <c r="N5">
        <f t="shared" ref="N5:N54" si="5">$N$4/C4</f>
        <v>20180.610628362039</v>
      </c>
      <c r="O5">
        <f t="shared" ref="O5:O54" si="6">M5+N5</f>
        <v>100903.0531418102</v>
      </c>
      <c r="Q5">
        <f t="shared" ref="Q5:Q54" si="7">G3*(1-$J$7)^A3*$J$7</f>
        <v>0.14902981949999999</v>
      </c>
      <c r="R5">
        <f>1*(1-$J$7)^A3*F3</f>
        <v>6.4678699999999997E-3</v>
      </c>
      <c r="T5">
        <f>(O5-20)*C4</f>
        <v>99980.178994215486</v>
      </c>
      <c r="U5">
        <f>MAX(O5,$O$4)*C4</f>
        <v>100000.00000000001</v>
      </c>
      <c r="W5">
        <f>$J$3*(1+$J$2)</f>
        <v>51</v>
      </c>
      <c r="Y5">
        <f>(1-$J$6)*(T5*Q5)</f>
        <v>14572.22741244574</v>
      </c>
      <c r="Z5">
        <f>(1-$J$6)*(U5*R5)</f>
        <v>632.55768599999999</v>
      </c>
      <c r="AA5">
        <f>$J$5*(T5*Q5)</f>
        <v>208.60039240719874</v>
      </c>
      <c r="AB5">
        <f>$J$5*(U5*R5)</f>
        <v>9.0550180000000005</v>
      </c>
      <c r="AC5">
        <f>W5*C4*(1-$J$7)^A3*1</f>
        <v>50.543564750537406</v>
      </c>
      <c r="AD5">
        <f t="shared" ref="AD5:AD54" si="8">SUM(Y5:AC5)</f>
        <v>15472.984073603477</v>
      </c>
    </row>
    <row r="6" spans="1:40" x14ac:dyDescent="0.2">
      <c r="A6">
        <f t="shared" ref="A6:A53" si="9">A5+1</f>
        <v>3</v>
      </c>
      <c r="B6" s="23">
        <v>1.273E-2</v>
      </c>
      <c r="C6">
        <f t="shared" si="0"/>
        <v>0.96253004280829835</v>
      </c>
      <c r="E6">
        <f t="shared" si="2"/>
        <v>63</v>
      </c>
      <c r="F6">
        <v>8.6648699999999999E-3</v>
      </c>
      <c r="G6">
        <f t="shared" si="3"/>
        <v>0.97028747025977602</v>
      </c>
      <c r="I6" s="7" t="s">
        <v>8</v>
      </c>
      <c r="J6" s="12">
        <v>2.1999999999999999E-2</v>
      </c>
      <c r="L6">
        <f t="shared" si="1"/>
        <v>2</v>
      </c>
      <c r="M6">
        <f t="shared" si="4"/>
        <v>81769.689806093011</v>
      </c>
      <c r="N6">
        <f t="shared" si="5"/>
        <v>20442.422451523253</v>
      </c>
      <c r="O6">
        <f t="shared" si="6"/>
        <v>102212.11225761626</v>
      </c>
      <c r="Q6">
        <f t="shared" si="7"/>
        <v>0.12577591867872737</v>
      </c>
      <c r="R6">
        <f t="shared" ref="R6:R54" si="10">G3*(1-$J$7)^A4*F4</f>
        <v>5.9961859751507295E-3</v>
      </c>
      <c r="T6">
        <f t="shared" ref="T6:T54" si="11">(O6-20)*C5</f>
        <v>99980.43284738154</v>
      </c>
      <c r="U6">
        <f t="shared" ref="U6:U54" si="12">MAX(O6,$O$4)*C5</f>
        <v>100000</v>
      </c>
      <c r="W6">
        <f>W5*(1+$J$2)</f>
        <v>52.02</v>
      </c>
      <c r="Y6">
        <f t="shared" ref="Y6:Z54" si="13">(1-$J$6)*(T6*Q6)</f>
        <v>12298.477913868144</v>
      </c>
      <c r="Z6">
        <f t="shared" si="13"/>
        <v>586.42698836974125</v>
      </c>
      <c r="AA6">
        <f t="shared" ref="AA6:AB54" si="14">$J$5*(T6*Q6)</f>
        <v>176.05183107786712</v>
      </c>
      <c r="AB6">
        <f t="shared" si="14"/>
        <v>8.3946603652110205</v>
      </c>
      <c r="AC6">
        <f>W5*C4*(1-$J$7)^A3*G3</f>
        <v>50.216655544394349</v>
      </c>
      <c r="AD6">
        <f t="shared" si="8"/>
        <v>13119.56804922536</v>
      </c>
    </row>
    <row r="7" spans="1:40" x14ac:dyDescent="0.2">
      <c r="A7">
        <f t="shared" si="9"/>
        <v>4</v>
      </c>
      <c r="B7" s="23">
        <v>1.3820000000000001E-2</v>
      </c>
      <c r="C7">
        <f t="shared" si="0"/>
        <v>0.94622016921081209</v>
      </c>
      <c r="E7">
        <f t="shared" si="2"/>
        <v>64</v>
      </c>
      <c r="F7">
        <v>9.6527000000000002E-3</v>
      </c>
      <c r="G7">
        <f t="shared" si="3"/>
        <v>0.9609215763955995</v>
      </c>
      <c r="I7" s="7" t="s">
        <v>9</v>
      </c>
      <c r="J7" s="11">
        <v>0.15</v>
      </c>
      <c r="L7">
        <f t="shared" si="1"/>
        <v>3</v>
      </c>
      <c r="M7">
        <f t="shared" si="4"/>
        <v>83114.288845042465</v>
      </c>
      <c r="N7">
        <f t="shared" si="5"/>
        <v>20778.572211260616</v>
      </c>
      <c r="O7">
        <f t="shared" si="6"/>
        <v>103892.86105630308</v>
      </c>
      <c r="Q7">
        <f t="shared" si="7"/>
        <v>0.10607402220216205</v>
      </c>
      <c r="R7">
        <f t="shared" si="10"/>
        <v>5.5700578317080269E-3</v>
      </c>
      <c r="T7">
        <f t="shared" si="11"/>
        <v>99980.749399143824</v>
      </c>
      <c r="U7">
        <f t="shared" si="12"/>
        <v>100000</v>
      </c>
      <c r="W7">
        <f t="shared" ref="W7:W54" si="15">W6*(1+$J$2)</f>
        <v>53.060400000000001</v>
      </c>
      <c r="Y7">
        <f t="shared" si="13"/>
        <v>10372.042306459403</v>
      </c>
      <c r="Z7">
        <f t="shared" si="13"/>
        <v>544.7516559410451</v>
      </c>
      <c r="AA7">
        <f t="shared" si="14"/>
        <v>148.47504324175017</v>
      </c>
      <c r="AB7">
        <f t="shared" si="14"/>
        <v>7.7980809643912385</v>
      </c>
      <c r="AC7">
        <f t="shared" ref="AC7:AC54" si="16">W6*C5*(1-$J$7)^A4*G4</f>
        <v>42.675068183548291</v>
      </c>
      <c r="AD7">
        <f t="shared" si="8"/>
        <v>11115.742154790136</v>
      </c>
    </row>
    <row r="8" spans="1:40" x14ac:dyDescent="0.2">
      <c r="A8">
        <f t="shared" si="9"/>
        <v>5</v>
      </c>
      <c r="B8" s="24">
        <v>1.4500000000000001E-2</v>
      </c>
      <c r="C8">
        <f t="shared" si="0"/>
        <v>0.93006574666027841</v>
      </c>
      <c r="E8">
        <f t="shared" si="2"/>
        <v>65</v>
      </c>
      <c r="F8">
        <v>1.0795270000000001E-2</v>
      </c>
      <c r="G8">
        <f t="shared" si="3"/>
        <v>0.95054816852958335</v>
      </c>
      <c r="I8" s="7" t="s">
        <v>10</v>
      </c>
      <c r="J8" s="10">
        <v>20000</v>
      </c>
      <c r="L8">
        <f t="shared" si="1"/>
        <v>4</v>
      </c>
      <c r="M8">
        <f t="shared" si="4"/>
        <v>84546.918997428904</v>
      </c>
      <c r="N8">
        <f t="shared" si="5"/>
        <v>21136.729749357226</v>
      </c>
      <c r="O8">
        <f t="shared" si="6"/>
        <v>105683.64874678613</v>
      </c>
      <c r="Q8">
        <f t="shared" si="7"/>
        <v>8.9381668900992736E-2</v>
      </c>
      <c r="R8">
        <f t="shared" si="10"/>
        <v>5.208333138966805E-3</v>
      </c>
      <c r="T8">
        <f t="shared" si="11"/>
        <v>99981.075596615789</v>
      </c>
      <c r="U8">
        <f t="shared" si="12"/>
        <v>100000</v>
      </c>
      <c r="W8">
        <f t="shared" si="15"/>
        <v>54.121608000000002</v>
      </c>
      <c r="Y8">
        <f t="shared" si="13"/>
        <v>8739.8729366443167</v>
      </c>
      <c r="Z8">
        <f t="shared" si="13"/>
        <v>509.37498099095347</v>
      </c>
      <c r="AA8">
        <f t="shared" si="14"/>
        <v>125.11065553478572</v>
      </c>
      <c r="AB8">
        <f t="shared" si="14"/>
        <v>7.2916663945535269</v>
      </c>
      <c r="AC8">
        <f t="shared" si="16"/>
        <v>36.116245078061176</v>
      </c>
      <c r="AD8">
        <f t="shared" si="8"/>
        <v>9417.7664846426705</v>
      </c>
    </row>
    <row r="9" spans="1:40" x14ac:dyDescent="0.2">
      <c r="A9">
        <f t="shared" si="9"/>
        <v>6</v>
      </c>
      <c r="B9" s="23">
        <v>1.5339999999999999E-2</v>
      </c>
      <c r="C9">
        <f t="shared" si="0"/>
        <v>0.91206866606878301</v>
      </c>
      <c r="E9">
        <f t="shared" si="2"/>
        <v>66</v>
      </c>
      <c r="F9">
        <v>1.1728260000000001E-2</v>
      </c>
      <c r="G9">
        <f t="shared" si="3"/>
        <v>0.93939989246654454</v>
      </c>
      <c r="I9" s="7" t="s">
        <v>12</v>
      </c>
      <c r="J9" s="10">
        <v>80000</v>
      </c>
      <c r="L9">
        <f t="shared" si="1"/>
        <v>5</v>
      </c>
      <c r="M9">
        <f t="shared" si="4"/>
        <v>86015.424487212411</v>
      </c>
      <c r="N9">
        <f t="shared" si="5"/>
        <v>21503.856121803103</v>
      </c>
      <c r="O9">
        <f t="shared" si="6"/>
        <v>107519.28060901552</v>
      </c>
      <c r="Q9">
        <f t="shared" si="7"/>
        <v>7.5241060295753295E-2</v>
      </c>
      <c r="R9">
        <f t="shared" si="10"/>
        <v>4.8890551339368041E-3</v>
      </c>
      <c r="T9">
        <f t="shared" si="11"/>
        <v>99981.398685066815</v>
      </c>
      <c r="U9">
        <f t="shared" si="12"/>
        <v>100000.00000000001</v>
      </c>
      <c r="W9">
        <f t="shared" si="15"/>
        <v>55.204040160000005</v>
      </c>
      <c r="Y9">
        <f t="shared" si="13"/>
        <v>7357.2069050846903</v>
      </c>
      <c r="Z9">
        <f t="shared" si="13"/>
        <v>478.14959209901951</v>
      </c>
      <c r="AA9">
        <f t="shared" si="14"/>
        <v>105.31789025683607</v>
      </c>
      <c r="AB9">
        <f t="shared" si="14"/>
        <v>6.8446771875115271</v>
      </c>
      <c r="AC9">
        <f t="shared" si="16"/>
        <v>30.515472065350622</v>
      </c>
      <c r="AD9">
        <f t="shared" si="8"/>
        <v>7978.034536693408</v>
      </c>
    </row>
    <row r="10" spans="1:40" x14ac:dyDescent="0.2">
      <c r="A10">
        <f t="shared" si="9"/>
        <v>7</v>
      </c>
      <c r="B10" s="23">
        <v>1.5990000000000001E-2</v>
      </c>
      <c r="C10">
        <f t="shared" si="0"/>
        <v>0.89410684278884178</v>
      </c>
      <c r="E10">
        <f t="shared" si="2"/>
        <v>67</v>
      </c>
      <c r="F10">
        <v>1.2797940000000001E-2</v>
      </c>
      <c r="G10">
        <f t="shared" si="3"/>
        <v>0.9273775090067512</v>
      </c>
      <c r="I10" s="7" t="s">
        <v>13</v>
      </c>
      <c r="J10" s="10">
        <f>J8+J9</f>
        <v>100000</v>
      </c>
      <c r="L10">
        <f t="shared" si="1"/>
        <v>6</v>
      </c>
      <c r="M10">
        <f t="shared" si="4"/>
        <v>87712.694204064304</v>
      </c>
      <c r="N10">
        <f t="shared" si="5"/>
        <v>21928.173551016076</v>
      </c>
      <c r="O10">
        <f t="shared" si="6"/>
        <v>109640.86775508038</v>
      </c>
      <c r="Q10">
        <f t="shared" si="7"/>
        <v>6.3264490824558192E-2</v>
      </c>
      <c r="R10">
        <f t="shared" si="10"/>
        <v>4.6027361788806417E-3</v>
      </c>
      <c r="T10">
        <f t="shared" si="11"/>
        <v>99981.758626678638</v>
      </c>
      <c r="U10">
        <f t="shared" si="12"/>
        <v>100000.00000000001</v>
      </c>
      <c r="W10">
        <f t="shared" si="15"/>
        <v>56.308120963200004</v>
      </c>
      <c r="Y10">
        <f t="shared" si="13"/>
        <v>6186.1385601329666</v>
      </c>
      <c r="Z10">
        <f t="shared" si="13"/>
        <v>450.1475982945268</v>
      </c>
      <c r="AA10">
        <f t="shared" si="14"/>
        <v>88.554130717649826</v>
      </c>
      <c r="AB10">
        <f t="shared" si="14"/>
        <v>6.4438306504328988</v>
      </c>
      <c r="AC10">
        <f t="shared" si="16"/>
        <v>25.754205761798758</v>
      </c>
      <c r="AD10">
        <f t="shared" si="8"/>
        <v>6757.0383255573743</v>
      </c>
    </row>
    <row r="11" spans="1:40" x14ac:dyDescent="0.2">
      <c r="A11">
        <f t="shared" si="9"/>
        <v>8</v>
      </c>
      <c r="B11" s="23">
        <v>1.6729999999999998E-2</v>
      </c>
      <c r="C11">
        <f t="shared" si="0"/>
        <v>0.87473001020902053</v>
      </c>
      <c r="E11">
        <f t="shared" si="2"/>
        <v>68</v>
      </c>
      <c r="F11">
        <v>1.397499E-2</v>
      </c>
      <c r="G11">
        <f t="shared" si="3"/>
        <v>0.91441741759215689</v>
      </c>
      <c r="L11">
        <f t="shared" si="1"/>
        <v>7</v>
      </c>
      <c r="M11">
        <f t="shared" si="4"/>
        <v>89474.765398807416</v>
      </c>
      <c r="N11">
        <f t="shared" si="5"/>
        <v>22368.691349701854</v>
      </c>
      <c r="O11">
        <f t="shared" si="6"/>
        <v>111843.45674850927</v>
      </c>
      <c r="Q11">
        <f t="shared" si="7"/>
        <v>5.3144132163290135E-2</v>
      </c>
      <c r="R11">
        <f t="shared" si="10"/>
        <v>4.2045669172288535E-3</v>
      </c>
      <c r="T11">
        <f t="shared" si="11"/>
        <v>99982.117863144231</v>
      </c>
      <c r="U11">
        <f t="shared" si="12"/>
        <v>100000</v>
      </c>
      <c r="W11">
        <f t="shared" si="15"/>
        <v>57.434283382464002</v>
      </c>
      <c r="Y11">
        <f t="shared" si="13"/>
        <v>5196.5667021995278</v>
      </c>
      <c r="Z11">
        <f t="shared" si="13"/>
        <v>411.20664450498185</v>
      </c>
      <c r="AA11">
        <f t="shared" si="14"/>
        <v>74.388480399584239</v>
      </c>
      <c r="AB11">
        <f t="shared" si="14"/>
        <v>5.886393684120395</v>
      </c>
      <c r="AC11">
        <f t="shared" si="16"/>
        <v>21.660442709994363</v>
      </c>
      <c r="AD11">
        <f t="shared" si="8"/>
        <v>5709.7086634982097</v>
      </c>
    </row>
    <row r="12" spans="1:40" x14ac:dyDescent="0.2">
      <c r="A12">
        <f t="shared" si="9"/>
        <v>9</v>
      </c>
      <c r="B12" s="23">
        <v>1.7500000000000002E-2</v>
      </c>
      <c r="C12">
        <f t="shared" si="0"/>
        <v>0.85427681360847951</v>
      </c>
      <c r="E12">
        <f t="shared" si="2"/>
        <v>69</v>
      </c>
      <c r="F12">
        <v>1.5660050000000002E-2</v>
      </c>
      <c r="G12">
        <f t="shared" si="3"/>
        <v>0.90009759511179277</v>
      </c>
      <c r="L12">
        <f t="shared" si="1"/>
        <v>8</v>
      </c>
      <c r="M12">
        <f t="shared" si="4"/>
        <v>91456.791314252099</v>
      </c>
      <c r="N12">
        <f t="shared" si="5"/>
        <v>22864.197828563025</v>
      </c>
      <c r="O12">
        <f t="shared" si="6"/>
        <v>114320.98914281512</v>
      </c>
      <c r="Q12">
        <f t="shared" si="7"/>
        <v>4.4594397236235435E-2</v>
      </c>
      <c r="R12">
        <f t="shared" si="10"/>
        <v>3.8541006837411918E-3</v>
      </c>
      <c r="T12">
        <f t="shared" si="11"/>
        <v>99982.505399795817</v>
      </c>
      <c r="U12">
        <f t="shared" si="12"/>
        <v>99999.999999999985</v>
      </c>
      <c r="W12">
        <f t="shared" si="15"/>
        <v>58.582969050113284</v>
      </c>
      <c r="Y12">
        <f t="shared" si="13"/>
        <v>4360.5690520981525</v>
      </c>
      <c r="Z12">
        <f t="shared" si="13"/>
        <v>376.93104686988852</v>
      </c>
      <c r="AA12">
        <f t="shared" si="14"/>
        <v>62.42123387461568</v>
      </c>
      <c r="AB12">
        <f t="shared" si="14"/>
        <v>5.3957409572376678</v>
      </c>
      <c r="AC12">
        <f t="shared" si="16"/>
        <v>18.193853179656895</v>
      </c>
      <c r="AD12">
        <f t="shared" si="8"/>
        <v>4823.5109269795512</v>
      </c>
    </row>
    <row r="13" spans="1:40" x14ac:dyDescent="0.2">
      <c r="A13">
        <f t="shared" si="9"/>
        <v>10</v>
      </c>
      <c r="B13" s="24">
        <v>1.805E-2</v>
      </c>
      <c r="C13">
        <f t="shared" si="0"/>
        <v>0.83485268069694352</v>
      </c>
      <c r="E13">
        <f t="shared" si="2"/>
        <v>70</v>
      </c>
      <c r="F13">
        <v>1.7473579999999999E-2</v>
      </c>
      <c r="G13">
        <f t="shared" si="3"/>
        <v>0.88436966777579928</v>
      </c>
      <c r="L13">
        <f t="shared" si="1"/>
        <v>9</v>
      </c>
      <c r="M13">
        <f t="shared" si="4"/>
        <v>93646.4606385355</v>
      </c>
      <c r="N13">
        <f t="shared" si="5"/>
        <v>23411.615159633875</v>
      </c>
      <c r="O13">
        <f t="shared" si="6"/>
        <v>117058.07579816938</v>
      </c>
      <c r="Q13">
        <f t="shared" si="7"/>
        <v>3.737551233368256E-2</v>
      </c>
      <c r="R13">
        <f t="shared" si="10"/>
        <v>3.5315021141170341E-3</v>
      </c>
      <c r="T13">
        <f t="shared" si="11"/>
        <v>99982.914463727837</v>
      </c>
      <c r="U13">
        <f t="shared" si="12"/>
        <v>100000</v>
      </c>
      <c r="W13">
        <f t="shared" si="15"/>
        <v>59.754628431115549</v>
      </c>
      <c r="Y13">
        <f t="shared" si="13"/>
        <v>3654.7005743372633</v>
      </c>
      <c r="Z13">
        <f t="shared" si="13"/>
        <v>345.38090676064593</v>
      </c>
      <c r="AA13">
        <f t="shared" si="14"/>
        <v>52.31677713775224</v>
      </c>
      <c r="AB13">
        <f t="shared" si="14"/>
        <v>4.9441029597638479</v>
      </c>
      <c r="AC13">
        <f t="shared" si="16"/>
        <v>15.234718854267523</v>
      </c>
      <c r="AD13">
        <f t="shared" si="8"/>
        <v>4072.5770800496925</v>
      </c>
    </row>
    <row r="14" spans="1:40" x14ac:dyDescent="0.2">
      <c r="A14">
        <f t="shared" si="9"/>
        <v>11</v>
      </c>
      <c r="B14" s="23">
        <v>1.8419999999999999E-2</v>
      </c>
      <c r="C14">
        <f t="shared" si="0"/>
        <v>0.81658848610010659</v>
      </c>
      <c r="E14">
        <f t="shared" si="2"/>
        <v>71</v>
      </c>
      <c r="F14">
        <v>1.9737480000000002E-2</v>
      </c>
      <c r="G14">
        <f t="shared" si="3"/>
        <v>0.86691443914546784</v>
      </c>
      <c r="L14">
        <f t="shared" si="1"/>
        <v>10</v>
      </c>
      <c r="M14">
        <f t="shared" si="4"/>
        <v>95825.289718438929</v>
      </c>
      <c r="N14">
        <f t="shared" si="5"/>
        <v>23956.322429609732</v>
      </c>
      <c r="O14">
        <f t="shared" si="6"/>
        <v>119781.61214804866</v>
      </c>
      <c r="Q14">
        <f t="shared" si="7"/>
        <v>3.1271678450497248E-2</v>
      </c>
      <c r="R14">
        <f t="shared" si="10"/>
        <v>3.3167135542194852E-3</v>
      </c>
      <c r="T14">
        <f t="shared" si="11"/>
        <v>99983.302946386058</v>
      </c>
      <c r="U14">
        <f t="shared" si="12"/>
        <v>100000</v>
      </c>
      <c r="W14">
        <f t="shared" si="15"/>
        <v>60.949720999737863</v>
      </c>
      <c r="Y14">
        <f t="shared" si="13"/>
        <v>3057.8594947545621</v>
      </c>
      <c r="Z14">
        <f t="shared" si="13"/>
        <v>324.37458560266566</v>
      </c>
      <c r="AA14">
        <f t="shared" si="14"/>
        <v>43.773039802212544</v>
      </c>
      <c r="AB14">
        <f t="shared" si="14"/>
        <v>4.6433989759072798</v>
      </c>
      <c r="AC14">
        <f t="shared" si="16"/>
        <v>12.719383586272281</v>
      </c>
      <c r="AD14">
        <f t="shared" si="8"/>
        <v>3443.3699027216198</v>
      </c>
    </row>
    <row r="15" spans="1:40" x14ac:dyDescent="0.2">
      <c r="A15">
        <f t="shared" si="9"/>
        <v>12</v>
      </c>
      <c r="B15" s="23">
        <v>1.8689999999999998E-2</v>
      </c>
      <c r="C15">
        <f t="shared" si="0"/>
        <v>0.7990913574619708</v>
      </c>
      <c r="E15">
        <f t="shared" si="2"/>
        <v>72</v>
      </c>
      <c r="F15">
        <v>2.1721769999999998E-2</v>
      </c>
      <c r="G15">
        <f t="shared" si="3"/>
        <v>0.84808352308867097</v>
      </c>
      <c r="L15">
        <f t="shared" si="1"/>
        <v>11</v>
      </c>
      <c r="M15">
        <f t="shared" si="4"/>
        <v>97968.562331887573</v>
      </c>
      <c r="N15">
        <f t="shared" si="5"/>
        <v>24492.140582971893</v>
      </c>
      <c r="O15">
        <f t="shared" si="6"/>
        <v>122460.70291485946</v>
      </c>
      <c r="Q15">
        <f t="shared" si="7"/>
        <v>2.6116462734054477E-2</v>
      </c>
      <c r="R15">
        <f t="shared" si="10"/>
        <v>3.0964263257878912E-3</v>
      </c>
      <c r="T15">
        <f t="shared" si="11"/>
        <v>99983.668230277995</v>
      </c>
      <c r="U15">
        <f t="shared" si="12"/>
        <v>100000</v>
      </c>
      <c r="W15">
        <f t="shared" si="15"/>
        <v>62.168715419732621</v>
      </c>
      <c r="Y15">
        <f t="shared" si="13"/>
        <v>2553.7729109524189</v>
      </c>
      <c r="Z15">
        <f t="shared" si="13"/>
        <v>302.83049466205574</v>
      </c>
      <c r="AA15">
        <f t="shared" si="14"/>
        <v>36.557076434901703</v>
      </c>
      <c r="AB15">
        <f t="shared" si="14"/>
        <v>4.3349968561030474</v>
      </c>
      <c r="AC15">
        <f t="shared" si="16"/>
        <v>10.608195156562809</v>
      </c>
      <c r="AD15">
        <f t="shared" si="8"/>
        <v>2908.103674062042</v>
      </c>
    </row>
    <row r="16" spans="1:40" x14ac:dyDescent="0.2">
      <c r="A16">
        <f t="shared" si="9"/>
        <v>13</v>
      </c>
      <c r="B16" s="23">
        <v>1.899E-2</v>
      </c>
      <c r="C16">
        <f t="shared" si="0"/>
        <v>0.78124224842246048</v>
      </c>
      <c r="E16">
        <f t="shared" si="2"/>
        <v>73</v>
      </c>
      <c r="F16">
        <v>2.3921029999999999E-2</v>
      </c>
      <c r="G16">
        <f t="shared" si="3"/>
        <v>0.82779649169036118</v>
      </c>
      <c r="L16">
        <f t="shared" si="1"/>
        <v>12</v>
      </c>
      <c r="M16">
        <f t="shared" si="4"/>
        <v>100113.7094688291</v>
      </c>
      <c r="N16">
        <f t="shared" si="5"/>
        <v>25028.427367207274</v>
      </c>
      <c r="O16">
        <f t="shared" si="6"/>
        <v>125142.13683603637</v>
      </c>
      <c r="Q16">
        <f t="shared" si="7"/>
        <v>2.1760841137194783E-2</v>
      </c>
      <c r="R16">
        <f t="shared" si="10"/>
        <v>2.921014578343492E-3</v>
      </c>
      <c r="T16">
        <f t="shared" si="11"/>
        <v>99984.01817285076</v>
      </c>
      <c r="U16">
        <f t="shared" si="12"/>
        <v>100000</v>
      </c>
      <c r="W16">
        <f t="shared" si="15"/>
        <v>63.412089728127278</v>
      </c>
      <c r="Y16">
        <f t="shared" si="13"/>
        <v>2127.8701363320097</v>
      </c>
      <c r="Z16">
        <f t="shared" si="13"/>
        <v>285.67522576199354</v>
      </c>
      <c r="AA16">
        <f t="shared" si="14"/>
        <v>30.460308700049222</v>
      </c>
      <c r="AB16">
        <f t="shared" si="14"/>
        <v>4.0894204096808888</v>
      </c>
      <c r="AC16">
        <f t="shared" si="16"/>
        <v>8.83890043002779</v>
      </c>
      <c r="AD16">
        <f t="shared" si="8"/>
        <v>2456.9339916337613</v>
      </c>
    </row>
    <row r="17" spans="1:30" x14ac:dyDescent="0.2">
      <c r="A17">
        <f t="shared" si="9"/>
        <v>14</v>
      </c>
      <c r="B17" s="23">
        <v>1.9019999999999999E-2</v>
      </c>
      <c r="C17">
        <f t="shared" si="0"/>
        <v>0.76622455458692873</v>
      </c>
      <c r="E17">
        <f t="shared" si="2"/>
        <v>74</v>
      </c>
      <c r="F17">
        <v>2.5978890000000001E-2</v>
      </c>
      <c r="G17">
        <f t="shared" si="3"/>
        <v>0.80629125769035137</v>
      </c>
      <c r="L17">
        <f t="shared" si="1"/>
        <v>13</v>
      </c>
      <c r="M17">
        <f t="shared" si="4"/>
        <v>102401.01602485227</v>
      </c>
      <c r="N17">
        <f t="shared" si="5"/>
        <v>25600.254006213068</v>
      </c>
      <c r="O17">
        <f t="shared" si="6"/>
        <v>128001.27003106535</v>
      </c>
      <c r="Q17">
        <f t="shared" si="7"/>
        <v>1.8094933578355184E-2</v>
      </c>
      <c r="R17">
        <f t="shared" si="10"/>
        <v>2.6785425884025397E-3</v>
      </c>
      <c r="T17">
        <f t="shared" si="11"/>
        <v>99984.37515503155</v>
      </c>
      <c r="U17">
        <f t="shared" si="12"/>
        <v>100000</v>
      </c>
      <c r="W17">
        <f t="shared" si="15"/>
        <v>64.680331522689826</v>
      </c>
      <c r="Y17">
        <f t="shared" si="13"/>
        <v>1769.407993502962</v>
      </c>
      <c r="Z17">
        <f t="shared" si="13"/>
        <v>261.96146514576839</v>
      </c>
      <c r="AA17">
        <f t="shared" si="14"/>
        <v>25.328948782250993</v>
      </c>
      <c r="AB17">
        <f t="shared" si="14"/>
        <v>3.749959623763556</v>
      </c>
      <c r="AC17">
        <f t="shared" si="16"/>
        <v>7.351109949264016</v>
      </c>
      <c r="AD17">
        <f t="shared" si="8"/>
        <v>2067.7994770040086</v>
      </c>
    </row>
    <row r="18" spans="1:30" x14ac:dyDescent="0.2">
      <c r="A18">
        <f t="shared" si="9"/>
        <v>15</v>
      </c>
      <c r="B18" s="24">
        <v>1.924E-2</v>
      </c>
      <c r="C18">
        <f t="shared" si="0"/>
        <v>0.74931187021379708</v>
      </c>
      <c r="E18">
        <f t="shared" si="2"/>
        <v>75</v>
      </c>
      <c r="F18">
        <v>2.922232E-2</v>
      </c>
      <c r="G18">
        <f t="shared" si="3"/>
        <v>0.78272955654492149</v>
      </c>
      <c r="L18">
        <f t="shared" si="1"/>
        <v>14</v>
      </c>
      <c r="M18">
        <f t="shared" si="4"/>
        <v>104408.03485229987</v>
      </c>
      <c r="N18">
        <f t="shared" si="5"/>
        <v>26102.008713074967</v>
      </c>
      <c r="O18">
        <f t="shared" si="6"/>
        <v>130510.04356537483</v>
      </c>
      <c r="Q18">
        <f t="shared" si="7"/>
        <v>1.5012771509972439E-2</v>
      </c>
      <c r="R18">
        <f t="shared" si="10"/>
        <v>2.452813544196436E-3</v>
      </c>
      <c r="T18">
        <f t="shared" si="11"/>
        <v>99984.675508908258</v>
      </c>
      <c r="U18">
        <f t="shared" si="12"/>
        <v>99999.999999999985</v>
      </c>
      <c r="W18">
        <f t="shared" si="15"/>
        <v>65.973938153143621</v>
      </c>
      <c r="Y18">
        <f t="shared" si="13"/>
        <v>1468.0240519798692</v>
      </c>
      <c r="Z18">
        <f t="shared" si="13"/>
        <v>239.88516462241142</v>
      </c>
      <c r="AA18">
        <f t="shared" si="14"/>
        <v>21.014659230795676</v>
      </c>
      <c r="AB18">
        <f t="shared" si="14"/>
        <v>3.4339389618750102</v>
      </c>
      <c r="AC18">
        <f t="shared" si="16"/>
        <v>6.0957015111127033</v>
      </c>
      <c r="AD18">
        <f t="shared" si="8"/>
        <v>1738.4535163060639</v>
      </c>
    </row>
    <row r="19" spans="1:30" x14ac:dyDescent="0.2">
      <c r="A19">
        <f t="shared" si="9"/>
        <v>16</v>
      </c>
      <c r="B19" s="23">
        <v>1.8859999999999998E-2</v>
      </c>
      <c r="C19">
        <f t="shared" si="0"/>
        <v>0.73951552731974513</v>
      </c>
      <c r="E19">
        <f t="shared" si="2"/>
        <v>76</v>
      </c>
      <c r="F19">
        <v>3.2869429999999998E-2</v>
      </c>
      <c r="G19">
        <f t="shared" si="3"/>
        <v>0.75700168217713715</v>
      </c>
      <c r="L19">
        <f t="shared" si="1"/>
        <v>15</v>
      </c>
      <c r="M19">
        <f t="shared" si="4"/>
        <v>106764.62389041566</v>
      </c>
      <c r="N19">
        <f t="shared" si="5"/>
        <v>26691.155972603916</v>
      </c>
      <c r="O19">
        <f t="shared" si="6"/>
        <v>133455.77986301959</v>
      </c>
      <c r="Q19">
        <f t="shared" si="7"/>
        <v>1.2429342914771772E-2</v>
      </c>
      <c r="R19">
        <f t="shared" si="10"/>
        <v>2.2100857913653449E-3</v>
      </c>
      <c r="T19">
        <f t="shared" si="11"/>
        <v>99985.013762595729</v>
      </c>
      <c r="U19">
        <f t="shared" si="12"/>
        <v>100000.00000000001</v>
      </c>
      <c r="W19">
        <f t="shared" si="15"/>
        <v>67.293416916206496</v>
      </c>
      <c r="Y19">
        <f t="shared" si="13"/>
        <v>1215.4075659008208</v>
      </c>
      <c r="Z19">
        <f t="shared" si="13"/>
        <v>216.14639039553074</v>
      </c>
      <c r="AA19">
        <f t="shared" si="14"/>
        <v>17.398472313508684</v>
      </c>
      <c r="AB19">
        <f t="shared" si="14"/>
        <v>3.0941201079114831</v>
      </c>
      <c r="AC19">
        <f t="shared" si="16"/>
        <v>5.0593892089235428</v>
      </c>
      <c r="AD19">
        <f t="shared" si="8"/>
        <v>1457.1059379266951</v>
      </c>
    </row>
    <row r="20" spans="1:30" x14ac:dyDescent="0.2">
      <c r="A20">
        <f t="shared" si="9"/>
        <v>17</v>
      </c>
      <c r="B20" s="23">
        <v>1.8710000000000001E-2</v>
      </c>
      <c r="C20">
        <f t="shared" si="0"/>
        <v>0.72755185800199162</v>
      </c>
      <c r="E20">
        <f t="shared" si="2"/>
        <v>77</v>
      </c>
      <c r="F20">
        <v>3.7547710000000005E-2</v>
      </c>
      <c r="G20">
        <f t="shared" si="3"/>
        <v>0.72857800254523786</v>
      </c>
      <c r="L20">
        <f t="shared" si="1"/>
        <v>16</v>
      </c>
      <c r="M20">
        <f t="shared" si="4"/>
        <v>108178.93207725754</v>
      </c>
      <c r="N20">
        <f t="shared" si="5"/>
        <v>27044.733019314386</v>
      </c>
      <c r="O20">
        <f t="shared" si="6"/>
        <v>135223.66509657193</v>
      </c>
      <c r="Q20">
        <f t="shared" si="7"/>
        <v>1.025620937691759E-2</v>
      </c>
      <c r="R20">
        <f t="shared" si="10"/>
        <v>2.0582140042560955E-3</v>
      </c>
      <c r="T20">
        <f t="shared" si="11"/>
        <v>99985.209689453608</v>
      </c>
      <c r="U20">
        <f t="shared" si="12"/>
        <v>100000</v>
      </c>
      <c r="W20">
        <f t="shared" si="15"/>
        <v>68.639285254530634</v>
      </c>
      <c r="Y20">
        <f t="shared" si="13"/>
        <v>1002.9089217763045</v>
      </c>
      <c r="Z20">
        <f t="shared" si="13"/>
        <v>201.29332961624613</v>
      </c>
      <c r="AA20">
        <f t="shared" si="14"/>
        <v>14.356569432380637</v>
      </c>
      <c r="AB20">
        <f t="shared" si="14"/>
        <v>2.8814996059585338</v>
      </c>
      <c r="AC20">
        <f t="shared" si="16"/>
        <v>4.1782277026729355</v>
      </c>
      <c r="AD20">
        <f t="shared" si="8"/>
        <v>1225.6185481335626</v>
      </c>
    </row>
    <row r="21" spans="1:30" x14ac:dyDescent="0.2">
      <c r="A21">
        <f t="shared" si="9"/>
        <v>18</v>
      </c>
      <c r="B21" s="23">
        <v>1.8530000000000001E-2</v>
      </c>
      <c r="C21">
        <f t="shared" si="0"/>
        <v>0.71638324273714082</v>
      </c>
      <c r="E21">
        <f t="shared" si="2"/>
        <v>78</v>
      </c>
      <c r="F21">
        <v>4.150015E-2</v>
      </c>
      <c r="G21">
        <f t="shared" si="3"/>
        <v>0.69834190615291014</v>
      </c>
      <c r="L21">
        <f t="shared" si="1"/>
        <v>17</v>
      </c>
      <c r="M21">
        <f t="shared" si="4"/>
        <v>109957.79767465181</v>
      </c>
      <c r="N21">
        <f t="shared" si="5"/>
        <v>27489.449418662953</v>
      </c>
      <c r="O21">
        <f t="shared" si="6"/>
        <v>137447.24709331477</v>
      </c>
      <c r="Q21">
        <f t="shared" si="7"/>
        <v>8.4312295776270071E-3</v>
      </c>
      <c r="R21">
        <f t="shared" si="10"/>
        <v>1.9103226183529729E-3</v>
      </c>
      <c r="T21">
        <f t="shared" si="11"/>
        <v>99985.448962839961</v>
      </c>
      <c r="U21">
        <f t="shared" si="12"/>
        <v>100000</v>
      </c>
      <c r="W21">
        <f t="shared" si="15"/>
        <v>70.012070959621255</v>
      </c>
      <c r="Y21">
        <f t="shared" si="13"/>
        <v>824.4542685859999</v>
      </c>
      <c r="Z21">
        <f t="shared" si="13"/>
        <v>186.82955207492074</v>
      </c>
      <c r="AA21">
        <f t="shared" si="14"/>
        <v>11.802003844789365</v>
      </c>
      <c r="AB21">
        <f t="shared" si="14"/>
        <v>2.6744516656941619</v>
      </c>
      <c r="AC21">
        <f t="shared" si="16"/>
        <v>3.4706887562897206</v>
      </c>
      <c r="AD21">
        <f t="shared" si="8"/>
        <v>1029.2309649276938</v>
      </c>
    </row>
    <row r="22" spans="1:30" x14ac:dyDescent="0.2">
      <c r="A22">
        <f t="shared" si="9"/>
        <v>19</v>
      </c>
      <c r="B22" s="23">
        <v>1.8120000000000001E-2</v>
      </c>
      <c r="C22">
        <f t="shared" si="0"/>
        <v>0.70873045573707727</v>
      </c>
      <c r="E22">
        <f t="shared" si="2"/>
        <v>79</v>
      </c>
      <c r="F22">
        <v>4.704303E-2</v>
      </c>
      <c r="G22">
        <f t="shared" si="3"/>
        <v>0.66548978691150162</v>
      </c>
      <c r="L22">
        <f t="shared" si="1"/>
        <v>18</v>
      </c>
      <c r="M22">
        <f t="shared" si="4"/>
        <v>111672.0705168058</v>
      </c>
      <c r="N22">
        <f t="shared" si="5"/>
        <v>27918.017629201451</v>
      </c>
      <c r="O22">
        <f t="shared" si="6"/>
        <v>139590.08814600727</v>
      </c>
      <c r="Q22">
        <f t="shared" si="7"/>
        <v>6.8974577823274182E-3</v>
      </c>
      <c r="R22">
        <f t="shared" si="10"/>
        <v>1.7939157243702477E-3</v>
      </c>
      <c r="T22">
        <f t="shared" si="11"/>
        <v>99985.672335145267</v>
      </c>
      <c r="U22">
        <f t="shared" si="12"/>
        <v>100000.00000000001</v>
      </c>
      <c r="W22">
        <f t="shared" si="15"/>
        <v>71.412312378813681</v>
      </c>
      <c r="Y22">
        <f t="shared" si="13"/>
        <v>674.47472078636258</v>
      </c>
      <c r="Z22">
        <f t="shared" si="13"/>
        <v>175.44495784341024</v>
      </c>
      <c r="AA22">
        <f t="shared" si="14"/>
        <v>9.655057352770017</v>
      </c>
      <c r="AB22">
        <f t="shared" si="14"/>
        <v>2.5114820141183469</v>
      </c>
      <c r="AC22">
        <f t="shared" si="16"/>
        <v>2.8631001151296265</v>
      </c>
      <c r="AD22">
        <f t="shared" si="8"/>
        <v>864.94931811179072</v>
      </c>
    </row>
    <row r="23" spans="1:30" x14ac:dyDescent="0.2">
      <c r="A23">
        <f t="shared" si="9"/>
        <v>20</v>
      </c>
      <c r="B23" s="24">
        <v>1.8010000000000002E-2</v>
      </c>
      <c r="C23">
        <f t="shared" si="0"/>
        <v>0.69753680475841318</v>
      </c>
      <c r="E23">
        <f t="shared" si="2"/>
        <v>80</v>
      </c>
      <c r="F23">
        <v>5.2770629999999999E-2</v>
      </c>
      <c r="G23">
        <f t="shared" si="3"/>
        <v>0.63037147159761586</v>
      </c>
      <c r="L23">
        <f t="shared" si="1"/>
        <v>19</v>
      </c>
      <c r="M23">
        <f t="shared" si="4"/>
        <v>112877.89222603715</v>
      </c>
      <c r="N23">
        <f t="shared" si="5"/>
        <v>28219.473056509287</v>
      </c>
      <c r="O23">
        <f t="shared" si="6"/>
        <v>141097.36528254644</v>
      </c>
      <c r="Q23">
        <f t="shared" si="7"/>
        <v>5.6195304122808381E-3</v>
      </c>
      <c r="R23">
        <f t="shared" si="10"/>
        <v>1.6220580179831128E-3</v>
      </c>
      <c r="T23">
        <f t="shared" si="11"/>
        <v>99985.825390885264</v>
      </c>
      <c r="U23">
        <f t="shared" si="12"/>
        <v>100000</v>
      </c>
      <c r="W23">
        <f t="shared" si="15"/>
        <v>72.840558626389949</v>
      </c>
      <c r="Y23">
        <f t="shared" si="13"/>
        <v>549.51217207629759</v>
      </c>
      <c r="Z23">
        <f t="shared" si="13"/>
        <v>158.63727415874843</v>
      </c>
      <c r="AA23">
        <f t="shared" si="14"/>
        <v>7.8662274121351397</v>
      </c>
      <c r="AB23">
        <f t="shared" si="14"/>
        <v>2.2708812251763582</v>
      </c>
      <c r="AC23">
        <f t="shared" si="16"/>
        <v>2.3524278183039171</v>
      </c>
      <c r="AD23">
        <f t="shared" si="8"/>
        <v>720.63898269066146</v>
      </c>
    </row>
    <row r="24" spans="1:30" x14ac:dyDescent="0.2">
      <c r="A24">
        <f t="shared" si="9"/>
        <v>21</v>
      </c>
      <c r="B24" s="23">
        <v>1.797E-2</v>
      </c>
      <c r="C24">
        <f t="shared" si="0"/>
        <v>0.68566233189384385</v>
      </c>
      <c r="E24">
        <f t="shared" si="2"/>
        <v>81</v>
      </c>
      <c r="F24">
        <v>5.8951179999999999E-2</v>
      </c>
      <c r="G24">
        <f t="shared" si="3"/>
        <v>0.59321032950859998</v>
      </c>
      <c r="L24">
        <f t="shared" si="1"/>
        <v>20</v>
      </c>
      <c r="M24">
        <f t="shared" si="4"/>
        <v>114689.28872894014</v>
      </c>
      <c r="N24">
        <f t="shared" si="5"/>
        <v>28672.322182235035</v>
      </c>
      <c r="O24">
        <f t="shared" si="6"/>
        <v>143361.61091117517</v>
      </c>
      <c r="Q24">
        <f t="shared" si="7"/>
        <v>4.5518950733334992E-3</v>
      </c>
      <c r="R24">
        <f t="shared" si="10"/>
        <v>1.4980385140347591E-3</v>
      </c>
      <c r="T24">
        <f t="shared" si="11"/>
        <v>99986.049263904817</v>
      </c>
      <c r="U24">
        <f t="shared" si="12"/>
        <v>99999.999999999985</v>
      </c>
      <c r="W24">
        <f t="shared" si="15"/>
        <v>74.297369798917757</v>
      </c>
      <c r="Y24">
        <f t="shared" si="13"/>
        <v>445.11323293542699</v>
      </c>
      <c r="Z24">
        <f t="shared" si="13"/>
        <v>146.50816667259943</v>
      </c>
      <c r="AA24">
        <f t="shared" si="14"/>
        <v>6.3717640706502845</v>
      </c>
      <c r="AB24">
        <f t="shared" si="14"/>
        <v>2.0972539196486628</v>
      </c>
      <c r="AC24">
        <f t="shared" si="16"/>
        <v>1.9340296616162602</v>
      </c>
      <c r="AD24">
        <f t="shared" si="8"/>
        <v>602.02444725994167</v>
      </c>
    </row>
    <row r="25" spans="1:30" x14ac:dyDescent="0.2">
      <c r="A25">
        <f t="shared" si="9"/>
        <v>22</v>
      </c>
      <c r="B25" s="23">
        <v>1.7989999999999999E-2</v>
      </c>
      <c r="C25">
        <f t="shared" si="0"/>
        <v>0.67315477369844912</v>
      </c>
      <c r="E25">
        <f t="shared" si="2"/>
        <v>82</v>
      </c>
      <c r="F25">
        <v>6.573641999999999E-2</v>
      </c>
      <c r="G25">
        <f t="shared" si="3"/>
        <v>0.55421480613968421</v>
      </c>
      <c r="L25">
        <f t="shared" si="1"/>
        <v>21</v>
      </c>
      <c r="M25">
        <f t="shared" si="4"/>
        <v>116675.50670172417</v>
      </c>
      <c r="N25">
        <f t="shared" si="5"/>
        <v>29168.876675431042</v>
      </c>
      <c r="O25">
        <f t="shared" si="6"/>
        <v>145844.3833771552</v>
      </c>
      <c r="Q25">
        <f t="shared" si="7"/>
        <v>3.6649353972268246E-3</v>
      </c>
      <c r="R25">
        <f t="shared" si="10"/>
        <v>1.361169434044328E-3</v>
      </c>
      <c r="T25">
        <f t="shared" si="11"/>
        <v>99986.286753362117</v>
      </c>
      <c r="U25">
        <f t="shared" si="12"/>
        <v>99999.999999999985</v>
      </c>
      <c r="W25">
        <f t="shared" si="15"/>
        <v>75.783317194896114</v>
      </c>
      <c r="Y25">
        <f t="shared" si="13"/>
        <v>358.38152936535568</v>
      </c>
      <c r="Z25">
        <f t="shared" si="13"/>
        <v>133.12237064953527</v>
      </c>
      <c r="AA25">
        <f t="shared" si="14"/>
        <v>5.1302059418353574</v>
      </c>
      <c r="AB25">
        <f t="shared" si="14"/>
        <v>1.9056372076620591</v>
      </c>
      <c r="AC25">
        <f t="shared" si="16"/>
        <v>1.5726842976528352</v>
      </c>
      <c r="AD25">
        <f t="shared" si="8"/>
        <v>500.11242746204118</v>
      </c>
    </row>
    <row r="26" spans="1:30" x14ac:dyDescent="0.2">
      <c r="A26">
        <f t="shared" si="9"/>
        <v>23</v>
      </c>
      <c r="B26" s="23">
        <v>1.8020000000000001E-2</v>
      </c>
      <c r="C26">
        <f t="shared" si="0"/>
        <v>0.66069696075150874</v>
      </c>
      <c r="E26">
        <f t="shared" si="2"/>
        <v>83</v>
      </c>
      <c r="F26">
        <v>7.2184380000000006E-2</v>
      </c>
      <c r="G26">
        <f t="shared" si="3"/>
        <v>0.51420915397167088</v>
      </c>
      <c r="L26">
        <f t="shared" si="1"/>
        <v>22</v>
      </c>
      <c r="M26">
        <f t="shared" si="4"/>
        <v>118843.39698055433</v>
      </c>
      <c r="N26">
        <f t="shared" si="5"/>
        <v>29710.849245138583</v>
      </c>
      <c r="O26">
        <f t="shared" si="6"/>
        <v>148554.24622569291</v>
      </c>
      <c r="Q26">
        <f t="shared" si="7"/>
        <v>2.9315506612960546E-3</v>
      </c>
      <c r="R26">
        <f t="shared" si="10"/>
        <v>1.2242961756449768E-3</v>
      </c>
      <c r="T26">
        <f t="shared" si="11"/>
        <v>99986.53690452603</v>
      </c>
      <c r="U26">
        <f t="shared" si="12"/>
        <v>100000</v>
      </c>
      <c r="W26">
        <f t="shared" si="15"/>
        <v>77.298983538794033</v>
      </c>
      <c r="Y26">
        <f t="shared" si="13"/>
        <v>286.66705521873604</v>
      </c>
      <c r="Z26">
        <f t="shared" si="13"/>
        <v>119.73616597807873</v>
      </c>
      <c r="AA26">
        <f t="shared" si="14"/>
        <v>4.1036183773643193</v>
      </c>
      <c r="AB26">
        <f t="shared" si="14"/>
        <v>1.7140146459029675</v>
      </c>
      <c r="AC26">
        <f t="shared" si="16"/>
        <v>1.2695767697756855</v>
      </c>
      <c r="AD26">
        <f t="shared" si="8"/>
        <v>413.49043098985783</v>
      </c>
    </row>
    <row r="27" spans="1:30" x14ac:dyDescent="0.2">
      <c r="A27">
        <f t="shared" si="9"/>
        <v>24</v>
      </c>
      <c r="B27" s="23">
        <v>1.8089999999999998E-2</v>
      </c>
      <c r="C27">
        <f t="shared" si="0"/>
        <v>0.64780859781730749</v>
      </c>
      <c r="E27">
        <f t="shared" si="2"/>
        <v>84</v>
      </c>
      <c r="F27">
        <v>8.1257309999999999E-2</v>
      </c>
      <c r="G27">
        <f t="shared" si="3"/>
        <v>0.47242590134255708</v>
      </c>
      <c r="L27">
        <f t="shared" si="1"/>
        <v>23</v>
      </c>
      <c r="M27">
        <f t="shared" si="4"/>
        <v>121084.25609980727</v>
      </c>
      <c r="N27">
        <f t="shared" si="5"/>
        <v>30271.064024951818</v>
      </c>
      <c r="O27">
        <f t="shared" si="6"/>
        <v>151355.32012475911</v>
      </c>
      <c r="Q27">
        <f t="shared" si="7"/>
        <v>2.3280148634077457E-3</v>
      </c>
      <c r="R27">
        <f t="shared" si="10"/>
        <v>1.0920213246259989E-3</v>
      </c>
      <c r="T27">
        <f t="shared" si="11"/>
        <v>99986.786060784973</v>
      </c>
      <c r="U27">
        <f t="shared" si="12"/>
        <v>100000.00000000001</v>
      </c>
      <c r="W27">
        <f t="shared" si="15"/>
        <v>78.844963209569912</v>
      </c>
      <c r="Y27">
        <f t="shared" si="13"/>
        <v>227.6497681638125</v>
      </c>
      <c r="Z27">
        <f t="shared" si="13"/>
        <v>106.7996855484227</v>
      </c>
      <c r="AA27">
        <f t="shared" si="14"/>
        <v>3.2587901373142896</v>
      </c>
      <c r="AB27">
        <f t="shared" si="14"/>
        <v>1.5288298544763987</v>
      </c>
      <c r="AC27">
        <f t="shared" si="16"/>
        <v>1.0169388941212789</v>
      </c>
      <c r="AD27">
        <f t="shared" si="8"/>
        <v>340.25401259814714</v>
      </c>
    </row>
    <row r="28" spans="1:30" x14ac:dyDescent="0.2">
      <c r="A28">
        <f t="shared" si="9"/>
        <v>25</v>
      </c>
      <c r="B28" s="24">
        <v>1.8169999999999999E-2</v>
      </c>
      <c r="C28">
        <f t="shared" si="0"/>
        <v>0.6349239824072983</v>
      </c>
      <c r="E28">
        <f t="shared" si="2"/>
        <v>85</v>
      </c>
      <c r="F28">
        <v>9.2639579999999999E-2</v>
      </c>
      <c r="G28">
        <f t="shared" si="3"/>
        <v>0.42866056426106119</v>
      </c>
      <c r="L28">
        <f t="shared" si="1"/>
        <v>24</v>
      </c>
      <c r="M28">
        <f t="shared" si="4"/>
        <v>123493.26679137608</v>
      </c>
      <c r="N28">
        <f t="shared" si="5"/>
        <v>30873.31669784402</v>
      </c>
      <c r="O28">
        <f t="shared" si="6"/>
        <v>154366.58348922009</v>
      </c>
      <c r="Q28">
        <f t="shared" si="7"/>
        <v>1.8359732707825915E-3</v>
      </c>
      <c r="R28">
        <f t="shared" si="10"/>
        <v>9.5226242075994593E-4</v>
      </c>
      <c r="T28">
        <f t="shared" si="11"/>
        <v>99987.04382804365</v>
      </c>
      <c r="U28">
        <f t="shared" si="12"/>
        <v>100000</v>
      </c>
      <c r="W28">
        <f t="shared" si="15"/>
        <v>80.421862473761308</v>
      </c>
      <c r="Y28">
        <f t="shared" si="13"/>
        <v>179.5349220152128</v>
      </c>
      <c r="Z28">
        <f t="shared" si="13"/>
        <v>93.131264750322714</v>
      </c>
      <c r="AA28">
        <f t="shared" si="14"/>
        <v>2.5700295584999786</v>
      </c>
      <c r="AB28">
        <f t="shared" si="14"/>
        <v>1.3331673890639244</v>
      </c>
      <c r="AC28">
        <f t="shared" si="16"/>
        <v>0.80848274160616351</v>
      </c>
      <c r="AD28">
        <f t="shared" si="8"/>
        <v>277.37786645470555</v>
      </c>
    </row>
    <row r="29" spans="1:30" x14ac:dyDescent="0.2">
      <c r="A29">
        <f t="shared" si="9"/>
        <v>26</v>
      </c>
      <c r="B29" s="23">
        <v>1.8270000000000002E-2</v>
      </c>
      <c r="C29">
        <f t="shared" si="0"/>
        <v>0.62187261888826695</v>
      </c>
      <c r="E29">
        <f t="shared" si="2"/>
        <v>86</v>
      </c>
      <c r="F29">
        <v>0.10700140000000001</v>
      </c>
      <c r="G29">
        <f t="shared" si="3"/>
        <v>0.38279328376033767</v>
      </c>
      <c r="L29">
        <f t="shared" si="1"/>
        <v>25</v>
      </c>
      <c r="M29">
        <f t="shared" si="4"/>
        <v>125999.33569477407</v>
      </c>
      <c r="N29">
        <f t="shared" si="5"/>
        <v>31499.833923693517</v>
      </c>
      <c r="O29">
        <f t="shared" si="6"/>
        <v>157499.1696184676</v>
      </c>
      <c r="Q29">
        <f t="shared" si="7"/>
        <v>1.4337689683318622E-3</v>
      </c>
      <c r="R29">
        <f t="shared" si="10"/>
        <v>8.4538874555560508E-4</v>
      </c>
      <c r="T29">
        <f t="shared" si="11"/>
        <v>99987.301520351859</v>
      </c>
      <c r="U29">
        <f t="shared" si="12"/>
        <v>100000.00000000001</v>
      </c>
      <c r="W29">
        <f t="shared" si="15"/>
        <v>82.030299723236539</v>
      </c>
      <c r="Y29">
        <f t="shared" si="13"/>
        <v>140.20479896388503</v>
      </c>
      <c r="Z29">
        <f t="shared" si="13"/>
        <v>82.679019315338195</v>
      </c>
      <c r="AA29">
        <f t="shared" si="14"/>
        <v>2.0070216620597039</v>
      </c>
      <c r="AB29">
        <f t="shared" si="14"/>
        <v>1.1835442437778474</v>
      </c>
      <c r="AC29">
        <f t="shared" si="16"/>
        <v>0.63766991771976933</v>
      </c>
      <c r="AD29">
        <f t="shared" si="8"/>
        <v>226.71205410278054</v>
      </c>
    </row>
    <row r="30" spans="1:30" x14ac:dyDescent="0.2">
      <c r="A30">
        <f t="shared" si="9"/>
        <v>27</v>
      </c>
      <c r="B30" s="23">
        <v>1.8380000000000001E-2</v>
      </c>
      <c r="C30">
        <f t="shared" si="0"/>
        <v>0.60880333162733757</v>
      </c>
      <c r="E30">
        <f t="shared" si="2"/>
        <v>87</v>
      </c>
      <c r="F30">
        <v>0.12226466000000001</v>
      </c>
      <c r="G30">
        <f t="shared" si="3"/>
        <v>0.33599119307109643</v>
      </c>
      <c r="L30">
        <f t="shared" si="1"/>
        <v>26</v>
      </c>
      <c r="M30">
        <f t="shared" si="4"/>
        <v>128643.70864730701</v>
      </c>
      <c r="N30">
        <f t="shared" si="5"/>
        <v>32160.927161826752</v>
      </c>
      <c r="O30">
        <f t="shared" si="6"/>
        <v>160804.63580913376</v>
      </c>
      <c r="Q30">
        <f t="shared" si="7"/>
        <v>1.1058034312952806E-3</v>
      </c>
      <c r="R30">
        <f t="shared" si="10"/>
        <v>7.5266794524534992E-4</v>
      </c>
      <c r="T30">
        <f t="shared" si="11"/>
        <v>99987.562547622234</v>
      </c>
      <c r="U30">
        <f t="shared" si="12"/>
        <v>100000</v>
      </c>
      <c r="W30">
        <f t="shared" si="15"/>
        <v>83.670905717701274</v>
      </c>
      <c r="Y30">
        <f t="shared" si="13"/>
        <v>108.13412477746787</v>
      </c>
      <c r="Z30">
        <f t="shared" si="13"/>
        <v>73.610925044995213</v>
      </c>
      <c r="AA30">
        <f t="shared" si="14"/>
        <v>1.5479322565281701</v>
      </c>
      <c r="AB30">
        <f t="shared" si="14"/>
        <v>1.0537351233434897</v>
      </c>
      <c r="AC30">
        <f t="shared" si="16"/>
        <v>0.49783330494608374</v>
      </c>
      <c r="AD30">
        <f t="shared" si="8"/>
        <v>184.84455050728084</v>
      </c>
    </row>
    <row r="31" spans="1:30" x14ac:dyDescent="0.2">
      <c r="A31">
        <f t="shared" si="9"/>
        <v>28</v>
      </c>
      <c r="B31" s="23">
        <v>1.8499999999999999E-2</v>
      </c>
      <c r="C31">
        <f t="shared" si="0"/>
        <v>0.5957107789003212</v>
      </c>
      <c r="E31">
        <f t="shared" si="2"/>
        <v>88</v>
      </c>
      <c r="F31">
        <v>0.13987938999999999</v>
      </c>
      <c r="G31">
        <f t="shared" si="3"/>
        <v>0.28899294993893926</v>
      </c>
      <c r="L31">
        <f t="shared" si="1"/>
        <v>27</v>
      </c>
      <c r="M31">
        <f t="shared" si="4"/>
        <v>131405.32556902929</v>
      </c>
      <c r="N31">
        <f t="shared" si="5"/>
        <v>32851.331392257322</v>
      </c>
      <c r="O31">
        <f t="shared" si="6"/>
        <v>164256.65696128662</v>
      </c>
      <c r="Q31">
        <f t="shared" si="7"/>
        <v>8.393587786185994E-4</v>
      </c>
      <c r="R31">
        <f t="shared" si="10"/>
        <v>6.7049425321592685E-4</v>
      </c>
      <c r="T31">
        <f t="shared" si="11"/>
        <v>99987.823933367457</v>
      </c>
      <c r="U31">
        <f t="shared" si="12"/>
        <v>100000</v>
      </c>
      <c r="W31">
        <f t="shared" si="15"/>
        <v>85.344323832055295</v>
      </c>
      <c r="Y31">
        <f t="shared" si="13"/>
        <v>82.079293302427118</v>
      </c>
      <c r="Z31">
        <f t="shared" si="13"/>
        <v>65.574337964517639</v>
      </c>
      <c r="AA31">
        <f t="shared" si="14"/>
        <v>1.1749592088282002</v>
      </c>
      <c r="AB31">
        <f t="shared" si="14"/>
        <v>0.93869195450229748</v>
      </c>
      <c r="AC31">
        <f t="shared" si="16"/>
        <v>0.38358585114440097</v>
      </c>
      <c r="AD31">
        <f t="shared" si="8"/>
        <v>150.15086828141966</v>
      </c>
    </row>
    <row r="32" spans="1:30" x14ac:dyDescent="0.2">
      <c r="A32">
        <f t="shared" si="9"/>
        <v>29</v>
      </c>
      <c r="B32" s="23">
        <v>1.8620000000000001E-2</v>
      </c>
      <c r="C32">
        <f t="shared" si="0"/>
        <v>0.58275990745558759</v>
      </c>
      <c r="E32">
        <f t="shared" si="2"/>
        <v>89</v>
      </c>
      <c r="F32">
        <v>0.16003311000000001</v>
      </c>
      <c r="G32">
        <f t="shared" si="3"/>
        <v>0.24274450939213651</v>
      </c>
      <c r="L32">
        <f t="shared" si="1"/>
        <v>28</v>
      </c>
      <c r="M32">
        <f t="shared" si="4"/>
        <v>134293.35649705643</v>
      </c>
      <c r="N32">
        <f t="shared" si="5"/>
        <v>33573.339124264108</v>
      </c>
      <c r="O32">
        <f t="shared" si="6"/>
        <v>167866.69562132054</v>
      </c>
      <c r="Q32">
        <f t="shared" si="7"/>
        <v>6.2622463349286384E-4</v>
      </c>
      <c r="R32">
        <f t="shared" si="10"/>
        <v>5.8153552221963732E-4</v>
      </c>
      <c r="T32">
        <f t="shared" si="11"/>
        <v>99988.085784421986</v>
      </c>
      <c r="U32">
        <f t="shared" si="12"/>
        <v>100000</v>
      </c>
      <c r="W32">
        <f t="shared" si="15"/>
        <v>87.051210308696398</v>
      </c>
      <c r="Y32">
        <f t="shared" si="13"/>
        <v>61.237472321774625</v>
      </c>
      <c r="Z32">
        <f t="shared" si="13"/>
        <v>56.874174073080525</v>
      </c>
      <c r="AA32">
        <f t="shared" si="14"/>
        <v>0.87661003323603759</v>
      </c>
      <c r="AB32">
        <f t="shared" si="14"/>
        <v>0.81414973110749222</v>
      </c>
      <c r="AC32">
        <f t="shared" si="16"/>
        <v>0.29074217848630868</v>
      </c>
      <c r="AD32">
        <f t="shared" si="8"/>
        <v>120.09314833768498</v>
      </c>
    </row>
    <row r="33" spans="1:30" x14ac:dyDescent="0.2">
      <c r="A33">
        <f t="shared" si="9"/>
        <v>30</v>
      </c>
      <c r="B33" s="24">
        <v>1.874E-2</v>
      </c>
      <c r="C33">
        <f t="shared" si="0"/>
        <v>0.5699537852211336</v>
      </c>
      <c r="E33">
        <f t="shared" si="2"/>
        <v>90</v>
      </c>
      <c r="F33">
        <v>0.18075868</v>
      </c>
      <c r="G33">
        <f t="shared" si="3"/>
        <v>0.1988663322971663</v>
      </c>
      <c r="L33">
        <f t="shared" si="1"/>
        <v>29</v>
      </c>
      <c r="M33">
        <f t="shared" si="4"/>
        <v>137277.8033912651</v>
      </c>
      <c r="N33">
        <f t="shared" si="5"/>
        <v>34319.450847816275</v>
      </c>
      <c r="O33">
        <f t="shared" si="6"/>
        <v>171597.25423908138</v>
      </c>
      <c r="Q33">
        <f t="shared" si="7"/>
        <v>4.5783440669337218E-4</v>
      </c>
      <c r="R33">
        <f t="shared" si="10"/>
        <v>4.9637687850374705E-4</v>
      </c>
      <c r="T33">
        <f t="shared" si="11"/>
        <v>99988.344801850879</v>
      </c>
      <c r="U33">
        <f t="shared" si="12"/>
        <v>100000</v>
      </c>
      <c r="W33">
        <f t="shared" si="15"/>
        <v>88.79223451487033</v>
      </c>
      <c r="Y33">
        <f t="shared" si="13"/>
        <v>44.770986219198349</v>
      </c>
      <c r="Z33">
        <f t="shared" si="13"/>
        <v>48.545658717666463</v>
      </c>
      <c r="AA33">
        <f t="shared" si="14"/>
        <v>0.64089346326050811</v>
      </c>
      <c r="AB33">
        <f t="shared" si="14"/>
        <v>0.69492762990524581</v>
      </c>
      <c r="AC33">
        <f t="shared" si="16"/>
        <v>0.21649564284288725</v>
      </c>
      <c r="AD33">
        <f t="shared" si="8"/>
        <v>94.868961672873453</v>
      </c>
    </row>
    <row r="34" spans="1:30" x14ac:dyDescent="0.2">
      <c r="A34">
        <f t="shared" si="9"/>
        <v>31</v>
      </c>
      <c r="B34" s="23">
        <v>1.8870000000000001E-2</v>
      </c>
      <c r="C34">
        <f t="shared" si="0"/>
        <v>0.55712257523872843</v>
      </c>
      <c r="E34">
        <f t="shared" si="2"/>
        <v>91</v>
      </c>
      <c r="F34">
        <v>0.20019365</v>
      </c>
      <c r="G34">
        <f t="shared" si="3"/>
        <v>0.1590545553724837</v>
      </c>
      <c r="L34">
        <f t="shared" si="1"/>
        <v>30</v>
      </c>
      <c r="M34">
        <f t="shared" si="4"/>
        <v>140362.25756262185</v>
      </c>
      <c r="N34">
        <f t="shared" si="5"/>
        <v>35090.564390655461</v>
      </c>
      <c r="O34">
        <f t="shared" si="6"/>
        <v>175452.82195327731</v>
      </c>
      <c r="Q34">
        <f t="shared" si="7"/>
        <v>3.2688088131644299E-4</v>
      </c>
      <c r="R34">
        <f t="shared" si="10"/>
        <v>4.1518909581948928E-4</v>
      </c>
      <c r="T34">
        <f t="shared" si="11"/>
        <v>99988.600924295592</v>
      </c>
      <c r="U34">
        <f t="shared" si="12"/>
        <v>100000.00000000001</v>
      </c>
      <c r="W34">
        <f t="shared" si="15"/>
        <v>90.568079205167734</v>
      </c>
      <c r="Y34">
        <f t="shared" si="13"/>
        <v>31.965306027913748</v>
      </c>
      <c r="Z34">
        <f t="shared" si="13"/>
        <v>40.605493571146056</v>
      </c>
      <c r="AA34">
        <f t="shared" si="14"/>
        <v>0.45758106788424585</v>
      </c>
      <c r="AB34">
        <f t="shared" si="14"/>
        <v>0.58126473414728508</v>
      </c>
      <c r="AC34">
        <f t="shared" si="16"/>
        <v>0.15793624899325795</v>
      </c>
      <c r="AD34">
        <f t="shared" si="8"/>
        <v>73.76758165008458</v>
      </c>
    </row>
    <row r="35" spans="1:30" x14ac:dyDescent="0.2">
      <c r="A35">
        <f t="shared" si="9"/>
        <v>32</v>
      </c>
      <c r="B35" s="23">
        <v>1.9009999999999999E-2</v>
      </c>
      <c r="C35">
        <f t="shared" si="0"/>
        <v>0.54426446574086673</v>
      </c>
      <c r="E35">
        <f t="shared" si="2"/>
        <v>92</v>
      </c>
      <c r="F35">
        <v>0.22469547000000001</v>
      </c>
      <c r="G35">
        <f t="shared" si="3"/>
        <v>0.12331571729742245</v>
      </c>
      <c r="L35">
        <f t="shared" si="1"/>
        <v>31</v>
      </c>
      <c r="M35">
        <f t="shared" si="4"/>
        <v>143594.9709374455</v>
      </c>
      <c r="N35">
        <f t="shared" si="5"/>
        <v>35898.742734361374</v>
      </c>
      <c r="O35">
        <f t="shared" si="6"/>
        <v>179493.71367180688</v>
      </c>
      <c r="Q35">
        <f t="shared" si="7"/>
        <v>2.2762517598857917E-4</v>
      </c>
      <c r="R35">
        <f t="shared" si="10"/>
        <v>3.3482382086931576E-4</v>
      </c>
      <c r="T35">
        <f t="shared" si="11"/>
        <v>99988.857548495231</v>
      </c>
      <c r="U35">
        <f t="shared" si="12"/>
        <v>100000</v>
      </c>
      <c r="W35">
        <f t="shared" si="15"/>
        <v>92.379440789271086</v>
      </c>
      <c r="Y35">
        <f t="shared" si="13"/>
        <v>22.259261707852986</v>
      </c>
      <c r="Z35">
        <f t="shared" si="13"/>
        <v>32.745769681019084</v>
      </c>
      <c r="AA35">
        <f t="shared" si="14"/>
        <v>0.31863973814922475</v>
      </c>
      <c r="AB35">
        <f t="shared" si="14"/>
        <v>0.46875334921704215</v>
      </c>
      <c r="AC35">
        <f t="shared" si="16"/>
        <v>0.11248977824023973</v>
      </c>
      <c r="AD35">
        <f t="shared" si="8"/>
        <v>55.90491425447857</v>
      </c>
    </row>
    <row r="36" spans="1:30" x14ac:dyDescent="0.2">
      <c r="A36">
        <f t="shared" si="9"/>
        <v>33</v>
      </c>
      <c r="B36" s="23">
        <v>1.9130000000000001E-2</v>
      </c>
      <c r="C36">
        <f t="shared" si="0"/>
        <v>0.53190520053611623</v>
      </c>
      <c r="E36">
        <f t="shared" si="2"/>
        <v>93</v>
      </c>
      <c r="F36">
        <v>0.24599945000000001</v>
      </c>
      <c r="G36">
        <f t="shared" si="3"/>
        <v>9.2980118665901043E-2</v>
      </c>
      <c r="L36">
        <f t="shared" si="1"/>
        <v>32</v>
      </c>
      <c r="M36">
        <f t="shared" si="4"/>
        <v>146987.36558357149</v>
      </c>
      <c r="N36">
        <f t="shared" si="5"/>
        <v>36746.841395892872</v>
      </c>
      <c r="O36">
        <f t="shared" si="6"/>
        <v>183734.20697946436</v>
      </c>
      <c r="Q36">
        <f t="shared" si="7"/>
        <v>1.5474765199920314E-4</v>
      </c>
      <c r="R36">
        <f t="shared" si="10"/>
        <v>2.5822498394059403E-4</v>
      </c>
      <c r="T36">
        <f t="shared" si="11"/>
        <v>99989.114710685186</v>
      </c>
      <c r="U36">
        <f t="shared" si="12"/>
        <v>100000</v>
      </c>
      <c r="W36">
        <f t="shared" si="15"/>
        <v>94.227029605056515</v>
      </c>
      <c r="Y36">
        <f t="shared" si="13"/>
        <v>15.132672950964448</v>
      </c>
      <c r="Z36">
        <f t="shared" si="13"/>
        <v>25.254403429390095</v>
      </c>
      <c r="AA36">
        <f t="shared" si="14"/>
        <v>0.2166231301774052</v>
      </c>
      <c r="AB36">
        <f t="shared" si="14"/>
        <v>0.36151497751683165</v>
      </c>
      <c r="AC36">
        <f t="shared" si="16"/>
        <v>7.8100735070245217E-2</v>
      </c>
      <c r="AD36">
        <f t="shared" si="8"/>
        <v>41.043315223119023</v>
      </c>
    </row>
    <row r="37" spans="1:30" x14ac:dyDescent="0.2">
      <c r="A37">
        <f t="shared" si="9"/>
        <v>34</v>
      </c>
      <c r="B37" s="23">
        <v>1.9269999999999999E-2</v>
      </c>
      <c r="C37">
        <f t="shared" si="0"/>
        <v>0.51934857143023905</v>
      </c>
      <c r="E37">
        <f t="shared" si="2"/>
        <v>94</v>
      </c>
      <c r="F37">
        <v>0.27561788000000004</v>
      </c>
      <c r="G37">
        <f t="shared" si="3"/>
        <v>6.7353135477056972E-2</v>
      </c>
      <c r="L37">
        <f t="shared" si="1"/>
        <v>33</v>
      </c>
      <c r="M37">
        <f t="shared" si="4"/>
        <v>150402.74078795742</v>
      </c>
      <c r="N37">
        <f t="shared" si="5"/>
        <v>37600.685196989354</v>
      </c>
      <c r="O37">
        <f t="shared" si="6"/>
        <v>188003.42598494678</v>
      </c>
      <c r="Q37">
        <f t="shared" si="7"/>
        <v>1.019800722615689E-4</v>
      </c>
      <c r="R37">
        <f t="shared" si="10"/>
        <v>1.9703621291835858E-4</v>
      </c>
      <c r="T37">
        <f t="shared" si="11"/>
        <v>99989.361895989277</v>
      </c>
      <c r="U37">
        <f t="shared" si="12"/>
        <v>100000</v>
      </c>
      <c r="W37">
        <f t="shared" si="15"/>
        <v>96.111570197157647</v>
      </c>
      <c r="Y37">
        <f t="shared" si="13"/>
        <v>9.9725900598072457</v>
      </c>
      <c r="Z37">
        <f t="shared" si="13"/>
        <v>19.270141623415469</v>
      </c>
      <c r="AA37">
        <f t="shared" si="14"/>
        <v>0.14275691292157611</v>
      </c>
      <c r="AB37">
        <f t="shared" si="14"/>
        <v>0.27585069808570201</v>
      </c>
      <c r="AC37">
        <f t="shared" si="16"/>
        <v>5.290762791155753E-2</v>
      </c>
      <c r="AD37">
        <f t="shared" si="8"/>
        <v>29.714246922141552</v>
      </c>
    </row>
    <row r="38" spans="1:30" x14ac:dyDescent="0.2">
      <c r="A38">
        <f t="shared" si="9"/>
        <v>35</v>
      </c>
      <c r="B38" s="24">
        <v>1.9400000000000001E-2</v>
      </c>
      <c r="C38">
        <f t="shared" si="0"/>
        <v>0.50712386275090859</v>
      </c>
      <c r="E38">
        <f t="shared" si="2"/>
        <v>95</v>
      </c>
      <c r="F38">
        <v>0.30556044000000004</v>
      </c>
      <c r="G38">
        <f t="shared" si="3"/>
        <v>4.6772681765307828E-2</v>
      </c>
      <c r="L38">
        <f t="shared" si="1"/>
        <v>34</v>
      </c>
      <c r="M38">
        <f t="shared" si="4"/>
        <v>154039.12593749363</v>
      </c>
      <c r="N38">
        <f t="shared" si="5"/>
        <v>38509.781484373409</v>
      </c>
      <c r="O38">
        <f t="shared" si="6"/>
        <v>192548.90742186704</v>
      </c>
      <c r="Q38">
        <f t="shared" si="7"/>
        <v>6.5359075988123287E-5</v>
      </c>
      <c r="R38">
        <f t="shared" si="10"/>
        <v>1.4215990289473518E-4</v>
      </c>
      <c r="T38">
        <f t="shared" si="11"/>
        <v>99989.613028571403</v>
      </c>
      <c r="U38">
        <f t="shared" si="12"/>
        <v>100000</v>
      </c>
      <c r="W38">
        <f t="shared" si="15"/>
        <v>98.033801601100805</v>
      </c>
      <c r="Y38">
        <f t="shared" si="13"/>
        <v>6.3914536842063772</v>
      </c>
      <c r="Z38">
        <f t="shared" si="13"/>
        <v>13.903238503105101</v>
      </c>
      <c r="AA38">
        <f t="shared" si="14"/>
        <v>9.1493202023404177E-2</v>
      </c>
      <c r="AB38">
        <f t="shared" si="14"/>
        <v>0.19902386405262926</v>
      </c>
      <c r="AC38">
        <f t="shared" si="16"/>
        <v>3.4756334261922019E-2</v>
      </c>
      <c r="AD38">
        <f t="shared" si="8"/>
        <v>20.619965587649432</v>
      </c>
    </row>
    <row r="39" spans="1:30" x14ac:dyDescent="0.2">
      <c r="A39">
        <f t="shared" si="9"/>
        <v>36</v>
      </c>
      <c r="B39" s="23">
        <v>1.9529999999999999E-2</v>
      </c>
      <c r="C39">
        <f t="shared" si="0"/>
        <v>0.49505817404279168</v>
      </c>
      <c r="E39">
        <f t="shared" si="2"/>
        <v>96</v>
      </c>
      <c r="F39">
        <v>0.33257691</v>
      </c>
      <c r="G39">
        <f t="shared" si="3"/>
        <v>3.1217167791388403E-2</v>
      </c>
      <c r="L39">
        <f t="shared" si="1"/>
        <v>35</v>
      </c>
      <c r="M39">
        <f t="shared" si="4"/>
        <v>157752.38728865489</v>
      </c>
      <c r="N39">
        <f t="shared" si="5"/>
        <v>39438.096822163723</v>
      </c>
      <c r="O39">
        <f t="shared" si="6"/>
        <v>197190.48411081862</v>
      </c>
      <c r="Q39">
        <f t="shared" si="7"/>
        <v>4.0243204121690166E-5</v>
      </c>
      <c r="R39">
        <f t="shared" si="10"/>
        <v>1.0208006978809754E-4</v>
      </c>
      <c r="T39">
        <f t="shared" si="11"/>
        <v>99989.857522744991</v>
      </c>
      <c r="U39">
        <f t="shared" si="12"/>
        <v>100000</v>
      </c>
      <c r="W39">
        <f t="shared" si="15"/>
        <v>99.994477633122827</v>
      </c>
      <c r="Y39">
        <f t="shared" si="13"/>
        <v>3.9353861769660394</v>
      </c>
      <c r="Z39">
        <f t="shared" si="13"/>
        <v>9.9834308252759403</v>
      </c>
      <c r="AA39">
        <f t="shared" si="14"/>
        <v>5.6334771449411611E-2</v>
      </c>
      <c r="AB39">
        <f t="shared" si="14"/>
        <v>0.14291209770333657</v>
      </c>
      <c r="AC39">
        <f t="shared" si="16"/>
        <v>2.2184489035514125E-2</v>
      </c>
      <c r="AD39">
        <f t="shared" si="8"/>
        <v>14.140248360430242</v>
      </c>
    </row>
    <row r="40" spans="1:30" x14ac:dyDescent="0.2">
      <c r="A40">
        <f t="shared" si="9"/>
        <v>37</v>
      </c>
      <c r="B40" s="23">
        <v>1.966E-2</v>
      </c>
      <c r="C40">
        <f t="shared" si="0"/>
        <v>0.48315392055437106</v>
      </c>
      <c r="E40">
        <f t="shared" si="2"/>
        <v>97</v>
      </c>
      <c r="F40">
        <v>0.35657767000000001</v>
      </c>
      <c r="G40">
        <f t="shared" si="3"/>
        <v>2.0085822836336076E-2</v>
      </c>
      <c r="L40">
        <f t="shared" si="1"/>
        <v>36</v>
      </c>
      <c r="M40">
        <f t="shared" si="4"/>
        <v>161597.170180418</v>
      </c>
      <c r="N40">
        <f t="shared" si="5"/>
        <v>40399.292545104501</v>
      </c>
      <c r="O40">
        <f t="shared" si="6"/>
        <v>201996.46272552252</v>
      </c>
      <c r="Q40">
        <f t="shared" si="7"/>
        <v>2.3754502018768197E-5</v>
      </c>
      <c r="R40">
        <f t="shared" si="10"/>
        <v>6.9681476564456286E-5</v>
      </c>
      <c r="T40">
        <f t="shared" si="11"/>
        <v>99990.098836519159</v>
      </c>
      <c r="U40">
        <f t="shared" si="12"/>
        <v>100000.00000000001</v>
      </c>
      <c r="W40">
        <f t="shared" si="15"/>
        <v>101.99436718578528</v>
      </c>
      <c r="Y40">
        <f t="shared" si="13"/>
        <v>2.3229602745662095</v>
      </c>
      <c r="Z40">
        <f t="shared" si="13"/>
        <v>6.8148484080038259</v>
      </c>
      <c r="AA40">
        <f t="shared" si="14"/>
        <v>3.3253010065364963E-2</v>
      </c>
      <c r="AB40">
        <f t="shared" si="14"/>
        <v>9.7554067190238819E-2</v>
      </c>
      <c r="AC40">
        <f t="shared" si="16"/>
        <v>1.360477473537736E-2</v>
      </c>
      <c r="AD40">
        <f t="shared" si="8"/>
        <v>9.2822205345610165</v>
      </c>
    </row>
    <row r="41" spans="1:30" x14ac:dyDescent="0.2">
      <c r="A41">
        <f t="shared" si="9"/>
        <v>38</v>
      </c>
      <c r="B41" s="23">
        <v>1.9789999999999999E-2</v>
      </c>
      <c r="C41">
        <f t="shared" si="0"/>
        <v>0.47141333537814006</v>
      </c>
      <c r="E41">
        <f t="shared" si="2"/>
        <v>98</v>
      </c>
      <c r="F41">
        <v>0.37908291000000005</v>
      </c>
      <c r="G41">
        <f t="shared" si="3"/>
        <v>1.2471630665793342E-2</v>
      </c>
      <c r="L41">
        <f t="shared" si="1"/>
        <v>37</v>
      </c>
      <c r="M41">
        <f t="shared" si="4"/>
        <v>165578.70400432218</v>
      </c>
      <c r="N41">
        <f t="shared" si="5"/>
        <v>41394.676001080545</v>
      </c>
      <c r="O41">
        <f t="shared" si="6"/>
        <v>206973.38000540272</v>
      </c>
      <c r="Q41">
        <f t="shared" si="7"/>
        <v>1.3476157667960882E-5</v>
      </c>
      <c r="R41">
        <f t="shared" si="10"/>
        <v>4.4767793653280567E-5</v>
      </c>
      <c r="T41">
        <f t="shared" si="11"/>
        <v>99990.336921588911</v>
      </c>
      <c r="U41">
        <f t="shared" si="12"/>
        <v>100000</v>
      </c>
      <c r="W41">
        <f t="shared" si="15"/>
        <v>104.03425452950098</v>
      </c>
      <c r="Y41">
        <f t="shared" si="13"/>
        <v>1.3178408636240495</v>
      </c>
      <c r="Z41">
        <f t="shared" si="13"/>
        <v>4.3782902192908386</v>
      </c>
      <c r="AA41">
        <f t="shared" si="14"/>
        <v>1.8864797638790076E-2</v>
      </c>
      <c r="AB41">
        <f t="shared" si="14"/>
        <v>6.2674911114592793E-2</v>
      </c>
      <c r="AC41">
        <f t="shared" si="16"/>
        <v>7.9962634610089289E-3</v>
      </c>
      <c r="AD41">
        <f t="shared" si="8"/>
        <v>5.7856670551292808</v>
      </c>
    </row>
    <row r="42" spans="1:30" x14ac:dyDescent="0.2">
      <c r="A42">
        <f t="shared" si="9"/>
        <v>39</v>
      </c>
      <c r="B42" s="23">
        <v>1.9910000000000001E-2</v>
      </c>
      <c r="C42">
        <f t="shared" si="0"/>
        <v>0.46001784351560659</v>
      </c>
      <c r="E42">
        <f t="shared" si="2"/>
        <v>99</v>
      </c>
      <c r="F42">
        <v>0.40251482</v>
      </c>
      <c r="G42">
        <f t="shared" si="3"/>
        <v>7.4516144932450555E-3</v>
      </c>
      <c r="L42">
        <f t="shared" si="1"/>
        <v>38</v>
      </c>
      <c r="M42">
        <f t="shared" si="4"/>
        <v>169702.45429274652</v>
      </c>
      <c r="N42">
        <f t="shared" si="5"/>
        <v>42425.613573186631</v>
      </c>
      <c r="O42">
        <f t="shared" si="6"/>
        <v>212128.06786593315</v>
      </c>
      <c r="Q42">
        <f t="shared" si="7"/>
        <v>7.3702316512417414E-6</v>
      </c>
      <c r="R42">
        <f t="shared" si="10"/>
        <v>2.7230015776833377E-5</v>
      </c>
      <c r="T42">
        <f t="shared" si="11"/>
        <v>99990.57173329244</v>
      </c>
      <c r="U42">
        <f t="shared" si="12"/>
        <v>100000</v>
      </c>
      <c r="W42">
        <f t="shared" si="15"/>
        <v>106.11493962009101</v>
      </c>
      <c r="Y42">
        <f t="shared" si="13"/>
        <v>0.72074069572895139</v>
      </c>
      <c r="Z42">
        <f t="shared" si="13"/>
        <v>2.663095542974304</v>
      </c>
      <c r="AA42">
        <f t="shared" si="14"/>
        <v>1.0317351472602578E-2</v>
      </c>
      <c r="AB42">
        <f t="shared" si="14"/>
        <v>3.812202208756673E-2</v>
      </c>
      <c r="AC42">
        <f t="shared" si="16"/>
        <v>4.5158207201065571E-3</v>
      </c>
      <c r="AD42">
        <f t="shared" si="8"/>
        <v>3.4367914329835316</v>
      </c>
    </row>
    <row r="43" spans="1:30" x14ac:dyDescent="0.2">
      <c r="A43">
        <f t="shared" si="9"/>
        <v>40</v>
      </c>
      <c r="B43" s="24">
        <v>2.0029999999999999E-2</v>
      </c>
      <c r="C43">
        <f t="shared" si="0"/>
        <v>0.44879009274776721</v>
      </c>
      <c r="E43">
        <f t="shared" si="2"/>
        <v>100</v>
      </c>
      <c r="F43">
        <v>0.43419751000000001</v>
      </c>
      <c r="G43">
        <f t="shared" si="3"/>
        <v>4.2161420347981409E-3</v>
      </c>
      <c r="L43">
        <f t="shared" si="1"/>
        <v>39</v>
      </c>
      <c r="M43">
        <f t="shared" si="4"/>
        <v>173906.2976092707</v>
      </c>
      <c r="N43">
        <f t="shared" si="5"/>
        <v>43476.574402317674</v>
      </c>
      <c r="O43">
        <f t="shared" si="6"/>
        <v>217382.87201158836</v>
      </c>
      <c r="Q43">
        <f t="shared" si="7"/>
        <v>3.8898573710876784E-6</v>
      </c>
      <c r="R43">
        <f t="shared" si="10"/>
        <v>1.5832263549785338E-5</v>
      </c>
      <c r="T43">
        <f t="shared" si="11"/>
        <v>99990.799643129678</v>
      </c>
      <c r="U43">
        <f t="shared" si="12"/>
        <v>99999.999999999985</v>
      </c>
      <c r="W43">
        <f t="shared" si="15"/>
        <v>108.23723841249283</v>
      </c>
      <c r="Y43">
        <f t="shared" si="13"/>
        <v>0.38039305015405805</v>
      </c>
      <c r="Z43">
        <f t="shared" si="13"/>
        <v>1.5483953751690058</v>
      </c>
      <c r="AA43">
        <f t="shared" si="14"/>
        <v>5.4452992864589085E-3</v>
      </c>
      <c r="AB43">
        <f t="shared" si="14"/>
        <v>2.2165168969699472E-2</v>
      </c>
      <c r="AC43">
        <f t="shared" si="16"/>
        <v>2.4579230038584993E-3</v>
      </c>
      <c r="AD43">
        <f t="shared" si="8"/>
        <v>1.9588568165830809</v>
      </c>
    </row>
    <row r="44" spans="1:30" x14ac:dyDescent="0.2">
      <c r="A44">
        <f t="shared" si="9"/>
        <v>41</v>
      </c>
      <c r="B44" s="23">
        <v>2.0160000000000001E-2</v>
      </c>
      <c r="C44">
        <f t="shared" si="0"/>
        <v>0.43755187884386376</v>
      </c>
      <c r="E44">
        <f t="shared" si="2"/>
        <v>101</v>
      </c>
      <c r="F44">
        <v>0.47489508999999996</v>
      </c>
      <c r="G44">
        <f t="shared" si="3"/>
        <v>2.2139168837298946E-3</v>
      </c>
      <c r="L44">
        <f t="shared" si="1"/>
        <v>40</v>
      </c>
      <c r="M44">
        <f t="shared" si="4"/>
        <v>178257.05445098199</v>
      </c>
      <c r="N44">
        <f t="shared" si="5"/>
        <v>44564.263612745497</v>
      </c>
      <c r="O44">
        <f t="shared" si="6"/>
        <v>222821.31806372749</v>
      </c>
      <c r="Q44">
        <f t="shared" si="7"/>
        <v>1.9755123118078512E-6</v>
      </c>
      <c r="R44">
        <f t="shared" si="10"/>
        <v>8.8724430241111699E-6</v>
      </c>
      <c r="T44">
        <f t="shared" si="11"/>
        <v>99991.024198145038</v>
      </c>
      <c r="U44">
        <f t="shared" si="12"/>
        <v>100000</v>
      </c>
      <c r="W44">
        <f t="shared" si="15"/>
        <v>110.40198318074269</v>
      </c>
      <c r="Y44">
        <f t="shared" si="13"/>
        <v>0.19318776238749061</v>
      </c>
      <c r="Z44">
        <f t="shared" si="13"/>
        <v>0.86772492775807242</v>
      </c>
      <c r="AA44">
        <f t="shared" si="14"/>
        <v>2.765468991231972E-3</v>
      </c>
      <c r="AB44">
        <f t="shared" si="14"/>
        <v>1.2421420233755637E-2</v>
      </c>
      <c r="AC44">
        <f t="shared" si="16"/>
        <v>1.2912008377015869E-3</v>
      </c>
      <c r="AD44">
        <f t="shared" si="8"/>
        <v>1.0773907802082521</v>
      </c>
    </row>
    <row r="45" spans="1:30" x14ac:dyDescent="0.2">
      <c r="A45">
        <f t="shared" si="9"/>
        <v>42</v>
      </c>
      <c r="B45" s="23">
        <v>2.027E-2</v>
      </c>
      <c r="C45">
        <f t="shared" si="0"/>
        <v>0.42684257950169791</v>
      </c>
      <c r="E45">
        <f t="shared" si="2"/>
        <v>102</v>
      </c>
      <c r="F45">
        <v>0.50954043000000004</v>
      </c>
      <c r="G45">
        <f t="shared" si="3"/>
        <v>1.0858367228099039E-3</v>
      </c>
      <c r="L45">
        <f t="shared" si="1"/>
        <v>41</v>
      </c>
      <c r="M45">
        <f t="shared" si="4"/>
        <v>182835.46218880994</v>
      </c>
      <c r="N45">
        <f t="shared" si="5"/>
        <v>45708.865547202484</v>
      </c>
      <c r="O45">
        <f t="shared" si="6"/>
        <v>228544.3277360124</v>
      </c>
      <c r="Q45">
        <f t="shared" si="7"/>
        <v>9.5008731728955786E-7</v>
      </c>
      <c r="R45">
        <f t="shared" si="10"/>
        <v>4.8606543183141048E-6</v>
      </c>
      <c r="T45">
        <f t="shared" si="11"/>
        <v>99991.248962423109</v>
      </c>
      <c r="U45">
        <f t="shared" si="12"/>
        <v>99999.999999999985</v>
      </c>
      <c r="W45">
        <f t="shared" si="15"/>
        <v>112.61002284435754</v>
      </c>
      <c r="Y45">
        <f t="shared" si="13"/>
        <v>9.2910408294599761E-2</v>
      </c>
      <c r="Z45">
        <f t="shared" si="13"/>
        <v>0.47537199233111938</v>
      </c>
      <c r="AA45">
        <f t="shared" si="14"/>
        <v>1.330005844707972E-3</v>
      </c>
      <c r="AB45">
        <f t="shared" si="14"/>
        <v>6.8049160456397466E-3</v>
      </c>
      <c r="AC45">
        <f t="shared" si="16"/>
        <v>6.5254222207225597E-4</v>
      </c>
      <c r="AD45">
        <f t="shared" si="8"/>
        <v>0.57706986473813904</v>
      </c>
    </row>
    <row r="46" spans="1:30" x14ac:dyDescent="0.2">
      <c r="A46">
        <f>A45+1</f>
        <v>43</v>
      </c>
      <c r="B46" s="23">
        <v>2.0389999999999998E-2</v>
      </c>
      <c r="C46">
        <f t="shared" si="0"/>
        <v>0.41612482651209243</v>
      </c>
      <c r="E46">
        <f t="shared" si="2"/>
        <v>103</v>
      </c>
      <c r="F46">
        <v>0.54443039999999998</v>
      </c>
      <c r="G46">
        <f t="shared" si="3"/>
        <v>4.9467420147581884E-4</v>
      </c>
      <c r="L46">
        <f t="shared" si="1"/>
        <v>42</v>
      </c>
      <c r="M46">
        <f t="shared" si="4"/>
        <v>187422.72641448549</v>
      </c>
      <c r="N46">
        <f t="shared" si="5"/>
        <v>46855.681603621371</v>
      </c>
      <c r="O46">
        <f t="shared" si="6"/>
        <v>234278.40801810686</v>
      </c>
      <c r="Q46">
        <f t="shared" si="7"/>
        <v>4.2406118795185356E-7</v>
      </c>
      <c r="R46">
        <f t="shared" si="10"/>
        <v>2.5567535449618045E-6</v>
      </c>
      <c r="T46">
        <f t="shared" si="11"/>
        <v>99991.463148409966</v>
      </c>
      <c r="U46">
        <f t="shared" si="12"/>
        <v>100000</v>
      </c>
      <c r="W46">
        <f t="shared" si="15"/>
        <v>114.8622233012447</v>
      </c>
      <c r="Y46">
        <f t="shared" si="13"/>
        <v>4.1469643677508022E-2</v>
      </c>
      <c r="Z46">
        <f t="shared" si="13"/>
        <v>0.25005049669726448</v>
      </c>
      <c r="AA46">
        <f t="shared" si="14"/>
        <v>5.9363498106862207E-4</v>
      </c>
      <c r="AB46">
        <f t="shared" si="14"/>
        <v>3.5794549629465265E-3</v>
      </c>
      <c r="AC46">
        <f t="shared" si="16"/>
        <v>3.1208928719710788E-4</v>
      </c>
      <c r="AD46">
        <f t="shared" si="8"/>
        <v>0.29600531960598475</v>
      </c>
    </row>
    <row r="47" spans="1:30" x14ac:dyDescent="0.2">
      <c r="A47">
        <f t="shared" si="9"/>
        <v>44</v>
      </c>
      <c r="B47" s="23">
        <v>2.051E-2</v>
      </c>
      <c r="C47">
        <f t="shared" si="0"/>
        <v>0.40557883906363706</v>
      </c>
      <c r="E47">
        <f t="shared" si="2"/>
        <v>104</v>
      </c>
      <c r="F47">
        <v>0.57924222000000003</v>
      </c>
      <c r="G47">
        <f t="shared" si="3"/>
        <v>2.0813801883623825E-4</v>
      </c>
      <c r="L47">
        <f t="shared" si="1"/>
        <v>43</v>
      </c>
      <c r="M47">
        <f t="shared" si="4"/>
        <v>192250.00505389273</v>
      </c>
      <c r="N47">
        <f t="shared" si="5"/>
        <v>48062.501263473183</v>
      </c>
      <c r="O47">
        <f t="shared" si="6"/>
        <v>240312.50631736591</v>
      </c>
      <c r="Q47">
        <f t="shared" si="7"/>
        <v>1.7678713771207191E-7</v>
      </c>
      <c r="R47">
        <f t="shared" si="10"/>
        <v>1.2244324803133568E-6</v>
      </c>
      <c r="T47">
        <f t="shared" si="11"/>
        <v>99991.677503469764</v>
      </c>
      <c r="U47">
        <f t="shared" si="12"/>
        <v>100000</v>
      </c>
      <c r="W47">
        <f t="shared" si="15"/>
        <v>117.15946776726959</v>
      </c>
      <c r="Y47">
        <f t="shared" si="13"/>
        <v>1.7288343126727918E-2</v>
      </c>
      <c r="Z47">
        <f t="shared" si="13"/>
        <v>0.1197494965746463</v>
      </c>
      <c r="AA47">
        <f t="shared" si="14"/>
        <v>2.4748139445213792E-4</v>
      </c>
      <c r="AB47">
        <f t="shared" si="14"/>
        <v>1.7142054724386996E-3</v>
      </c>
      <c r="AC47">
        <f t="shared" si="16"/>
        <v>1.3860606070065812E-4</v>
      </c>
      <c r="AD47">
        <f t="shared" si="8"/>
        <v>0.13913813262896571</v>
      </c>
    </row>
    <row r="48" spans="1:30" x14ac:dyDescent="0.2">
      <c r="A48">
        <f t="shared" si="9"/>
        <v>45</v>
      </c>
      <c r="B48" s="24">
        <v>2.0619999999999999E-2</v>
      </c>
      <c r="C48">
        <f t="shared" si="0"/>
        <v>0.39538314376362638</v>
      </c>
      <c r="E48">
        <f t="shared" si="2"/>
        <v>105</v>
      </c>
      <c r="F48">
        <v>0.61364118000000001</v>
      </c>
      <c r="G48">
        <f t="shared" si="3"/>
        <v>8.0415959354706781E-5</v>
      </c>
      <c r="L48">
        <f t="shared" si="1"/>
        <v>44</v>
      </c>
      <c r="M48">
        <f t="shared" si="4"/>
        <v>197248.94963626951</v>
      </c>
      <c r="N48">
        <f t="shared" si="5"/>
        <v>49312.237409067377</v>
      </c>
      <c r="O48">
        <f t="shared" si="6"/>
        <v>246561.18704533688</v>
      </c>
      <c r="Q48">
        <f t="shared" si="7"/>
        <v>6.8458018770738495E-8</v>
      </c>
      <c r="R48">
        <f t="shared" si="10"/>
        <v>5.4540698856348427E-7</v>
      </c>
      <c r="T48">
        <f t="shared" si="11"/>
        <v>99991.888423218727</v>
      </c>
      <c r="U48">
        <f t="shared" si="12"/>
        <v>100000</v>
      </c>
      <c r="W48">
        <f t="shared" si="15"/>
        <v>119.50265712261498</v>
      </c>
      <c r="Y48">
        <f t="shared" si="13"/>
        <v>6.6946511499571346E-3</v>
      </c>
      <c r="Z48">
        <f t="shared" si="13"/>
        <v>5.3340803481508763E-2</v>
      </c>
      <c r="AA48">
        <f t="shared" si="14"/>
        <v>9.5833452044376163E-5</v>
      </c>
      <c r="AB48">
        <f t="shared" si="14"/>
        <v>7.6356978398887802E-4</v>
      </c>
      <c r="AC48">
        <f t="shared" si="16"/>
        <v>5.7459312126108271E-5</v>
      </c>
      <c r="AD48">
        <f t="shared" si="8"/>
        <v>6.0952317179625258E-2</v>
      </c>
    </row>
    <row r="49" spans="1:30" x14ac:dyDescent="0.2">
      <c r="A49">
        <f t="shared" si="9"/>
        <v>46</v>
      </c>
      <c r="B49" s="23">
        <v>2.0729999999999998E-2</v>
      </c>
      <c r="C49">
        <f t="shared" si="0"/>
        <v>0.38535896594955116</v>
      </c>
      <c r="E49">
        <f t="shared" si="2"/>
        <v>106</v>
      </c>
      <c r="F49">
        <v>0.64730123000000006</v>
      </c>
      <c r="G49">
        <f t="shared" si="3"/>
        <v>2.836260995277507E-5</v>
      </c>
      <c r="L49">
        <f t="shared" si="1"/>
        <v>45</v>
      </c>
      <c r="M49">
        <f t="shared" si="4"/>
        <v>202335.38344221056</v>
      </c>
      <c r="N49">
        <f t="shared" si="5"/>
        <v>50583.845860552639</v>
      </c>
      <c r="O49">
        <f t="shared" si="6"/>
        <v>252919.22930276318</v>
      </c>
      <c r="Q49">
        <f t="shared" si="7"/>
        <v>2.4483607400998119E-8</v>
      </c>
      <c r="R49">
        <f t="shared" si="10"/>
        <v>2.2470472369419737E-7</v>
      </c>
      <c r="T49">
        <f t="shared" si="11"/>
        <v>99992.092337124734</v>
      </c>
      <c r="U49">
        <f t="shared" si="12"/>
        <v>100000</v>
      </c>
      <c r="W49">
        <f t="shared" si="15"/>
        <v>121.89271026506728</v>
      </c>
      <c r="Y49">
        <f t="shared" si="13"/>
        <v>2.3943074550828109E-3</v>
      </c>
      <c r="Z49">
        <f t="shared" si="13"/>
        <v>2.1976121977292502E-2</v>
      </c>
      <c r="AA49">
        <f t="shared" si="14"/>
        <v>3.4274339847811199E-5</v>
      </c>
      <c r="AB49">
        <f t="shared" si="14"/>
        <v>3.1458661317187634E-4</v>
      </c>
      <c r="AC49">
        <f t="shared" si="16"/>
        <v>2.2120040445102774E-5</v>
      </c>
      <c r="AD49">
        <f t="shared" si="8"/>
        <v>2.4741410425840101E-2</v>
      </c>
    </row>
    <row r="50" spans="1:30" x14ac:dyDescent="0.2">
      <c r="A50">
        <f t="shared" si="9"/>
        <v>47</v>
      </c>
      <c r="B50" s="23">
        <v>2.0840000000000001E-2</v>
      </c>
      <c r="C50">
        <f t="shared" si="0"/>
        <v>0.37550631137365925</v>
      </c>
      <c r="E50">
        <f t="shared" si="2"/>
        <v>107</v>
      </c>
      <c r="F50">
        <v>0.67990812</v>
      </c>
      <c r="G50">
        <f t="shared" si="3"/>
        <v>9.0786411414904827E-6</v>
      </c>
      <c r="L50">
        <f t="shared" si="1"/>
        <v>46</v>
      </c>
      <c r="M50">
        <f t="shared" si="4"/>
        <v>207598.64715454192</v>
      </c>
      <c r="N50">
        <f t="shared" si="5"/>
        <v>51899.66178863548</v>
      </c>
      <c r="O50">
        <f t="shared" si="6"/>
        <v>259498.3089431774</v>
      </c>
      <c r="Q50">
        <f t="shared" si="7"/>
        <v>8.0405390150739631E-9</v>
      </c>
      <c r="R50">
        <f t="shared" si="10"/>
        <v>8.51368485051629E-8</v>
      </c>
      <c r="T50">
        <f t="shared" si="11"/>
        <v>99992.292820681017</v>
      </c>
      <c r="U50">
        <f t="shared" si="12"/>
        <v>100000</v>
      </c>
      <c r="W50">
        <f t="shared" si="15"/>
        <v>124.33056447036863</v>
      </c>
      <c r="Y50">
        <f t="shared" si="13"/>
        <v>7.8630410913549539E-4</v>
      </c>
      <c r="Z50">
        <f t="shared" si="13"/>
        <v>8.3263837838049321E-3</v>
      </c>
      <c r="AA50">
        <f t="shared" si="14"/>
        <v>1.1255887042839402E-5</v>
      </c>
      <c r="AB50">
        <f t="shared" si="14"/>
        <v>1.1919158790722806E-4</v>
      </c>
      <c r="AC50">
        <f t="shared" si="16"/>
        <v>7.866472553051059E-6</v>
      </c>
      <c r="AD50">
        <f t="shared" si="8"/>
        <v>9.2510018404435464E-3</v>
      </c>
    </row>
    <row r="51" spans="1:30" x14ac:dyDescent="0.2">
      <c r="A51">
        <f>A50+1</f>
        <v>48</v>
      </c>
      <c r="B51" s="23">
        <v>2.095E-2</v>
      </c>
      <c r="C51">
        <f t="shared" si="0"/>
        <v>0.36582507389799157</v>
      </c>
      <c r="E51">
        <f t="shared" si="2"/>
        <v>108</v>
      </c>
      <c r="F51">
        <v>0.71117909999999995</v>
      </c>
      <c r="G51">
        <f t="shared" si="3"/>
        <v>2.622101305262309E-6</v>
      </c>
      <c r="L51">
        <f t="shared" si="1"/>
        <v>47</v>
      </c>
      <c r="M51">
        <f t="shared" si="4"/>
        <v>213045.68678845323</v>
      </c>
      <c r="N51">
        <f t="shared" si="5"/>
        <v>53261.421697113306</v>
      </c>
      <c r="O51">
        <f t="shared" si="6"/>
        <v>266307.10848556651</v>
      </c>
      <c r="Q51">
        <f t="shared" si="7"/>
        <v>2.4105049876405579E-9</v>
      </c>
      <c r="R51">
        <f t="shared" si="10"/>
        <v>2.9493021167815403E-8</v>
      </c>
      <c r="T51">
        <f t="shared" si="11"/>
        <v>99992.489873772516</v>
      </c>
      <c r="U51">
        <f t="shared" si="12"/>
        <v>99999.999999999985</v>
      </c>
      <c r="W51">
        <f t="shared" si="15"/>
        <v>126.81717575977601</v>
      </c>
      <c r="Y51">
        <f t="shared" si="13"/>
        <v>2.3572968286484543E-4</v>
      </c>
      <c r="Z51">
        <f t="shared" si="13"/>
        <v>2.8844174702123459E-3</v>
      </c>
      <c r="AA51">
        <f t="shared" si="14"/>
        <v>3.3744535379425731E-6</v>
      </c>
      <c r="AB51">
        <f t="shared" si="14"/>
        <v>4.1290229634941555E-5</v>
      </c>
      <c r="AC51">
        <f t="shared" si="16"/>
        <v>2.5682498881821739E-6</v>
      </c>
      <c r="AD51">
        <f t="shared" si="8"/>
        <v>3.1673800861382576E-3</v>
      </c>
    </row>
    <row r="52" spans="1:30" x14ac:dyDescent="0.2">
      <c r="A52">
        <f t="shared" si="9"/>
        <v>49</v>
      </c>
      <c r="B52" s="23">
        <v>2.1049999999999999E-2</v>
      </c>
      <c r="C52">
        <f t="shared" si="0"/>
        <v>0.35648967559855843</v>
      </c>
      <c r="E52">
        <f t="shared" si="2"/>
        <v>109</v>
      </c>
      <c r="F52">
        <v>0.74086099999999999</v>
      </c>
      <c r="G52">
        <f t="shared" si="3"/>
        <v>6.794887101443695E-7</v>
      </c>
      <c r="L52">
        <f t="shared" si="1"/>
        <v>48</v>
      </c>
      <c r="M52">
        <f t="shared" si="4"/>
        <v>218683.75272250362</v>
      </c>
      <c r="N52">
        <f t="shared" si="5"/>
        <v>54670.938180625904</v>
      </c>
      <c r="O52">
        <f t="shared" si="6"/>
        <v>273354.69090312952</v>
      </c>
      <c r="Q52">
        <f t="shared" si="7"/>
        <v>6.5584561225675639E-10</v>
      </c>
      <c r="R52">
        <f t="shared" si="10"/>
        <v>9.2872241815847835E-9</v>
      </c>
      <c r="T52">
        <f t="shared" si="11"/>
        <v>99992.683498522048</v>
      </c>
      <c r="U52">
        <f t="shared" si="12"/>
        <v>100000</v>
      </c>
      <c r="W52">
        <f t="shared" si="15"/>
        <v>129.35351927497152</v>
      </c>
      <c r="Y52">
        <f t="shared" si="13"/>
        <v>6.4137007950217998E-5</v>
      </c>
      <c r="Z52">
        <f t="shared" si="13"/>
        <v>9.0829052495899182E-4</v>
      </c>
      <c r="AA52">
        <f t="shared" si="14"/>
        <v>9.1811667822397953E-7</v>
      </c>
      <c r="AB52">
        <f t="shared" si="14"/>
        <v>1.3002113854218696E-5</v>
      </c>
      <c r="AC52">
        <f t="shared" si="16"/>
        <v>7.6526542713747478E-7</v>
      </c>
      <c r="AD52">
        <f t="shared" si="8"/>
        <v>9.8711302886878992E-4</v>
      </c>
    </row>
    <row r="53" spans="1:30" x14ac:dyDescent="0.2">
      <c r="A53">
        <f t="shared" si="9"/>
        <v>50</v>
      </c>
      <c r="B53" s="24">
        <v>2.1149999999999999E-2</v>
      </c>
      <c r="C53">
        <f t="shared" si="0"/>
        <v>0.34732303343308274</v>
      </c>
      <c r="E53">
        <f t="shared" si="2"/>
        <v>110</v>
      </c>
      <c r="F53">
        <v>0.76874483999999998</v>
      </c>
      <c r="G53">
        <f t="shared" si="3"/>
        <v>1.5713527038262981E-7</v>
      </c>
      <c r="L53">
        <f t="shared" si="1"/>
        <v>49</v>
      </c>
      <c r="M53">
        <f t="shared" si="4"/>
        <v>224410.42609628805</v>
      </c>
      <c r="N53">
        <f t="shared" si="5"/>
        <v>56102.606524072013</v>
      </c>
      <c r="O53">
        <f t="shared" si="6"/>
        <v>280513.03262036009</v>
      </c>
      <c r="Q53">
        <f t="shared" si="7"/>
        <v>1.6100863199409034E-10</v>
      </c>
      <c r="R53">
        <f t="shared" si="10"/>
        <v>2.6430675894943514E-9</v>
      </c>
      <c r="T53">
        <f t="shared" si="11"/>
        <v>99992.870206488034</v>
      </c>
      <c r="U53">
        <f t="shared" si="12"/>
        <v>100000</v>
      </c>
      <c r="W53">
        <f t="shared" si="15"/>
        <v>131.94058966047095</v>
      </c>
      <c r="Y53">
        <f t="shared" si="13"/>
        <v>1.5745521505804868E-5</v>
      </c>
      <c r="Z53">
        <f t="shared" si="13"/>
        <v>2.5849201025254759E-4</v>
      </c>
      <c r="AA53">
        <f t="shared" si="14"/>
        <v>2.2539601337552982E-7</v>
      </c>
      <c r="AB53">
        <f t="shared" si="14"/>
        <v>3.7002946252920924E-6</v>
      </c>
      <c r="AC53">
        <f t="shared" si="16"/>
        <v>2.0690075536701071E-7</v>
      </c>
      <c r="AD53">
        <f t="shared" si="8"/>
        <v>2.7837012315238706E-4</v>
      </c>
    </row>
    <row r="54" spans="1:30" x14ac:dyDescent="0.2">
      <c r="E54">
        <f t="shared" si="2"/>
        <v>111</v>
      </c>
      <c r="F54">
        <v>0.79466567999999993</v>
      </c>
      <c r="G54">
        <f t="shared" si="3"/>
        <v>3.2265263892033445E-8</v>
      </c>
      <c r="L54">
        <f t="shared" si="1"/>
        <v>50</v>
      </c>
      <c r="M54">
        <f t="shared" si="4"/>
        <v>230333.12593537872</v>
      </c>
      <c r="N54">
        <f t="shared" si="5"/>
        <v>57583.281483844679</v>
      </c>
      <c r="O54">
        <f t="shared" si="6"/>
        <v>287916.4074192234</v>
      </c>
      <c r="Q54">
        <f t="shared" si="7"/>
        <v>3.5465073503369098E-11</v>
      </c>
      <c r="R54">
        <f t="shared" si="10"/>
        <v>6.7594842461071809E-10</v>
      </c>
      <c r="T54">
        <f t="shared" si="11"/>
        <v>99993.053539331333</v>
      </c>
      <c r="U54">
        <f t="shared" si="12"/>
        <v>100000</v>
      </c>
      <c r="W54">
        <f t="shared" si="15"/>
        <v>134.57940145368036</v>
      </c>
      <c r="Y54">
        <f t="shared" si="13"/>
        <v>3.4682432517395355E-6</v>
      </c>
      <c r="Z54">
        <f t="shared" si="13"/>
        <v>6.6107755926928227E-5</v>
      </c>
      <c r="AA54">
        <f t="shared" si="14"/>
        <v>4.96476539103819E-8</v>
      </c>
      <c r="AB54">
        <f t="shared" si="14"/>
        <v>9.4632779445500542E-7</v>
      </c>
      <c r="AC54">
        <f t="shared" si="16"/>
        <v>5.0487431658779335E-8</v>
      </c>
      <c r="AD54">
        <f t="shared" si="8"/>
        <v>7.0622462058691942E-5</v>
      </c>
    </row>
    <row r="55" spans="1:30" x14ac:dyDescent="0.2">
      <c r="E55">
        <f t="shared" si="2"/>
        <v>112</v>
      </c>
      <c r="F55">
        <v>0.81850801000000006</v>
      </c>
      <c r="G55">
        <f t="shared" si="3"/>
        <v>5.8558869516402925E-9</v>
      </c>
    </row>
    <row r="56" spans="1:30" x14ac:dyDescent="0.2">
      <c r="E56">
        <f t="shared" si="2"/>
        <v>113</v>
      </c>
      <c r="F56">
        <v>0.84019901000000008</v>
      </c>
      <c r="G56">
        <f t="shared" si="3"/>
        <v>9.3577653220020044E-10</v>
      </c>
    </row>
    <row r="57" spans="1:30" x14ac:dyDescent="0.2">
      <c r="E57">
        <f t="shared" si="2"/>
        <v>114</v>
      </c>
      <c r="F57">
        <v>0.85971164999999994</v>
      </c>
      <c r="G57">
        <f t="shared" si="3"/>
        <v>1.3127854567108806E-10</v>
      </c>
    </row>
    <row r="58" spans="1:30" x14ac:dyDescent="0.2">
      <c r="E58">
        <f t="shared" si="2"/>
        <v>115</v>
      </c>
      <c r="F58">
        <v>0.87705601999999994</v>
      </c>
      <c r="G58">
        <f t="shared" si="3"/>
        <v>1.6139906893415345E-11</v>
      </c>
    </row>
    <row r="59" spans="1:30" x14ac:dyDescent="0.2">
      <c r="E59">
        <f t="shared" si="2"/>
        <v>116</v>
      </c>
      <c r="F59">
        <v>0.89227828999999992</v>
      </c>
      <c r="G59">
        <f t="shared" si="3"/>
        <v>1.73861836979949E-12</v>
      </c>
    </row>
    <row r="60" spans="1:30" x14ac:dyDescent="0.2">
      <c r="E60">
        <f t="shared" si="2"/>
        <v>117</v>
      </c>
      <c r="F60">
        <v>0.90545023000000002</v>
      </c>
      <c r="G60">
        <f t="shared" si="3"/>
        <v>1.6438596698231669E-13</v>
      </c>
    </row>
    <row r="61" spans="1:30" x14ac:dyDescent="0.2">
      <c r="E61">
        <f t="shared" si="2"/>
        <v>118</v>
      </c>
      <c r="F61">
        <v>0.91666747999999998</v>
      </c>
      <c r="G61">
        <f t="shared" si="3"/>
        <v>1.3698696881273249E-14</v>
      </c>
    </row>
    <row r="62" spans="1:30" x14ac:dyDescent="0.2">
      <c r="E62">
        <f t="shared" si="2"/>
        <v>119</v>
      </c>
      <c r="F62">
        <v>0.92604048000000005</v>
      </c>
      <c r="G62">
        <f t="shared" si="3"/>
        <v>1.0131490459644658E-15</v>
      </c>
    </row>
  </sheetData>
  <mergeCells count="10">
    <mergeCell ref="AF1:AG1"/>
    <mergeCell ref="AF2:AG2"/>
    <mergeCell ref="A1:C1"/>
    <mergeCell ref="E1:G1"/>
    <mergeCell ref="I1:J1"/>
    <mergeCell ref="L1:W1"/>
    <mergeCell ref="Y1:AD1"/>
    <mergeCell ref="M2:O2"/>
    <mergeCell ref="Q2:R2"/>
    <mergeCell ref="T2:U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D049B-5988-4F66-83D8-8F33E240EA25}">
  <dimension ref="A1:AN62"/>
  <sheetViews>
    <sheetView topLeftCell="Q1" workbookViewId="0">
      <selection activeCell="X18" sqref="X18"/>
    </sheetView>
  </sheetViews>
  <sheetFormatPr baseColWidth="10" defaultRowHeight="15" x14ac:dyDescent="0.2"/>
  <cols>
    <col min="3" max="3" width="14" customWidth="1"/>
    <col min="7" max="7" width="15" customWidth="1"/>
    <col min="9" max="9" width="13.5" customWidth="1"/>
    <col min="17" max="17" width="17.5" customWidth="1"/>
    <col min="27" max="27" width="12.5" customWidth="1"/>
    <col min="28" max="28" width="12.6640625" customWidth="1"/>
  </cols>
  <sheetData>
    <row r="1" spans="1:40" x14ac:dyDescent="0.2">
      <c r="A1" s="67" t="s">
        <v>80</v>
      </c>
      <c r="B1" s="67"/>
      <c r="C1" s="67"/>
      <c r="E1" s="68" t="s">
        <v>3</v>
      </c>
      <c r="F1" s="68"/>
      <c r="G1" s="68"/>
      <c r="H1" s="8"/>
      <c r="I1" s="67" t="s">
        <v>6</v>
      </c>
      <c r="J1" s="69"/>
      <c r="L1" s="67" t="s">
        <v>14</v>
      </c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Y1" s="67" t="s">
        <v>26</v>
      </c>
      <c r="Z1" s="69"/>
      <c r="AA1" s="69"/>
      <c r="AB1" s="69"/>
      <c r="AC1" s="69"/>
      <c r="AD1" s="69"/>
      <c r="AF1" s="70" t="s">
        <v>33</v>
      </c>
      <c r="AG1" s="70"/>
      <c r="AI1" s="6" t="s">
        <v>34</v>
      </c>
      <c r="AJ1" s="6" t="s">
        <v>38</v>
      </c>
      <c r="AK1" s="6" t="s">
        <v>39</v>
      </c>
      <c r="AM1" s="20" t="s">
        <v>58</v>
      </c>
      <c r="AN1" s="5"/>
    </row>
    <row r="2" spans="1:40" x14ac:dyDescent="0.2">
      <c r="A2" s="1" t="s">
        <v>0</v>
      </c>
      <c r="B2" s="1" t="s">
        <v>2</v>
      </c>
      <c r="C2" s="9" t="s">
        <v>1</v>
      </c>
      <c r="E2" s="1" t="s">
        <v>4</v>
      </c>
      <c r="F2" s="1" t="s">
        <v>5</v>
      </c>
      <c r="G2" s="1" t="s">
        <v>20</v>
      </c>
      <c r="I2" s="7" t="s">
        <v>11</v>
      </c>
      <c r="J2" s="11">
        <v>0.02</v>
      </c>
      <c r="M2" s="72" t="s">
        <v>22</v>
      </c>
      <c r="N2" s="73"/>
      <c r="O2" s="73"/>
      <c r="Q2" s="72" t="s">
        <v>21</v>
      </c>
      <c r="R2" s="73"/>
      <c r="T2" s="72" t="s">
        <v>23</v>
      </c>
      <c r="U2" s="73"/>
      <c r="W2" s="13" t="s">
        <v>7</v>
      </c>
      <c r="Y2" s="14" t="s">
        <v>27</v>
      </c>
      <c r="Z2" s="14" t="s">
        <v>28</v>
      </c>
      <c r="AA2" s="14" t="s">
        <v>29</v>
      </c>
      <c r="AB2" s="14" t="s">
        <v>30</v>
      </c>
      <c r="AC2" s="14" t="s">
        <v>7</v>
      </c>
      <c r="AD2" s="14" t="s">
        <v>32</v>
      </c>
      <c r="AF2" s="71">
        <f>SUM(AD4:AD54)</f>
        <v>99438.252139159478</v>
      </c>
      <c r="AG2" s="71"/>
      <c r="AI2">
        <f>J10-AF2</f>
        <v>561.74786084052175</v>
      </c>
      <c r="AJ2">
        <f>'Base Case'!AI2-AI2</f>
        <v>-89.576824185205624</v>
      </c>
      <c r="AK2">
        <f>MAX(0,AJ2)</f>
        <v>0</v>
      </c>
      <c r="AM2" cm="1">
        <f t="array" ref="AM2">MMULT(TRANSPOSE(AD4:AD54),A3:A53)/AF2</f>
        <v>4.3006057869276111</v>
      </c>
    </row>
    <row r="3" spans="1:40" x14ac:dyDescent="0.2">
      <c r="A3">
        <v>0</v>
      </c>
      <c r="B3" s="4">
        <v>0</v>
      </c>
      <c r="C3">
        <f>EXP(-A3*B3)</f>
        <v>1</v>
      </c>
      <c r="E3">
        <v>60</v>
      </c>
      <c r="F3">
        <v>6.4678699999999997E-3</v>
      </c>
      <c r="G3">
        <f>1-F3</f>
        <v>0.99353212999999996</v>
      </c>
      <c r="I3" s="7" t="s">
        <v>7</v>
      </c>
      <c r="J3" s="10">
        <v>50</v>
      </c>
      <c r="L3" s="1" t="s">
        <v>0</v>
      </c>
      <c r="M3" s="1" t="s">
        <v>16</v>
      </c>
      <c r="N3" s="1" t="s">
        <v>17</v>
      </c>
      <c r="O3" s="1" t="s">
        <v>18</v>
      </c>
      <c r="Q3" s="18" t="s">
        <v>44</v>
      </c>
      <c r="R3" s="1" t="s">
        <v>19</v>
      </c>
      <c r="T3" s="1" t="s">
        <v>24</v>
      </c>
      <c r="U3" s="1" t="s">
        <v>25</v>
      </c>
    </row>
    <row r="4" spans="1:40" x14ac:dyDescent="0.2">
      <c r="A4">
        <v>1</v>
      </c>
      <c r="B4" s="2">
        <v>3.5970000000000002E-2</v>
      </c>
      <c r="C4">
        <f t="shared" ref="C4:C53" si="0">EXP(-A4*B4)</f>
        <v>0.96466923312602004</v>
      </c>
      <c r="E4">
        <f>E3+1</f>
        <v>61</v>
      </c>
      <c r="F4">
        <v>7.1002599999999997E-3</v>
      </c>
      <c r="G4">
        <f>(1-F4)*G3</f>
        <v>0.98647779355864618</v>
      </c>
      <c r="I4" s="7" t="s">
        <v>31</v>
      </c>
      <c r="J4" s="10">
        <v>20</v>
      </c>
      <c r="L4">
        <f t="shared" ref="L4:L54" si="1">A3</f>
        <v>0</v>
      </c>
      <c r="M4">
        <f>J9</f>
        <v>80000</v>
      </c>
      <c r="N4">
        <f>J8</f>
        <v>20000</v>
      </c>
      <c r="O4">
        <f>M4+N4</f>
        <v>100000</v>
      </c>
      <c r="Q4" s="19">
        <v>0</v>
      </c>
      <c r="R4">
        <v>0</v>
      </c>
      <c r="T4">
        <v>0</v>
      </c>
      <c r="U4">
        <v>0</v>
      </c>
      <c r="W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f>SUM(Y4:AC4)</f>
        <v>0</v>
      </c>
    </row>
    <row r="5" spans="1:40" x14ac:dyDescent="0.2">
      <c r="A5">
        <f>A4+1</f>
        <v>2</v>
      </c>
      <c r="B5" s="2">
        <v>3.1269999999999999E-2</v>
      </c>
      <c r="C5">
        <f t="shared" si="0"/>
        <v>0.93937548704248364</v>
      </c>
      <c r="E5">
        <f t="shared" ref="E5:E62" si="2">E4+1</f>
        <v>62</v>
      </c>
      <c r="F5">
        <v>7.8151000000000002E-3</v>
      </c>
      <c r="G5">
        <f t="shared" ref="G5:G62" si="3">(1-F5)*G4</f>
        <v>0.97876837095420599</v>
      </c>
      <c r="I5" s="7" t="s">
        <v>15</v>
      </c>
      <c r="J5" s="12">
        <v>1.4E-2</v>
      </c>
      <c r="L5">
        <f t="shared" si="1"/>
        <v>1</v>
      </c>
      <c r="M5">
        <f t="shared" ref="M5:M54" si="4">$M$4/C4</f>
        <v>82929.979782561553</v>
      </c>
      <c r="N5">
        <f t="shared" ref="N5:N54" si="5">$N$4/C4</f>
        <v>20732.494945640388</v>
      </c>
      <c r="O5">
        <f t="shared" ref="O5:O54" si="6">M5+N5</f>
        <v>103662.47472820194</v>
      </c>
      <c r="Q5" s="19">
        <f t="shared" ref="Q5:Q54" si="7">G3*(1-$J$7)^A3*$J$7</f>
        <v>0.22354472924999999</v>
      </c>
      <c r="R5">
        <f>1*(1-$J$7)^A3*F3</f>
        <v>6.4678699999999997E-3</v>
      </c>
      <c r="T5">
        <f>(O5-20)*C4</f>
        <v>99980.706615337476</v>
      </c>
      <c r="U5">
        <f>MAX(O5,$O$4)*C4</f>
        <v>100000</v>
      </c>
      <c r="W5">
        <f>$J$3*(1+$J$2)</f>
        <v>51</v>
      </c>
      <c r="Y5">
        <f>(1-$J$6)*(T5*Q5)</f>
        <v>21858.456470757214</v>
      </c>
      <c r="Z5">
        <f>(1-$J$6)*(U5*R5)</f>
        <v>632.55768599999988</v>
      </c>
      <c r="AA5">
        <f>$J$5*(T5*Q5)</f>
        <v>312.90223986769018</v>
      </c>
      <c r="AB5">
        <f>$J$5*(U5*R5)</f>
        <v>9.0550179999999987</v>
      </c>
      <c r="AC5">
        <f>W5*C4*(1-$J$7)^A3*1</f>
        <v>49.19813088942702</v>
      </c>
      <c r="AD5">
        <f t="shared" ref="AD5:AD54" si="8">SUM(Y5:AC5)</f>
        <v>22862.169545514331</v>
      </c>
    </row>
    <row r="6" spans="1:40" x14ac:dyDescent="0.2">
      <c r="A6">
        <f t="shared" ref="A6:A53" si="9">A5+1</f>
        <v>3</v>
      </c>
      <c r="B6" s="2">
        <v>2.8930000000000001E-2</v>
      </c>
      <c r="C6">
        <f t="shared" si="0"/>
        <v>0.91686961803738021</v>
      </c>
      <c r="E6">
        <f t="shared" si="2"/>
        <v>63</v>
      </c>
      <c r="F6">
        <v>8.6648699999999999E-3</v>
      </c>
      <c r="G6">
        <f t="shared" si="3"/>
        <v>0.97028747025977602</v>
      </c>
      <c r="I6" s="7" t="s">
        <v>8</v>
      </c>
      <c r="J6" s="12">
        <v>2.1999999999999999E-2</v>
      </c>
      <c r="L6">
        <f t="shared" si="1"/>
        <v>2</v>
      </c>
      <c r="M6">
        <f t="shared" si="4"/>
        <v>85162.963163825843</v>
      </c>
      <c r="N6">
        <f t="shared" si="5"/>
        <v>21290.740790956461</v>
      </c>
      <c r="O6">
        <f t="shared" si="6"/>
        <v>106453.70395478231</v>
      </c>
      <c r="Q6" s="19">
        <f t="shared" si="7"/>
        <v>0.17201706525178895</v>
      </c>
      <c r="R6">
        <f t="shared" ref="R6:R54" si="10">G3*(1-$J$7)^A4*F4</f>
        <v>5.4671107420491945E-3</v>
      </c>
      <c r="T6">
        <f t="shared" ref="T6:T54" si="11">(O6-20)*C5</f>
        <v>99981.212490259146</v>
      </c>
      <c r="U6">
        <f t="shared" ref="U6:U54" si="12">MAX(O6,$O$4)*C5</f>
        <v>100000</v>
      </c>
      <c r="W6">
        <f>W5*(1+$J$2)</f>
        <v>52.02</v>
      </c>
      <c r="Y6">
        <f t="shared" ref="Y6:Z54" si="13">(1-$J$6)*(T6*Q6)</f>
        <v>16820.108308326307</v>
      </c>
      <c r="Z6">
        <f t="shared" si="13"/>
        <v>534.68343057241123</v>
      </c>
      <c r="AA6">
        <f t="shared" ref="AA6:AB54" si="14">$J$5*(T6*Q6)</f>
        <v>240.7786465404584</v>
      </c>
      <c r="AB6">
        <f t="shared" si="14"/>
        <v>7.6539550388688724</v>
      </c>
      <c r="AC6">
        <f>W5*C4*(1-$J$7)^A3*G3</f>
        <v>48.879923774591219</v>
      </c>
      <c r="AD6">
        <f t="shared" si="8"/>
        <v>17652.104264252637</v>
      </c>
    </row>
    <row r="7" spans="1:40" x14ac:dyDescent="0.2">
      <c r="A7">
        <f t="shared" si="9"/>
        <v>4</v>
      </c>
      <c r="B7" s="2">
        <v>2.7629999999999998E-2</v>
      </c>
      <c r="C7">
        <f t="shared" si="0"/>
        <v>0.89536842264195826</v>
      </c>
      <c r="E7">
        <f t="shared" si="2"/>
        <v>64</v>
      </c>
      <c r="F7">
        <v>9.6527000000000002E-3</v>
      </c>
      <c r="G7">
        <f t="shared" si="3"/>
        <v>0.9609215763955995</v>
      </c>
      <c r="I7" s="21" t="s">
        <v>45</v>
      </c>
      <c r="J7" s="26">
        <v>0.22500000000000001</v>
      </c>
      <c r="L7">
        <f t="shared" si="1"/>
        <v>3</v>
      </c>
      <c r="M7">
        <f t="shared" si="4"/>
        <v>87253.409237450003</v>
      </c>
      <c r="N7">
        <f t="shared" si="5"/>
        <v>21813.352309362501</v>
      </c>
      <c r="O7">
        <f t="shared" si="6"/>
        <v>109066.7615468125</v>
      </c>
      <c r="Q7" s="19">
        <f t="shared" si="7"/>
        <v>0.13227136938098324</v>
      </c>
      <c r="R7">
        <f t="shared" si="10"/>
        <v>4.6304719517918811E-3</v>
      </c>
      <c r="T7">
        <f t="shared" si="11"/>
        <v>99981.662607639257</v>
      </c>
      <c r="U7">
        <f t="shared" si="12"/>
        <v>100000</v>
      </c>
      <c r="W7">
        <f t="shared" ref="W7:W54" si="15">W6*(1+$J$2)</f>
        <v>53.060400000000001</v>
      </c>
      <c r="Y7">
        <f t="shared" si="13"/>
        <v>12933.767774725695</v>
      </c>
      <c r="Z7">
        <f t="shared" si="13"/>
        <v>452.860156885246</v>
      </c>
      <c r="AA7">
        <f t="shared" si="14"/>
        <v>185.1459599653985</v>
      </c>
      <c r="AB7">
        <f t="shared" si="14"/>
        <v>6.4826607325086343</v>
      </c>
      <c r="AC7">
        <f t="shared" ref="AC7:AC54" si="16">W6*C5*(1-$J$7)^A4*G4</f>
        <v>37.359287660959744</v>
      </c>
      <c r="AD7">
        <f t="shared" si="8"/>
        <v>13615.615839969809</v>
      </c>
    </row>
    <row r="8" spans="1:40" x14ac:dyDescent="0.2">
      <c r="A8">
        <f t="shared" si="9"/>
        <v>5</v>
      </c>
      <c r="B8" s="3">
        <v>2.6849999999999999E-2</v>
      </c>
      <c r="C8">
        <f t="shared" si="0"/>
        <v>0.87437144441584536</v>
      </c>
      <c r="E8">
        <f t="shared" si="2"/>
        <v>65</v>
      </c>
      <c r="F8">
        <v>1.0795270000000001E-2</v>
      </c>
      <c r="G8">
        <f t="shared" si="3"/>
        <v>0.95054816852958335</v>
      </c>
      <c r="I8" s="7" t="s">
        <v>10</v>
      </c>
      <c r="J8" s="10">
        <v>20000</v>
      </c>
      <c r="L8">
        <f t="shared" si="1"/>
        <v>4</v>
      </c>
      <c r="M8">
        <f t="shared" si="4"/>
        <v>89348.69488019745</v>
      </c>
      <c r="N8">
        <f t="shared" si="5"/>
        <v>22337.173720049363</v>
      </c>
      <c r="O8">
        <f t="shared" si="6"/>
        <v>111685.86860024682</v>
      </c>
      <c r="Q8" s="19">
        <f t="shared" si="7"/>
        <v>0.10162207274944568</v>
      </c>
      <c r="R8">
        <f t="shared" si="10"/>
        <v>3.9477267591838013E-3</v>
      </c>
      <c r="T8">
        <f t="shared" si="11"/>
        <v>99982.092631547173</v>
      </c>
      <c r="U8">
        <f t="shared" si="12"/>
        <v>100000</v>
      </c>
      <c r="W8">
        <f t="shared" si="15"/>
        <v>54.121608000000002</v>
      </c>
      <c r="Y8">
        <f t="shared" si="13"/>
        <v>9936.8589662419145</v>
      </c>
      <c r="Z8">
        <f t="shared" si="13"/>
        <v>386.08767704817575</v>
      </c>
      <c r="AA8">
        <f t="shared" si="14"/>
        <v>142.24542487462864</v>
      </c>
      <c r="AB8">
        <f t="shared" si="14"/>
        <v>5.5268174628573217</v>
      </c>
      <c r="AC8">
        <f t="shared" si="16"/>
        <v>28.599697075916904</v>
      </c>
      <c r="AD8">
        <f t="shared" si="8"/>
        <v>10499.318582703494</v>
      </c>
    </row>
    <row r="9" spans="1:40" x14ac:dyDescent="0.2">
      <c r="A9">
        <f t="shared" si="9"/>
        <v>6</v>
      </c>
      <c r="B9" s="2">
        <v>2.6440000000000002E-2</v>
      </c>
      <c r="C9">
        <f t="shared" si="0"/>
        <v>0.85330349293915797</v>
      </c>
      <c r="E9">
        <f t="shared" si="2"/>
        <v>66</v>
      </c>
      <c r="F9">
        <v>1.1728260000000001E-2</v>
      </c>
      <c r="G9">
        <f t="shared" si="3"/>
        <v>0.93939989246654454</v>
      </c>
      <c r="I9" s="7" t="s">
        <v>12</v>
      </c>
      <c r="J9" s="10">
        <v>80000</v>
      </c>
      <c r="L9">
        <f t="shared" si="1"/>
        <v>5</v>
      </c>
      <c r="M9">
        <f t="shared" si="4"/>
        <v>91494.296286684912</v>
      </c>
      <c r="N9">
        <f t="shared" si="5"/>
        <v>22873.574071671228</v>
      </c>
      <c r="O9">
        <f t="shared" si="6"/>
        <v>114367.87035835614</v>
      </c>
      <c r="Q9" s="19">
        <f t="shared" si="7"/>
        <v>7.7996887660058259E-2</v>
      </c>
      <c r="R9">
        <f t="shared" si="10"/>
        <v>3.3787498700539784E-3</v>
      </c>
      <c r="T9">
        <f t="shared" si="11"/>
        <v>99982.512571111685</v>
      </c>
      <c r="U9">
        <f t="shared" si="12"/>
        <v>100000</v>
      </c>
      <c r="W9">
        <f t="shared" si="15"/>
        <v>55.204040160000005</v>
      </c>
      <c r="Y9">
        <f t="shared" si="13"/>
        <v>7626.7616553578146</v>
      </c>
      <c r="Z9">
        <f t="shared" si="13"/>
        <v>330.44173729127908</v>
      </c>
      <c r="AA9">
        <f t="shared" si="14"/>
        <v>109.17654721371105</v>
      </c>
      <c r="AB9">
        <f t="shared" si="14"/>
        <v>4.7302498180755697</v>
      </c>
      <c r="AC9">
        <f t="shared" si="16"/>
        <v>21.886584636091161</v>
      </c>
      <c r="AD9">
        <f t="shared" si="8"/>
        <v>8092.9967743169718</v>
      </c>
    </row>
    <row r="10" spans="1:40" x14ac:dyDescent="0.2">
      <c r="A10">
        <f t="shared" si="9"/>
        <v>7</v>
      </c>
      <c r="B10" s="2">
        <v>2.622E-2</v>
      </c>
      <c r="C10">
        <f t="shared" si="0"/>
        <v>0.83231858232873779</v>
      </c>
      <c r="E10">
        <f t="shared" si="2"/>
        <v>67</v>
      </c>
      <c r="F10">
        <v>1.2797940000000001E-2</v>
      </c>
      <c r="G10">
        <f t="shared" si="3"/>
        <v>0.9273775090067512</v>
      </c>
      <c r="I10" s="7" t="s">
        <v>13</v>
      </c>
      <c r="J10" s="10">
        <f>J8+J9</f>
        <v>100000</v>
      </c>
      <c r="L10">
        <f t="shared" si="1"/>
        <v>6</v>
      </c>
      <c r="M10">
        <f t="shared" si="4"/>
        <v>93753.278478263703</v>
      </c>
      <c r="N10">
        <f t="shared" si="5"/>
        <v>23438.319619565926</v>
      </c>
      <c r="O10">
        <f t="shared" si="6"/>
        <v>117191.59809782963</v>
      </c>
      <c r="Q10" s="19">
        <f t="shared" si="7"/>
        <v>5.9795039903921411E-2</v>
      </c>
      <c r="R10">
        <f t="shared" si="10"/>
        <v>2.9002134783277685E-3</v>
      </c>
      <c r="T10">
        <f t="shared" si="11"/>
        <v>99982.933930141226</v>
      </c>
      <c r="U10">
        <f t="shared" si="12"/>
        <v>100000</v>
      </c>
      <c r="W10">
        <f t="shared" si="15"/>
        <v>56.308120963200004</v>
      </c>
      <c r="Y10">
        <f t="shared" si="13"/>
        <v>5846.9568865345254</v>
      </c>
      <c r="Z10">
        <f t="shared" si="13"/>
        <v>283.64087818045573</v>
      </c>
      <c r="AA10">
        <f t="shared" si="14"/>
        <v>83.698769336895054</v>
      </c>
      <c r="AB10">
        <f t="shared" si="14"/>
        <v>4.060298869658876</v>
      </c>
      <c r="AC10">
        <f t="shared" si="16"/>
        <v>16.732528910628115</v>
      </c>
      <c r="AD10">
        <f t="shared" si="8"/>
        <v>6235.0893618321634</v>
      </c>
    </row>
    <row r="11" spans="1:40" x14ac:dyDescent="0.2">
      <c r="A11">
        <f t="shared" si="9"/>
        <v>8</v>
      </c>
      <c r="B11" s="2">
        <v>2.614E-2</v>
      </c>
      <c r="C11">
        <f t="shared" si="0"/>
        <v>0.8112978740569462</v>
      </c>
      <c r="E11">
        <f t="shared" si="2"/>
        <v>68</v>
      </c>
      <c r="F11">
        <v>1.397499E-2</v>
      </c>
      <c r="G11">
        <f t="shared" si="3"/>
        <v>0.91441741759215689</v>
      </c>
      <c r="L11">
        <f t="shared" si="1"/>
        <v>7</v>
      </c>
      <c r="M11">
        <f t="shared" si="4"/>
        <v>96117.041837716286</v>
      </c>
      <c r="N11">
        <f t="shared" si="5"/>
        <v>24029.260459429071</v>
      </c>
      <c r="O11">
        <f t="shared" si="6"/>
        <v>120146.30229714536</v>
      </c>
      <c r="Q11" s="19">
        <f t="shared" si="7"/>
        <v>4.5797654800143826E-2</v>
      </c>
      <c r="R11">
        <f t="shared" si="10"/>
        <v>2.4155605573122807E-3</v>
      </c>
      <c r="T11">
        <f t="shared" si="11"/>
        <v>99983.353628353419</v>
      </c>
      <c r="U11">
        <f t="shared" si="12"/>
        <v>100000</v>
      </c>
      <c r="W11">
        <f t="shared" si="15"/>
        <v>57.434283382464002</v>
      </c>
      <c r="Y11">
        <f t="shared" si="13"/>
        <v>4478.2650466969335</v>
      </c>
      <c r="Z11">
        <f t="shared" si="13"/>
        <v>236.24182250514104</v>
      </c>
      <c r="AA11">
        <f t="shared" si="14"/>
        <v>64.106043613248531</v>
      </c>
      <c r="AB11">
        <f t="shared" si="14"/>
        <v>3.3817847802371932</v>
      </c>
      <c r="AC11">
        <f t="shared" si="16"/>
        <v>12.769009210592824</v>
      </c>
      <c r="AD11">
        <f t="shared" si="8"/>
        <v>4794.7637068061531</v>
      </c>
    </row>
    <row r="12" spans="1:40" x14ac:dyDescent="0.2">
      <c r="A12">
        <f t="shared" si="9"/>
        <v>9</v>
      </c>
      <c r="B12" s="2">
        <v>2.6120000000000001E-2</v>
      </c>
      <c r="C12">
        <f t="shared" si="0"/>
        <v>0.79050760649052454</v>
      </c>
      <c r="E12">
        <f t="shared" si="2"/>
        <v>69</v>
      </c>
      <c r="F12">
        <v>1.5660050000000002E-2</v>
      </c>
      <c r="G12">
        <f t="shared" si="3"/>
        <v>0.90009759511179277</v>
      </c>
      <c r="L12">
        <f t="shared" si="1"/>
        <v>8</v>
      </c>
      <c r="M12">
        <f t="shared" si="4"/>
        <v>98607.432064323002</v>
      </c>
      <c r="N12">
        <f t="shared" si="5"/>
        <v>24651.858016080751</v>
      </c>
      <c r="O12">
        <f t="shared" si="6"/>
        <v>123259.29008040375</v>
      </c>
      <c r="Q12" s="19">
        <f t="shared" si="7"/>
        <v>3.5038942850449929E-2</v>
      </c>
      <c r="R12">
        <f t="shared" si="10"/>
        <v>2.0188427540512818E-3</v>
      </c>
      <c r="T12">
        <f t="shared" si="11"/>
        <v>99983.774042518853</v>
      </c>
      <c r="U12">
        <f t="shared" si="12"/>
        <v>100000</v>
      </c>
      <c r="W12">
        <f t="shared" si="15"/>
        <v>58.582969050113284</v>
      </c>
      <c r="Y12">
        <f t="shared" si="13"/>
        <v>3426.2525782658586</v>
      </c>
      <c r="Z12">
        <f t="shared" si="13"/>
        <v>197.44282134621534</v>
      </c>
      <c r="AA12">
        <f t="shared" si="14"/>
        <v>49.046560425073636</v>
      </c>
      <c r="AB12">
        <f t="shared" si="14"/>
        <v>2.8263798556717945</v>
      </c>
      <c r="AC12">
        <f t="shared" si="16"/>
        <v>9.7301944333328567</v>
      </c>
      <c r="AD12">
        <f t="shared" si="8"/>
        <v>3685.2985343261521</v>
      </c>
    </row>
    <row r="13" spans="1:40" x14ac:dyDescent="0.2">
      <c r="A13">
        <f t="shared" si="9"/>
        <v>10</v>
      </c>
      <c r="B13" s="3">
        <v>2.6159999999999999E-2</v>
      </c>
      <c r="C13">
        <f t="shared" si="0"/>
        <v>0.76981888968614964</v>
      </c>
      <c r="E13">
        <f t="shared" si="2"/>
        <v>70</v>
      </c>
      <c r="F13">
        <v>1.7473579999999999E-2</v>
      </c>
      <c r="G13">
        <f t="shared" si="3"/>
        <v>0.88436966777579928</v>
      </c>
      <c r="L13">
        <f t="shared" si="1"/>
        <v>9</v>
      </c>
      <c r="M13">
        <f t="shared" si="4"/>
        <v>101200.7972385765</v>
      </c>
      <c r="N13">
        <f t="shared" si="5"/>
        <v>25300.199309644126</v>
      </c>
      <c r="O13">
        <f t="shared" si="6"/>
        <v>126500.99654822063</v>
      </c>
      <c r="Q13" s="19">
        <f t="shared" si="7"/>
        <v>2.6775687330240851E-2</v>
      </c>
      <c r="R13">
        <f t="shared" si="10"/>
        <v>1.6866372393682097E-3</v>
      </c>
      <c r="T13">
        <f t="shared" si="11"/>
        <v>99984.189847870191</v>
      </c>
      <c r="U13">
        <f t="shared" si="12"/>
        <v>100000</v>
      </c>
      <c r="W13">
        <f t="shared" si="15"/>
        <v>59.754628431115549</v>
      </c>
      <c r="Y13">
        <f t="shared" si="13"/>
        <v>2618.2482064166657</v>
      </c>
      <c r="Z13">
        <f t="shared" si="13"/>
        <v>164.9531220102109</v>
      </c>
      <c r="AA13">
        <f t="shared" si="14"/>
        <v>37.480035674676195</v>
      </c>
      <c r="AB13">
        <f t="shared" si="14"/>
        <v>2.3612921351154936</v>
      </c>
      <c r="AC13">
        <f t="shared" si="16"/>
        <v>7.4015076608653416</v>
      </c>
      <c r="AD13">
        <f t="shared" si="8"/>
        <v>2830.4441638975336</v>
      </c>
    </row>
    <row r="14" spans="1:40" x14ac:dyDescent="0.2">
      <c r="A14">
        <f t="shared" si="9"/>
        <v>11</v>
      </c>
      <c r="B14" s="2">
        <v>2.631E-2</v>
      </c>
      <c r="C14">
        <f t="shared" si="0"/>
        <v>0.74870517334432718</v>
      </c>
      <c r="E14">
        <f t="shared" si="2"/>
        <v>71</v>
      </c>
      <c r="F14">
        <v>1.9737480000000002E-2</v>
      </c>
      <c r="G14">
        <f t="shared" si="3"/>
        <v>0.86691443914546784</v>
      </c>
      <c r="L14">
        <f t="shared" si="1"/>
        <v>10</v>
      </c>
      <c r="M14">
        <f t="shared" si="4"/>
        <v>103920.54686085385</v>
      </c>
      <c r="N14">
        <f t="shared" si="5"/>
        <v>25980.136715213463</v>
      </c>
      <c r="O14">
        <f t="shared" si="6"/>
        <v>129900.68357606731</v>
      </c>
      <c r="Q14" s="19">
        <f t="shared" si="7"/>
        <v>2.0426193514095307E-2</v>
      </c>
      <c r="R14">
        <f t="shared" si="10"/>
        <v>1.4442851859615652E-3</v>
      </c>
      <c r="T14">
        <f t="shared" si="11"/>
        <v>99984.603622206268</v>
      </c>
      <c r="U14">
        <f t="shared" si="12"/>
        <v>100000</v>
      </c>
      <c r="W14">
        <f t="shared" si="15"/>
        <v>60.949720999737863</v>
      </c>
      <c r="Y14">
        <f t="shared" si="13"/>
        <v>1997.3741550529191</v>
      </c>
      <c r="Z14">
        <f t="shared" si="13"/>
        <v>141.25109118704108</v>
      </c>
      <c r="AA14">
        <f t="shared" si="14"/>
        <v>28.592268068242195</v>
      </c>
      <c r="AB14">
        <f t="shared" si="14"/>
        <v>2.0219992603461914</v>
      </c>
      <c r="AC14">
        <f t="shared" si="16"/>
        <v>5.6212864055146206</v>
      </c>
      <c r="AD14">
        <f t="shared" si="8"/>
        <v>2174.860799974063</v>
      </c>
    </row>
    <row r="15" spans="1:40" x14ac:dyDescent="0.2">
      <c r="A15">
        <f t="shared" si="9"/>
        <v>12</v>
      </c>
      <c r="B15" s="2">
        <v>2.6329999999999999E-2</v>
      </c>
      <c r="C15">
        <f t="shared" si="0"/>
        <v>0.72908861312888584</v>
      </c>
      <c r="E15">
        <f t="shared" si="2"/>
        <v>72</v>
      </c>
      <c r="F15">
        <v>2.1721769999999998E-2</v>
      </c>
      <c r="G15">
        <f t="shared" si="3"/>
        <v>0.84808352308867097</v>
      </c>
      <c r="L15">
        <f t="shared" si="1"/>
        <v>11</v>
      </c>
      <c r="M15">
        <f t="shared" si="4"/>
        <v>106851.13826936021</v>
      </c>
      <c r="N15">
        <f t="shared" si="5"/>
        <v>26712.784567340052</v>
      </c>
      <c r="O15">
        <f t="shared" si="6"/>
        <v>133563.92283670025</v>
      </c>
      <c r="Q15" s="19">
        <f t="shared" si="7"/>
        <v>1.5553687960414243E-2</v>
      </c>
      <c r="R15">
        <f t="shared" si="10"/>
        <v>1.2293867244871986E-3</v>
      </c>
      <c r="T15">
        <f t="shared" si="11"/>
        <v>99985.025896533116</v>
      </c>
      <c r="U15">
        <f t="shared" si="12"/>
        <v>100000</v>
      </c>
      <c r="W15">
        <f t="shared" si="15"/>
        <v>62.168715419732621</v>
      </c>
      <c r="Y15">
        <f t="shared" si="13"/>
        <v>1520.9229038514238</v>
      </c>
      <c r="Z15">
        <f t="shared" si="13"/>
        <v>120.23402165484802</v>
      </c>
      <c r="AA15">
        <f t="shared" si="14"/>
        <v>21.77190250912059</v>
      </c>
      <c r="AB15">
        <f t="shared" si="14"/>
        <v>1.721141414282078</v>
      </c>
      <c r="AC15">
        <f t="shared" si="16"/>
        <v>4.2595646030752521</v>
      </c>
      <c r="AD15">
        <f t="shared" si="8"/>
        <v>1668.9095340327497</v>
      </c>
    </row>
    <row r="16" spans="1:40" x14ac:dyDescent="0.2">
      <c r="A16">
        <f t="shared" si="9"/>
        <v>13</v>
      </c>
      <c r="B16" s="2">
        <v>2.6370000000000001E-2</v>
      </c>
      <c r="C16">
        <f t="shared" si="0"/>
        <v>0.70977305563018611</v>
      </c>
      <c r="E16">
        <f t="shared" si="2"/>
        <v>73</v>
      </c>
      <c r="F16">
        <v>2.3921029999999999E-2</v>
      </c>
      <c r="G16">
        <f t="shared" si="3"/>
        <v>0.82779649169036118</v>
      </c>
      <c r="L16">
        <f t="shared" si="1"/>
        <v>12</v>
      </c>
      <c r="M16">
        <f t="shared" si="4"/>
        <v>109726.03132104858</v>
      </c>
      <c r="N16">
        <f t="shared" si="5"/>
        <v>27431.507830262144</v>
      </c>
      <c r="O16">
        <f t="shared" si="6"/>
        <v>137157.53915131072</v>
      </c>
      <c r="Q16" s="19">
        <f t="shared" si="7"/>
        <v>1.1816190450411228E-2</v>
      </c>
      <c r="R16">
        <f t="shared" si="10"/>
        <v>1.0574120840436028E-3</v>
      </c>
      <c r="T16">
        <f t="shared" si="11"/>
        <v>99985.41822773742</v>
      </c>
      <c r="U16">
        <f t="shared" si="12"/>
        <v>100000</v>
      </c>
      <c r="W16">
        <f t="shared" si="15"/>
        <v>63.412089728127278</v>
      </c>
      <c r="Y16">
        <f t="shared" si="13"/>
        <v>1155.4549156740184</v>
      </c>
      <c r="Z16">
        <f t="shared" si="13"/>
        <v>103.41490181946435</v>
      </c>
      <c r="AA16">
        <f t="shared" si="14"/>
        <v>16.540254416601492</v>
      </c>
      <c r="AB16">
        <f t="shared" si="14"/>
        <v>1.480376917661044</v>
      </c>
      <c r="AC16">
        <f t="shared" si="16"/>
        <v>3.2176113961903172</v>
      </c>
      <c r="AD16">
        <f t="shared" si="8"/>
        <v>1280.1080602239356</v>
      </c>
    </row>
    <row r="17" spans="1:30" x14ac:dyDescent="0.2">
      <c r="A17">
        <f t="shared" si="9"/>
        <v>14</v>
      </c>
      <c r="B17" s="2">
        <v>2.6409999999999999E-2</v>
      </c>
      <c r="C17">
        <f t="shared" si="0"/>
        <v>0.69091394491216429</v>
      </c>
      <c r="E17">
        <f t="shared" si="2"/>
        <v>74</v>
      </c>
      <c r="F17">
        <v>2.5978890000000001E-2</v>
      </c>
      <c r="G17">
        <f t="shared" si="3"/>
        <v>0.80629125769035137</v>
      </c>
      <c r="L17">
        <f t="shared" si="1"/>
        <v>13</v>
      </c>
      <c r="M17">
        <f t="shared" si="4"/>
        <v>112712.08362364561</v>
      </c>
      <c r="N17">
        <f t="shared" si="5"/>
        <v>28178.020905911402</v>
      </c>
      <c r="O17">
        <f t="shared" si="6"/>
        <v>140890.10452955702</v>
      </c>
      <c r="Q17" s="19">
        <f t="shared" si="7"/>
        <v>8.95862945635768E-3</v>
      </c>
      <c r="R17">
        <f t="shared" si="10"/>
        <v>8.8408063427121149E-4</v>
      </c>
      <c r="T17">
        <f t="shared" si="11"/>
        <v>99985.804538887402</v>
      </c>
      <c r="U17">
        <f t="shared" si="12"/>
        <v>100000.00000000001</v>
      </c>
      <c r="W17">
        <f t="shared" si="15"/>
        <v>64.680331522689826</v>
      </c>
      <c r="Y17">
        <f t="shared" si="13"/>
        <v>876.0295867369847</v>
      </c>
      <c r="Z17">
        <f t="shared" si="13"/>
        <v>86.463086031724501</v>
      </c>
      <c r="AA17">
        <f t="shared" si="14"/>
        <v>12.540300832635774</v>
      </c>
      <c r="AB17">
        <f t="shared" si="14"/>
        <v>1.2377128879796964</v>
      </c>
      <c r="AC17">
        <f t="shared" si="16"/>
        <v>2.4279925234474256</v>
      </c>
      <c r="AD17">
        <f t="shared" si="8"/>
        <v>978.69867901277212</v>
      </c>
    </row>
    <row r="18" spans="1:30" x14ac:dyDescent="0.2">
      <c r="A18">
        <f t="shared" si="9"/>
        <v>15</v>
      </c>
      <c r="B18" s="3">
        <v>2.6360000000000001E-2</v>
      </c>
      <c r="C18">
        <f t="shared" si="0"/>
        <v>0.67341062112038597</v>
      </c>
      <c r="E18">
        <f t="shared" si="2"/>
        <v>75</v>
      </c>
      <c r="F18">
        <v>2.922232E-2</v>
      </c>
      <c r="G18">
        <f t="shared" si="3"/>
        <v>0.78272955654492149</v>
      </c>
      <c r="L18">
        <f t="shared" si="1"/>
        <v>14</v>
      </c>
      <c r="M18">
        <f t="shared" si="4"/>
        <v>115788.66020741611</v>
      </c>
      <c r="N18">
        <f t="shared" si="5"/>
        <v>28947.165051854026</v>
      </c>
      <c r="O18">
        <f t="shared" si="6"/>
        <v>144735.82525927015</v>
      </c>
      <c r="Q18" s="19">
        <f t="shared" si="7"/>
        <v>6.7768556045892814E-3</v>
      </c>
      <c r="R18">
        <f t="shared" si="10"/>
        <v>7.3814321816854326E-4</v>
      </c>
      <c r="T18">
        <f t="shared" si="11"/>
        <v>99986.181721101762</v>
      </c>
      <c r="U18">
        <f t="shared" si="12"/>
        <v>100000.00000000001</v>
      </c>
      <c r="W18">
        <f t="shared" si="15"/>
        <v>65.973938153143621</v>
      </c>
      <c r="Y18">
        <f t="shared" si="13"/>
        <v>662.68489382661198</v>
      </c>
      <c r="Z18">
        <f t="shared" si="13"/>
        <v>72.190406736883531</v>
      </c>
      <c r="AA18">
        <f t="shared" si="14"/>
        <v>9.4862868236938311</v>
      </c>
      <c r="AB18">
        <f t="shared" si="14"/>
        <v>1.0334005054359607</v>
      </c>
      <c r="AC18">
        <f t="shared" si="16"/>
        <v>1.8278931343481999</v>
      </c>
      <c r="AD18">
        <f t="shared" si="8"/>
        <v>747.22288102697348</v>
      </c>
    </row>
    <row r="19" spans="1:30" x14ac:dyDescent="0.2">
      <c r="A19">
        <f t="shared" si="9"/>
        <v>16</v>
      </c>
      <c r="B19" s="2">
        <v>2.6200000000000001E-2</v>
      </c>
      <c r="C19">
        <f t="shared" si="0"/>
        <v>0.65757266758197042</v>
      </c>
      <c r="E19">
        <f t="shared" si="2"/>
        <v>76</v>
      </c>
      <c r="F19">
        <v>3.2869429999999998E-2</v>
      </c>
      <c r="G19">
        <f t="shared" si="3"/>
        <v>0.75700168217713715</v>
      </c>
      <c r="L19">
        <f t="shared" si="1"/>
        <v>15</v>
      </c>
      <c r="M19">
        <f t="shared" si="4"/>
        <v>118798.24506910822</v>
      </c>
      <c r="N19">
        <f t="shared" si="5"/>
        <v>29699.561267277055</v>
      </c>
      <c r="O19">
        <f t="shared" si="6"/>
        <v>148497.80633638529</v>
      </c>
      <c r="Q19" s="19">
        <f t="shared" si="7"/>
        <v>5.1156203241761239E-3</v>
      </c>
      <c r="R19">
        <f t="shared" si="10"/>
        <v>6.0641230835808469E-4</v>
      </c>
      <c r="T19">
        <f t="shared" si="11"/>
        <v>99986.531787577595</v>
      </c>
      <c r="U19">
        <f t="shared" si="12"/>
        <v>100000</v>
      </c>
      <c r="W19">
        <f t="shared" si="15"/>
        <v>67.293416916206496</v>
      </c>
      <c r="Y19">
        <f t="shared" si="13"/>
        <v>500.24028520497285</v>
      </c>
      <c r="Z19">
        <f t="shared" si="13"/>
        <v>59.307123757420683</v>
      </c>
      <c r="AA19">
        <f t="shared" si="14"/>
        <v>7.1609038781897958</v>
      </c>
      <c r="AB19">
        <f t="shared" si="14"/>
        <v>0.84897723170131867</v>
      </c>
      <c r="AC19">
        <f t="shared" si="16"/>
        <v>1.3729100410015134</v>
      </c>
      <c r="AD19">
        <f t="shared" si="8"/>
        <v>568.93020011328611</v>
      </c>
    </row>
    <row r="20" spans="1:30" x14ac:dyDescent="0.2">
      <c r="A20">
        <f t="shared" si="9"/>
        <v>17</v>
      </c>
      <c r="B20" s="2">
        <v>2.598E-2</v>
      </c>
      <c r="C20">
        <f t="shared" si="0"/>
        <v>0.64296820748672578</v>
      </c>
      <c r="E20">
        <f t="shared" si="2"/>
        <v>77</v>
      </c>
      <c r="F20">
        <v>3.7547710000000005E-2</v>
      </c>
      <c r="G20">
        <f t="shared" si="3"/>
        <v>0.72857800254523786</v>
      </c>
      <c r="L20">
        <f t="shared" si="1"/>
        <v>16</v>
      </c>
      <c r="M20">
        <f t="shared" si="4"/>
        <v>121659.55786175908</v>
      </c>
      <c r="N20">
        <f t="shared" si="5"/>
        <v>30414.88946543977</v>
      </c>
      <c r="O20">
        <f t="shared" si="6"/>
        <v>152074.44732719884</v>
      </c>
      <c r="Q20" s="19">
        <f t="shared" si="7"/>
        <v>3.8487507733000231E-3</v>
      </c>
      <c r="R20">
        <f t="shared" si="10"/>
        <v>5.1491101305099242E-4</v>
      </c>
      <c r="T20">
        <f t="shared" si="11"/>
        <v>99986.848546648354</v>
      </c>
      <c r="U20">
        <f t="shared" si="12"/>
        <v>99999.999999999985</v>
      </c>
      <c r="W20">
        <f t="shared" si="15"/>
        <v>68.639285254530634</v>
      </c>
      <c r="Y20">
        <f t="shared" si="13"/>
        <v>376.35832252914275</v>
      </c>
      <c r="Z20">
        <f t="shared" si="13"/>
        <v>50.358297076387053</v>
      </c>
      <c r="AA20">
        <f t="shared" si="14"/>
        <v>5.3875424492924315</v>
      </c>
      <c r="AB20">
        <f t="shared" si="14"/>
        <v>0.72087541827138935</v>
      </c>
      <c r="AC20">
        <f t="shared" si="16"/>
        <v>1.0303109812499933</v>
      </c>
      <c r="AD20">
        <f t="shared" si="8"/>
        <v>433.85534845434358</v>
      </c>
    </row>
    <row r="21" spans="1:30" x14ac:dyDescent="0.2">
      <c r="A21">
        <f t="shared" si="9"/>
        <v>18</v>
      </c>
      <c r="B21" s="2">
        <v>2.5739999999999999E-2</v>
      </c>
      <c r="C21">
        <f t="shared" si="0"/>
        <v>0.62919125908722606</v>
      </c>
      <c r="E21">
        <f t="shared" si="2"/>
        <v>78</v>
      </c>
      <c r="F21">
        <v>4.150015E-2</v>
      </c>
      <c r="G21">
        <f t="shared" si="3"/>
        <v>0.69834190615291014</v>
      </c>
      <c r="L21">
        <f t="shared" si="1"/>
        <v>17</v>
      </c>
      <c r="M21">
        <f t="shared" si="4"/>
        <v>124422.94823986552</v>
      </c>
      <c r="N21">
        <f t="shared" si="5"/>
        <v>31105.737059966381</v>
      </c>
      <c r="O21">
        <f t="shared" si="6"/>
        <v>155528.68529983191</v>
      </c>
      <c r="Q21" s="19">
        <f t="shared" si="7"/>
        <v>2.8847395101064344E-3</v>
      </c>
      <c r="R21">
        <f t="shared" si="10"/>
        <v>4.3574372978259562E-4</v>
      </c>
      <c r="T21">
        <f t="shared" si="11"/>
        <v>99987.140635850272</v>
      </c>
      <c r="U21">
        <f t="shared" si="12"/>
        <v>100000</v>
      </c>
      <c r="W21">
        <f t="shared" si="15"/>
        <v>70.012070959621255</v>
      </c>
      <c r="Y21">
        <f t="shared" si="13"/>
        <v>282.09124428272014</v>
      </c>
      <c r="Z21">
        <f t="shared" si="13"/>
        <v>42.615736772737847</v>
      </c>
      <c r="AA21">
        <f t="shared" si="14"/>
        <v>4.0381159713272821</v>
      </c>
      <c r="AB21">
        <f t="shared" si="14"/>
        <v>0.61004122169563391</v>
      </c>
      <c r="AC21">
        <f t="shared" si="16"/>
        <v>0.77206484307940026</v>
      </c>
      <c r="AD21">
        <f t="shared" si="8"/>
        <v>330.12720309156026</v>
      </c>
    </row>
    <row r="22" spans="1:30" x14ac:dyDescent="0.2">
      <c r="A22">
        <f t="shared" si="9"/>
        <v>19</v>
      </c>
      <c r="B22" s="2">
        <v>2.5520000000000001E-2</v>
      </c>
      <c r="C22">
        <f t="shared" si="0"/>
        <v>0.615771084861094</v>
      </c>
      <c r="E22">
        <f t="shared" si="2"/>
        <v>79</v>
      </c>
      <c r="F22">
        <v>4.704303E-2</v>
      </c>
      <c r="G22">
        <f t="shared" si="3"/>
        <v>0.66548978691150162</v>
      </c>
      <c r="L22">
        <f t="shared" si="1"/>
        <v>18</v>
      </c>
      <c r="M22">
        <f t="shared" si="4"/>
        <v>127147.34803540785</v>
      </c>
      <c r="N22">
        <f t="shared" si="5"/>
        <v>31786.837008851962</v>
      </c>
      <c r="O22">
        <f t="shared" si="6"/>
        <v>158934.18504425982</v>
      </c>
      <c r="Q22" s="19">
        <f t="shared" si="7"/>
        <v>2.1517287143554471E-3</v>
      </c>
      <c r="R22">
        <f t="shared" si="10"/>
        <v>3.7308624878684135E-4</v>
      </c>
      <c r="T22">
        <f t="shared" si="11"/>
        <v>99987.416174818267</v>
      </c>
      <c r="U22">
        <f t="shared" si="12"/>
        <v>100000.00000000001</v>
      </c>
      <c r="W22">
        <f t="shared" si="15"/>
        <v>71.412312378813681</v>
      </c>
      <c r="Y22">
        <f t="shared" si="13"/>
        <v>210.41258697949831</v>
      </c>
      <c r="Z22">
        <f t="shared" si="13"/>
        <v>36.487835131353087</v>
      </c>
      <c r="AA22">
        <f t="shared" si="14"/>
        <v>3.0120411224059063</v>
      </c>
      <c r="AB22">
        <f t="shared" si="14"/>
        <v>0.52232074830157804</v>
      </c>
      <c r="AC22">
        <f t="shared" si="16"/>
        <v>0.57714708709625917</v>
      </c>
      <c r="AD22">
        <f t="shared" si="8"/>
        <v>251.01193106865514</v>
      </c>
    </row>
    <row r="23" spans="1:30" x14ac:dyDescent="0.2">
      <c r="A23">
        <f t="shared" si="9"/>
        <v>20</v>
      </c>
      <c r="B23" s="3">
        <v>2.5360000000000001E-2</v>
      </c>
      <c r="C23">
        <f t="shared" si="0"/>
        <v>0.60217932257416118</v>
      </c>
      <c r="E23">
        <f t="shared" si="2"/>
        <v>80</v>
      </c>
      <c r="F23">
        <v>5.2770629999999999E-2</v>
      </c>
      <c r="G23">
        <f t="shared" si="3"/>
        <v>0.63037147159761586</v>
      </c>
      <c r="L23">
        <f t="shared" si="1"/>
        <v>19</v>
      </c>
      <c r="M23">
        <f t="shared" si="4"/>
        <v>129918.40956294083</v>
      </c>
      <c r="N23">
        <f t="shared" si="5"/>
        <v>32479.602390735206</v>
      </c>
      <c r="O23">
        <f t="shared" si="6"/>
        <v>162398.01195367603</v>
      </c>
      <c r="Q23" s="19">
        <f t="shared" si="7"/>
        <v>1.5983845287115518E-3</v>
      </c>
      <c r="R23">
        <f t="shared" si="10"/>
        <v>3.0757877739520054E-4</v>
      </c>
      <c r="T23">
        <f t="shared" si="11"/>
        <v>99987.684578302782</v>
      </c>
      <c r="U23">
        <f t="shared" si="12"/>
        <v>100000</v>
      </c>
      <c r="W23">
        <f t="shared" si="15"/>
        <v>72.840558626389949</v>
      </c>
      <c r="Y23">
        <f t="shared" si="13"/>
        <v>156.30275519363349</v>
      </c>
      <c r="Z23">
        <f t="shared" si="13"/>
        <v>30.081204429250612</v>
      </c>
      <c r="AA23">
        <f t="shared" si="14"/>
        <v>2.2374627532830971</v>
      </c>
      <c r="AB23">
        <f t="shared" si="14"/>
        <v>0.4306102883532808</v>
      </c>
      <c r="AC23">
        <f t="shared" si="16"/>
        <v>0.42969546884027171</v>
      </c>
      <c r="AD23">
        <f t="shared" si="8"/>
        <v>189.48172813336075</v>
      </c>
    </row>
    <row r="24" spans="1:30" x14ac:dyDescent="0.2">
      <c r="A24">
        <f t="shared" si="9"/>
        <v>21</v>
      </c>
      <c r="B24" s="2">
        <v>2.5270000000000001E-2</v>
      </c>
      <c r="C24">
        <f t="shared" si="0"/>
        <v>0.58821073643155597</v>
      </c>
      <c r="E24">
        <f t="shared" si="2"/>
        <v>81</v>
      </c>
      <c r="F24">
        <v>5.8951179999999999E-2</v>
      </c>
      <c r="G24">
        <f t="shared" si="3"/>
        <v>0.59321032950859998</v>
      </c>
      <c r="L24">
        <f t="shared" si="1"/>
        <v>20</v>
      </c>
      <c r="M24">
        <f t="shared" si="4"/>
        <v>132850.79211624313</v>
      </c>
      <c r="N24">
        <f t="shared" si="5"/>
        <v>33212.698029060783</v>
      </c>
      <c r="O24">
        <f t="shared" si="6"/>
        <v>166063.49014530392</v>
      </c>
      <c r="Q24" s="19">
        <f t="shared" si="7"/>
        <v>1.1804735499662748E-3</v>
      </c>
      <c r="R24">
        <f t="shared" si="10"/>
        <v>2.5899759904523498E-4</v>
      </c>
      <c r="T24">
        <f t="shared" si="11"/>
        <v>99987.956413548527</v>
      </c>
      <c r="U24">
        <f t="shared" si="12"/>
        <v>100000</v>
      </c>
      <c r="W24">
        <f t="shared" si="15"/>
        <v>74.297369798917757</v>
      </c>
      <c r="Y24">
        <f t="shared" si="13"/>
        <v>115.43640882842453</v>
      </c>
      <c r="Z24">
        <f t="shared" si="13"/>
        <v>25.329965186623983</v>
      </c>
      <c r="AA24">
        <f t="shared" si="14"/>
        <v>1.652463930059247</v>
      </c>
      <c r="AB24">
        <f t="shared" si="14"/>
        <v>0.36259663866332897</v>
      </c>
      <c r="AC24">
        <f t="shared" si="16"/>
        <v>0.31863340791344519</v>
      </c>
      <c r="AD24">
        <f t="shared" si="8"/>
        <v>143.10006799168451</v>
      </c>
    </row>
    <row r="25" spans="1:30" x14ac:dyDescent="0.2">
      <c r="A25">
        <f t="shared" si="9"/>
        <v>22</v>
      </c>
      <c r="B25" s="2">
        <v>2.5239999999999999E-2</v>
      </c>
      <c r="C25">
        <f t="shared" si="0"/>
        <v>0.57391154346483342</v>
      </c>
      <c r="E25">
        <f t="shared" si="2"/>
        <v>82</v>
      </c>
      <c r="F25">
        <v>6.573641999999999E-2</v>
      </c>
      <c r="G25">
        <f t="shared" si="3"/>
        <v>0.55421480613968421</v>
      </c>
      <c r="L25">
        <f t="shared" si="1"/>
        <v>21</v>
      </c>
      <c r="M25">
        <f t="shared" si="4"/>
        <v>136005.67797406871</v>
      </c>
      <c r="N25">
        <f t="shared" si="5"/>
        <v>34001.419493517176</v>
      </c>
      <c r="O25">
        <f t="shared" si="6"/>
        <v>170007.09746758587</v>
      </c>
      <c r="Q25" s="19">
        <f t="shared" si="7"/>
        <v>8.6658889320306897E-4</v>
      </c>
      <c r="R25">
        <f t="shared" si="10"/>
        <v>2.1456936898130676E-4</v>
      </c>
      <c r="T25">
        <f t="shared" si="11"/>
        <v>99988.235785271376</v>
      </c>
      <c r="U25">
        <f t="shared" si="12"/>
        <v>100000</v>
      </c>
      <c r="W25">
        <f t="shared" si="15"/>
        <v>75.783317194896114</v>
      </c>
      <c r="Y25">
        <f t="shared" si="13"/>
        <v>84.742423301671124</v>
      </c>
      <c r="Z25">
        <f t="shared" si="13"/>
        <v>20.984884286371798</v>
      </c>
      <c r="AA25">
        <f t="shared" si="14"/>
        <v>1.2130817241548015</v>
      </c>
      <c r="AB25">
        <f t="shared" si="14"/>
        <v>0.30039711657382945</v>
      </c>
      <c r="AC25">
        <f t="shared" si="16"/>
        <v>0.23473239007815247</v>
      </c>
      <c r="AD25">
        <f t="shared" si="8"/>
        <v>107.47551881884971</v>
      </c>
    </row>
    <row r="26" spans="1:30" x14ac:dyDescent="0.2">
      <c r="A26">
        <f t="shared" si="9"/>
        <v>23</v>
      </c>
      <c r="B26" s="2">
        <v>2.5250000000000002E-2</v>
      </c>
      <c r="C26">
        <f t="shared" si="0"/>
        <v>0.55947860022253315</v>
      </c>
      <c r="E26">
        <f t="shared" si="2"/>
        <v>83</v>
      </c>
      <c r="F26">
        <v>7.2184380000000006E-2</v>
      </c>
      <c r="G26">
        <f t="shared" si="3"/>
        <v>0.51420915397167088</v>
      </c>
      <c r="L26">
        <f t="shared" si="1"/>
        <v>22</v>
      </c>
      <c r="M26">
        <f t="shared" si="4"/>
        <v>139394.30372322179</v>
      </c>
      <c r="N26">
        <f t="shared" si="5"/>
        <v>34848.575930805448</v>
      </c>
      <c r="O26">
        <f t="shared" si="6"/>
        <v>174242.87965402723</v>
      </c>
      <c r="Q26" s="19">
        <f t="shared" si="7"/>
        <v>6.3201440291473703E-4</v>
      </c>
      <c r="R26">
        <f t="shared" si="10"/>
        <v>1.7596439696729576E-4</v>
      </c>
      <c r="T26">
        <f t="shared" si="11"/>
        <v>99988.52176913069</v>
      </c>
      <c r="U26">
        <f t="shared" si="12"/>
        <v>99999.999999999985</v>
      </c>
      <c r="W26">
        <f t="shared" si="15"/>
        <v>77.298983538794033</v>
      </c>
      <c r="Y26">
        <f t="shared" si="13"/>
        <v>61.803913794790944</v>
      </c>
      <c r="Z26">
        <f t="shared" si="13"/>
        <v>17.209318023401522</v>
      </c>
      <c r="AA26">
        <f t="shared" si="14"/>
        <v>0.88471860237942046</v>
      </c>
      <c r="AB26">
        <f t="shared" si="14"/>
        <v>0.24635015575421401</v>
      </c>
      <c r="AC26">
        <f t="shared" si="16"/>
        <v>0.17168690000317599</v>
      </c>
      <c r="AD26">
        <f t="shared" si="8"/>
        <v>80.315987476329283</v>
      </c>
    </row>
    <row r="27" spans="1:30" x14ac:dyDescent="0.2">
      <c r="A27">
        <f t="shared" si="9"/>
        <v>24</v>
      </c>
      <c r="B27" s="2">
        <v>2.529E-2</v>
      </c>
      <c r="C27">
        <f t="shared" si="0"/>
        <v>0.54500516897830875</v>
      </c>
      <c r="E27">
        <f t="shared" si="2"/>
        <v>84</v>
      </c>
      <c r="F27">
        <v>8.1257309999999999E-2</v>
      </c>
      <c r="G27">
        <f t="shared" si="3"/>
        <v>0.47242590134255708</v>
      </c>
      <c r="L27">
        <f t="shared" si="1"/>
        <v>23</v>
      </c>
      <c r="M27">
        <f t="shared" si="4"/>
        <v>142990.27696176391</v>
      </c>
      <c r="N27">
        <f t="shared" si="5"/>
        <v>35747.569240440978</v>
      </c>
      <c r="O27">
        <f t="shared" si="6"/>
        <v>178737.84620220488</v>
      </c>
      <c r="Q27" s="19">
        <f t="shared" si="7"/>
        <v>4.5761272997598052E-4</v>
      </c>
      <c r="R27">
        <f t="shared" si="10"/>
        <v>1.4310414347973592E-4</v>
      </c>
      <c r="T27">
        <f t="shared" si="11"/>
        <v>99988.810427995544</v>
      </c>
      <c r="U27">
        <f t="shared" si="12"/>
        <v>100000</v>
      </c>
      <c r="W27">
        <f t="shared" si="15"/>
        <v>78.844963209569912</v>
      </c>
      <c r="Y27">
        <f t="shared" si="13"/>
        <v>44.749517151851698</v>
      </c>
      <c r="Z27">
        <f t="shared" si="13"/>
        <v>13.995585232318174</v>
      </c>
      <c r="AA27">
        <f t="shared" si="14"/>
        <v>0.6405861350980816</v>
      </c>
      <c r="AB27">
        <f t="shared" si="14"/>
        <v>0.20034580087163031</v>
      </c>
      <c r="AC27">
        <f t="shared" si="16"/>
        <v>0.12461295666827703</v>
      </c>
      <c r="AD27">
        <f t="shared" si="8"/>
        <v>59.710647276807862</v>
      </c>
    </row>
    <row r="28" spans="1:30" x14ac:dyDescent="0.2">
      <c r="A28">
        <f t="shared" si="9"/>
        <v>25</v>
      </c>
      <c r="B28" s="3">
        <v>2.5360000000000001E-2</v>
      </c>
      <c r="C28">
        <f t="shared" si="0"/>
        <v>0.53046568886197487</v>
      </c>
      <c r="E28">
        <f t="shared" si="2"/>
        <v>85</v>
      </c>
      <c r="F28">
        <v>9.2639579999999999E-2</v>
      </c>
      <c r="G28">
        <f t="shared" si="3"/>
        <v>0.42866056426106119</v>
      </c>
      <c r="L28">
        <f t="shared" si="1"/>
        <v>24</v>
      </c>
      <c r="M28">
        <f t="shared" si="4"/>
        <v>146787.5986386911</v>
      </c>
      <c r="N28">
        <f t="shared" si="5"/>
        <v>36696.899659672774</v>
      </c>
      <c r="O28">
        <f t="shared" si="6"/>
        <v>183484.49829836388</v>
      </c>
      <c r="Q28" s="19">
        <f t="shared" si="7"/>
        <v>3.2904968505648163E-4</v>
      </c>
      <c r="R28">
        <f t="shared" si="10"/>
        <v>1.1377858077734788E-4</v>
      </c>
      <c r="T28">
        <f t="shared" si="11"/>
        <v>99989.09989662045</v>
      </c>
      <c r="U28">
        <f t="shared" si="12"/>
        <v>100000.00000000001</v>
      </c>
      <c r="W28">
        <f t="shared" si="15"/>
        <v>80.421862473761308</v>
      </c>
      <c r="Y28">
        <f t="shared" si="13"/>
        <v>32.177551429802627</v>
      </c>
      <c r="Z28">
        <f t="shared" si="13"/>
        <v>11.127545200024624</v>
      </c>
      <c r="AA28">
        <f t="shared" si="14"/>
        <v>0.46061934562089657</v>
      </c>
      <c r="AB28">
        <f t="shared" si="14"/>
        <v>0.15929001308828705</v>
      </c>
      <c r="AC28">
        <f t="shared" si="16"/>
        <v>8.9716642746331815E-2</v>
      </c>
      <c r="AD28">
        <f t="shared" si="8"/>
        <v>44.014722631282766</v>
      </c>
    </row>
    <row r="29" spans="1:30" x14ac:dyDescent="0.2">
      <c r="A29">
        <f t="shared" si="9"/>
        <v>26</v>
      </c>
      <c r="B29" s="2">
        <v>2.545E-2</v>
      </c>
      <c r="C29">
        <f t="shared" si="0"/>
        <v>0.51597343365020643</v>
      </c>
      <c r="E29">
        <f t="shared" si="2"/>
        <v>86</v>
      </c>
      <c r="F29">
        <v>0.10700140000000001</v>
      </c>
      <c r="G29">
        <f t="shared" si="3"/>
        <v>0.38279328376033767</v>
      </c>
      <c r="L29">
        <f t="shared" si="1"/>
        <v>25</v>
      </c>
      <c r="M29">
        <f t="shared" si="4"/>
        <v>150810.88500111399</v>
      </c>
      <c r="N29">
        <f t="shared" si="5"/>
        <v>37702.721250278497</v>
      </c>
      <c r="O29">
        <f t="shared" si="6"/>
        <v>188513.60625139248</v>
      </c>
      <c r="Q29" s="19">
        <f t="shared" si="7"/>
        <v>2.3429179441414473E-4</v>
      </c>
      <c r="R29">
        <f t="shared" si="10"/>
        <v>9.2096495576127099E-5</v>
      </c>
      <c r="T29">
        <f t="shared" si="11"/>
        <v>99989.390686222774</v>
      </c>
      <c r="U29">
        <f t="shared" si="12"/>
        <v>100000</v>
      </c>
      <c r="W29">
        <f t="shared" si="15"/>
        <v>82.030299723236539</v>
      </c>
      <c r="Y29">
        <f t="shared" si="13"/>
        <v>22.911306503394556</v>
      </c>
      <c r="Z29">
        <f t="shared" si="13"/>
        <v>9.0070372673452308</v>
      </c>
      <c r="AA29">
        <f t="shared" si="14"/>
        <v>0.32797371272752945</v>
      </c>
      <c r="AB29">
        <f t="shared" si="14"/>
        <v>0.12893509380657794</v>
      </c>
      <c r="AC29">
        <f t="shared" si="16"/>
        <v>6.4099362347743868E-2</v>
      </c>
      <c r="AD29">
        <f t="shared" si="8"/>
        <v>32.439351939621638</v>
      </c>
    </row>
    <row r="30" spans="1:30" x14ac:dyDescent="0.2">
      <c r="A30">
        <f t="shared" si="9"/>
        <v>27</v>
      </c>
      <c r="B30" s="2">
        <v>2.5559999999999999E-2</v>
      </c>
      <c r="C30">
        <f t="shared" si="0"/>
        <v>0.50151588354897092</v>
      </c>
      <c r="E30">
        <f t="shared" si="2"/>
        <v>87</v>
      </c>
      <c r="F30">
        <v>0.12226466000000001</v>
      </c>
      <c r="G30">
        <f t="shared" si="3"/>
        <v>0.33599119307109643</v>
      </c>
      <c r="L30">
        <f t="shared" si="1"/>
        <v>26</v>
      </c>
      <c r="M30">
        <f t="shared" si="4"/>
        <v>155046.74229843073</v>
      </c>
      <c r="N30">
        <f t="shared" si="5"/>
        <v>38761.685574607684</v>
      </c>
      <c r="O30">
        <f t="shared" si="6"/>
        <v>193808.42787303842</v>
      </c>
      <c r="Q30" s="19">
        <f t="shared" si="7"/>
        <v>1.6475500326118333E-4</v>
      </c>
      <c r="R30">
        <f t="shared" si="10"/>
        <v>7.4760610710128243E-5</v>
      </c>
      <c r="T30">
        <f t="shared" si="11"/>
        <v>99989.680531327002</v>
      </c>
      <c r="U30">
        <f t="shared" si="12"/>
        <v>100000.00000000001</v>
      </c>
      <c r="W30">
        <f t="shared" si="15"/>
        <v>83.670905717701274</v>
      </c>
      <c r="Y30">
        <f t="shared" si="13"/>
        <v>16.111376538898945</v>
      </c>
      <c r="Z30">
        <f t="shared" si="13"/>
        <v>7.3115877274505428</v>
      </c>
      <c r="AA30">
        <f t="shared" si="14"/>
        <v>0.23063320198832846</v>
      </c>
      <c r="AB30">
        <f t="shared" si="14"/>
        <v>0.10466485499417956</v>
      </c>
      <c r="AC30">
        <f t="shared" si="16"/>
        <v>4.5311261907553795E-2</v>
      </c>
      <c r="AD30">
        <f t="shared" si="8"/>
        <v>23.803573585239551</v>
      </c>
    </row>
    <row r="31" spans="1:30" x14ac:dyDescent="0.2">
      <c r="A31">
        <f t="shared" si="9"/>
        <v>28</v>
      </c>
      <c r="B31" s="2">
        <v>2.5680000000000001E-2</v>
      </c>
      <c r="C31">
        <f t="shared" si="0"/>
        <v>0.48721976249292454</v>
      </c>
      <c r="E31">
        <f t="shared" si="2"/>
        <v>88</v>
      </c>
      <c r="F31">
        <v>0.13987938999999999</v>
      </c>
      <c r="G31">
        <f t="shared" si="3"/>
        <v>0.28899294993893926</v>
      </c>
      <c r="L31">
        <f t="shared" si="1"/>
        <v>27</v>
      </c>
      <c r="M31">
        <f t="shared" si="4"/>
        <v>159516.38347699179</v>
      </c>
      <c r="N31">
        <f t="shared" si="5"/>
        <v>39879.095869247947</v>
      </c>
      <c r="O31">
        <f t="shared" si="6"/>
        <v>199395.47934623974</v>
      </c>
      <c r="Q31" s="19">
        <f t="shared" si="7"/>
        <v>1.1402264012280493E-4</v>
      </c>
      <c r="R31">
        <f t="shared" si="10"/>
        <v>6.072216624272074E-5</v>
      </c>
      <c r="T31">
        <f t="shared" si="11"/>
        <v>99989.969682329029</v>
      </c>
      <c r="U31">
        <f t="shared" si="12"/>
        <v>100000</v>
      </c>
      <c r="W31">
        <f t="shared" si="15"/>
        <v>85.344323832055295</v>
      </c>
      <c r="Y31">
        <f t="shared" si="13"/>
        <v>11.150295681740854</v>
      </c>
      <c r="Z31">
        <f t="shared" si="13"/>
        <v>5.9386278585380881</v>
      </c>
      <c r="AA31">
        <f t="shared" si="14"/>
        <v>0.15961568460569728</v>
      </c>
      <c r="AB31">
        <f t="shared" si="14"/>
        <v>8.5011032739809034E-2</v>
      </c>
      <c r="AC31">
        <f t="shared" si="16"/>
        <v>3.1612431801106095E-2</v>
      </c>
      <c r="AD31">
        <f t="shared" si="8"/>
        <v>17.365162689425556</v>
      </c>
    </row>
    <row r="32" spans="1:30" x14ac:dyDescent="0.2">
      <c r="A32">
        <f t="shared" si="9"/>
        <v>29</v>
      </c>
      <c r="B32" s="2">
        <v>2.58E-2</v>
      </c>
      <c r="C32">
        <f t="shared" si="0"/>
        <v>0.47321757822911098</v>
      </c>
      <c r="E32">
        <f t="shared" si="2"/>
        <v>89</v>
      </c>
      <c r="F32">
        <v>0.16003311000000001</v>
      </c>
      <c r="G32">
        <f t="shared" si="3"/>
        <v>0.24274450939213651</v>
      </c>
      <c r="L32">
        <f t="shared" si="1"/>
        <v>28</v>
      </c>
      <c r="M32">
        <f t="shared" si="4"/>
        <v>164196.9520913302</v>
      </c>
      <c r="N32">
        <f t="shared" si="5"/>
        <v>41049.238022832549</v>
      </c>
      <c r="O32">
        <f t="shared" si="6"/>
        <v>205246.19011416275</v>
      </c>
      <c r="Q32" s="19">
        <f t="shared" si="7"/>
        <v>7.7563318116813046E-5</v>
      </c>
      <c r="R32">
        <f t="shared" si="10"/>
        <v>4.8018791014936684E-5</v>
      </c>
      <c r="T32">
        <f t="shared" si="11"/>
        <v>99990.255604750157</v>
      </c>
      <c r="U32">
        <f t="shared" si="12"/>
        <v>100000.00000000001</v>
      </c>
      <c r="W32">
        <f t="shared" si="15"/>
        <v>87.051210308696398</v>
      </c>
      <c r="Y32">
        <f t="shared" si="13"/>
        <v>7.5849533319635256</v>
      </c>
      <c r="Z32">
        <f t="shared" si="13"/>
        <v>4.6962377612608082</v>
      </c>
      <c r="AA32">
        <f t="shared" si="14"/>
        <v>0.10857806405673759</v>
      </c>
      <c r="AB32">
        <f t="shared" si="14"/>
        <v>6.7226307420911374E-2</v>
      </c>
      <c r="AC32">
        <f t="shared" si="16"/>
        <v>2.1690417354902066E-2</v>
      </c>
      <c r="AD32">
        <f t="shared" si="8"/>
        <v>12.478685882056885</v>
      </c>
    </row>
    <row r="33" spans="1:30" x14ac:dyDescent="0.2">
      <c r="A33">
        <f t="shared" si="9"/>
        <v>30</v>
      </c>
      <c r="B33" s="3">
        <v>2.5930000000000002E-2</v>
      </c>
      <c r="C33">
        <f t="shared" si="0"/>
        <v>0.45936967542214074</v>
      </c>
      <c r="E33">
        <f t="shared" si="2"/>
        <v>90</v>
      </c>
      <c r="F33">
        <v>0.18075868</v>
      </c>
      <c r="G33">
        <f t="shared" si="3"/>
        <v>0.1988663322971663</v>
      </c>
      <c r="L33">
        <f t="shared" si="1"/>
        <v>29</v>
      </c>
      <c r="M33">
        <f t="shared" si="4"/>
        <v>169055.42752528001</v>
      </c>
      <c r="N33">
        <f t="shared" si="5"/>
        <v>42263.856881320004</v>
      </c>
      <c r="O33">
        <f t="shared" si="6"/>
        <v>211319.28440660003</v>
      </c>
      <c r="Q33" s="19">
        <f t="shared" si="7"/>
        <v>5.1703201581499414E-5</v>
      </c>
      <c r="R33">
        <f t="shared" si="10"/>
        <v>3.737053315124762E-5</v>
      </c>
      <c r="T33">
        <f t="shared" si="11"/>
        <v>99990.535648435412</v>
      </c>
      <c r="U33">
        <f t="shared" si="12"/>
        <v>100000</v>
      </c>
      <c r="W33">
        <f t="shared" si="15"/>
        <v>88.79223451487033</v>
      </c>
      <c r="Y33">
        <f t="shared" si="13"/>
        <v>5.0560945428139492</v>
      </c>
      <c r="Z33">
        <f t="shared" si="13"/>
        <v>3.6548381421920175</v>
      </c>
      <c r="AA33">
        <f t="shared" si="14"/>
        <v>7.2377631492224231E-2</v>
      </c>
      <c r="AB33">
        <f t="shared" si="14"/>
        <v>5.2318746411746671E-2</v>
      </c>
      <c r="AC33">
        <f t="shared" si="16"/>
        <v>1.46208819626624E-2</v>
      </c>
      <c r="AD33">
        <f t="shared" si="8"/>
        <v>8.8502499448725995</v>
      </c>
    </row>
    <row r="34" spans="1:30" x14ac:dyDescent="0.2">
      <c r="A34">
        <f t="shared" si="9"/>
        <v>31</v>
      </c>
      <c r="B34" s="2">
        <v>2.606E-2</v>
      </c>
      <c r="C34">
        <f t="shared" si="0"/>
        <v>0.44581108184767421</v>
      </c>
      <c r="E34">
        <f t="shared" si="2"/>
        <v>91</v>
      </c>
      <c r="F34">
        <v>0.20019365</v>
      </c>
      <c r="G34">
        <f t="shared" si="3"/>
        <v>0.1590545553724837</v>
      </c>
      <c r="L34">
        <f t="shared" si="1"/>
        <v>30</v>
      </c>
      <c r="M34">
        <f t="shared" si="4"/>
        <v>174151.67844173318</v>
      </c>
      <c r="N34">
        <f t="shared" si="5"/>
        <v>43537.919610433295</v>
      </c>
      <c r="O34">
        <f t="shared" si="6"/>
        <v>217689.59805216646</v>
      </c>
      <c r="Q34" s="19">
        <f t="shared" si="7"/>
        <v>3.3657457512477739E-5</v>
      </c>
      <c r="R34">
        <f t="shared" si="10"/>
        <v>2.8500105391930261E-5</v>
      </c>
      <c r="T34">
        <f t="shared" si="11"/>
        <v>99990.812606491541</v>
      </c>
      <c r="U34">
        <f t="shared" si="12"/>
        <v>99999.999999999985</v>
      </c>
      <c r="W34">
        <f t="shared" si="15"/>
        <v>90.568079205167734</v>
      </c>
      <c r="Y34">
        <f t="shared" si="13"/>
        <v>3.2913969233484077</v>
      </c>
      <c r="Z34">
        <f t="shared" si="13"/>
        <v>2.7873103073307792</v>
      </c>
      <c r="AA34">
        <f t="shared" si="14"/>
        <v>4.7116111377175578E-2</v>
      </c>
      <c r="AB34">
        <f t="shared" si="14"/>
        <v>3.9900147548702365E-2</v>
      </c>
      <c r="AC34">
        <f t="shared" si="16"/>
        <v>9.6554111637500613E-3</v>
      </c>
      <c r="AD34">
        <f t="shared" si="8"/>
        <v>6.1753789007688153</v>
      </c>
    </row>
    <row r="35" spans="1:30" x14ac:dyDescent="0.2">
      <c r="A35">
        <f t="shared" si="9"/>
        <v>32</v>
      </c>
      <c r="B35" s="2">
        <v>2.6200000000000001E-2</v>
      </c>
      <c r="C35">
        <f t="shared" si="0"/>
        <v>0.43240181315086851</v>
      </c>
      <c r="E35">
        <f t="shared" si="2"/>
        <v>92</v>
      </c>
      <c r="F35">
        <v>0.22469547000000001</v>
      </c>
      <c r="G35">
        <f t="shared" si="3"/>
        <v>0.12331571729742245</v>
      </c>
      <c r="L35">
        <f t="shared" si="1"/>
        <v>31</v>
      </c>
      <c r="M35">
        <f t="shared" si="4"/>
        <v>179448.20857399545</v>
      </c>
      <c r="N35">
        <f t="shared" si="5"/>
        <v>44862.052143498862</v>
      </c>
      <c r="O35">
        <f t="shared" si="6"/>
        <v>224310.2607174943</v>
      </c>
      <c r="Q35" s="19">
        <f t="shared" si="7"/>
        <v>2.1369524438283793E-5</v>
      </c>
      <c r="R35">
        <f t="shared" si="10"/>
        <v>2.095557837282871E-5</v>
      </c>
      <c r="T35">
        <f t="shared" si="11"/>
        <v>99991.083778363041</v>
      </c>
      <c r="U35">
        <f t="shared" si="12"/>
        <v>99999.999999999985</v>
      </c>
      <c r="W35">
        <f t="shared" si="15"/>
        <v>92.379440789271086</v>
      </c>
      <c r="Y35">
        <f t="shared" si="13"/>
        <v>2.0897531464271424</v>
      </c>
      <c r="Z35">
        <f t="shared" si="13"/>
        <v>2.0494555648626478</v>
      </c>
      <c r="AA35">
        <f t="shared" si="14"/>
        <v>2.9914666717770957E-2</v>
      </c>
      <c r="AB35">
        <f t="shared" si="14"/>
        <v>2.9337809721960192E-2</v>
      </c>
      <c r="AC35">
        <f t="shared" si="16"/>
        <v>6.2235225550713175E-3</v>
      </c>
      <c r="AD35">
        <f t="shared" si="8"/>
        <v>4.2046847102845923</v>
      </c>
    </row>
    <row r="36" spans="1:30" x14ac:dyDescent="0.2">
      <c r="A36">
        <f t="shared" si="9"/>
        <v>33</v>
      </c>
      <c r="B36" s="2">
        <v>2.6329999999999999E-2</v>
      </c>
      <c r="C36">
        <f t="shared" si="0"/>
        <v>0.41941684365792747</v>
      </c>
      <c r="E36">
        <f t="shared" si="2"/>
        <v>93</v>
      </c>
      <c r="F36">
        <v>0.24599945000000001</v>
      </c>
      <c r="G36">
        <f t="shared" si="3"/>
        <v>9.2980118665901043E-2</v>
      </c>
      <c r="L36">
        <f t="shared" si="1"/>
        <v>32</v>
      </c>
      <c r="M36">
        <f t="shared" si="4"/>
        <v>185013.10023898384</v>
      </c>
      <c r="N36">
        <f t="shared" si="5"/>
        <v>46253.27505974596</v>
      </c>
      <c r="O36">
        <f t="shared" si="6"/>
        <v>231266.37529872981</v>
      </c>
      <c r="Q36" s="19">
        <f t="shared" si="7"/>
        <v>1.3245898040220159E-5</v>
      </c>
      <c r="R36">
        <f t="shared" si="10"/>
        <v>1.4735481775332355E-5</v>
      </c>
      <c r="T36">
        <f t="shared" si="11"/>
        <v>99991.351963736975</v>
      </c>
      <c r="U36">
        <f t="shared" si="12"/>
        <v>100000</v>
      </c>
      <c r="W36">
        <f t="shared" si="15"/>
        <v>94.227029605056515</v>
      </c>
      <c r="Y36">
        <f t="shared" si="13"/>
        <v>1.2953367974490884</v>
      </c>
      <c r="Z36">
        <f t="shared" si="13"/>
        <v>1.4411301176275044</v>
      </c>
      <c r="AA36">
        <f t="shared" si="14"/>
        <v>1.854265354221599E-2</v>
      </c>
      <c r="AB36">
        <f t="shared" si="14"/>
        <v>2.0629674485465297E-2</v>
      </c>
      <c r="AC36">
        <f t="shared" si="16"/>
        <v>3.9114567102564125E-3</v>
      </c>
      <c r="AD36">
        <f t="shared" si="8"/>
        <v>2.7795506998145303</v>
      </c>
    </row>
    <row r="37" spans="1:30" x14ac:dyDescent="0.2">
      <c r="A37">
        <f t="shared" si="9"/>
        <v>34</v>
      </c>
      <c r="B37" s="2">
        <v>2.647E-2</v>
      </c>
      <c r="C37">
        <f t="shared" si="0"/>
        <v>0.4065777912151084</v>
      </c>
      <c r="E37">
        <f t="shared" si="2"/>
        <v>94</v>
      </c>
      <c r="F37">
        <v>0.27561788000000004</v>
      </c>
      <c r="G37">
        <f t="shared" si="3"/>
        <v>6.7353135477056972E-2</v>
      </c>
      <c r="L37">
        <f t="shared" si="1"/>
        <v>33</v>
      </c>
      <c r="M37">
        <f t="shared" si="4"/>
        <v>190741.02819115025</v>
      </c>
      <c r="N37">
        <f t="shared" si="5"/>
        <v>47685.257047787563</v>
      </c>
      <c r="O37">
        <f t="shared" si="6"/>
        <v>238426.28523893782</v>
      </c>
      <c r="Q37" s="19">
        <f t="shared" si="7"/>
        <v>7.9589436847381297E-6</v>
      </c>
      <c r="R37">
        <f t="shared" si="10"/>
        <v>1.0251676873033308E-5</v>
      </c>
      <c r="T37">
        <f t="shared" si="11"/>
        <v>99991.611663126852</v>
      </c>
      <c r="U37">
        <f t="shared" si="12"/>
        <v>100000</v>
      </c>
      <c r="W37">
        <f t="shared" si="15"/>
        <v>96.111570197157647</v>
      </c>
      <c r="Y37">
        <f t="shared" si="13"/>
        <v>0.77831939883722423</v>
      </c>
      <c r="Z37">
        <f t="shared" si="13"/>
        <v>1.0026139981826576</v>
      </c>
      <c r="AA37">
        <f t="shared" si="14"/>
        <v>1.1141586486422434E-2</v>
      </c>
      <c r="AB37">
        <f t="shared" si="14"/>
        <v>1.4352347622246632E-2</v>
      </c>
      <c r="AC37">
        <f t="shared" si="16"/>
        <v>2.3986224642359218E-3</v>
      </c>
      <c r="AD37">
        <f t="shared" si="8"/>
        <v>1.8088259535927869</v>
      </c>
    </row>
    <row r="38" spans="1:30" x14ac:dyDescent="0.2">
      <c r="A38">
        <f t="shared" si="9"/>
        <v>35</v>
      </c>
      <c r="B38" s="3">
        <v>2.6599999999999999E-2</v>
      </c>
      <c r="C38">
        <f t="shared" si="0"/>
        <v>0.39415935387234224</v>
      </c>
      <c r="E38">
        <f t="shared" si="2"/>
        <v>95</v>
      </c>
      <c r="F38">
        <v>0.30556044000000004</v>
      </c>
      <c r="G38">
        <f t="shared" si="3"/>
        <v>4.6772681765307828E-2</v>
      </c>
      <c r="L38">
        <f t="shared" si="1"/>
        <v>34</v>
      </c>
      <c r="M38">
        <f t="shared" si="4"/>
        <v>196764.31356693152</v>
      </c>
      <c r="N38">
        <f t="shared" si="5"/>
        <v>49191.078391732881</v>
      </c>
      <c r="O38">
        <f t="shared" si="6"/>
        <v>245955.3919586644</v>
      </c>
      <c r="Q38" s="19">
        <f t="shared" si="7"/>
        <v>4.6508121346764716E-6</v>
      </c>
      <c r="R38">
        <f t="shared" si="10"/>
        <v>6.7438632044247945E-6</v>
      </c>
      <c r="T38">
        <f t="shared" si="11"/>
        <v>99991.868444175707</v>
      </c>
      <c r="U38">
        <f t="shared" si="12"/>
        <v>100000</v>
      </c>
      <c r="W38">
        <f t="shared" si="15"/>
        <v>98.033801601100805</v>
      </c>
      <c r="Y38">
        <f t="shared" si="13"/>
        <v>0.45481244043630453</v>
      </c>
      <c r="Z38">
        <f t="shared" si="13"/>
        <v>0.65954982139274487</v>
      </c>
      <c r="AA38">
        <f t="shared" si="14"/>
        <v>6.5106075318080402E-3</v>
      </c>
      <c r="AB38">
        <f t="shared" si="14"/>
        <v>9.4414084861947131E-3</v>
      </c>
      <c r="AC38">
        <f t="shared" si="16"/>
        <v>1.4259176795868337E-3</v>
      </c>
      <c r="AD38">
        <f t="shared" si="8"/>
        <v>1.1317401955266388</v>
      </c>
    </row>
    <row r="39" spans="1:30" x14ac:dyDescent="0.2">
      <c r="A39">
        <f t="shared" si="9"/>
        <v>36</v>
      </c>
      <c r="B39" s="2">
        <v>2.673E-2</v>
      </c>
      <c r="C39">
        <f t="shared" si="0"/>
        <v>0.38202088465434536</v>
      </c>
      <c r="E39">
        <f t="shared" si="2"/>
        <v>96</v>
      </c>
      <c r="F39">
        <v>0.33257691</v>
      </c>
      <c r="G39">
        <f t="shared" si="3"/>
        <v>3.1217167791388403E-2</v>
      </c>
      <c r="L39">
        <f t="shared" si="1"/>
        <v>35</v>
      </c>
      <c r="M39">
        <f t="shared" si="4"/>
        <v>202963.59635780679</v>
      </c>
      <c r="N39">
        <f t="shared" si="5"/>
        <v>50740.899089451697</v>
      </c>
      <c r="O39">
        <f t="shared" si="6"/>
        <v>253704.49544725849</v>
      </c>
      <c r="Q39" s="19">
        <f t="shared" si="7"/>
        <v>2.6109479942249678E-6</v>
      </c>
      <c r="R39">
        <f t="shared" si="10"/>
        <v>4.4152507117746577E-6</v>
      </c>
      <c r="T39">
        <f t="shared" si="11"/>
        <v>99992.116812922555</v>
      </c>
      <c r="U39">
        <f t="shared" si="12"/>
        <v>100000</v>
      </c>
      <c r="W39">
        <f t="shared" si="15"/>
        <v>99.994477633122827</v>
      </c>
      <c r="Y39">
        <f t="shared" si="13"/>
        <v>0.25533058406072662</v>
      </c>
      <c r="Z39">
        <f t="shared" si="13"/>
        <v>0.4318115196115615</v>
      </c>
      <c r="AA39">
        <f t="shared" si="14"/>
        <v>3.6550390356341238E-3</v>
      </c>
      <c r="AB39">
        <f t="shared" si="14"/>
        <v>6.1813509964845203E-3</v>
      </c>
      <c r="AC39">
        <f t="shared" si="16"/>
        <v>8.2388344300794681E-4</v>
      </c>
      <c r="AD39">
        <f t="shared" si="8"/>
        <v>0.69780237714741478</v>
      </c>
    </row>
    <row r="40" spans="1:30" x14ac:dyDescent="0.2">
      <c r="A40">
        <f t="shared" si="9"/>
        <v>37</v>
      </c>
      <c r="B40" s="2">
        <v>2.6859999999999998E-2</v>
      </c>
      <c r="C40">
        <f t="shared" si="0"/>
        <v>0.37015997571135756</v>
      </c>
      <c r="E40">
        <f t="shared" si="2"/>
        <v>97</v>
      </c>
      <c r="F40">
        <v>0.35657767000000001</v>
      </c>
      <c r="G40">
        <f t="shared" si="3"/>
        <v>2.0085822836336076E-2</v>
      </c>
      <c r="L40">
        <f t="shared" si="1"/>
        <v>36</v>
      </c>
      <c r="M40">
        <f t="shared" si="4"/>
        <v>209412.63478928502</v>
      </c>
      <c r="N40">
        <f t="shared" si="5"/>
        <v>52353.158697321254</v>
      </c>
      <c r="O40">
        <f t="shared" si="6"/>
        <v>261765.79348660627</v>
      </c>
      <c r="Q40" s="19">
        <f t="shared" si="7"/>
        <v>1.4051878216266636E-6</v>
      </c>
      <c r="R40">
        <f t="shared" si="10"/>
        <v>2.7479861062119403E-6</v>
      </c>
      <c r="T40">
        <f t="shared" si="11"/>
        <v>99992.359582306919</v>
      </c>
      <c r="U40">
        <f t="shared" si="12"/>
        <v>100000</v>
      </c>
      <c r="W40">
        <f t="shared" si="15"/>
        <v>101.99436718578528</v>
      </c>
      <c r="Y40">
        <f t="shared" si="13"/>
        <v>0.13741686893007493</v>
      </c>
      <c r="Z40">
        <f t="shared" si="13"/>
        <v>0.26875304118752774</v>
      </c>
      <c r="AA40">
        <f t="shared" si="14"/>
        <v>1.9671126431708066E-3</v>
      </c>
      <c r="AB40">
        <f t="shared" si="14"/>
        <v>3.8471805486967165E-3</v>
      </c>
      <c r="AC40">
        <f t="shared" si="16"/>
        <v>4.573656631498941E-4</v>
      </c>
      <c r="AD40">
        <f t="shared" si="8"/>
        <v>0.41244156897262008</v>
      </c>
    </row>
    <row r="41" spans="1:30" x14ac:dyDescent="0.2">
      <c r="A41">
        <f t="shared" si="9"/>
        <v>38</v>
      </c>
      <c r="B41" s="2">
        <v>2.699E-2</v>
      </c>
      <c r="C41">
        <f t="shared" si="0"/>
        <v>0.35857408054383089</v>
      </c>
      <c r="E41">
        <f t="shared" si="2"/>
        <v>98</v>
      </c>
      <c r="F41">
        <v>0.37908291000000005</v>
      </c>
      <c r="G41">
        <f t="shared" si="3"/>
        <v>1.2471630665793342E-2</v>
      </c>
      <c r="L41">
        <f t="shared" si="1"/>
        <v>37</v>
      </c>
      <c r="M41">
        <f t="shared" si="4"/>
        <v>216122.7719076311</v>
      </c>
      <c r="N41">
        <f t="shared" si="5"/>
        <v>54030.692976907776</v>
      </c>
      <c r="O41">
        <f t="shared" si="6"/>
        <v>270153.4648845389</v>
      </c>
      <c r="Q41" s="19">
        <f t="shared" si="7"/>
        <v>7.2683746840383835E-7</v>
      </c>
      <c r="R41">
        <f t="shared" si="10"/>
        <v>1.6097026371414485E-6</v>
      </c>
      <c r="T41">
        <f t="shared" si="11"/>
        <v>99992.596800485786</v>
      </c>
      <c r="U41">
        <f t="shared" si="12"/>
        <v>100000</v>
      </c>
      <c r="W41">
        <f t="shared" si="15"/>
        <v>104.03425452950098</v>
      </c>
      <c r="Y41">
        <f t="shared" si="13"/>
        <v>7.1079441867403836E-2</v>
      </c>
      <c r="Z41">
        <f t="shared" si="13"/>
        <v>0.15742891791243366</v>
      </c>
      <c r="AA41">
        <f t="shared" si="14"/>
        <v>1.0174971228462716E-3</v>
      </c>
      <c r="AB41">
        <f t="shared" si="14"/>
        <v>2.2535836919980279E-3</v>
      </c>
      <c r="AC41">
        <f t="shared" si="16"/>
        <v>2.4334092402050994E-4</v>
      </c>
      <c r="AD41">
        <f t="shared" si="8"/>
        <v>0.23202278151870229</v>
      </c>
    </row>
    <row r="42" spans="1:30" x14ac:dyDescent="0.2">
      <c r="A42">
        <f t="shared" si="9"/>
        <v>39</v>
      </c>
      <c r="B42" s="2">
        <v>2.7109999999999999E-2</v>
      </c>
      <c r="C42">
        <f t="shared" si="0"/>
        <v>0.34739597892911273</v>
      </c>
      <c r="E42">
        <f t="shared" si="2"/>
        <v>99</v>
      </c>
      <c r="F42">
        <v>0.40251482</v>
      </c>
      <c r="G42">
        <f t="shared" si="3"/>
        <v>7.4516144932450555E-3</v>
      </c>
      <c r="L42">
        <f t="shared" si="1"/>
        <v>38</v>
      </c>
      <c r="M42">
        <f t="shared" si="4"/>
        <v>223105.91964334989</v>
      </c>
      <c r="N42">
        <f t="shared" si="5"/>
        <v>55776.479910837472</v>
      </c>
      <c r="O42">
        <f t="shared" si="6"/>
        <v>278882.39955418737</v>
      </c>
      <c r="Q42" s="19">
        <f t="shared" si="7"/>
        <v>3.6243917952506672E-7</v>
      </c>
      <c r="R42">
        <f t="shared" si="10"/>
        <v>8.9271048216847989E-7</v>
      </c>
      <c r="T42">
        <f t="shared" si="11"/>
        <v>99992.828518389128</v>
      </c>
      <c r="U42">
        <f t="shared" si="12"/>
        <v>100000.00000000001</v>
      </c>
      <c r="W42">
        <f t="shared" si="15"/>
        <v>106.11493962009101</v>
      </c>
      <c r="Y42">
        <f t="shared" si="13"/>
        <v>3.5444009714610543E-2</v>
      </c>
      <c r="Z42">
        <f t="shared" si="13"/>
        <v>8.7307085156077352E-2</v>
      </c>
      <c r="AA42">
        <f t="shared" si="14"/>
        <v>5.0737846217233909E-4</v>
      </c>
      <c r="AB42">
        <f t="shared" si="14"/>
        <v>1.2497946750358721E-3</v>
      </c>
      <c r="AC42">
        <f t="shared" si="16"/>
        <v>1.2440006476700712E-4</v>
      </c>
      <c r="AD42">
        <f t="shared" si="8"/>
        <v>0.12463266807266311</v>
      </c>
    </row>
    <row r="43" spans="1:30" x14ac:dyDescent="0.2">
      <c r="A43">
        <f t="shared" si="9"/>
        <v>40</v>
      </c>
      <c r="B43" s="3">
        <v>2.7230000000000001E-2</v>
      </c>
      <c r="C43">
        <f t="shared" si="0"/>
        <v>0.33648557451967293</v>
      </c>
      <c r="E43">
        <f t="shared" si="2"/>
        <v>100</v>
      </c>
      <c r="F43">
        <v>0.43419751000000001</v>
      </c>
      <c r="G43">
        <f t="shared" si="3"/>
        <v>4.2161420347981409E-3</v>
      </c>
      <c r="L43">
        <f t="shared" si="1"/>
        <v>39</v>
      </c>
      <c r="M43">
        <f t="shared" si="4"/>
        <v>230284.76105742221</v>
      </c>
      <c r="N43">
        <f t="shared" si="5"/>
        <v>57571.190264355551</v>
      </c>
      <c r="O43">
        <f t="shared" si="6"/>
        <v>287855.95132177777</v>
      </c>
      <c r="Q43" s="19">
        <f t="shared" si="7"/>
        <v>1.7440962750583633E-7</v>
      </c>
      <c r="R43">
        <f t="shared" si="10"/>
        <v>4.7324771833817966E-7</v>
      </c>
      <c r="T43">
        <f t="shared" si="11"/>
        <v>99993.052080421432</v>
      </c>
      <c r="U43">
        <f t="shared" si="12"/>
        <v>100000.00000000001</v>
      </c>
      <c r="W43">
        <f t="shared" si="15"/>
        <v>108.23723841249283</v>
      </c>
      <c r="Y43">
        <f t="shared" si="13"/>
        <v>1.7056076445254597E-2</v>
      </c>
      <c r="Z43">
        <f t="shared" si="13"/>
        <v>4.628362685347398E-2</v>
      </c>
      <c r="AA43">
        <f t="shared" si="14"/>
        <v>2.441565135312519E-4</v>
      </c>
      <c r="AB43">
        <f t="shared" si="14"/>
        <v>6.6254680567345164E-4</v>
      </c>
      <c r="AC43">
        <f t="shared" si="16"/>
        <v>6.129260013498173E-5</v>
      </c>
      <c r="AD43">
        <f t="shared" si="8"/>
        <v>6.4307699218068282E-2</v>
      </c>
    </row>
    <row r="44" spans="1:30" x14ac:dyDescent="0.2">
      <c r="A44">
        <f t="shared" si="9"/>
        <v>41</v>
      </c>
      <c r="B44" s="2">
        <v>2.7349999999999999E-2</v>
      </c>
      <c r="C44">
        <f t="shared" si="0"/>
        <v>0.32583961408901124</v>
      </c>
      <c r="E44">
        <f t="shared" si="2"/>
        <v>101</v>
      </c>
      <c r="F44">
        <v>0.47489508999999996</v>
      </c>
      <c r="G44">
        <f t="shared" si="3"/>
        <v>2.2139168837298946E-3</v>
      </c>
      <c r="L44">
        <f t="shared" si="1"/>
        <v>40</v>
      </c>
      <c r="M44">
        <f t="shared" si="4"/>
        <v>237751.64838551712</v>
      </c>
      <c r="N44">
        <f t="shared" si="5"/>
        <v>59437.912096379281</v>
      </c>
      <c r="O44">
        <f t="shared" si="6"/>
        <v>297189.56048189639</v>
      </c>
      <c r="Q44" s="19">
        <f t="shared" si="7"/>
        <v>8.0760554955144621E-8</v>
      </c>
      <c r="R44">
        <f t="shared" si="10"/>
        <v>2.4180847271946019E-7</v>
      </c>
      <c r="T44">
        <f t="shared" si="11"/>
        <v>99993.270288509593</v>
      </c>
      <c r="U44">
        <f t="shared" si="12"/>
        <v>99999.999999999985</v>
      </c>
      <c r="W44">
        <f t="shared" si="15"/>
        <v>110.40198318074269</v>
      </c>
      <c r="Y44">
        <f t="shared" si="13"/>
        <v>7.8978507362736528E-3</v>
      </c>
      <c r="Z44">
        <f t="shared" si="13"/>
        <v>2.3648868631963204E-2</v>
      </c>
      <c r="AA44">
        <f t="shared" si="14"/>
        <v>1.1305716800391734E-4</v>
      </c>
      <c r="AB44">
        <f t="shared" si="14"/>
        <v>3.3853186180724421E-4</v>
      </c>
      <c r="AC44">
        <f t="shared" si="16"/>
        <v>2.914670240383309E-5</v>
      </c>
      <c r="AD44">
        <f t="shared" si="8"/>
        <v>3.2027455100451852E-2</v>
      </c>
    </row>
    <row r="45" spans="1:30" x14ac:dyDescent="0.2">
      <c r="A45">
        <f t="shared" si="9"/>
        <v>42</v>
      </c>
      <c r="B45" s="2">
        <v>2.7459999999999998E-2</v>
      </c>
      <c r="C45">
        <f t="shared" si="0"/>
        <v>0.31558727842369294</v>
      </c>
      <c r="E45">
        <f t="shared" si="2"/>
        <v>102</v>
      </c>
      <c r="F45">
        <v>0.50954043000000004</v>
      </c>
      <c r="G45">
        <f t="shared" si="3"/>
        <v>1.0858367228099039E-3</v>
      </c>
      <c r="L45">
        <f t="shared" si="1"/>
        <v>41</v>
      </c>
      <c r="M45">
        <f t="shared" si="4"/>
        <v>245519.56404584373</v>
      </c>
      <c r="N45">
        <f t="shared" si="5"/>
        <v>61379.891011460932</v>
      </c>
      <c r="O45">
        <f t="shared" si="6"/>
        <v>306899.45505730464</v>
      </c>
      <c r="Q45" s="19">
        <f t="shared" si="7"/>
        <v>3.5413255392737069E-8</v>
      </c>
      <c r="R45">
        <f t="shared" si="10"/>
        <v>1.2078299865555564E-7</v>
      </c>
      <c r="T45">
        <f t="shared" si="11"/>
        <v>99993.483207718207</v>
      </c>
      <c r="U45">
        <f t="shared" si="12"/>
        <v>100000</v>
      </c>
      <c r="W45">
        <f t="shared" si="15"/>
        <v>112.61002284435754</v>
      </c>
      <c r="Y45">
        <f t="shared" si="13"/>
        <v>3.4631906737585157E-3</v>
      </c>
      <c r="Z45">
        <f t="shared" si="13"/>
        <v>1.1812577268513341E-2</v>
      </c>
      <c r="AA45">
        <f t="shared" si="14"/>
        <v>4.9575326618220065E-5</v>
      </c>
      <c r="AB45">
        <f t="shared" si="14"/>
        <v>1.6909619811777789E-4</v>
      </c>
      <c r="AC45">
        <f t="shared" si="16"/>
        <v>1.3333989278863285E-5</v>
      </c>
      <c r="AD45">
        <f t="shared" si="8"/>
        <v>1.5507773456286717E-2</v>
      </c>
    </row>
    <row r="46" spans="1:30" x14ac:dyDescent="0.2">
      <c r="A46">
        <f>A45+1</f>
        <v>43</v>
      </c>
      <c r="B46" s="2">
        <v>2.7570000000000001E-2</v>
      </c>
      <c r="C46">
        <f t="shared" si="0"/>
        <v>0.30559028870269933</v>
      </c>
      <c r="E46">
        <f t="shared" si="2"/>
        <v>103</v>
      </c>
      <c r="F46">
        <v>0.54443039999999998</v>
      </c>
      <c r="G46">
        <f t="shared" si="3"/>
        <v>4.9467420147581884E-4</v>
      </c>
      <c r="L46">
        <f t="shared" si="1"/>
        <v>42</v>
      </c>
      <c r="M46">
        <f t="shared" si="4"/>
        <v>253495.64278885693</v>
      </c>
      <c r="N46">
        <f t="shared" si="5"/>
        <v>63373.910697214233</v>
      </c>
      <c r="O46">
        <f t="shared" si="6"/>
        <v>316869.55348607118</v>
      </c>
      <c r="Q46" s="19">
        <f t="shared" si="7"/>
        <v>1.4411647571502917E-8</v>
      </c>
      <c r="R46">
        <f t="shared" si="10"/>
        <v>5.7927223812748073E-8</v>
      </c>
      <c r="T46">
        <f t="shared" si="11"/>
        <v>99993.68825443153</v>
      </c>
      <c r="U46">
        <f t="shared" si="12"/>
        <v>100000</v>
      </c>
      <c r="W46">
        <f t="shared" si="15"/>
        <v>114.8622233012447</v>
      </c>
      <c r="Y46">
        <f t="shared" si="13"/>
        <v>1.4093701710186507E-3</v>
      </c>
      <c r="Z46">
        <f t="shared" si="13"/>
        <v>5.6652824888867607E-3</v>
      </c>
      <c r="AA46">
        <f t="shared" si="14"/>
        <v>2.0175033122966371E-5</v>
      </c>
      <c r="AB46">
        <f t="shared" si="14"/>
        <v>8.1098113337847301E-5</v>
      </c>
      <c r="AC46">
        <f t="shared" si="16"/>
        <v>5.7751632161304225E-6</v>
      </c>
      <c r="AD46">
        <f t="shared" si="8"/>
        <v>7.1817009695823554E-3</v>
      </c>
    </row>
    <row r="47" spans="1:30" x14ac:dyDescent="0.2">
      <c r="A47">
        <f t="shared" si="9"/>
        <v>44</v>
      </c>
      <c r="B47" s="2">
        <v>2.768E-2</v>
      </c>
      <c r="C47">
        <f t="shared" si="0"/>
        <v>0.29584488475613535</v>
      </c>
      <c r="E47">
        <f t="shared" si="2"/>
        <v>104</v>
      </c>
      <c r="F47">
        <v>0.57924222000000003</v>
      </c>
      <c r="G47">
        <f t="shared" si="3"/>
        <v>2.0813801883623825E-4</v>
      </c>
      <c r="L47">
        <f t="shared" si="1"/>
        <v>43</v>
      </c>
      <c r="M47">
        <f t="shared" si="4"/>
        <v>261788.42377360319</v>
      </c>
      <c r="N47">
        <f t="shared" si="5"/>
        <v>65447.105943400798</v>
      </c>
      <c r="O47">
        <f t="shared" si="6"/>
        <v>327235.52971700398</v>
      </c>
      <c r="Q47" s="19">
        <f t="shared" si="7"/>
        <v>5.4779561149559197E-9</v>
      </c>
      <c r="R47">
        <f t="shared" si="10"/>
        <v>2.5293647790928183E-8</v>
      </c>
      <c r="T47">
        <f t="shared" si="11"/>
        <v>99993.888194225947</v>
      </c>
      <c r="U47">
        <f t="shared" si="12"/>
        <v>100000</v>
      </c>
      <c r="W47">
        <f t="shared" si="15"/>
        <v>117.15946776726959</v>
      </c>
      <c r="Y47">
        <f t="shared" si="13"/>
        <v>5.357113644033594E-4</v>
      </c>
      <c r="Z47">
        <f t="shared" si="13"/>
        <v>2.4737187539527763E-3</v>
      </c>
      <c r="AA47">
        <f t="shared" si="14"/>
        <v>7.6686698380848998E-6</v>
      </c>
      <c r="AB47">
        <f t="shared" si="14"/>
        <v>3.5411106907299457E-5</v>
      </c>
      <c r="AC47">
        <f t="shared" si="16"/>
        <v>2.3218161168429972E-6</v>
      </c>
      <c r="AD47">
        <f t="shared" si="8"/>
        <v>3.0548317112183629E-3</v>
      </c>
    </row>
    <row r="48" spans="1:30" x14ac:dyDescent="0.2">
      <c r="A48">
        <f t="shared" si="9"/>
        <v>45</v>
      </c>
      <c r="B48" s="3">
        <v>2.7789999999999999E-2</v>
      </c>
      <c r="C48">
        <f t="shared" si="0"/>
        <v>0.28634726254782406</v>
      </c>
      <c r="E48">
        <f t="shared" si="2"/>
        <v>105</v>
      </c>
      <c r="F48">
        <v>0.61364118000000001</v>
      </c>
      <c r="G48">
        <f t="shared" si="3"/>
        <v>8.0415959354706781E-5</v>
      </c>
      <c r="L48">
        <f t="shared" si="1"/>
        <v>44</v>
      </c>
      <c r="M48">
        <f t="shared" si="4"/>
        <v>270411.97641779046</v>
      </c>
      <c r="N48">
        <f t="shared" si="5"/>
        <v>67602.994104447615</v>
      </c>
      <c r="O48">
        <f t="shared" si="6"/>
        <v>338014.97052223806</v>
      </c>
      <c r="Q48" s="19">
        <f t="shared" si="7"/>
        <v>1.9340824639837173E-9</v>
      </c>
      <c r="R48">
        <f t="shared" si="10"/>
        <v>1.0272593444920534E-8</v>
      </c>
      <c r="T48">
        <f t="shared" si="11"/>
        <v>99994.083102304881</v>
      </c>
      <c r="U48">
        <f t="shared" si="12"/>
        <v>100000</v>
      </c>
      <c r="W48">
        <f t="shared" si="15"/>
        <v>119.50265712261498</v>
      </c>
      <c r="Y48">
        <f t="shared" si="13"/>
        <v>1.8914207297243183E-4</v>
      </c>
      <c r="Z48">
        <f t="shared" si="13"/>
        <v>1.0046596389132281E-3</v>
      </c>
      <c r="AA48">
        <f t="shared" si="14"/>
        <v>2.7075552368241778E-6</v>
      </c>
      <c r="AB48">
        <f t="shared" si="14"/>
        <v>1.4381630822888747E-5</v>
      </c>
      <c r="AC48">
        <f t="shared" si="16"/>
        <v>8.7167174655952885E-7</v>
      </c>
      <c r="AD48">
        <f t="shared" si="8"/>
        <v>1.2117625696919324E-3</v>
      </c>
    </row>
    <row r="49" spans="1:30" x14ac:dyDescent="0.2">
      <c r="A49">
        <f t="shared" si="9"/>
        <v>46</v>
      </c>
      <c r="B49" s="2">
        <v>2.7890000000000002E-2</v>
      </c>
      <c r="C49">
        <f t="shared" si="0"/>
        <v>0.27722107123474271</v>
      </c>
      <c r="E49">
        <f t="shared" si="2"/>
        <v>106</v>
      </c>
      <c r="F49">
        <v>0.64730123000000006</v>
      </c>
      <c r="G49">
        <f t="shared" si="3"/>
        <v>2.836260995277507E-5</v>
      </c>
      <c r="L49">
        <f t="shared" si="1"/>
        <v>45</v>
      </c>
      <c r="M49">
        <f t="shared" si="4"/>
        <v>279381.05392796925</v>
      </c>
      <c r="N49">
        <f t="shared" si="5"/>
        <v>69845.263481992311</v>
      </c>
      <c r="O49">
        <f t="shared" si="6"/>
        <v>349226.31740996154</v>
      </c>
      <c r="Q49" s="19">
        <f t="shared" si="7"/>
        <v>6.3067968900910721E-10</v>
      </c>
      <c r="R49">
        <f t="shared" si="10"/>
        <v>3.8588187581256625E-9</v>
      </c>
      <c r="T49">
        <f t="shared" si="11"/>
        <v>99994.273054749036</v>
      </c>
      <c r="U49">
        <f t="shared" si="12"/>
        <v>100000</v>
      </c>
      <c r="W49">
        <f t="shared" si="15"/>
        <v>121.89271026506728</v>
      </c>
      <c r="Y49">
        <f t="shared" si="13"/>
        <v>6.1676941178137932E-5</v>
      </c>
      <c r="Z49">
        <f t="shared" si="13"/>
        <v>3.7739247454468978E-4</v>
      </c>
      <c r="AA49">
        <f t="shared" si="14"/>
        <v>8.8290099846005215E-7</v>
      </c>
      <c r="AB49">
        <f t="shared" si="14"/>
        <v>5.4023462613759275E-6</v>
      </c>
      <c r="AC49">
        <f t="shared" si="16"/>
        <v>3.0390237605710834E-7</v>
      </c>
      <c r="AD49">
        <f t="shared" si="8"/>
        <v>4.4565856535872081E-4</v>
      </c>
    </row>
    <row r="50" spans="1:30" x14ac:dyDescent="0.2">
      <c r="A50">
        <f t="shared" si="9"/>
        <v>47</v>
      </c>
      <c r="B50" s="2">
        <v>2.7990000000000001E-2</v>
      </c>
      <c r="C50">
        <f t="shared" si="0"/>
        <v>0.26833206954847777</v>
      </c>
      <c r="E50">
        <f t="shared" si="2"/>
        <v>107</v>
      </c>
      <c r="F50">
        <v>0.67990812</v>
      </c>
      <c r="G50">
        <f t="shared" si="3"/>
        <v>9.0786411414904827E-6</v>
      </c>
      <c r="L50">
        <f t="shared" si="1"/>
        <v>46</v>
      </c>
      <c r="M50">
        <f t="shared" si="4"/>
        <v>288578.35244514415</v>
      </c>
      <c r="N50">
        <f t="shared" si="5"/>
        <v>72144.588111286037</v>
      </c>
      <c r="O50">
        <f t="shared" si="6"/>
        <v>360722.9405564302</v>
      </c>
      <c r="Q50" s="19">
        <f t="shared" si="7"/>
        <v>1.8884321184373241E-10</v>
      </c>
      <c r="R50">
        <f t="shared" si="10"/>
        <v>1.3330379872814479E-9</v>
      </c>
      <c r="T50">
        <f t="shared" si="11"/>
        <v>99994.455578575304</v>
      </c>
      <c r="U50">
        <f t="shared" si="12"/>
        <v>100000</v>
      </c>
      <c r="W50">
        <f t="shared" si="15"/>
        <v>124.33056447036863</v>
      </c>
      <c r="Y50">
        <f t="shared" si="13"/>
        <v>1.8467842126547066E-5</v>
      </c>
      <c r="Z50">
        <f t="shared" si="13"/>
        <v>1.3037111515612558E-4</v>
      </c>
      <c r="AA50">
        <f t="shared" si="14"/>
        <v>2.6436583821233022E-7</v>
      </c>
      <c r="AB50">
        <f t="shared" si="14"/>
        <v>1.8662531821940269E-6</v>
      </c>
      <c r="AC50">
        <f t="shared" si="16"/>
        <v>9.783564127010246E-8</v>
      </c>
      <c r="AD50">
        <f t="shared" si="8"/>
        <v>1.5106741194434911E-4</v>
      </c>
    </row>
    <row r="51" spans="1:30" x14ac:dyDescent="0.2">
      <c r="A51">
        <f>A50+1</f>
        <v>48</v>
      </c>
      <c r="B51" s="2">
        <v>2.8080000000000001E-2</v>
      </c>
      <c r="C51">
        <f t="shared" si="0"/>
        <v>0.25980082480022593</v>
      </c>
      <c r="E51">
        <f t="shared" si="2"/>
        <v>108</v>
      </c>
      <c r="F51">
        <v>0.71117909999999995</v>
      </c>
      <c r="G51">
        <f t="shared" si="3"/>
        <v>2.622101305262309E-6</v>
      </c>
      <c r="L51">
        <f t="shared" si="1"/>
        <v>47</v>
      </c>
      <c r="M51">
        <f t="shared" si="4"/>
        <v>298138.05012056872</v>
      </c>
      <c r="N51">
        <f t="shared" si="5"/>
        <v>74534.512530142179</v>
      </c>
      <c r="O51">
        <f t="shared" si="6"/>
        <v>372672.56265071093</v>
      </c>
      <c r="Q51" s="19">
        <f t="shared" si="7"/>
        <v>5.1618695618603727E-11</v>
      </c>
      <c r="R51">
        <f t="shared" si="10"/>
        <v>4.2104352693461732E-10</v>
      </c>
      <c r="T51">
        <f t="shared" si="11"/>
        <v>99994.633358609033</v>
      </c>
      <c r="U51">
        <f t="shared" si="12"/>
        <v>100000</v>
      </c>
      <c r="W51">
        <f t="shared" si="15"/>
        <v>126.81717575977601</v>
      </c>
      <c r="Y51">
        <f t="shared" si="13"/>
        <v>5.0480375068896151E-6</v>
      </c>
      <c r="Z51">
        <f t="shared" si="13"/>
        <v>4.1178056934205571E-5</v>
      </c>
      <c r="AA51">
        <f t="shared" si="14"/>
        <v>7.2262295599646851E-8</v>
      </c>
      <c r="AB51">
        <f t="shared" si="14"/>
        <v>5.8946093770846428E-7</v>
      </c>
      <c r="AC51">
        <f t="shared" si="16"/>
        <v>2.8928306015089635E-8</v>
      </c>
      <c r="AD51">
        <f t="shared" si="8"/>
        <v>4.6916745980418377E-5</v>
      </c>
    </row>
    <row r="52" spans="1:30" x14ac:dyDescent="0.2">
      <c r="A52">
        <f t="shared" si="9"/>
        <v>49</v>
      </c>
      <c r="B52" s="2">
        <v>2.8170000000000001E-2</v>
      </c>
      <c r="C52">
        <f t="shared" si="0"/>
        <v>0.25149554583419231</v>
      </c>
      <c r="E52">
        <f t="shared" si="2"/>
        <v>109</v>
      </c>
      <c r="F52">
        <v>0.74086099999999999</v>
      </c>
      <c r="G52">
        <f t="shared" si="3"/>
        <v>6.794887101443695E-7</v>
      </c>
      <c r="L52">
        <f t="shared" si="1"/>
        <v>48</v>
      </c>
      <c r="M52">
        <f t="shared" si="4"/>
        <v>307928.19869419612</v>
      </c>
      <c r="N52">
        <f t="shared" si="5"/>
        <v>76982.049673549031</v>
      </c>
      <c r="O52">
        <f t="shared" si="6"/>
        <v>384910.24836774514</v>
      </c>
      <c r="Q52" s="19">
        <f t="shared" si="7"/>
        <v>1.2805112125872637E-11</v>
      </c>
      <c r="R52">
        <f t="shared" si="10"/>
        <v>1.2088611990464556E-10</v>
      </c>
      <c r="T52">
        <f t="shared" si="11"/>
        <v>99994.803983503996</v>
      </c>
      <c r="U52">
        <f t="shared" si="12"/>
        <v>100000</v>
      </c>
      <c r="W52">
        <f t="shared" si="15"/>
        <v>129.35351927497152</v>
      </c>
      <c r="Y52">
        <f t="shared" si="13"/>
        <v>1.2522748941191291E-6</v>
      </c>
      <c r="Z52">
        <f t="shared" si="13"/>
        <v>1.1822662526674337E-5</v>
      </c>
      <c r="AA52">
        <f t="shared" si="14"/>
        <v>1.7926225478187944E-8</v>
      </c>
      <c r="AB52">
        <f t="shared" si="14"/>
        <v>1.6924056786650379E-7</v>
      </c>
      <c r="AC52">
        <f t="shared" si="16"/>
        <v>7.8068379600748221E-9</v>
      </c>
      <c r="AD52">
        <f t="shared" si="8"/>
        <v>1.3269911052098232E-5</v>
      </c>
    </row>
    <row r="53" spans="1:30" x14ac:dyDescent="0.2">
      <c r="A53">
        <f t="shared" si="9"/>
        <v>50</v>
      </c>
      <c r="B53" s="3">
        <v>2.826E-2</v>
      </c>
      <c r="C53">
        <f t="shared" si="0"/>
        <v>0.24341195085092968</v>
      </c>
      <c r="E53">
        <f t="shared" si="2"/>
        <v>110</v>
      </c>
      <c r="F53">
        <v>0.76874483999999998</v>
      </c>
      <c r="G53">
        <f t="shared" si="3"/>
        <v>1.5713527038262981E-7</v>
      </c>
      <c r="L53">
        <f t="shared" si="1"/>
        <v>49</v>
      </c>
      <c r="M53">
        <f t="shared" si="4"/>
        <v>318097.08491912193</v>
      </c>
      <c r="N53">
        <f t="shared" si="5"/>
        <v>79524.271229780483</v>
      </c>
      <c r="O53">
        <f t="shared" si="6"/>
        <v>397621.35614890244</v>
      </c>
      <c r="Q53" s="19">
        <f t="shared" si="7"/>
        <v>2.8662476068164732E-12</v>
      </c>
      <c r="R53">
        <f t="shared" si="10"/>
        <v>3.1367619069932537E-11</v>
      </c>
      <c r="T53">
        <f t="shared" si="11"/>
        <v>99994.970089083319</v>
      </c>
      <c r="U53">
        <f t="shared" si="12"/>
        <v>100000</v>
      </c>
      <c r="W53">
        <f t="shared" si="15"/>
        <v>131.94058966047095</v>
      </c>
      <c r="Y53">
        <f t="shared" si="13"/>
        <v>2.8030491614986642E-7</v>
      </c>
      <c r="Z53">
        <f t="shared" si="13"/>
        <v>3.0677531450394021E-6</v>
      </c>
      <c r="AA53">
        <f t="shared" si="14"/>
        <v>4.0125448119612787E-9</v>
      </c>
      <c r="AB53">
        <f t="shared" si="14"/>
        <v>4.391466669790555E-8</v>
      </c>
      <c r="AC53">
        <f t="shared" si="16"/>
        <v>1.9125801406851233E-9</v>
      </c>
      <c r="AD53">
        <f t="shared" si="8"/>
        <v>3.3978978528398204E-6</v>
      </c>
    </row>
    <row r="54" spans="1:30" x14ac:dyDescent="0.2">
      <c r="E54">
        <f t="shared" si="2"/>
        <v>111</v>
      </c>
      <c r="F54">
        <v>0.79466567999999993</v>
      </c>
      <c r="G54">
        <f t="shared" si="3"/>
        <v>3.2265263892033445E-8</v>
      </c>
      <c r="L54">
        <f t="shared" si="1"/>
        <v>50</v>
      </c>
      <c r="M54">
        <f t="shared" si="4"/>
        <v>328660.93764226715</v>
      </c>
      <c r="N54">
        <f t="shared" si="5"/>
        <v>82165.234410566787</v>
      </c>
      <c r="O54">
        <f t="shared" si="6"/>
        <v>410826.17205283395</v>
      </c>
      <c r="Q54" s="19">
        <f t="shared" si="7"/>
        <v>5.7563631740168091E-13</v>
      </c>
      <c r="R54">
        <f t="shared" si="10"/>
        <v>7.3142470128048247E-12</v>
      </c>
      <c r="T54">
        <f t="shared" si="11"/>
        <v>99995.131760982971</v>
      </c>
      <c r="U54">
        <f t="shared" si="12"/>
        <v>100000</v>
      </c>
      <c r="W54">
        <f t="shared" si="15"/>
        <v>134.57940145368036</v>
      </c>
      <c r="Y54">
        <f t="shared" si="13"/>
        <v>5.6294491158078353E-8</v>
      </c>
      <c r="Z54">
        <f t="shared" si="13"/>
        <v>7.1533335785231191E-7</v>
      </c>
      <c r="AA54">
        <f t="shared" si="14"/>
        <v>8.0585161166983333E-10</v>
      </c>
      <c r="AB54">
        <f t="shared" si="14"/>
        <v>1.0239945817926754E-8</v>
      </c>
      <c r="AC54">
        <f t="shared" si="16"/>
        <v>4.2270745327388997E-10</v>
      </c>
      <c r="AD54">
        <f t="shared" si="8"/>
        <v>7.830963538932608E-7</v>
      </c>
    </row>
    <row r="55" spans="1:30" x14ac:dyDescent="0.2">
      <c r="E55">
        <f t="shared" si="2"/>
        <v>112</v>
      </c>
      <c r="F55">
        <v>0.81850801000000006</v>
      </c>
      <c r="G55">
        <f t="shared" si="3"/>
        <v>5.8558869516402925E-9</v>
      </c>
    </row>
    <row r="56" spans="1:30" x14ac:dyDescent="0.2">
      <c r="E56">
        <f t="shared" si="2"/>
        <v>113</v>
      </c>
      <c r="F56">
        <v>0.84019901000000008</v>
      </c>
      <c r="G56">
        <f t="shared" si="3"/>
        <v>9.3577653220020044E-10</v>
      </c>
    </row>
    <row r="57" spans="1:30" x14ac:dyDescent="0.2">
      <c r="E57">
        <f t="shared" si="2"/>
        <v>114</v>
      </c>
      <c r="F57">
        <v>0.85971164999999994</v>
      </c>
      <c r="G57">
        <f t="shared" si="3"/>
        <v>1.3127854567108806E-10</v>
      </c>
    </row>
    <row r="58" spans="1:30" x14ac:dyDescent="0.2">
      <c r="E58">
        <f t="shared" si="2"/>
        <v>115</v>
      </c>
      <c r="F58">
        <v>0.87705601999999994</v>
      </c>
      <c r="G58">
        <f t="shared" si="3"/>
        <v>1.6139906893415345E-11</v>
      </c>
    </row>
    <row r="59" spans="1:30" x14ac:dyDescent="0.2">
      <c r="E59">
        <f t="shared" si="2"/>
        <v>116</v>
      </c>
      <c r="F59">
        <v>0.89227828999999992</v>
      </c>
      <c r="G59">
        <f t="shared" si="3"/>
        <v>1.73861836979949E-12</v>
      </c>
    </row>
    <row r="60" spans="1:30" x14ac:dyDescent="0.2">
      <c r="E60">
        <f t="shared" si="2"/>
        <v>117</v>
      </c>
      <c r="F60">
        <v>0.90545023000000002</v>
      </c>
      <c r="G60">
        <f t="shared" si="3"/>
        <v>1.6438596698231669E-13</v>
      </c>
    </row>
    <row r="61" spans="1:30" x14ac:dyDescent="0.2">
      <c r="E61">
        <f t="shared" si="2"/>
        <v>118</v>
      </c>
      <c r="F61">
        <v>0.91666747999999998</v>
      </c>
      <c r="G61">
        <f t="shared" si="3"/>
        <v>1.3698696881273249E-14</v>
      </c>
    </row>
    <row r="62" spans="1:30" x14ac:dyDescent="0.2">
      <c r="E62">
        <f t="shared" si="2"/>
        <v>119</v>
      </c>
      <c r="F62">
        <v>0.92604048000000005</v>
      </c>
      <c r="G62">
        <f t="shared" si="3"/>
        <v>1.0131490459644658E-15</v>
      </c>
    </row>
  </sheetData>
  <mergeCells count="10">
    <mergeCell ref="AF1:AG1"/>
    <mergeCell ref="AF2:AG2"/>
    <mergeCell ref="A1:C1"/>
    <mergeCell ref="E1:G1"/>
    <mergeCell ref="I1:J1"/>
    <mergeCell ref="L1:W1"/>
    <mergeCell ref="Y1:AD1"/>
    <mergeCell ref="M2:O2"/>
    <mergeCell ref="Q2:R2"/>
    <mergeCell ref="T2:U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544A9-05ED-4087-B5AF-2EFBFEBEE5F4}">
  <dimension ref="A1:AN62"/>
  <sheetViews>
    <sheetView topLeftCell="Q1" workbookViewId="0">
      <selection activeCell="X13" sqref="X13"/>
    </sheetView>
  </sheetViews>
  <sheetFormatPr baseColWidth="10" defaultRowHeight="15" x14ac:dyDescent="0.2"/>
  <cols>
    <col min="3" max="3" width="13.6640625" customWidth="1"/>
    <col min="7" max="7" width="14.83203125" customWidth="1"/>
    <col min="9" max="9" width="15.1640625" customWidth="1"/>
    <col min="17" max="17" width="16.83203125" customWidth="1"/>
  </cols>
  <sheetData>
    <row r="1" spans="1:40" x14ac:dyDescent="0.2">
      <c r="A1" s="67" t="s">
        <v>80</v>
      </c>
      <c r="B1" s="67"/>
      <c r="C1" s="67"/>
      <c r="E1" s="68" t="s">
        <v>3</v>
      </c>
      <c r="F1" s="68"/>
      <c r="G1" s="68"/>
      <c r="H1" s="8"/>
      <c r="I1" s="67" t="s">
        <v>6</v>
      </c>
      <c r="J1" s="69"/>
      <c r="L1" s="67" t="s">
        <v>14</v>
      </c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Y1" s="67" t="s">
        <v>26</v>
      </c>
      <c r="Z1" s="69"/>
      <c r="AA1" s="69"/>
      <c r="AB1" s="69"/>
      <c r="AC1" s="69"/>
      <c r="AD1" s="69"/>
      <c r="AF1" s="70" t="s">
        <v>33</v>
      </c>
      <c r="AG1" s="70"/>
      <c r="AI1" s="6" t="s">
        <v>34</v>
      </c>
      <c r="AJ1" s="6" t="s">
        <v>38</v>
      </c>
      <c r="AK1" s="6" t="s">
        <v>39</v>
      </c>
      <c r="AM1" s="20" t="s">
        <v>58</v>
      </c>
      <c r="AN1" s="5"/>
    </row>
    <row r="2" spans="1:40" x14ac:dyDescent="0.2">
      <c r="A2" s="1" t="s">
        <v>0</v>
      </c>
      <c r="B2" s="1" t="s">
        <v>2</v>
      </c>
      <c r="C2" s="9" t="s">
        <v>1</v>
      </c>
      <c r="E2" s="1" t="s">
        <v>4</v>
      </c>
      <c r="F2" s="1" t="s">
        <v>5</v>
      </c>
      <c r="G2" s="1" t="s">
        <v>20</v>
      </c>
      <c r="I2" s="7" t="s">
        <v>11</v>
      </c>
      <c r="J2" s="11">
        <v>0.02</v>
      </c>
      <c r="M2" s="72" t="s">
        <v>22</v>
      </c>
      <c r="N2" s="73"/>
      <c r="O2" s="73"/>
      <c r="Q2" s="72" t="s">
        <v>21</v>
      </c>
      <c r="R2" s="73"/>
      <c r="T2" s="72" t="s">
        <v>23</v>
      </c>
      <c r="U2" s="73"/>
      <c r="W2" s="13" t="s">
        <v>7</v>
      </c>
      <c r="Y2" s="14" t="s">
        <v>27</v>
      </c>
      <c r="Z2" s="14" t="s">
        <v>28</v>
      </c>
      <c r="AA2" s="14" t="s">
        <v>29</v>
      </c>
      <c r="AB2" s="14" t="s">
        <v>30</v>
      </c>
      <c r="AC2" s="14" t="s">
        <v>7</v>
      </c>
      <c r="AD2" s="14" t="s">
        <v>32</v>
      </c>
      <c r="AF2" s="71">
        <f>SUM(AD4:AD54)</f>
        <v>99725.748881374326</v>
      </c>
      <c r="AG2" s="71"/>
      <c r="AI2">
        <f>J10-AF2</f>
        <v>274.25111862567428</v>
      </c>
      <c r="AJ2">
        <f>'Base Case'!AI2-AI2</f>
        <v>197.91991802964185</v>
      </c>
      <c r="AK2">
        <f>MAX(0,AJ2)</f>
        <v>197.91991802964185</v>
      </c>
      <c r="AM2" cm="1">
        <f t="array" ref="AM2">MMULT(TRANSPOSE(AD4:AD54),A3:A53)/AF2</f>
        <v>10.568160689625831</v>
      </c>
    </row>
    <row r="3" spans="1:40" x14ac:dyDescent="0.2">
      <c r="A3">
        <v>0</v>
      </c>
      <c r="B3" s="4">
        <v>0</v>
      </c>
      <c r="C3">
        <f>EXP(-A3*B3)</f>
        <v>1</v>
      </c>
      <c r="E3">
        <v>60</v>
      </c>
      <c r="F3">
        <v>6.4678699999999997E-3</v>
      </c>
      <c r="G3">
        <f>1-F3</f>
        <v>0.99353212999999996</v>
      </c>
      <c r="I3" s="7" t="s">
        <v>7</v>
      </c>
      <c r="J3" s="10">
        <v>50</v>
      </c>
      <c r="L3" s="1" t="s">
        <v>0</v>
      </c>
      <c r="M3" s="1" t="s">
        <v>16</v>
      </c>
      <c r="N3" s="1" t="s">
        <v>17</v>
      </c>
      <c r="O3" s="1" t="s">
        <v>18</v>
      </c>
      <c r="Q3" s="18" t="s">
        <v>44</v>
      </c>
      <c r="R3" s="1" t="s">
        <v>19</v>
      </c>
      <c r="T3" s="1" t="s">
        <v>24</v>
      </c>
      <c r="U3" s="1" t="s">
        <v>25</v>
      </c>
    </row>
    <row r="4" spans="1:40" x14ac:dyDescent="0.2">
      <c r="A4">
        <v>1</v>
      </c>
      <c r="B4" s="2">
        <v>3.5970000000000002E-2</v>
      </c>
      <c r="C4">
        <f t="shared" ref="C4:C53" si="0">EXP(-A4*B4)</f>
        <v>0.96466923312602004</v>
      </c>
      <c r="E4">
        <f>E3+1</f>
        <v>61</v>
      </c>
      <c r="F4">
        <v>7.1002599999999997E-3</v>
      </c>
      <c r="G4">
        <f>(1-F4)*G3</f>
        <v>0.98647779355864618</v>
      </c>
      <c r="I4" s="7" t="s">
        <v>31</v>
      </c>
      <c r="J4" s="10">
        <v>20</v>
      </c>
      <c r="L4">
        <f t="shared" ref="L4:L54" si="1">A3</f>
        <v>0</v>
      </c>
      <c r="M4">
        <f>J9</f>
        <v>80000</v>
      </c>
      <c r="N4">
        <f>J8</f>
        <v>20000</v>
      </c>
      <c r="O4">
        <f>M4+N4</f>
        <v>100000</v>
      </c>
      <c r="Q4" s="19">
        <v>0</v>
      </c>
      <c r="R4">
        <v>0</v>
      </c>
      <c r="T4">
        <v>0</v>
      </c>
      <c r="U4">
        <v>0</v>
      </c>
      <c r="W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f>SUM(Y4:AC4)</f>
        <v>0</v>
      </c>
    </row>
    <row r="5" spans="1:40" x14ac:dyDescent="0.2">
      <c r="A5">
        <f>A4+1</f>
        <v>2</v>
      </c>
      <c r="B5" s="2">
        <v>3.1269999999999999E-2</v>
      </c>
      <c r="C5">
        <f t="shared" si="0"/>
        <v>0.93937548704248364</v>
      </c>
      <c r="E5">
        <f t="shared" ref="E5:E62" si="2">E4+1</f>
        <v>62</v>
      </c>
      <c r="F5">
        <v>7.8151000000000002E-3</v>
      </c>
      <c r="G5">
        <f t="shared" ref="G5:G62" si="3">(1-F5)*G4</f>
        <v>0.97876837095420599</v>
      </c>
      <c r="I5" s="7" t="s">
        <v>15</v>
      </c>
      <c r="J5" s="12">
        <v>1.4E-2</v>
      </c>
      <c r="L5">
        <f t="shared" si="1"/>
        <v>1</v>
      </c>
      <c r="M5">
        <f t="shared" ref="M5:M54" si="4">$M$4/C4</f>
        <v>82929.979782561553</v>
      </c>
      <c r="N5">
        <f t="shared" ref="N5:N54" si="5">$N$4/C4</f>
        <v>20732.494945640388</v>
      </c>
      <c r="O5">
        <f t="shared" ref="O5:O54" si="6">M5+N5</f>
        <v>103662.47472820194</v>
      </c>
      <c r="Q5" s="19">
        <f t="shared" ref="Q5:Q54" si="7">G3*(1-$J$7)^A3*$J$7</f>
        <v>7.4514909749999997E-2</v>
      </c>
      <c r="R5">
        <f>1*(1-$J$7)^A3*F3</f>
        <v>6.4678699999999997E-3</v>
      </c>
      <c r="T5">
        <f>(O5-20)*C4</f>
        <v>99980.706615337476</v>
      </c>
      <c r="U5">
        <f>MAX(O5,$O$4)*C4</f>
        <v>100000</v>
      </c>
      <c r="W5">
        <f>$J$3*(1+$J$2)</f>
        <v>51</v>
      </c>
      <c r="Y5">
        <f>(1-$J$6)*(T5*Q5)</f>
        <v>7286.1521569190718</v>
      </c>
      <c r="Z5">
        <f>(1-$J$6)*(U5*R5)</f>
        <v>632.55768599999988</v>
      </c>
      <c r="AA5">
        <f>$J$5*(T5*Q5)</f>
        <v>104.30074662256341</v>
      </c>
      <c r="AB5">
        <f>$J$5*(U5*R5)</f>
        <v>9.0550179999999987</v>
      </c>
      <c r="AC5">
        <f>W5*C4*(1-$J$7)^A3*1</f>
        <v>49.19813088942702</v>
      </c>
      <c r="AD5">
        <f t="shared" ref="AD5:AD54" si="8">SUM(Y5:AC5)</f>
        <v>8081.2637384310628</v>
      </c>
    </row>
    <row r="6" spans="1:40" x14ac:dyDescent="0.2">
      <c r="A6">
        <f t="shared" ref="A6:A53" si="9">A5+1</f>
        <v>3</v>
      </c>
      <c r="B6" s="2">
        <v>2.8930000000000001E-2</v>
      </c>
      <c r="C6">
        <f t="shared" si="0"/>
        <v>0.91686961803738021</v>
      </c>
      <c r="E6">
        <f t="shared" si="2"/>
        <v>63</v>
      </c>
      <c r="F6">
        <v>8.6648699999999999E-3</v>
      </c>
      <c r="G6">
        <f t="shared" si="3"/>
        <v>0.97028747025977602</v>
      </c>
      <c r="I6" s="7" t="s">
        <v>8</v>
      </c>
      <c r="J6" s="12">
        <v>2.1999999999999999E-2</v>
      </c>
      <c r="L6">
        <f t="shared" si="1"/>
        <v>2</v>
      </c>
      <c r="M6">
        <f t="shared" si="4"/>
        <v>85162.963163825843</v>
      </c>
      <c r="N6">
        <f t="shared" si="5"/>
        <v>21290.740790956461</v>
      </c>
      <c r="O6">
        <f t="shared" si="6"/>
        <v>106453.70395478231</v>
      </c>
      <c r="Q6" s="19">
        <f t="shared" si="7"/>
        <v>6.8436896928131083E-2</v>
      </c>
      <c r="R6">
        <f t="shared" ref="R6:R54" si="10">G3*(1-$J$7)^A4*F4</f>
        <v>6.5252612082522645E-3</v>
      </c>
      <c r="T6">
        <f t="shared" ref="T6:T54" si="11">(O6-20)*C5</f>
        <v>99981.212490259146</v>
      </c>
      <c r="U6">
        <f t="shared" ref="U6:U54" si="12">MAX(O6,$O$4)*C5</f>
        <v>100000</v>
      </c>
      <c r="W6">
        <f>W5*(1+$J$2)</f>
        <v>52.02</v>
      </c>
      <c r="Y6">
        <f t="shared" ref="Y6:Z54" si="13">(1-$J$6)*(T6*Q6)</f>
        <v>6691.8710473986375</v>
      </c>
      <c r="Z6">
        <f t="shared" si="13"/>
        <v>638.17054616707151</v>
      </c>
      <c r="AA6">
        <f t="shared" ref="AA6:AB54" si="14">$J$5*(T6*Q6)</f>
        <v>95.793655075236131</v>
      </c>
      <c r="AB6">
        <f t="shared" si="14"/>
        <v>9.1353656915531705</v>
      </c>
      <c r="AC6">
        <f>W5*C4*(1-$J$7)^A3*G3</f>
        <v>48.879923774591219</v>
      </c>
      <c r="AD6">
        <f t="shared" si="8"/>
        <v>7483.8505381070909</v>
      </c>
    </row>
    <row r="7" spans="1:40" x14ac:dyDescent="0.2">
      <c r="A7">
        <f t="shared" si="9"/>
        <v>4</v>
      </c>
      <c r="B7" s="2">
        <v>2.7629999999999998E-2</v>
      </c>
      <c r="C7">
        <f t="shared" si="0"/>
        <v>0.89536842264195826</v>
      </c>
      <c r="E7">
        <f t="shared" si="2"/>
        <v>64</v>
      </c>
      <c r="F7">
        <v>9.6527000000000002E-3</v>
      </c>
      <c r="G7">
        <f t="shared" si="3"/>
        <v>0.9609215763955995</v>
      </c>
      <c r="I7" s="21" t="s">
        <v>46</v>
      </c>
      <c r="J7" s="26">
        <v>7.4999999999999997E-2</v>
      </c>
      <c r="L7">
        <f t="shared" si="1"/>
        <v>3</v>
      </c>
      <c r="M7">
        <f t="shared" si="4"/>
        <v>87253.409237450003</v>
      </c>
      <c r="N7">
        <f t="shared" si="5"/>
        <v>21813.352309362501</v>
      </c>
      <c r="O7">
        <f t="shared" si="6"/>
        <v>109066.7615468125</v>
      </c>
      <c r="Q7" s="19">
        <f t="shared" si="7"/>
        <v>6.2809401554826935E-2</v>
      </c>
      <c r="R7">
        <f t="shared" si="10"/>
        <v>6.5963747159241259E-3</v>
      </c>
      <c r="T7">
        <f t="shared" si="11"/>
        <v>99981.662607639257</v>
      </c>
      <c r="U7">
        <f t="shared" si="12"/>
        <v>100000</v>
      </c>
      <c r="W7">
        <f t="shared" ref="W7:W54" si="15">W6*(1+$J$2)</f>
        <v>53.060400000000001</v>
      </c>
      <c r="Y7">
        <f t="shared" si="13"/>
        <v>6141.6330501559059</v>
      </c>
      <c r="Z7">
        <f t="shared" si="13"/>
        <v>645.12544721737947</v>
      </c>
      <c r="AA7">
        <f t="shared" si="14"/>
        <v>87.91703752779415</v>
      </c>
      <c r="AB7">
        <f t="shared" si="14"/>
        <v>9.234924602293777</v>
      </c>
      <c r="AC7">
        <f t="shared" ref="AC7:AC54" si="16">W6*C5*(1-$J$7)^A4*G4</f>
        <v>44.59011753082293</v>
      </c>
      <c r="AD7">
        <f t="shared" si="8"/>
        <v>6928.5005770341968</v>
      </c>
    </row>
    <row r="8" spans="1:40" x14ac:dyDescent="0.2">
      <c r="A8">
        <f t="shared" si="9"/>
        <v>5</v>
      </c>
      <c r="B8" s="3">
        <v>2.6849999999999999E-2</v>
      </c>
      <c r="C8">
        <f t="shared" si="0"/>
        <v>0.87437144441584536</v>
      </c>
      <c r="E8">
        <f t="shared" si="2"/>
        <v>65</v>
      </c>
      <c r="F8">
        <v>1.0795270000000001E-2</v>
      </c>
      <c r="G8">
        <f t="shared" si="3"/>
        <v>0.95054816852958335</v>
      </c>
      <c r="I8" s="7" t="s">
        <v>10</v>
      </c>
      <c r="J8" s="10">
        <v>20000</v>
      </c>
      <c r="L8">
        <f t="shared" si="1"/>
        <v>4</v>
      </c>
      <c r="M8">
        <f t="shared" si="4"/>
        <v>89348.69488019745</v>
      </c>
      <c r="N8">
        <f t="shared" si="5"/>
        <v>22337.173720049363</v>
      </c>
      <c r="O8">
        <f t="shared" si="6"/>
        <v>111685.86860024682</v>
      </c>
      <c r="Q8" s="19">
        <f t="shared" si="7"/>
        <v>5.7595278786408327E-2</v>
      </c>
      <c r="R8">
        <f t="shared" si="10"/>
        <v>6.712235357421271E-3</v>
      </c>
      <c r="T8">
        <f t="shared" si="11"/>
        <v>99982.092631547173</v>
      </c>
      <c r="U8">
        <f t="shared" si="12"/>
        <v>100000</v>
      </c>
      <c r="W8">
        <f t="shared" si="15"/>
        <v>54.121608000000002</v>
      </c>
      <c r="Y8">
        <f t="shared" si="13"/>
        <v>5631.8095757896872</v>
      </c>
      <c r="Z8">
        <f t="shared" si="13"/>
        <v>656.45661795580031</v>
      </c>
      <c r="AA8">
        <f t="shared" si="14"/>
        <v>80.618950982674463</v>
      </c>
      <c r="AB8">
        <f t="shared" si="14"/>
        <v>9.397129500389779</v>
      </c>
      <c r="AC8">
        <f t="shared" si="16"/>
        <v>40.741920184110548</v>
      </c>
      <c r="AD8">
        <f t="shared" si="8"/>
        <v>6419.0241944126619</v>
      </c>
    </row>
    <row r="9" spans="1:40" x14ac:dyDescent="0.2">
      <c r="A9">
        <f t="shared" si="9"/>
        <v>6</v>
      </c>
      <c r="B9" s="2">
        <v>2.6440000000000002E-2</v>
      </c>
      <c r="C9">
        <f t="shared" si="0"/>
        <v>0.85330349293915797</v>
      </c>
      <c r="E9">
        <f t="shared" si="2"/>
        <v>66</v>
      </c>
      <c r="F9">
        <v>1.1728260000000001E-2</v>
      </c>
      <c r="G9">
        <f t="shared" si="3"/>
        <v>0.93939989246654454</v>
      </c>
      <c r="I9" s="7" t="s">
        <v>12</v>
      </c>
      <c r="J9" s="10">
        <v>80000</v>
      </c>
      <c r="L9">
        <f t="shared" si="1"/>
        <v>5</v>
      </c>
      <c r="M9">
        <f t="shared" si="4"/>
        <v>91494.296286684912</v>
      </c>
      <c r="N9">
        <f t="shared" si="5"/>
        <v>22873.574071671228</v>
      </c>
      <c r="O9">
        <f t="shared" si="6"/>
        <v>114367.87035835614</v>
      </c>
      <c r="Q9" s="19">
        <f t="shared" si="7"/>
        <v>5.2761379175951757E-2</v>
      </c>
      <c r="R9">
        <f t="shared" si="10"/>
        <v>6.8567160196792857E-3</v>
      </c>
      <c r="T9">
        <f t="shared" si="11"/>
        <v>99982.512571111685</v>
      </c>
      <c r="U9">
        <f t="shared" si="12"/>
        <v>100000</v>
      </c>
      <c r="W9">
        <f t="shared" si="15"/>
        <v>55.204040160000005</v>
      </c>
      <c r="Y9">
        <f t="shared" si="13"/>
        <v>5159.1605210807529</v>
      </c>
      <c r="Z9">
        <f t="shared" si="13"/>
        <v>670.58682672463419</v>
      </c>
      <c r="AA9">
        <f t="shared" si="14"/>
        <v>73.85301359420302</v>
      </c>
      <c r="AB9">
        <f t="shared" si="14"/>
        <v>9.5994024275510004</v>
      </c>
      <c r="AC9">
        <f t="shared" si="16"/>
        <v>37.213291650898782</v>
      </c>
      <c r="AD9">
        <f t="shared" si="8"/>
        <v>5950.4130554780395</v>
      </c>
    </row>
    <row r="10" spans="1:40" x14ac:dyDescent="0.2">
      <c r="A10">
        <f t="shared" si="9"/>
        <v>7</v>
      </c>
      <c r="B10" s="2">
        <v>2.622E-2</v>
      </c>
      <c r="C10">
        <f t="shared" si="0"/>
        <v>0.83231858232873779</v>
      </c>
      <c r="E10">
        <f t="shared" si="2"/>
        <v>67</v>
      </c>
      <c r="F10">
        <v>1.2797940000000001E-2</v>
      </c>
      <c r="G10">
        <f t="shared" si="3"/>
        <v>0.9273775090067512</v>
      </c>
      <c r="I10" s="7" t="s">
        <v>13</v>
      </c>
      <c r="J10" s="10">
        <f>J8+J9</f>
        <v>100000</v>
      </c>
      <c r="L10">
        <f t="shared" si="1"/>
        <v>6</v>
      </c>
      <c r="M10">
        <f t="shared" si="4"/>
        <v>93753.278478263703</v>
      </c>
      <c r="N10">
        <f t="shared" si="5"/>
        <v>23438.319619565926</v>
      </c>
      <c r="O10">
        <f t="shared" si="6"/>
        <v>117191.59809782963</v>
      </c>
      <c r="Q10" s="19">
        <f t="shared" si="7"/>
        <v>4.827742040401186E-2</v>
      </c>
      <c r="R10">
        <f t="shared" si="10"/>
        <v>7.024737783246914E-3</v>
      </c>
      <c r="T10">
        <f t="shared" si="11"/>
        <v>99982.933930141226</v>
      </c>
      <c r="U10">
        <f t="shared" si="12"/>
        <v>100000</v>
      </c>
      <c r="W10">
        <f t="shared" si="15"/>
        <v>56.308120963200004</v>
      </c>
      <c r="Y10">
        <f t="shared" si="13"/>
        <v>4720.7259356113864</v>
      </c>
      <c r="Z10">
        <f t="shared" si="13"/>
        <v>687.01935520154814</v>
      </c>
      <c r="AA10">
        <f t="shared" si="14"/>
        <v>67.576853884007576</v>
      </c>
      <c r="AB10">
        <f t="shared" si="14"/>
        <v>9.8346328965456795</v>
      </c>
      <c r="AC10">
        <f t="shared" si="16"/>
        <v>33.95640501479847</v>
      </c>
      <c r="AD10">
        <f t="shared" si="8"/>
        <v>5519.1131826082856</v>
      </c>
    </row>
    <row r="11" spans="1:40" x14ac:dyDescent="0.2">
      <c r="A11">
        <f t="shared" si="9"/>
        <v>8</v>
      </c>
      <c r="B11" s="2">
        <v>2.614E-2</v>
      </c>
      <c r="C11">
        <f t="shared" si="0"/>
        <v>0.8112978740569462</v>
      </c>
      <c r="E11">
        <f t="shared" si="2"/>
        <v>68</v>
      </c>
      <c r="F11">
        <v>1.397499E-2</v>
      </c>
      <c r="G11">
        <f t="shared" si="3"/>
        <v>0.91441741759215689</v>
      </c>
      <c r="L11">
        <f t="shared" si="1"/>
        <v>7</v>
      </c>
      <c r="M11">
        <f t="shared" si="4"/>
        <v>96117.041837716286</v>
      </c>
      <c r="N11">
        <f t="shared" si="5"/>
        <v>24029.260459429071</v>
      </c>
      <c r="O11">
        <f t="shared" si="6"/>
        <v>120146.30229714536</v>
      </c>
      <c r="Q11" s="19">
        <f t="shared" si="7"/>
        <v>4.4132869495480481E-2</v>
      </c>
      <c r="R11">
        <f t="shared" si="10"/>
        <v>6.9832583764065266E-3</v>
      </c>
      <c r="T11">
        <f t="shared" si="11"/>
        <v>99983.353628353419</v>
      </c>
      <c r="U11">
        <f t="shared" si="12"/>
        <v>100000</v>
      </c>
      <c r="W11">
        <f t="shared" si="15"/>
        <v>57.434283382464002</v>
      </c>
      <c r="Y11">
        <f t="shared" si="13"/>
        <v>4315.4761468577826</v>
      </c>
      <c r="Z11">
        <f t="shared" si="13"/>
        <v>682.96266921255835</v>
      </c>
      <c r="AA11">
        <f t="shared" si="14"/>
        <v>61.775732163608346</v>
      </c>
      <c r="AB11">
        <f t="shared" si="14"/>
        <v>9.7765617269691383</v>
      </c>
      <c r="AC11">
        <f t="shared" si="16"/>
        <v>30.928392729213403</v>
      </c>
      <c r="AD11">
        <f t="shared" si="8"/>
        <v>5100.9195026901316</v>
      </c>
    </row>
    <row r="12" spans="1:40" x14ac:dyDescent="0.2">
      <c r="A12">
        <f t="shared" si="9"/>
        <v>9</v>
      </c>
      <c r="B12" s="2">
        <v>2.6120000000000001E-2</v>
      </c>
      <c r="C12">
        <f t="shared" si="0"/>
        <v>0.79050760649052454</v>
      </c>
      <c r="E12">
        <f t="shared" si="2"/>
        <v>69</v>
      </c>
      <c r="F12">
        <v>1.5660050000000002E-2</v>
      </c>
      <c r="G12">
        <f t="shared" si="3"/>
        <v>0.90009759511179277</v>
      </c>
      <c r="L12">
        <f t="shared" si="1"/>
        <v>8</v>
      </c>
      <c r="M12">
        <f t="shared" si="4"/>
        <v>98607.432064323002</v>
      </c>
      <c r="N12">
        <f t="shared" si="5"/>
        <v>24651.858016080751</v>
      </c>
      <c r="O12">
        <f t="shared" si="6"/>
        <v>123259.29008040375</v>
      </c>
      <c r="Q12" s="19">
        <f t="shared" si="7"/>
        <v>4.0300455203675777E-2</v>
      </c>
      <c r="R12">
        <f t="shared" si="10"/>
        <v>6.9659877285822031E-3</v>
      </c>
      <c r="T12">
        <f t="shared" si="11"/>
        <v>99983.774042518853</v>
      </c>
      <c r="U12">
        <f t="shared" si="12"/>
        <v>100000</v>
      </c>
      <c r="W12">
        <f t="shared" si="15"/>
        <v>58.582969050113284</v>
      </c>
      <c r="Y12">
        <f t="shared" si="13"/>
        <v>3940.7449915432826</v>
      </c>
      <c r="Z12">
        <f t="shared" si="13"/>
        <v>681.2735998553394</v>
      </c>
      <c r="AA12">
        <f t="shared" si="14"/>
        <v>56.411482496529608</v>
      </c>
      <c r="AB12">
        <f t="shared" si="14"/>
        <v>9.7523828200150842</v>
      </c>
      <c r="AC12">
        <f t="shared" si="16"/>
        <v>28.129479749512043</v>
      </c>
      <c r="AD12">
        <f t="shared" si="8"/>
        <v>4716.3119364646791</v>
      </c>
    </row>
    <row r="13" spans="1:40" x14ac:dyDescent="0.2">
      <c r="A13">
        <f t="shared" si="9"/>
        <v>10</v>
      </c>
      <c r="B13" s="3">
        <v>2.6159999999999999E-2</v>
      </c>
      <c r="C13">
        <f t="shared" si="0"/>
        <v>0.76981888968614964</v>
      </c>
      <c r="E13">
        <f t="shared" si="2"/>
        <v>70</v>
      </c>
      <c r="F13">
        <v>1.7473579999999999E-2</v>
      </c>
      <c r="G13">
        <f t="shared" si="3"/>
        <v>0.88436966777579928</v>
      </c>
      <c r="L13">
        <f t="shared" si="1"/>
        <v>9</v>
      </c>
      <c r="M13">
        <f t="shared" si="4"/>
        <v>101200.7972385765</v>
      </c>
      <c r="N13">
        <f t="shared" si="5"/>
        <v>25300.199309644126</v>
      </c>
      <c r="O13">
        <f t="shared" si="6"/>
        <v>126500.99654822063</v>
      </c>
      <c r="Q13" s="19">
        <f t="shared" si="7"/>
        <v>3.6756962489318284E-2</v>
      </c>
      <c r="R13">
        <f t="shared" si="10"/>
        <v>6.9461143210907423E-3</v>
      </c>
      <c r="T13">
        <f t="shared" si="11"/>
        <v>99984.189847870191</v>
      </c>
      <c r="U13">
        <f t="shared" si="12"/>
        <v>100000</v>
      </c>
      <c r="W13">
        <f t="shared" si="15"/>
        <v>59.754628431115549</v>
      </c>
      <c r="Y13">
        <f t="shared" si="13"/>
        <v>3594.2625832162553</v>
      </c>
      <c r="Z13">
        <f t="shared" si="13"/>
        <v>679.3299806026746</v>
      </c>
      <c r="AA13">
        <f t="shared" si="14"/>
        <v>51.451611620682598</v>
      </c>
      <c r="AB13">
        <f t="shared" si="14"/>
        <v>9.7245600495270406</v>
      </c>
      <c r="AC13">
        <f t="shared" si="16"/>
        <v>25.538795151395661</v>
      </c>
      <c r="AD13">
        <f t="shared" si="8"/>
        <v>4360.3075306405353</v>
      </c>
    </row>
    <row r="14" spans="1:40" x14ac:dyDescent="0.2">
      <c r="A14">
        <f t="shared" si="9"/>
        <v>11</v>
      </c>
      <c r="B14" s="2">
        <v>2.631E-2</v>
      </c>
      <c r="C14">
        <f t="shared" si="0"/>
        <v>0.74870517334432718</v>
      </c>
      <c r="E14">
        <f t="shared" si="2"/>
        <v>71</v>
      </c>
      <c r="F14">
        <v>1.9737480000000002E-2</v>
      </c>
      <c r="G14">
        <f t="shared" si="3"/>
        <v>0.86691443914546784</v>
      </c>
      <c r="L14">
        <f t="shared" si="1"/>
        <v>10</v>
      </c>
      <c r="M14">
        <f t="shared" si="4"/>
        <v>103920.54686085385</v>
      </c>
      <c r="N14">
        <f t="shared" si="5"/>
        <v>25980.136715213463</v>
      </c>
      <c r="O14">
        <f t="shared" si="6"/>
        <v>129900.68357606731</v>
      </c>
      <c r="Q14" s="19">
        <f t="shared" si="7"/>
        <v>3.3467745622470881E-2</v>
      </c>
      <c r="R14">
        <f t="shared" si="10"/>
        <v>7.0992624019804709E-3</v>
      </c>
      <c r="T14">
        <f t="shared" si="11"/>
        <v>99984.603622206268</v>
      </c>
      <c r="U14">
        <f t="shared" si="12"/>
        <v>100000</v>
      </c>
      <c r="W14">
        <f t="shared" si="15"/>
        <v>60.949720999737863</v>
      </c>
      <c r="Y14">
        <f t="shared" si="13"/>
        <v>3272.6415760273649</v>
      </c>
      <c r="Z14">
        <f t="shared" si="13"/>
        <v>694.30786291369009</v>
      </c>
      <c r="AA14">
        <f t="shared" si="14"/>
        <v>46.847629922682117</v>
      </c>
      <c r="AB14">
        <f t="shared" si="14"/>
        <v>9.9389673627726598</v>
      </c>
      <c r="AC14">
        <f t="shared" si="16"/>
        <v>23.150264379863877</v>
      </c>
      <c r="AD14">
        <f t="shared" si="8"/>
        <v>4046.8863006063734</v>
      </c>
    </row>
    <row r="15" spans="1:40" x14ac:dyDescent="0.2">
      <c r="A15">
        <f t="shared" si="9"/>
        <v>12</v>
      </c>
      <c r="B15" s="2">
        <v>2.6329999999999999E-2</v>
      </c>
      <c r="C15">
        <f t="shared" si="0"/>
        <v>0.72908861312888584</v>
      </c>
      <c r="E15">
        <f t="shared" si="2"/>
        <v>72</v>
      </c>
      <c r="F15">
        <v>2.1721769999999998E-2</v>
      </c>
      <c r="G15">
        <f t="shared" si="3"/>
        <v>0.84808352308867097</v>
      </c>
      <c r="L15">
        <f t="shared" si="1"/>
        <v>11</v>
      </c>
      <c r="M15">
        <f t="shared" si="4"/>
        <v>106851.13826936021</v>
      </c>
      <c r="N15">
        <f t="shared" si="5"/>
        <v>26712.784567340052</v>
      </c>
      <c r="O15">
        <f t="shared" si="6"/>
        <v>133563.92283670025</v>
      </c>
      <c r="Q15" s="19">
        <f t="shared" si="7"/>
        <v>3.0416723470023214E-2</v>
      </c>
      <c r="R15">
        <f t="shared" si="10"/>
        <v>7.2125497434980344E-3</v>
      </c>
      <c r="T15">
        <f t="shared" si="11"/>
        <v>99985.025896533116</v>
      </c>
      <c r="U15">
        <f t="shared" si="12"/>
        <v>100000</v>
      </c>
      <c r="W15">
        <f t="shared" si="15"/>
        <v>62.168715419732621</v>
      </c>
      <c r="Y15">
        <f t="shared" si="13"/>
        <v>2974.3101123935226</v>
      </c>
      <c r="Z15">
        <f t="shared" si="13"/>
        <v>705.38736491410771</v>
      </c>
      <c r="AA15">
        <f t="shared" si="14"/>
        <v>42.57703637373141</v>
      </c>
      <c r="AB15">
        <f t="shared" si="14"/>
        <v>10.097569640897248</v>
      </c>
      <c r="AC15">
        <f t="shared" si="16"/>
        <v>20.937531679580442</v>
      </c>
      <c r="AD15">
        <f t="shared" si="8"/>
        <v>3753.3096150018396</v>
      </c>
    </row>
    <row r="16" spans="1:40" x14ac:dyDescent="0.2">
      <c r="A16">
        <f t="shared" si="9"/>
        <v>13</v>
      </c>
      <c r="B16" s="2">
        <v>2.6370000000000001E-2</v>
      </c>
      <c r="C16">
        <f t="shared" si="0"/>
        <v>0.70977305563018611</v>
      </c>
      <c r="E16">
        <f t="shared" si="2"/>
        <v>73</v>
      </c>
      <c r="F16">
        <v>2.3921029999999999E-2</v>
      </c>
      <c r="G16">
        <f t="shared" si="3"/>
        <v>0.82779649169036118</v>
      </c>
      <c r="L16">
        <f t="shared" si="1"/>
        <v>12</v>
      </c>
      <c r="M16">
        <f t="shared" si="4"/>
        <v>109726.03132104858</v>
      </c>
      <c r="N16">
        <f t="shared" si="5"/>
        <v>27431.507830262144</v>
      </c>
      <c r="O16">
        <f t="shared" si="6"/>
        <v>137157.53915131072</v>
      </c>
      <c r="Q16" s="19">
        <f t="shared" si="7"/>
        <v>2.7580145948952996E-2</v>
      </c>
      <c r="R16">
        <f t="shared" si="10"/>
        <v>7.4043101442464038E-3</v>
      </c>
      <c r="T16">
        <f t="shared" si="11"/>
        <v>99985.41822773742</v>
      </c>
      <c r="U16">
        <f t="shared" si="12"/>
        <v>100000</v>
      </c>
      <c r="W16">
        <f t="shared" si="15"/>
        <v>63.412089728127278</v>
      </c>
      <c r="Y16">
        <f t="shared" si="13"/>
        <v>2696.9449540833648</v>
      </c>
      <c r="Z16">
        <f t="shared" si="13"/>
        <v>724.1415321072983</v>
      </c>
      <c r="AA16">
        <f t="shared" si="14"/>
        <v>38.606573984833446</v>
      </c>
      <c r="AB16">
        <f t="shared" si="14"/>
        <v>10.366034201944965</v>
      </c>
      <c r="AC16">
        <f t="shared" si="16"/>
        <v>18.877039899669484</v>
      </c>
      <c r="AD16">
        <f t="shared" si="8"/>
        <v>3488.9361342771108</v>
      </c>
    </row>
    <row r="17" spans="1:30" x14ac:dyDescent="0.2">
      <c r="A17">
        <f t="shared" si="9"/>
        <v>14</v>
      </c>
      <c r="B17" s="2">
        <v>2.6409999999999999E-2</v>
      </c>
      <c r="C17">
        <f t="shared" si="0"/>
        <v>0.69091394491216429</v>
      </c>
      <c r="E17">
        <f t="shared" si="2"/>
        <v>74</v>
      </c>
      <c r="F17">
        <v>2.5978890000000001E-2</v>
      </c>
      <c r="G17">
        <f t="shared" si="3"/>
        <v>0.80629125769035137</v>
      </c>
      <c r="L17">
        <f t="shared" si="1"/>
        <v>13</v>
      </c>
      <c r="M17">
        <f t="shared" si="4"/>
        <v>112712.08362364561</v>
      </c>
      <c r="N17">
        <f t="shared" si="5"/>
        <v>28178.020905911402</v>
      </c>
      <c r="O17">
        <f t="shared" si="6"/>
        <v>140890.10452955702</v>
      </c>
      <c r="Q17" s="19">
        <f t="shared" si="7"/>
        <v>2.4957477134927152E-2</v>
      </c>
      <c r="R17">
        <f t="shared" si="10"/>
        <v>7.3887715713915943E-3</v>
      </c>
      <c r="T17">
        <f t="shared" si="11"/>
        <v>99985.804538887402</v>
      </c>
      <c r="U17">
        <f t="shared" si="12"/>
        <v>100000.00000000001</v>
      </c>
      <c r="W17">
        <f t="shared" si="15"/>
        <v>64.680331522689826</v>
      </c>
      <c r="Y17">
        <f t="shared" si="13"/>
        <v>2440.4947751234531</v>
      </c>
      <c r="Z17">
        <f t="shared" si="13"/>
        <v>722.62185968209803</v>
      </c>
      <c r="AA17">
        <f t="shared" si="14"/>
        <v>34.935508028352089</v>
      </c>
      <c r="AB17">
        <f t="shared" si="14"/>
        <v>10.344280199948233</v>
      </c>
      <c r="AC17">
        <f t="shared" si="16"/>
        <v>17.001517140572872</v>
      </c>
      <c r="AD17">
        <f t="shared" si="8"/>
        <v>3225.3979401744245</v>
      </c>
    </row>
    <row r="18" spans="1:30" x14ac:dyDescent="0.2">
      <c r="A18">
        <f t="shared" si="9"/>
        <v>15</v>
      </c>
      <c r="B18" s="3">
        <v>2.6360000000000001E-2</v>
      </c>
      <c r="C18">
        <f t="shared" si="0"/>
        <v>0.67341062112038597</v>
      </c>
      <c r="E18">
        <f t="shared" si="2"/>
        <v>75</v>
      </c>
      <c r="F18">
        <v>2.922232E-2</v>
      </c>
      <c r="G18">
        <f t="shared" si="3"/>
        <v>0.78272955654492149</v>
      </c>
      <c r="L18">
        <f t="shared" si="1"/>
        <v>14</v>
      </c>
      <c r="M18">
        <f t="shared" si="4"/>
        <v>115788.66020741611</v>
      </c>
      <c r="N18">
        <f t="shared" si="5"/>
        <v>28947.165051854026</v>
      </c>
      <c r="O18">
        <f t="shared" si="6"/>
        <v>144735.82525927015</v>
      </c>
      <c r="Q18" s="19">
        <f t="shared" si="7"/>
        <v>2.2533433432483874E-2</v>
      </c>
      <c r="R18">
        <f t="shared" si="10"/>
        <v>7.3631055643165119E-3</v>
      </c>
      <c r="T18">
        <f t="shared" si="11"/>
        <v>99986.181721101762</v>
      </c>
      <c r="U18">
        <f t="shared" si="12"/>
        <v>100000.00000000001</v>
      </c>
      <c r="W18">
        <f t="shared" si="15"/>
        <v>65.973938153143621</v>
      </c>
      <c r="Y18">
        <f t="shared" si="13"/>
        <v>2203.4652666411071</v>
      </c>
      <c r="Z18">
        <f t="shared" si="13"/>
        <v>720.11172419015497</v>
      </c>
      <c r="AA18">
        <f t="shared" si="14"/>
        <v>31.542447579729554</v>
      </c>
      <c r="AB18">
        <f t="shared" si="14"/>
        <v>10.308347790043118</v>
      </c>
      <c r="AC18">
        <f t="shared" si="16"/>
        <v>15.276756783330491</v>
      </c>
      <c r="AD18">
        <f t="shared" si="8"/>
        <v>2980.7045429843656</v>
      </c>
    </row>
    <row r="19" spans="1:30" x14ac:dyDescent="0.2">
      <c r="A19">
        <f t="shared" si="9"/>
        <v>16</v>
      </c>
      <c r="B19" s="2">
        <v>2.6200000000000001E-2</v>
      </c>
      <c r="C19">
        <f t="shared" si="0"/>
        <v>0.65757266758197042</v>
      </c>
      <c r="E19">
        <f t="shared" si="2"/>
        <v>76</v>
      </c>
      <c r="F19">
        <v>3.2869429999999998E-2</v>
      </c>
      <c r="G19">
        <f t="shared" si="3"/>
        <v>0.75700168217713715</v>
      </c>
      <c r="L19">
        <f t="shared" si="1"/>
        <v>15</v>
      </c>
      <c r="M19">
        <f t="shared" si="4"/>
        <v>118798.24506910822</v>
      </c>
      <c r="N19">
        <f t="shared" si="5"/>
        <v>29699.561267277055</v>
      </c>
      <c r="O19">
        <f t="shared" si="6"/>
        <v>148497.80633638529</v>
      </c>
      <c r="Q19" s="19">
        <f t="shared" si="7"/>
        <v>2.0301936855717632E-2</v>
      </c>
      <c r="R19">
        <f t="shared" si="10"/>
        <v>7.2198542577327938E-3</v>
      </c>
      <c r="T19">
        <f t="shared" si="11"/>
        <v>99986.531787577595</v>
      </c>
      <c r="U19">
        <f t="shared" si="12"/>
        <v>100000</v>
      </c>
      <c r="W19">
        <f t="shared" si="15"/>
        <v>67.293416916206496</v>
      </c>
      <c r="Y19">
        <f t="shared" si="13"/>
        <v>1985.2620091685847</v>
      </c>
      <c r="Z19">
        <f t="shared" si="13"/>
        <v>706.10174640626724</v>
      </c>
      <c r="AA19">
        <f t="shared" si="14"/>
        <v>28.418883566830456</v>
      </c>
      <c r="AB19">
        <f t="shared" si="14"/>
        <v>10.107795960825912</v>
      </c>
      <c r="AC19">
        <f t="shared" si="16"/>
        <v>13.695013804077316</v>
      </c>
      <c r="AD19">
        <f t="shared" si="8"/>
        <v>2743.585448906586</v>
      </c>
    </row>
    <row r="20" spans="1:30" x14ac:dyDescent="0.2">
      <c r="A20">
        <f t="shared" si="9"/>
        <v>17</v>
      </c>
      <c r="B20" s="2">
        <v>2.598E-2</v>
      </c>
      <c r="C20">
        <f t="shared" si="0"/>
        <v>0.64296820748672578</v>
      </c>
      <c r="E20">
        <f t="shared" si="2"/>
        <v>77</v>
      </c>
      <c r="F20">
        <v>3.7547710000000005E-2</v>
      </c>
      <c r="G20">
        <f t="shared" si="3"/>
        <v>0.72857800254523786</v>
      </c>
      <c r="L20">
        <f t="shared" si="1"/>
        <v>16</v>
      </c>
      <c r="M20">
        <f t="shared" si="4"/>
        <v>121659.55786175908</v>
      </c>
      <c r="N20">
        <f t="shared" si="5"/>
        <v>30414.88946543977</v>
      </c>
      <c r="O20">
        <f t="shared" si="6"/>
        <v>152074.44732719884</v>
      </c>
      <c r="Q20" s="19">
        <f t="shared" si="7"/>
        <v>1.8230517123277546E-2</v>
      </c>
      <c r="R20">
        <f t="shared" si="10"/>
        <v>7.3169929101500834E-3</v>
      </c>
      <c r="T20">
        <f t="shared" si="11"/>
        <v>99986.848546648354</v>
      </c>
      <c r="U20">
        <f t="shared" si="12"/>
        <v>99999.999999999985</v>
      </c>
      <c r="W20">
        <f t="shared" si="15"/>
        <v>68.639285254530634</v>
      </c>
      <c r="Y20">
        <f t="shared" si="13"/>
        <v>1782.7100915325225</v>
      </c>
      <c r="Z20">
        <f t="shared" si="13"/>
        <v>715.60190661267802</v>
      </c>
      <c r="AA20">
        <f t="shared" si="14"/>
        <v>25.519367363451241</v>
      </c>
      <c r="AB20">
        <f t="shared" si="14"/>
        <v>10.243790074210116</v>
      </c>
      <c r="AC20">
        <f t="shared" si="16"/>
        <v>12.266728465501545</v>
      </c>
      <c r="AD20">
        <f t="shared" si="8"/>
        <v>2546.3418840483637</v>
      </c>
    </row>
    <row r="21" spans="1:30" x14ac:dyDescent="0.2">
      <c r="A21">
        <f t="shared" si="9"/>
        <v>18</v>
      </c>
      <c r="B21" s="2">
        <v>2.5739999999999999E-2</v>
      </c>
      <c r="C21">
        <f t="shared" si="0"/>
        <v>0.62919125908722606</v>
      </c>
      <c r="E21">
        <f t="shared" si="2"/>
        <v>78</v>
      </c>
      <c r="F21">
        <v>4.150015E-2</v>
      </c>
      <c r="G21">
        <f t="shared" si="3"/>
        <v>0.69834190615291014</v>
      </c>
      <c r="L21">
        <f t="shared" si="1"/>
        <v>17</v>
      </c>
      <c r="M21">
        <f t="shared" si="4"/>
        <v>124422.94823986552</v>
      </c>
      <c r="N21">
        <f t="shared" si="5"/>
        <v>31105.737059966381</v>
      </c>
      <c r="O21">
        <f t="shared" si="6"/>
        <v>155528.68529983191</v>
      </c>
      <c r="Q21" s="19">
        <f t="shared" si="7"/>
        <v>1.6308943635567914E-2</v>
      </c>
      <c r="R21">
        <f t="shared" si="10"/>
        <v>7.3904627128509306E-3</v>
      </c>
      <c r="T21">
        <f t="shared" si="11"/>
        <v>99987.140635850272</v>
      </c>
      <c r="U21">
        <f t="shared" si="12"/>
        <v>100000</v>
      </c>
      <c r="W21">
        <f t="shared" si="15"/>
        <v>70.012070959621255</v>
      </c>
      <c r="Y21">
        <f t="shared" si="13"/>
        <v>1594.8095788116273</v>
      </c>
      <c r="Z21">
        <f t="shared" si="13"/>
        <v>722.78725331682108</v>
      </c>
      <c r="AA21">
        <f t="shared" si="14"/>
        <v>22.82958497276358</v>
      </c>
      <c r="AB21">
        <f t="shared" si="14"/>
        <v>10.346647797991304</v>
      </c>
      <c r="AC21">
        <f t="shared" si="16"/>
        <v>10.971202479269285</v>
      </c>
      <c r="AD21">
        <f t="shared" si="8"/>
        <v>2361.7442673784726</v>
      </c>
    </row>
    <row r="22" spans="1:30" x14ac:dyDescent="0.2">
      <c r="A22">
        <f t="shared" si="9"/>
        <v>19</v>
      </c>
      <c r="B22" s="2">
        <v>2.5520000000000001E-2</v>
      </c>
      <c r="C22">
        <f t="shared" si="0"/>
        <v>0.615771084861094</v>
      </c>
      <c r="E22">
        <f t="shared" si="2"/>
        <v>79</v>
      </c>
      <c r="F22">
        <v>4.704303E-2</v>
      </c>
      <c r="G22">
        <f t="shared" si="3"/>
        <v>0.66548978691150162</v>
      </c>
      <c r="L22">
        <f t="shared" si="1"/>
        <v>18</v>
      </c>
      <c r="M22">
        <f t="shared" si="4"/>
        <v>127147.34803540785</v>
      </c>
      <c r="N22">
        <f t="shared" si="5"/>
        <v>31786.837008851962</v>
      </c>
      <c r="O22">
        <f t="shared" si="6"/>
        <v>158934.18504425982</v>
      </c>
      <c r="Q22" s="19">
        <f t="shared" si="7"/>
        <v>1.4519336638318271E-2</v>
      </c>
      <c r="R22">
        <f t="shared" si="10"/>
        <v>7.5524829944273479E-3</v>
      </c>
      <c r="T22">
        <f t="shared" si="11"/>
        <v>99987.416174818267</v>
      </c>
      <c r="U22">
        <f t="shared" si="12"/>
        <v>100000.00000000001</v>
      </c>
      <c r="W22">
        <f t="shared" si="15"/>
        <v>71.412312378813681</v>
      </c>
      <c r="Y22">
        <f t="shared" si="13"/>
        <v>1419.8124340269837</v>
      </c>
      <c r="Z22">
        <f t="shared" si="13"/>
        <v>738.63283685499471</v>
      </c>
      <c r="AA22">
        <f t="shared" si="14"/>
        <v>20.32451337052942</v>
      </c>
      <c r="AB22">
        <f t="shared" si="14"/>
        <v>10.573476192198289</v>
      </c>
      <c r="AC22">
        <f t="shared" si="16"/>
        <v>9.7887444740594383</v>
      </c>
      <c r="AD22">
        <f t="shared" si="8"/>
        <v>2199.1320049187657</v>
      </c>
    </row>
    <row r="23" spans="1:30" x14ac:dyDescent="0.2">
      <c r="A23">
        <f t="shared" si="9"/>
        <v>20</v>
      </c>
      <c r="B23" s="3">
        <v>2.5360000000000001E-2</v>
      </c>
      <c r="C23">
        <f t="shared" si="0"/>
        <v>0.60217932257416118</v>
      </c>
      <c r="E23">
        <f t="shared" si="2"/>
        <v>80</v>
      </c>
      <c r="F23">
        <v>5.2770629999999999E-2</v>
      </c>
      <c r="G23">
        <f t="shared" si="3"/>
        <v>0.63037147159761586</v>
      </c>
      <c r="L23">
        <f t="shared" si="1"/>
        <v>19</v>
      </c>
      <c r="M23">
        <f t="shared" si="4"/>
        <v>129918.40956294083</v>
      </c>
      <c r="N23">
        <f t="shared" si="5"/>
        <v>32479.602390735206</v>
      </c>
      <c r="O23">
        <f t="shared" si="6"/>
        <v>162398.01195367603</v>
      </c>
      <c r="Q23" s="19">
        <f t="shared" si="7"/>
        <v>1.2873023340682998E-2</v>
      </c>
      <c r="R23">
        <f t="shared" si="10"/>
        <v>7.4315073301520155E-3</v>
      </c>
      <c r="T23">
        <f t="shared" si="11"/>
        <v>99987.684578302782</v>
      </c>
      <c r="U23">
        <f t="shared" si="12"/>
        <v>100000</v>
      </c>
      <c r="W23">
        <f t="shared" si="15"/>
        <v>72.840558626389949</v>
      </c>
      <c r="Y23">
        <f t="shared" si="13"/>
        <v>1258.8266338154797</v>
      </c>
      <c r="Z23">
        <f t="shared" si="13"/>
        <v>726.80141688886715</v>
      </c>
      <c r="AA23">
        <f t="shared" si="14"/>
        <v>18.020013163002776</v>
      </c>
      <c r="AB23">
        <f t="shared" si="14"/>
        <v>10.404110262212823</v>
      </c>
      <c r="AC23">
        <f t="shared" si="16"/>
        <v>8.698438314870149</v>
      </c>
      <c r="AD23">
        <f t="shared" si="8"/>
        <v>2022.7506124444326</v>
      </c>
    </row>
    <row r="24" spans="1:30" x14ac:dyDescent="0.2">
      <c r="A24">
        <f t="shared" si="9"/>
        <v>21</v>
      </c>
      <c r="B24" s="2">
        <v>2.5270000000000001E-2</v>
      </c>
      <c r="C24">
        <f t="shared" si="0"/>
        <v>0.58821073643155597</v>
      </c>
      <c r="E24">
        <f t="shared" si="2"/>
        <v>81</v>
      </c>
      <c r="F24">
        <v>5.8951179999999999E-2</v>
      </c>
      <c r="G24">
        <f t="shared" si="3"/>
        <v>0.59321032950859998</v>
      </c>
      <c r="L24">
        <f t="shared" si="1"/>
        <v>20</v>
      </c>
      <c r="M24">
        <f t="shared" si="4"/>
        <v>132850.79211624313</v>
      </c>
      <c r="N24">
        <f t="shared" si="5"/>
        <v>33212.698029060783</v>
      </c>
      <c r="O24">
        <f t="shared" si="6"/>
        <v>166063.49014530392</v>
      </c>
      <c r="Q24" s="19">
        <f t="shared" si="7"/>
        <v>1.1347379518665808E-2</v>
      </c>
      <c r="R24">
        <f t="shared" si="10"/>
        <v>7.4688942862128896E-3</v>
      </c>
      <c r="T24">
        <f t="shared" si="11"/>
        <v>99987.956413548527</v>
      </c>
      <c r="U24">
        <f t="shared" si="12"/>
        <v>100000</v>
      </c>
      <c r="W24">
        <f t="shared" si="15"/>
        <v>74.297369798917757</v>
      </c>
      <c r="Y24">
        <f t="shared" si="13"/>
        <v>1109.6400603685024</v>
      </c>
      <c r="Z24">
        <f t="shared" si="13"/>
        <v>730.45786119162062</v>
      </c>
      <c r="AA24">
        <f t="shared" si="14"/>
        <v>15.884418042084901</v>
      </c>
      <c r="AB24">
        <f t="shared" si="14"/>
        <v>10.456452000698047</v>
      </c>
      <c r="AC24">
        <f t="shared" si="16"/>
        <v>7.6986017260143846</v>
      </c>
      <c r="AD24">
        <f t="shared" si="8"/>
        <v>1874.1373933289203</v>
      </c>
    </row>
    <row r="25" spans="1:30" x14ac:dyDescent="0.2">
      <c r="A25">
        <f t="shared" si="9"/>
        <v>22</v>
      </c>
      <c r="B25" s="2">
        <v>2.5239999999999999E-2</v>
      </c>
      <c r="C25">
        <f t="shared" si="0"/>
        <v>0.57391154346483342</v>
      </c>
      <c r="E25">
        <f t="shared" si="2"/>
        <v>82</v>
      </c>
      <c r="F25">
        <v>6.573641999999999E-2</v>
      </c>
      <c r="G25">
        <f t="shared" si="3"/>
        <v>0.55421480613968421</v>
      </c>
      <c r="L25">
        <f t="shared" si="1"/>
        <v>21</v>
      </c>
      <c r="M25">
        <f t="shared" si="4"/>
        <v>136005.67797406871</v>
      </c>
      <c r="N25">
        <f t="shared" si="5"/>
        <v>34001.419493517176</v>
      </c>
      <c r="O25">
        <f t="shared" si="6"/>
        <v>170007.09746758587</v>
      </c>
      <c r="Q25" s="19">
        <f t="shared" si="7"/>
        <v>9.9424283161704628E-3</v>
      </c>
      <c r="R25">
        <f t="shared" si="10"/>
        <v>7.3853031812721286E-3</v>
      </c>
      <c r="T25">
        <f t="shared" si="11"/>
        <v>99988.235785271376</v>
      </c>
      <c r="U25">
        <f t="shared" si="12"/>
        <v>100000</v>
      </c>
      <c r="W25">
        <f t="shared" si="15"/>
        <v>75.783317194896114</v>
      </c>
      <c r="Y25">
        <f t="shared" si="13"/>
        <v>972.25509768679183</v>
      </c>
      <c r="Z25">
        <f t="shared" si="13"/>
        <v>722.28265112841416</v>
      </c>
      <c r="AA25">
        <f t="shared" si="14"/>
        <v>13.917762134575753</v>
      </c>
      <c r="AB25">
        <f t="shared" si="14"/>
        <v>10.33942445378098</v>
      </c>
      <c r="AC25">
        <f t="shared" si="16"/>
        <v>6.7691415422642827</v>
      </c>
      <c r="AD25">
        <f t="shared" si="8"/>
        <v>1725.5640769458271</v>
      </c>
    </row>
    <row r="26" spans="1:30" x14ac:dyDescent="0.2">
      <c r="A26">
        <f t="shared" si="9"/>
        <v>23</v>
      </c>
      <c r="B26" s="2">
        <v>2.5250000000000002E-2</v>
      </c>
      <c r="C26">
        <f t="shared" si="0"/>
        <v>0.55947860022253315</v>
      </c>
      <c r="E26">
        <f t="shared" si="2"/>
        <v>83</v>
      </c>
      <c r="F26">
        <v>7.2184380000000006E-2</v>
      </c>
      <c r="G26">
        <f t="shared" si="3"/>
        <v>0.51420915397167088</v>
      </c>
      <c r="L26">
        <f t="shared" si="1"/>
        <v>22</v>
      </c>
      <c r="M26">
        <f t="shared" si="4"/>
        <v>139394.30372322179</v>
      </c>
      <c r="N26">
        <f t="shared" si="5"/>
        <v>34848.575930805448</v>
      </c>
      <c r="O26">
        <f t="shared" si="6"/>
        <v>174242.87965402723</v>
      </c>
      <c r="Q26" s="19">
        <f t="shared" si="7"/>
        <v>8.6545871522517911E-3</v>
      </c>
      <c r="R26">
        <f t="shared" si="10"/>
        <v>7.2287872027451631E-3</v>
      </c>
      <c r="T26">
        <f t="shared" si="11"/>
        <v>99988.52176913069</v>
      </c>
      <c r="U26">
        <f t="shared" si="12"/>
        <v>99999.999999999985</v>
      </c>
      <c r="W26">
        <f t="shared" si="15"/>
        <v>77.298983538794033</v>
      </c>
      <c r="Y26">
        <f t="shared" si="13"/>
        <v>846.32146960650016</v>
      </c>
      <c r="Z26">
        <f t="shared" si="13"/>
        <v>706.97538842847689</v>
      </c>
      <c r="AA26">
        <f t="shared" si="14"/>
        <v>12.115031262260738</v>
      </c>
      <c r="AB26">
        <f t="shared" si="14"/>
        <v>10.120302083843228</v>
      </c>
      <c r="AC26">
        <f t="shared" si="16"/>
        <v>5.9093234733177127</v>
      </c>
      <c r="AD26">
        <f t="shared" si="8"/>
        <v>1581.4415148543987</v>
      </c>
    </row>
    <row r="27" spans="1:30" x14ac:dyDescent="0.2">
      <c r="A27">
        <f t="shared" si="9"/>
        <v>24</v>
      </c>
      <c r="B27" s="2">
        <v>2.529E-2</v>
      </c>
      <c r="C27">
        <f t="shared" si="0"/>
        <v>0.54500516897830875</v>
      </c>
      <c r="E27">
        <f t="shared" si="2"/>
        <v>84</v>
      </c>
      <c r="F27">
        <v>8.1257309999999999E-2</v>
      </c>
      <c r="G27">
        <f t="shared" si="3"/>
        <v>0.47242590134255708</v>
      </c>
      <c r="L27">
        <f t="shared" si="1"/>
        <v>23</v>
      </c>
      <c r="M27">
        <f t="shared" si="4"/>
        <v>142990.27696176391</v>
      </c>
      <c r="N27">
        <f t="shared" si="5"/>
        <v>35747.569240440978</v>
      </c>
      <c r="O27">
        <f t="shared" si="6"/>
        <v>178737.84620220488</v>
      </c>
      <c r="Q27" s="19">
        <f t="shared" si="7"/>
        <v>7.4792406580634066E-3</v>
      </c>
      <c r="R27">
        <f t="shared" si="10"/>
        <v>7.0166994369266749E-3</v>
      </c>
      <c r="T27">
        <f t="shared" si="11"/>
        <v>99988.810427995544</v>
      </c>
      <c r="U27">
        <f t="shared" si="12"/>
        <v>100000</v>
      </c>
      <c r="W27">
        <f t="shared" si="15"/>
        <v>78.844963209569912</v>
      </c>
      <c r="Y27">
        <f t="shared" si="13"/>
        <v>731.3878880257605</v>
      </c>
      <c r="Z27">
        <f t="shared" si="13"/>
        <v>686.23320493142887</v>
      </c>
      <c r="AA27">
        <f t="shared" si="14"/>
        <v>10.469765268262421</v>
      </c>
      <c r="AB27">
        <f t="shared" si="14"/>
        <v>9.8233792116973451</v>
      </c>
      <c r="AC27">
        <f t="shared" si="16"/>
        <v>5.1192204899681988</v>
      </c>
      <c r="AD27">
        <f t="shared" si="8"/>
        <v>1443.0334579271173</v>
      </c>
    </row>
    <row r="28" spans="1:30" x14ac:dyDescent="0.2">
      <c r="A28">
        <f t="shared" si="9"/>
        <v>25</v>
      </c>
      <c r="B28" s="3">
        <v>2.5360000000000001E-2</v>
      </c>
      <c r="C28">
        <f t="shared" si="0"/>
        <v>0.53046568886197487</v>
      </c>
      <c r="E28">
        <f t="shared" si="2"/>
        <v>85</v>
      </c>
      <c r="F28">
        <v>9.2639579999999999E-2</v>
      </c>
      <c r="G28">
        <f t="shared" si="3"/>
        <v>0.42866056426106119</v>
      </c>
      <c r="L28">
        <f t="shared" si="1"/>
        <v>24</v>
      </c>
      <c r="M28">
        <f t="shared" si="4"/>
        <v>146787.5986386911</v>
      </c>
      <c r="N28">
        <f t="shared" si="5"/>
        <v>36696.899659672774</v>
      </c>
      <c r="O28">
        <f t="shared" si="6"/>
        <v>183484.49829836388</v>
      </c>
      <c r="Q28" s="19">
        <f t="shared" si="7"/>
        <v>6.418904585168533E-3</v>
      </c>
      <c r="R28">
        <f t="shared" si="10"/>
        <v>6.6585736472015537E-3</v>
      </c>
      <c r="T28">
        <f t="shared" si="11"/>
        <v>99989.09989662045</v>
      </c>
      <c r="U28">
        <f t="shared" si="12"/>
        <v>100000.00000000001</v>
      </c>
      <c r="W28">
        <f t="shared" si="15"/>
        <v>80.421862473761308</v>
      </c>
      <c r="Y28">
        <f t="shared" si="13"/>
        <v>627.70044097383902</v>
      </c>
      <c r="Z28">
        <f t="shared" si="13"/>
        <v>651.20850269631205</v>
      </c>
      <c r="AA28">
        <f t="shared" si="14"/>
        <v>8.9854868851060807</v>
      </c>
      <c r="AB28">
        <f t="shared" si="14"/>
        <v>9.3220031060821764</v>
      </c>
      <c r="AC28">
        <f t="shared" si="16"/>
        <v>4.3989971312764933</v>
      </c>
      <c r="AD28">
        <f t="shared" si="8"/>
        <v>1301.6154307926158</v>
      </c>
    </row>
    <row r="29" spans="1:30" x14ac:dyDescent="0.2">
      <c r="A29">
        <f t="shared" si="9"/>
        <v>26</v>
      </c>
      <c r="B29" s="2">
        <v>2.545E-2</v>
      </c>
      <c r="C29">
        <f t="shared" si="0"/>
        <v>0.51597343365020643</v>
      </c>
      <c r="E29">
        <f t="shared" si="2"/>
        <v>86</v>
      </c>
      <c r="F29">
        <v>0.10700140000000001</v>
      </c>
      <c r="G29">
        <f t="shared" si="3"/>
        <v>0.38279328376033767</v>
      </c>
      <c r="L29">
        <f t="shared" si="1"/>
        <v>25</v>
      </c>
      <c r="M29">
        <f t="shared" si="4"/>
        <v>150810.88500111399</v>
      </c>
      <c r="N29">
        <f t="shared" si="5"/>
        <v>37702.721250278497</v>
      </c>
      <c r="O29">
        <f t="shared" si="6"/>
        <v>188513.60625139248</v>
      </c>
      <c r="Q29" s="19">
        <f t="shared" si="7"/>
        <v>5.4550225405237416E-3</v>
      </c>
      <c r="R29">
        <f t="shared" si="10"/>
        <v>6.4328560100953515E-3</v>
      </c>
      <c r="T29">
        <f t="shared" si="11"/>
        <v>99989.390686222774</v>
      </c>
      <c r="U29">
        <f t="shared" si="12"/>
        <v>100000</v>
      </c>
      <c r="W29">
        <f t="shared" si="15"/>
        <v>82.030299723236539</v>
      </c>
      <c r="Y29">
        <f t="shared" si="13"/>
        <v>533.4446036464351</v>
      </c>
      <c r="Z29">
        <f t="shared" si="13"/>
        <v>629.13331778732538</v>
      </c>
      <c r="AA29">
        <f t="shared" si="14"/>
        <v>7.6362213200921181</v>
      </c>
      <c r="AB29">
        <f t="shared" si="14"/>
        <v>9.0059984141334919</v>
      </c>
      <c r="AC29">
        <f t="shared" si="16"/>
        <v>3.7512361466903119</v>
      </c>
      <c r="AD29">
        <f t="shared" si="8"/>
        <v>1182.9713773146764</v>
      </c>
    </row>
    <row r="30" spans="1:30" x14ac:dyDescent="0.2">
      <c r="A30">
        <f t="shared" si="9"/>
        <v>27</v>
      </c>
      <c r="B30" s="2">
        <v>2.5559999999999999E-2</v>
      </c>
      <c r="C30">
        <f t="shared" si="0"/>
        <v>0.50151588354897092</v>
      </c>
      <c r="E30">
        <f t="shared" si="2"/>
        <v>87</v>
      </c>
      <c r="F30">
        <v>0.12226466000000001</v>
      </c>
      <c r="G30">
        <f t="shared" si="3"/>
        <v>0.33599119307109643</v>
      </c>
      <c r="L30">
        <f t="shared" si="1"/>
        <v>26</v>
      </c>
      <c r="M30">
        <f t="shared" si="4"/>
        <v>155046.74229843073</v>
      </c>
      <c r="N30">
        <f t="shared" si="5"/>
        <v>38761.685574607684</v>
      </c>
      <c r="O30">
        <f t="shared" si="6"/>
        <v>193808.42787303842</v>
      </c>
      <c r="Q30" s="19">
        <f t="shared" si="7"/>
        <v>4.5784461777181587E-3</v>
      </c>
      <c r="R30">
        <f t="shared" si="10"/>
        <v>6.2326622968840485E-3</v>
      </c>
      <c r="T30">
        <f t="shared" si="11"/>
        <v>99989.680531327002</v>
      </c>
      <c r="U30">
        <f t="shared" si="12"/>
        <v>100000.00000000001</v>
      </c>
      <c r="W30">
        <f t="shared" si="15"/>
        <v>83.670905717701274</v>
      </c>
      <c r="Y30">
        <f t="shared" si="13"/>
        <v>447.72582848583579</v>
      </c>
      <c r="Z30">
        <f t="shared" si="13"/>
        <v>609.55437263525994</v>
      </c>
      <c r="AA30">
        <f t="shared" si="14"/>
        <v>6.4091631889587948</v>
      </c>
      <c r="AB30">
        <f t="shared" si="14"/>
        <v>8.7257272156376686</v>
      </c>
      <c r="AC30">
        <f t="shared" si="16"/>
        <v>3.1649502151368343</v>
      </c>
      <c r="AD30">
        <f t="shared" si="8"/>
        <v>1075.5800417408286</v>
      </c>
    </row>
    <row r="31" spans="1:30" x14ac:dyDescent="0.2">
      <c r="A31">
        <f t="shared" si="9"/>
        <v>28</v>
      </c>
      <c r="B31" s="2">
        <v>2.5680000000000001E-2</v>
      </c>
      <c r="C31">
        <f t="shared" si="0"/>
        <v>0.48721976249292454</v>
      </c>
      <c r="E31">
        <f t="shared" si="2"/>
        <v>88</v>
      </c>
      <c r="F31">
        <v>0.13987938999999999</v>
      </c>
      <c r="G31">
        <f t="shared" si="3"/>
        <v>0.28899294993893926</v>
      </c>
      <c r="L31">
        <f t="shared" si="1"/>
        <v>27</v>
      </c>
      <c r="M31">
        <f t="shared" si="4"/>
        <v>159516.38347699179</v>
      </c>
      <c r="N31">
        <f t="shared" si="5"/>
        <v>39879.095869247947</v>
      </c>
      <c r="O31">
        <f t="shared" si="6"/>
        <v>199395.47934623974</v>
      </c>
      <c r="Q31" s="19">
        <f t="shared" si="7"/>
        <v>3.7819050748618423E-3</v>
      </c>
      <c r="R31">
        <f t="shared" si="10"/>
        <v>6.0421018603660668E-3</v>
      </c>
      <c r="T31">
        <f t="shared" si="11"/>
        <v>99989.969682329029</v>
      </c>
      <c r="U31">
        <f t="shared" si="12"/>
        <v>100000</v>
      </c>
      <c r="W31">
        <f t="shared" si="15"/>
        <v>85.344323832055295</v>
      </c>
      <c r="Y31">
        <f t="shared" si="13"/>
        <v>369.83321715379049</v>
      </c>
      <c r="Z31">
        <f t="shared" si="13"/>
        <v>590.91756194380139</v>
      </c>
      <c r="AA31">
        <f t="shared" si="14"/>
        <v>5.2941360328763469</v>
      </c>
      <c r="AB31">
        <f t="shared" si="14"/>
        <v>8.4589426045124938</v>
      </c>
      <c r="AC31">
        <f t="shared" si="16"/>
        <v>2.6354735458692491</v>
      </c>
      <c r="AD31">
        <f t="shared" si="8"/>
        <v>977.13933128085</v>
      </c>
    </row>
    <row r="32" spans="1:30" x14ac:dyDescent="0.2">
      <c r="A32">
        <f t="shared" si="9"/>
        <v>29</v>
      </c>
      <c r="B32" s="2">
        <v>2.58E-2</v>
      </c>
      <c r="C32">
        <f t="shared" si="0"/>
        <v>0.47321757822911098</v>
      </c>
      <c r="E32">
        <f t="shared" si="2"/>
        <v>89</v>
      </c>
      <c r="F32">
        <v>0.16003311000000001</v>
      </c>
      <c r="G32">
        <f t="shared" si="3"/>
        <v>0.24274450939213651</v>
      </c>
      <c r="L32">
        <f t="shared" si="1"/>
        <v>28</v>
      </c>
      <c r="M32">
        <f t="shared" si="4"/>
        <v>164196.9520913302</v>
      </c>
      <c r="N32">
        <f t="shared" si="5"/>
        <v>41049.238022832549</v>
      </c>
      <c r="O32">
        <f t="shared" si="6"/>
        <v>205246.19011416275</v>
      </c>
      <c r="Q32" s="19">
        <f t="shared" si="7"/>
        <v>3.0705483564767151E-3</v>
      </c>
      <c r="R32">
        <f t="shared" si="10"/>
        <v>5.7028511702731785E-3</v>
      </c>
      <c r="T32">
        <f t="shared" si="11"/>
        <v>99990.255604750157</v>
      </c>
      <c r="U32">
        <f t="shared" si="12"/>
        <v>100000.00000000001</v>
      </c>
      <c r="W32">
        <f t="shared" si="15"/>
        <v>87.051210308696398</v>
      </c>
      <c r="Y32">
        <f t="shared" si="13"/>
        <v>300.27036688061349</v>
      </c>
      <c r="Z32">
        <f t="shared" si="13"/>
        <v>557.73884445271688</v>
      </c>
      <c r="AA32">
        <f t="shared" si="14"/>
        <v>4.2983488101519312</v>
      </c>
      <c r="AB32">
        <f t="shared" si="14"/>
        <v>7.9839916383824514</v>
      </c>
      <c r="AC32">
        <f t="shared" si="16"/>
        <v>2.1582845139007358</v>
      </c>
      <c r="AD32">
        <f t="shared" si="8"/>
        <v>872.44983629576541</v>
      </c>
    </row>
    <row r="33" spans="1:30" x14ac:dyDescent="0.2">
      <c r="A33">
        <f t="shared" si="9"/>
        <v>30</v>
      </c>
      <c r="B33" s="3">
        <v>2.5930000000000002E-2</v>
      </c>
      <c r="C33">
        <f t="shared" si="0"/>
        <v>0.45936967542214074</v>
      </c>
      <c r="E33">
        <f t="shared" si="2"/>
        <v>90</v>
      </c>
      <c r="F33">
        <v>0.18075868</v>
      </c>
      <c r="G33">
        <f t="shared" si="3"/>
        <v>0.1988663322971663</v>
      </c>
      <c r="L33">
        <f t="shared" si="1"/>
        <v>29</v>
      </c>
      <c r="M33">
        <f t="shared" si="4"/>
        <v>169055.42752528001</v>
      </c>
      <c r="N33">
        <f t="shared" si="5"/>
        <v>42263.856881320004</v>
      </c>
      <c r="O33">
        <f t="shared" si="6"/>
        <v>211319.28440660003</v>
      </c>
      <c r="Q33" s="19">
        <f t="shared" si="7"/>
        <v>2.4429637810017063E-3</v>
      </c>
      <c r="R33">
        <f t="shared" si="10"/>
        <v>5.2972459831900744E-3</v>
      </c>
      <c r="T33">
        <f t="shared" si="11"/>
        <v>99990.535648435412</v>
      </c>
      <c r="U33">
        <f t="shared" si="12"/>
        <v>100000</v>
      </c>
      <c r="W33">
        <f t="shared" si="15"/>
        <v>88.79223451487033</v>
      </c>
      <c r="Y33">
        <f t="shared" si="13"/>
        <v>238.89924537738176</v>
      </c>
      <c r="Z33">
        <f t="shared" si="13"/>
        <v>518.07065715598924</v>
      </c>
      <c r="AA33">
        <f t="shared" si="14"/>
        <v>3.4198255984492278</v>
      </c>
      <c r="AB33">
        <f t="shared" si="14"/>
        <v>7.4161443764661046</v>
      </c>
      <c r="AC33">
        <f t="shared" si="16"/>
        <v>1.7364184322187317</v>
      </c>
      <c r="AD33">
        <f t="shared" si="8"/>
        <v>769.54229094050515</v>
      </c>
    </row>
    <row r="34" spans="1:30" x14ac:dyDescent="0.2">
      <c r="A34">
        <f t="shared" si="9"/>
        <v>31</v>
      </c>
      <c r="B34" s="2">
        <v>2.606E-2</v>
      </c>
      <c r="C34">
        <f t="shared" si="0"/>
        <v>0.44581108184767421</v>
      </c>
      <c r="E34">
        <f t="shared" si="2"/>
        <v>91</v>
      </c>
      <c r="F34">
        <v>0.20019365</v>
      </c>
      <c r="G34">
        <f t="shared" si="3"/>
        <v>0.1590545553724837</v>
      </c>
      <c r="L34">
        <f t="shared" si="1"/>
        <v>30</v>
      </c>
      <c r="M34">
        <f t="shared" si="4"/>
        <v>174151.67844173318</v>
      </c>
      <c r="N34">
        <f t="shared" si="5"/>
        <v>43537.919610433295</v>
      </c>
      <c r="O34">
        <f t="shared" si="6"/>
        <v>217689.59805216646</v>
      </c>
      <c r="Q34" s="19">
        <f t="shared" si="7"/>
        <v>1.8981080377973459E-3</v>
      </c>
      <c r="R34">
        <f t="shared" si="10"/>
        <v>4.8217794617230973E-3</v>
      </c>
      <c r="T34">
        <f t="shared" si="11"/>
        <v>99990.812606491541</v>
      </c>
      <c r="U34">
        <f t="shared" si="12"/>
        <v>99999.999999999985</v>
      </c>
      <c r="W34">
        <f t="shared" si="15"/>
        <v>90.568079205167734</v>
      </c>
      <c r="Y34">
        <f t="shared" si="13"/>
        <v>185.61791108175586</v>
      </c>
      <c r="Z34">
        <f t="shared" si="13"/>
        <v>471.57003135651883</v>
      </c>
      <c r="AA34">
        <f t="shared" si="14"/>
        <v>2.6571071115997773</v>
      </c>
      <c r="AB34">
        <f t="shared" si="14"/>
        <v>6.7504912464123352</v>
      </c>
      <c r="AC34">
        <f t="shared" si="16"/>
        <v>1.3686475329698655</v>
      </c>
      <c r="AD34">
        <f t="shared" si="8"/>
        <v>667.96418832925667</v>
      </c>
    </row>
    <row r="35" spans="1:30" x14ac:dyDescent="0.2">
      <c r="A35">
        <f t="shared" si="9"/>
        <v>32</v>
      </c>
      <c r="B35" s="2">
        <v>2.6200000000000001E-2</v>
      </c>
      <c r="C35">
        <f t="shared" si="0"/>
        <v>0.43240181315086851</v>
      </c>
      <c r="E35">
        <f t="shared" si="2"/>
        <v>92</v>
      </c>
      <c r="F35">
        <v>0.22469547000000001</v>
      </c>
      <c r="G35">
        <f t="shared" si="3"/>
        <v>0.12331571729742245</v>
      </c>
      <c r="L35">
        <f t="shared" si="1"/>
        <v>31</v>
      </c>
      <c r="M35">
        <f t="shared" si="4"/>
        <v>179448.20857399545</v>
      </c>
      <c r="N35">
        <f t="shared" si="5"/>
        <v>44862.052143498862</v>
      </c>
      <c r="O35">
        <f t="shared" si="6"/>
        <v>224310.2607174943</v>
      </c>
      <c r="Q35" s="19">
        <f t="shared" si="7"/>
        <v>1.4383828943086297E-3</v>
      </c>
      <c r="R35">
        <f t="shared" si="10"/>
        <v>4.2315605420522075E-3</v>
      </c>
      <c r="T35">
        <f t="shared" si="11"/>
        <v>99991.083778363041</v>
      </c>
      <c r="U35">
        <f t="shared" si="12"/>
        <v>99999.999999999985</v>
      </c>
      <c r="W35">
        <f t="shared" si="15"/>
        <v>92.379440789271086</v>
      </c>
      <c r="Y35">
        <f t="shared" si="13"/>
        <v>140.66130427139458</v>
      </c>
      <c r="Z35">
        <f t="shared" si="13"/>
        <v>413.84662101270584</v>
      </c>
      <c r="AA35">
        <f t="shared" si="14"/>
        <v>2.0135565028624991</v>
      </c>
      <c r="AB35">
        <f t="shared" si="14"/>
        <v>5.92418475887309</v>
      </c>
      <c r="AC35">
        <f t="shared" si="16"/>
        <v>1.0529242900312277</v>
      </c>
      <c r="AD35">
        <f t="shared" si="8"/>
        <v>563.49859083586728</v>
      </c>
    </row>
    <row r="36" spans="1:30" x14ac:dyDescent="0.2">
      <c r="A36">
        <f t="shared" si="9"/>
        <v>33</v>
      </c>
      <c r="B36" s="2">
        <v>2.6329999999999999E-2</v>
      </c>
      <c r="C36">
        <f t="shared" si="0"/>
        <v>0.41941684365792747</v>
      </c>
      <c r="E36">
        <f t="shared" si="2"/>
        <v>93</v>
      </c>
      <c r="F36">
        <v>0.24599945000000001</v>
      </c>
      <c r="G36">
        <f t="shared" si="3"/>
        <v>9.2980118665901043E-2</v>
      </c>
      <c r="L36">
        <f t="shared" si="1"/>
        <v>32</v>
      </c>
      <c r="M36">
        <f t="shared" si="4"/>
        <v>185013.10023898384</v>
      </c>
      <c r="N36">
        <f t="shared" si="5"/>
        <v>46253.27505974596</v>
      </c>
      <c r="O36">
        <f t="shared" si="6"/>
        <v>231266.37529872981</v>
      </c>
      <c r="Q36" s="19">
        <f t="shared" si="7"/>
        <v>1.0641456896544642E-3</v>
      </c>
      <c r="R36">
        <f t="shared" si="10"/>
        <v>3.5514465010802417E-3</v>
      </c>
      <c r="T36">
        <f t="shared" si="11"/>
        <v>99991.351963736975</v>
      </c>
      <c r="U36">
        <f t="shared" si="12"/>
        <v>100000</v>
      </c>
      <c r="W36">
        <f t="shared" si="15"/>
        <v>94.227029605056515</v>
      </c>
      <c r="Y36">
        <f t="shared" si="13"/>
        <v>104.06444813864462</v>
      </c>
      <c r="Z36">
        <f t="shared" si="13"/>
        <v>347.33146780564761</v>
      </c>
      <c r="AA36">
        <f t="shared" si="14"/>
        <v>1.4896751267290642</v>
      </c>
      <c r="AB36">
        <f t="shared" si="14"/>
        <v>4.9720251015123385</v>
      </c>
      <c r="AC36">
        <f t="shared" si="16"/>
        <v>0.78984056572389127</v>
      </c>
      <c r="AD36">
        <f t="shared" si="8"/>
        <v>458.64745673825752</v>
      </c>
    </row>
    <row r="37" spans="1:30" x14ac:dyDescent="0.2">
      <c r="A37">
        <f t="shared" si="9"/>
        <v>34</v>
      </c>
      <c r="B37" s="2">
        <v>2.647E-2</v>
      </c>
      <c r="C37">
        <f t="shared" si="0"/>
        <v>0.4065777912151084</v>
      </c>
      <c r="E37">
        <f t="shared" si="2"/>
        <v>94</v>
      </c>
      <c r="F37">
        <v>0.27561788000000004</v>
      </c>
      <c r="G37">
        <f t="shared" si="3"/>
        <v>6.7353135477056972E-2</v>
      </c>
      <c r="L37">
        <f t="shared" si="1"/>
        <v>33</v>
      </c>
      <c r="M37">
        <f t="shared" si="4"/>
        <v>190741.02819115025</v>
      </c>
      <c r="N37">
        <f t="shared" si="5"/>
        <v>47685.257047787563</v>
      </c>
      <c r="O37">
        <f t="shared" si="6"/>
        <v>238426.28523893782</v>
      </c>
      <c r="Q37" s="19">
        <f t="shared" si="7"/>
        <v>7.6315920073639931E-4</v>
      </c>
      <c r="R37">
        <f t="shared" si="10"/>
        <v>2.9490074959197358E-3</v>
      </c>
      <c r="T37">
        <f t="shared" si="11"/>
        <v>99991.611663126852</v>
      </c>
      <c r="U37">
        <f t="shared" si="12"/>
        <v>100000</v>
      </c>
      <c r="W37">
        <f t="shared" si="15"/>
        <v>96.111570197157647</v>
      </c>
      <c r="Y37">
        <f t="shared" si="13"/>
        <v>74.630709031558425</v>
      </c>
      <c r="Z37">
        <f t="shared" si="13"/>
        <v>288.41293310095017</v>
      </c>
      <c r="AA37">
        <f t="shared" si="14"/>
        <v>1.0683332581204683</v>
      </c>
      <c r="AB37">
        <f t="shared" si="14"/>
        <v>4.1286104942876305</v>
      </c>
      <c r="AC37">
        <f t="shared" si="16"/>
        <v>0.57809981973466884</v>
      </c>
      <c r="AD37">
        <f t="shared" si="8"/>
        <v>368.81868570465133</v>
      </c>
    </row>
    <row r="38" spans="1:30" x14ac:dyDescent="0.2">
      <c r="A38">
        <f t="shared" si="9"/>
        <v>35</v>
      </c>
      <c r="B38" s="3">
        <v>2.6599999999999999E-2</v>
      </c>
      <c r="C38">
        <f t="shared" si="0"/>
        <v>0.39415935387234224</v>
      </c>
      <c r="E38">
        <f t="shared" si="2"/>
        <v>95</v>
      </c>
      <c r="F38">
        <v>0.30556044000000004</v>
      </c>
      <c r="G38">
        <f t="shared" si="3"/>
        <v>4.6772681765307828E-2</v>
      </c>
      <c r="L38">
        <f t="shared" si="1"/>
        <v>34</v>
      </c>
      <c r="M38">
        <f t="shared" si="4"/>
        <v>196764.31356693152</v>
      </c>
      <c r="N38">
        <f t="shared" si="5"/>
        <v>49191.078391732881</v>
      </c>
      <c r="O38">
        <f t="shared" si="6"/>
        <v>245955.3919586644</v>
      </c>
      <c r="Q38" s="19">
        <f t="shared" si="7"/>
        <v>5.3226577281084502E-4</v>
      </c>
      <c r="R38">
        <f t="shared" si="10"/>
        <v>2.3154198382709908E-3</v>
      </c>
      <c r="T38">
        <f t="shared" si="11"/>
        <v>99991.868444175707</v>
      </c>
      <c r="U38">
        <f t="shared" si="12"/>
        <v>100000</v>
      </c>
      <c r="W38">
        <f t="shared" si="15"/>
        <v>98.033801601100805</v>
      </c>
      <c r="Y38">
        <f t="shared" si="13"/>
        <v>52.051359651330259</v>
      </c>
      <c r="Z38">
        <f t="shared" si="13"/>
        <v>226.44806018290288</v>
      </c>
      <c r="AA38">
        <f t="shared" si="14"/>
        <v>0.7451114878513535</v>
      </c>
      <c r="AB38">
        <f t="shared" si="14"/>
        <v>3.2415877735793872</v>
      </c>
      <c r="AC38">
        <f t="shared" si="16"/>
        <v>0.41018088823373572</v>
      </c>
      <c r="AD38">
        <f t="shared" si="8"/>
        <v>282.89629998389768</v>
      </c>
    </row>
    <row r="39" spans="1:30" x14ac:dyDescent="0.2">
      <c r="A39">
        <f t="shared" si="9"/>
        <v>36</v>
      </c>
      <c r="B39" s="2">
        <v>2.673E-2</v>
      </c>
      <c r="C39">
        <f t="shared" si="0"/>
        <v>0.38202088465434536</v>
      </c>
      <c r="E39">
        <f t="shared" si="2"/>
        <v>96</v>
      </c>
      <c r="F39">
        <v>0.33257691</v>
      </c>
      <c r="G39">
        <f t="shared" si="3"/>
        <v>3.1217167791388403E-2</v>
      </c>
      <c r="L39">
        <f t="shared" si="1"/>
        <v>35</v>
      </c>
      <c r="M39">
        <f t="shared" si="4"/>
        <v>202963.59635780679</v>
      </c>
      <c r="N39">
        <f t="shared" si="5"/>
        <v>50740.899089451697</v>
      </c>
      <c r="O39">
        <f t="shared" si="6"/>
        <v>253704.49544725849</v>
      </c>
      <c r="Q39" s="19">
        <f t="shared" si="7"/>
        <v>3.5664652324374641E-4</v>
      </c>
      <c r="R39">
        <f t="shared" si="10"/>
        <v>1.8093242214171368E-3</v>
      </c>
      <c r="T39">
        <f t="shared" si="11"/>
        <v>99992.116812922555</v>
      </c>
      <c r="U39">
        <f t="shared" si="12"/>
        <v>100000</v>
      </c>
      <c r="W39">
        <f t="shared" si="15"/>
        <v>99.994477633122827</v>
      </c>
      <c r="Y39">
        <f t="shared" si="13"/>
        <v>34.87728031522294</v>
      </c>
      <c r="Z39">
        <f t="shared" si="13"/>
        <v>176.95190885459598</v>
      </c>
      <c r="AA39">
        <f t="shared" si="14"/>
        <v>0.49926577138355949</v>
      </c>
      <c r="AB39">
        <f t="shared" si="14"/>
        <v>2.5330539099839915</v>
      </c>
      <c r="AC39">
        <f t="shared" si="16"/>
        <v>0.28286992344565437</v>
      </c>
      <c r="AD39">
        <f t="shared" si="8"/>
        <v>215.14437877463214</v>
      </c>
    </row>
    <row r="40" spans="1:30" x14ac:dyDescent="0.2">
      <c r="A40">
        <f t="shared" si="9"/>
        <v>37</v>
      </c>
      <c r="B40" s="2">
        <v>2.6859999999999998E-2</v>
      </c>
      <c r="C40">
        <f t="shared" si="0"/>
        <v>0.37015997571135756</v>
      </c>
      <c r="E40">
        <f t="shared" si="2"/>
        <v>97</v>
      </c>
      <c r="F40">
        <v>0.35657767000000001</v>
      </c>
      <c r="G40">
        <f t="shared" si="3"/>
        <v>2.0085822836336076E-2</v>
      </c>
      <c r="L40">
        <f t="shared" si="1"/>
        <v>36</v>
      </c>
      <c r="M40">
        <f t="shared" si="4"/>
        <v>209412.63478928502</v>
      </c>
      <c r="N40">
        <f t="shared" si="5"/>
        <v>52353.158697321254</v>
      </c>
      <c r="O40">
        <f t="shared" si="6"/>
        <v>261765.79348660627</v>
      </c>
      <c r="Q40" s="19">
        <f t="shared" si="7"/>
        <v>2.2909424557614826E-4</v>
      </c>
      <c r="R40">
        <f t="shared" si="10"/>
        <v>1.3440505123242295E-3</v>
      </c>
      <c r="T40">
        <f t="shared" si="11"/>
        <v>99992.359582306919</v>
      </c>
      <c r="U40">
        <f t="shared" si="12"/>
        <v>100000</v>
      </c>
      <c r="W40">
        <f t="shared" si="15"/>
        <v>101.99436718578528</v>
      </c>
      <c r="Y40">
        <f t="shared" si="13"/>
        <v>22.403705349886017</v>
      </c>
      <c r="Z40">
        <f t="shared" si="13"/>
        <v>131.44814010530965</v>
      </c>
      <c r="AA40">
        <f t="shared" si="14"/>
        <v>0.32070743854642564</v>
      </c>
      <c r="AB40">
        <f t="shared" si="14"/>
        <v>1.8816707172539213</v>
      </c>
      <c r="AC40">
        <f t="shared" si="16"/>
        <v>0.18742373341897986</v>
      </c>
      <c r="AD40">
        <f t="shared" si="8"/>
        <v>156.24164734441499</v>
      </c>
    </row>
    <row r="41" spans="1:30" x14ac:dyDescent="0.2">
      <c r="A41">
        <f t="shared" si="9"/>
        <v>38</v>
      </c>
      <c r="B41" s="2">
        <v>2.699E-2</v>
      </c>
      <c r="C41">
        <f t="shared" si="0"/>
        <v>0.35857408054383089</v>
      </c>
      <c r="E41">
        <f t="shared" si="2"/>
        <v>98</v>
      </c>
      <c r="F41">
        <v>0.37908291000000005</v>
      </c>
      <c r="G41">
        <f t="shared" si="3"/>
        <v>1.2471630665793342E-2</v>
      </c>
      <c r="L41">
        <f t="shared" si="1"/>
        <v>37</v>
      </c>
      <c r="M41">
        <f t="shared" si="4"/>
        <v>216122.7719076311</v>
      </c>
      <c r="N41">
        <f t="shared" si="5"/>
        <v>54030.692976907776</v>
      </c>
      <c r="O41">
        <f t="shared" si="6"/>
        <v>270153.4648845389</v>
      </c>
      <c r="Q41" s="19">
        <f t="shared" si="7"/>
        <v>1.4143508008737781E-4</v>
      </c>
      <c r="R41">
        <f t="shared" si="10"/>
        <v>9.3969462760745757E-4</v>
      </c>
      <c r="T41">
        <f t="shared" si="11"/>
        <v>99992.596800485786</v>
      </c>
      <c r="U41">
        <f t="shared" si="12"/>
        <v>100000</v>
      </c>
      <c r="W41">
        <f t="shared" si="15"/>
        <v>104.03425452950098</v>
      </c>
      <c r="Y41">
        <f t="shared" si="13"/>
        <v>13.83132679601591</v>
      </c>
      <c r="Z41">
        <f t="shared" si="13"/>
        <v>91.902134580009346</v>
      </c>
      <c r="AA41">
        <f t="shared" si="14"/>
        <v>0.1979944531127022</v>
      </c>
      <c r="AB41">
        <f t="shared" si="14"/>
        <v>1.3155724786504406</v>
      </c>
      <c r="AC41">
        <f t="shared" si="16"/>
        <v>0.11901897642782071</v>
      </c>
      <c r="AD41">
        <f t="shared" si="8"/>
        <v>107.36604728421622</v>
      </c>
    </row>
    <row r="42" spans="1:30" x14ac:dyDescent="0.2">
      <c r="A42">
        <f t="shared" si="9"/>
        <v>39</v>
      </c>
      <c r="B42" s="2">
        <v>2.7109999999999999E-2</v>
      </c>
      <c r="C42">
        <f t="shared" si="0"/>
        <v>0.34739597892911273</v>
      </c>
      <c r="E42">
        <f t="shared" si="2"/>
        <v>99</v>
      </c>
      <c r="F42">
        <v>0.40251482</v>
      </c>
      <c r="G42">
        <f t="shared" si="3"/>
        <v>7.4516144932450555E-3</v>
      </c>
      <c r="L42">
        <f t="shared" si="1"/>
        <v>38</v>
      </c>
      <c r="M42">
        <f t="shared" si="4"/>
        <v>223105.91964334989</v>
      </c>
      <c r="N42">
        <f t="shared" si="5"/>
        <v>55776.479910837472</v>
      </c>
      <c r="O42">
        <f t="shared" si="6"/>
        <v>278882.39955418737</v>
      </c>
      <c r="Q42" s="19">
        <f t="shared" si="7"/>
        <v>8.417730211554042E-5</v>
      </c>
      <c r="R42">
        <f t="shared" si="10"/>
        <v>6.2200195953712051E-4</v>
      </c>
      <c r="T42">
        <f t="shared" si="11"/>
        <v>99992.828518389128</v>
      </c>
      <c r="U42">
        <f t="shared" si="12"/>
        <v>100000.00000000001</v>
      </c>
      <c r="W42">
        <f t="shared" si="15"/>
        <v>106.11493962009101</v>
      </c>
      <c r="Y42">
        <f t="shared" si="13"/>
        <v>8.2319497517971101</v>
      </c>
      <c r="Z42">
        <f t="shared" si="13"/>
        <v>60.831791642730394</v>
      </c>
      <c r="AA42">
        <f t="shared" si="14"/>
        <v>0.11783977149811815</v>
      </c>
      <c r="AB42">
        <f t="shared" si="14"/>
        <v>0.87080274335196883</v>
      </c>
      <c r="AC42">
        <f t="shared" si="16"/>
        <v>7.262091136482636E-2</v>
      </c>
      <c r="AD42">
        <f t="shared" si="8"/>
        <v>70.125004820742419</v>
      </c>
    </row>
    <row r="43" spans="1:30" x14ac:dyDescent="0.2">
      <c r="A43">
        <f t="shared" si="9"/>
        <v>40</v>
      </c>
      <c r="B43" s="3">
        <v>2.7230000000000001E-2</v>
      </c>
      <c r="C43">
        <f t="shared" si="0"/>
        <v>0.33648557451967293</v>
      </c>
      <c r="E43">
        <f t="shared" si="2"/>
        <v>100</v>
      </c>
      <c r="F43">
        <v>0.43419751000000001</v>
      </c>
      <c r="G43">
        <f t="shared" si="3"/>
        <v>4.2161420347981409E-3</v>
      </c>
      <c r="L43">
        <f t="shared" si="1"/>
        <v>39</v>
      </c>
      <c r="M43">
        <f t="shared" si="4"/>
        <v>230284.76105742221</v>
      </c>
      <c r="N43">
        <f t="shared" si="5"/>
        <v>57571.190264355551</v>
      </c>
      <c r="O43">
        <f t="shared" si="6"/>
        <v>287855.95132177777</v>
      </c>
      <c r="Q43" s="19">
        <f t="shared" si="7"/>
        <v>4.8347091063109794E-5</v>
      </c>
      <c r="R43">
        <f t="shared" si="10"/>
        <v>3.9355884525020155E-4</v>
      </c>
      <c r="T43">
        <f t="shared" si="11"/>
        <v>99993.052080421432</v>
      </c>
      <c r="U43">
        <f t="shared" si="12"/>
        <v>100000.00000000001</v>
      </c>
      <c r="W43">
        <f t="shared" si="15"/>
        <v>108.23723841249283</v>
      </c>
      <c r="Y43">
        <f t="shared" si="13"/>
        <v>4.7280169843289857</v>
      </c>
      <c r="Z43">
        <f t="shared" si="13"/>
        <v>38.490055065469711</v>
      </c>
      <c r="AA43">
        <f t="shared" si="14"/>
        <v>6.768122472454581E-2</v>
      </c>
      <c r="AB43">
        <f t="shared" si="14"/>
        <v>0.55098238335028227</v>
      </c>
      <c r="AC43">
        <f t="shared" si="16"/>
        <v>4.2706026366439276E-2</v>
      </c>
      <c r="AD43">
        <f t="shared" si="8"/>
        <v>43.879441684239964</v>
      </c>
    </row>
    <row r="44" spans="1:30" x14ac:dyDescent="0.2">
      <c r="A44">
        <f t="shared" si="9"/>
        <v>41</v>
      </c>
      <c r="B44" s="2">
        <v>2.7349999999999999E-2</v>
      </c>
      <c r="C44">
        <f t="shared" si="0"/>
        <v>0.32583961408901124</v>
      </c>
      <c r="E44">
        <f t="shared" si="2"/>
        <v>101</v>
      </c>
      <c r="F44">
        <v>0.47489508999999996</v>
      </c>
      <c r="G44">
        <f t="shared" si="3"/>
        <v>2.2139168837298946E-3</v>
      </c>
      <c r="L44">
        <f t="shared" si="1"/>
        <v>40</v>
      </c>
      <c r="M44">
        <f t="shared" si="4"/>
        <v>237751.64838551712</v>
      </c>
      <c r="N44">
        <f t="shared" si="5"/>
        <v>59437.912096379281</v>
      </c>
      <c r="O44">
        <f t="shared" si="6"/>
        <v>297189.56048189639</v>
      </c>
      <c r="Q44" s="19">
        <f t="shared" si="7"/>
        <v>2.6720170125844657E-5</v>
      </c>
      <c r="R44">
        <f t="shared" si="10"/>
        <v>2.4001185476709203E-4</v>
      </c>
      <c r="T44">
        <f t="shared" si="11"/>
        <v>99993.270288509593</v>
      </c>
      <c r="U44">
        <f t="shared" si="12"/>
        <v>99999.999999999985</v>
      </c>
      <c r="W44">
        <f t="shared" si="15"/>
        <v>110.40198318074269</v>
      </c>
      <c r="Y44">
        <f t="shared" si="13"/>
        <v>2.6130567752904761</v>
      </c>
      <c r="Z44">
        <f t="shared" si="13"/>
        <v>23.473159396221597</v>
      </c>
      <c r="AA44">
        <f t="shared" si="14"/>
        <v>3.7405720709679624E-2</v>
      </c>
      <c r="AB44">
        <f t="shared" si="14"/>
        <v>0.3360165966739288</v>
      </c>
      <c r="AC44">
        <f t="shared" si="16"/>
        <v>2.4238769879724526E-2</v>
      </c>
      <c r="AD44">
        <f t="shared" si="8"/>
        <v>26.483877258775404</v>
      </c>
    </row>
    <row r="45" spans="1:30" x14ac:dyDescent="0.2">
      <c r="A45">
        <f t="shared" si="9"/>
        <v>42</v>
      </c>
      <c r="B45" s="2">
        <v>2.7459999999999998E-2</v>
      </c>
      <c r="C45">
        <f t="shared" si="0"/>
        <v>0.31558727842369294</v>
      </c>
      <c r="E45">
        <f t="shared" si="2"/>
        <v>102</v>
      </c>
      <c r="F45">
        <v>0.50954043000000004</v>
      </c>
      <c r="G45">
        <f t="shared" si="3"/>
        <v>1.0858367228099039E-3</v>
      </c>
      <c r="L45">
        <f t="shared" si="1"/>
        <v>41</v>
      </c>
      <c r="M45">
        <f t="shared" si="4"/>
        <v>245519.56404584373</v>
      </c>
      <c r="N45">
        <f t="shared" si="5"/>
        <v>61379.891011460932</v>
      </c>
      <c r="O45">
        <f t="shared" si="6"/>
        <v>306899.45505730464</v>
      </c>
      <c r="Q45" s="19">
        <f t="shared" si="7"/>
        <v>1.3984463381144533E-5</v>
      </c>
      <c r="R45">
        <f t="shared" si="10"/>
        <v>1.430892531368237E-4</v>
      </c>
      <c r="T45">
        <f t="shared" si="11"/>
        <v>99993.483207718207</v>
      </c>
      <c r="U45">
        <f t="shared" si="12"/>
        <v>100000</v>
      </c>
      <c r="W45">
        <f t="shared" si="15"/>
        <v>112.61002284435754</v>
      </c>
      <c r="Y45">
        <f t="shared" si="13"/>
        <v>1.3675913897774545</v>
      </c>
      <c r="Z45">
        <f t="shared" si="13"/>
        <v>13.994128956781358</v>
      </c>
      <c r="AA45">
        <f t="shared" si="14"/>
        <v>1.9576972859799965E-2</v>
      </c>
      <c r="AB45">
        <f t="shared" si="14"/>
        <v>0.20032495439155321</v>
      </c>
      <c r="AC45">
        <f t="shared" si="16"/>
        <v>1.3234918786230536E-2</v>
      </c>
      <c r="AD45">
        <f t="shared" si="8"/>
        <v>15.594857192596395</v>
      </c>
    </row>
    <row r="46" spans="1:30" x14ac:dyDescent="0.2">
      <c r="A46">
        <f>A45+1</f>
        <v>43</v>
      </c>
      <c r="B46" s="2">
        <v>2.7570000000000001E-2</v>
      </c>
      <c r="C46">
        <f t="shared" si="0"/>
        <v>0.30559028870269933</v>
      </c>
      <c r="E46">
        <f t="shared" si="2"/>
        <v>103</v>
      </c>
      <c r="F46">
        <v>0.54443039999999998</v>
      </c>
      <c r="G46">
        <f t="shared" si="3"/>
        <v>4.9467420147581884E-4</v>
      </c>
      <c r="L46">
        <f t="shared" si="1"/>
        <v>42</v>
      </c>
      <c r="M46">
        <f t="shared" si="4"/>
        <v>253495.64278885693</v>
      </c>
      <c r="N46">
        <f t="shared" si="5"/>
        <v>63373.910697214233</v>
      </c>
      <c r="O46">
        <f t="shared" si="6"/>
        <v>316869.55348607118</v>
      </c>
      <c r="Q46" s="19">
        <f t="shared" si="7"/>
        <v>6.7925621062676314E-6</v>
      </c>
      <c r="R46">
        <f t="shared" si="10"/>
        <v>8.1907553617214165E-5</v>
      </c>
      <c r="T46">
        <f t="shared" si="11"/>
        <v>99993.68825443153</v>
      </c>
      <c r="U46">
        <f t="shared" si="12"/>
        <v>100000</v>
      </c>
      <c r="W46">
        <f t="shared" si="15"/>
        <v>114.8622233012447</v>
      </c>
      <c r="Y46">
        <f t="shared" si="13"/>
        <v>0.66427064427352456</v>
      </c>
      <c r="Z46">
        <f t="shared" si="13"/>
        <v>8.0105587437635446</v>
      </c>
      <c r="AA46">
        <f t="shared" si="14"/>
        <v>9.5089867278418637E-3</v>
      </c>
      <c r="AB46">
        <f t="shared" si="14"/>
        <v>0.11467057506409983</v>
      </c>
      <c r="AC46">
        <f t="shared" si="16"/>
        <v>6.8417227634491153E-3</v>
      </c>
      <c r="AD46">
        <f t="shared" si="8"/>
        <v>8.8058506725924595</v>
      </c>
    </row>
    <row r="47" spans="1:30" x14ac:dyDescent="0.2">
      <c r="A47">
        <f t="shared" si="9"/>
        <v>44</v>
      </c>
      <c r="B47" s="2">
        <v>2.768E-2</v>
      </c>
      <c r="C47">
        <f t="shared" si="0"/>
        <v>0.29584488475613535</v>
      </c>
      <c r="E47">
        <f t="shared" si="2"/>
        <v>104</v>
      </c>
      <c r="F47">
        <v>0.57924222000000003</v>
      </c>
      <c r="G47">
        <f t="shared" si="3"/>
        <v>2.0813801883623825E-4</v>
      </c>
      <c r="L47">
        <f t="shared" si="1"/>
        <v>43</v>
      </c>
      <c r="M47">
        <f t="shared" si="4"/>
        <v>261788.42377360319</v>
      </c>
      <c r="N47">
        <f t="shared" si="5"/>
        <v>65447.105943400798</v>
      </c>
      <c r="O47">
        <f t="shared" si="6"/>
        <v>327235.52971700398</v>
      </c>
      <c r="Q47" s="19">
        <f t="shared" si="7"/>
        <v>3.0816163081004426E-6</v>
      </c>
      <c r="R47">
        <f t="shared" si="10"/>
        <v>4.2686715202628218E-5</v>
      </c>
      <c r="T47">
        <f t="shared" si="11"/>
        <v>99993.888194225947</v>
      </c>
      <c r="U47">
        <f t="shared" si="12"/>
        <v>100000</v>
      </c>
      <c r="W47">
        <f t="shared" si="15"/>
        <v>117.15946776726959</v>
      </c>
      <c r="Y47">
        <f t="shared" si="13"/>
        <v>0.3013636550451656</v>
      </c>
      <c r="Z47">
        <f t="shared" si="13"/>
        <v>4.1747607468170393</v>
      </c>
      <c r="AA47">
        <f t="shared" si="14"/>
        <v>4.3139991519757859E-3</v>
      </c>
      <c r="AB47">
        <f t="shared" si="14"/>
        <v>5.9761401283679502E-2</v>
      </c>
      <c r="AC47">
        <f t="shared" si="16"/>
        <v>3.2829862293137901E-3</v>
      </c>
      <c r="AD47">
        <f t="shared" si="8"/>
        <v>4.5434827885271742</v>
      </c>
    </row>
    <row r="48" spans="1:30" x14ac:dyDescent="0.2">
      <c r="A48">
        <f t="shared" si="9"/>
        <v>45</v>
      </c>
      <c r="B48" s="3">
        <v>2.7789999999999999E-2</v>
      </c>
      <c r="C48">
        <f t="shared" si="0"/>
        <v>0.28634726254782406</v>
      </c>
      <c r="E48">
        <f t="shared" si="2"/>
        <v>105</v>
      </c>
      <c r="F48">
        <v>0.61364118000000001</v>
      </c>
      <c r="G48">
        <f t="shared" si="3"/>
        <v>8.0415959354706781E-5</v>
      </c>
      <c r="L48">
        <f t="shared" si="1"/>
        <v>44</v>
      </c>
      <c r="M48">
        <f t="shared" si="4"/>
        <v>270411.97641779046</v>
      </c>
      <c r="N48">
        <f t="shared" si="5"/>
        <v>67602.994104447615</v>
      </c>
      <c r="O48">
        <f t="shared" si="6"/>
        <v>338014.97052223806</v>
      </c>
      <c r="Q48" s="19">
        <f t="shared" si="7"/>
        <v>1.298598905672186E-6</v>
      </c>
      <c r="R48">
        <f t="shared" si="10"/>
        <v>2.069194905760965E-5</v>
      </c>
      <c r="T48">
        <f t="shared" si="11"/>
        <v>99994.083102304881</v>
      </c>
      <c r="U48">
        <f t="shared" si="12"/>
        <v>100000</v>
      </c>
      <c r="W48">
        <f t="shared" si="15"/>
        <v>119.50265712261498</v>
      </c>
      <c r="Y48">
        <f t="shared" si="13"/>
        <v>0.12699545833875911</v>
      </c>
      <c r="Z48">
        <f t="shared" si="13"/>
        <v>2.0236726178342237</v>
      </c>
      <c r="AA48">
        <f t="shared" si="14"/>
        <v>1.8179308964648543E-3</v>
      </c>
      <c r="AB48">
        <f t="shared" si="14"/>
        <v>2.8968728680653508E-2</v>
      </c>
      <c r="AC48">
        <f t="shared" si="16"/>
        <v>1.4710730497682284E-3</v>
      </c>
      <c r="AD48">
        <f t="shared" si="8"/>
        <v>2.1829258087998689</v>
      </c>
    </row>
    <row r="49" spans="1:30" x14ac:dyDescent="0.2">
      <c r="A49">
        <f t="shared" si="9"/>
        <v>46</v>
      </c>
      <c r="B49" s="2">
        <v>2.7890000000000002E-2</v>
      </c>
      <c r="C49">
        <f t="shared" si="0"/>
        <v>0.27722107123474271</v>
      </c>
      <c r="E49">
        <f t="shared" si="2"/>
        <v>106</v>
      </c>
      <c r="F49">
        <v>0.64730123000000006</v>
      </c>
      <c r="G49">
        <f t="shared" si="3"/>
        <v>2.836260995277507E-5</v>
      </c>
      <c r="L49">
        <f t="shared" si="1"/>
        <v>45</v>
      </c>
      <c r="M49">
        <f t="shared" si="4"/>
        <v>279381.05392796925</v>
      </c>
      <c r="N49">
        <f t="shared" si="5"/>
        <v>69845.263481992311</v>
      </c>
      <c r="O49">
        <f t="shared" si="6"/>
        <v>349226.31740996154</v>
      </c>
      <c r="Q49" s="19">
        <f t="shared" si="7"/>
        <v>5.0541592321147894E-7</v>
      </c>
      <c r="R49">
        <f t="shared" si="10"/>
        <v>9.2771741938039069E-6</v>
      </c>
      <c r="T49">
        <f t="shared" si="11"/>
        <v>99994.273054749036</v>
      </c>
      <c r="U49">
        <f t="shared" si="12"/>
        <v>100000</v>
      </c>
      <c r="W49">
        <f t="shared" si="15"/>
        <v>121.89271026506728</v>
      </c>
      <c r="Y49">
        <f t="shared" si="13"/>
        <v>4.9426846479526512E-2</v>
      </c>
      <c r="Z49">
        <f t="shared" si="13"/>
        <v>0.90730763615402199</v>
      </c>
      <c r="AA49">
        <f t="shared" si="14"/>
        <v>7.0754176964557384E-4</v>
      </c>
      <c r="AB49">
        <f t="shared" si="14"/>
        <v>1.298804387132547E-2</v>
      </c>
      <c r="AC49">
        <f t="shared" si="16"/>
        <v>6.1214653510595156E-4</v>
      </c>
      <c r="AD49">
        <f t="shared" si="8"/>
        <v>0.9710422148096256</v>
      </c>
    </row>
    <row r="50" spans="1:30" x14ac:dyDescent="0.2">
      <c r="A50">
        <f t="shared" si="9"/>
        <v>47</v>
      </c>
      <c r="B50" s="2">
        <v>2.7990000000000001E-2</v>
      </c>
      <c r="C50">
        <f t="shared" si="0"/>
        <v>0.26833206954847777</v>
      </c>
      <c r="E50">
        <f t="shared" si="2"/>
        <v>107</v>
      </c>
      <c r="F50">
        <v>0.67990812</v>
      </c>
      <c r="G50">
        <f t="shared" si="3"/>
        <v>9.0786411414904827E-6</v>
      </c>
      <c r="L50">
        <f t="shared" si="1"/>
        <v>46</v>
      </c>
      <c r="M50">
        <f t="shared" si="4"/>
        <v>288578.35244514415</v>
      </c>
      <c r="N50">
        <f t="shared" si="5"/>
        <v>72144.588111286037</v>
      </c>
      <c r="O50">
        <f t="shared" si="6"/>
        <v>360722.9405564302</v>
      </c>
      <c r="Q50" s="19">
        <f t="shared" si="7"/>
        <v>1.8062650722360778E-7</v>
      </c>
      <c r="R50">
        <f t="shared" si="10"/>
        <v>3.8251096232934697E-6</v>
      </c>
      <c r="T50">
        <f t="shared" si="11"/>
        <v>99994.455578575304</v>
      </c>
      <c r="U50">
        <f t="shared" si="12"/>
        <v>100000</v>
      </c>
      <c r="W50">
        <f t="shared" si="15"/>
        <v>124.33056447036863</v>
      </c>
      <c r="Y50">
        <f t="shared" si="13"/>
        <v>1.7664292969320806E-2</v>
      </c>
      <c r="Z50">
        <f t="shared" si="13"/>
        <v>0.3740957211581013</v>
      </c>
      <c r="AA50">
        <f t="shared" si="14"/>
        <v>2.5286308954037965E-4</v>
      </c>
      <c r="AB50">
        <f t="shared" si="14"/>
        <v>5.3551534726108572E-3</v>
      </c>
      <c r="AC50">
        <f t="shared" si="16"/>
        <v>2.3521143212906859E-4</v>
      </c>
      <c r="AD50">
        <f t="shared" si="8"/>
        <v>0.39760324212170239</v>
      </c>
    </row>
    <row r="51" spans="1:30" x14ac:dyDescent="0.2">
      <c r="A51">
        <f>A50+1</f>
        <v>48</v>
      </c>
      <c r="B51" s="2">
        <v>2.8080000000000001E-2</v>
      </c>
      <c r="C51">
        <f t="shared" si="0"/>
        <v>0.25980082480022593</v>
      </c>
      <c r="E51">
        <f t="shared" si="2"/>
        <v>108</v>
      </c>
      <c r="F51">
        <v>0.71117909999999995</v>
      </c>
      <c r="G51">
        <f t="shared" si="3"/>
        <v>2.622101305262309E-6</v>
      </c>
      <c r="L51">
        <f t="shared" si="1"/>
        <v>47</v>
      </c>
      <c r="M51">
        <f t="shared" si="4"/>
        <v>298138.05012056872</v>
      </c>
      <c r="N51">
        <f t="shared" si="5"/>
        <v>74534.512530142179</v>
      </c>
      <c r="O51">
        <f t="shared" si="6"/>
        <v>372672.56265071093</v>
      </c>
      <c r="Q51" s="19">
        <f t="shared" si="7"/>
        <v>5.8928740907625384E-8</v>
      </c>
      <c r="R51">
        <f t="shared" si="10"/>
        <v>1.4420103769894913E-6</v>
      </c>
      <c r="T51">
        <f t="shared" si="11"/>
        <v>99994.633358609033</v>
      </c>
      <c r="U51">
        <f t="shared" si="12"/>
        <v>100000</v>
      </c>
      <c r="W51">
        <f t="shared" si="15"/>
        <v>126.81717575977601</v>
      </c>
      <c r="Y51">
        <f t="shared" si="13"/>
        <v>5.7629215688329311E-3</v>
      </c>
      <c r="Z51">
        <f t="shared" si="13"/>
        <v>0.14102861486957224</v>
      </c>
      <c r="AA51">
        <f t="shared" si="14"/>
        <v>8.2495809778794518E-5</v>
      </c>
      <c r="AB51">
        <f t="shared" si="14"/>
        <v>2.018814527785288E-3</v>
      </c>
      <c r="AC51">
        <f t="shared" si="16"/>
        <v>8.3008843543582426E-5</v>
      </c>
      <c r="AD51">
        <f t="shared" si="8"/>
        <v>0.14897585561951285</v>
      </c>
    </row>
    <row r="52" spans="1:30" x14ac:dyDescent="0.2">
      <c r="A52">
        <f t="shared" si="9"/>
        <v>49</v>
      </c>
      <c r="B52" s="2">
        <v>2.8170000000000001E-2</v>
      </c>
      <c r="C52">
        <f t="shared" si="0"/>
        <v>0.25149554583419231</v>
      </c>
      <c r="E52">
        <f t="shared" si="2"/>
        <v>109</v>
      </c>
      <c r="F52">
        <v>0.74086099999999999</v>
      </c>
      <c r="G52">
        <f t="shared" si="3"/>
        <v>6.794887101443695E-7</v>
      </c>
      <c r="L52">
        <f t="shared" si="1"/>
        <v>48</v>
      </c>
      <c r="M52">
        <f t="shared" si="4"/>
        <v>307928.19869419612</v>
      </c>
      <c r="N52">
        <f t="shared" si="5"/>
        <v>76982.049673549031</v>
      </c>
      <c r="O52">
        <f t="shared" si="6"/>
        <v>384910.24836774514</v>
      </c>
      <c r="Q52" s="19">
        <f t="shared" si="7"/>
        <v>1.744791560341811E-8</v>
      </c>
      <c r="R52">
        <f t="shared" si="10"/>
        <v>4.9414892981513823E-7</v>
      </c>
      <c r="T52">
        <f t="shared" si="11"/>
        <v>99994.803983503996</v>
      </c>
      <c r="U52">
        <f t="shared" si="12"/>
        <v>100000</v>
      </c>
      <c r="W52">
        <f t="shared" si="15"/>
        <v>129.35351927497152</v>
      </c>
      <c r="Y52">
        <f t="shared" si="13"/>
        <v>1.7063174808694553E-3</v>
      </c>
      <c r="Z52">
        <f t="shared" si="13"/>
        <v>4.8327765335920515E-2</v>
      </c>
      <c r="AA52">
        <f t="shared" si="14"/>
        <v>2.4425812609583207E-5</v>
      </c>
      <c r="AB52">
        <f t="shared" si="14"/>
        <v>6.9180850174119354E-4</v>
      </c>
      <c r="AC52">
        <f t="shared" si="16"/>
        <v>2.6737238859514682E-5</v>
      </c>
      <c r="AD52">
        <f t="shared" si="8"/>
        <v>5.0777054370000262E-2</v>
      </c>
    </row>
    <row r="53" spans="1:30" x14ac:dyDescent="0.2">
      <c r="A53">
        <f t="shared" si="9"/>
        <v>50</v>
      </c>
      <c r="B53" s="3">
        <v>2.826E-2</v>
      </c>
      <c r="C53">
        <f t="shared" si="0"/>
        <v>0.24341195085092968</v>
      </c>
      <c r="E53">
        <f t="shared" si="2"/>
        <v>110</v>
      </c>
      <c r="F53">
        <v>0.76874483999999998</v>
      </c>
      <c r="G53">
        <f t="shared" si="3"/>
        <v>1.5713527038262981E-7</v>
      </c>
      <c r="L53">
        <f t="shared" si="1"/>
        <v>49</v>
      </c>
      <c r="M53">
        <f t="shared" si="4"/>
        <v>318097.08491912193</v>
      </c>
      <c r="N53">
        <f t="shared" si="5"/>
        <v>79524.271229780483</v>
      </c>
      <c r="O53">
        <f t="shared" si="6"/>
        <v>397621.35614890244</v>
      </c>
      <c r="Q53" s="19">
        <f t="shared" si="7"/>
        <v>4.6613734861255179E-9</v>
      </c>
      <c r="R53">
        <f t="shared" si="10"/>
        <v>1.5303931262714978E-7</v>
      </c>
      <c r="T53">
        <f t="shared" si="11"/>
        <v>99994.970089083319</v>
      </c>
      <c r="U53">
        <f t="shared" si="12"/>
        <v>100000</v>
      </c>
      <c r="W53">
        <f t="shared" si="15"/>
        <v>131.94058966047095</v>
      </c>
      <c r="Y53">
        <f t="shared" si="13"/>
        <v>4.5585939646814551E-4</v>
      </c>
      <c r="Z53">
        <f t="shared" si="13"/>
        <v>1.4967244774935249E-2</v>
      </c>
      <c r="AA53">
        <f t="shared" si="14"/>
        <v>6.5255946324683404E-6</v>
      </c>
      <c r="AB53">
        <f t="shared" si="14"/>
        <v>2.1425503767800969E-4</v>
      </c>
      <c r="AC53">
        <f t="shared" si="16"/>
        <v>7.8180971516889665E-6</v>
      </c>
      <c r="AD53">
        <f t="shared" si="8"/>
        <v>1.5651702900865563E-2</v>
      </c>
    </row>
    <row r="54" spans="1:30" x14ac:dyDescent="0.2">
      <c r="E54">
        <f t="shared" si="2"/>
        <v>111</v>
      </c>
      <c r="F54">
        <v>0.79466567999999993</v>
      </c>
      <c r="G54">
        <f t="shared" si="3"/>
        <v>3.2265263892033445E-8</v>
      </c>
      <c r="L54">
        <f t="shared" si="1"/>
        <v>50</v>
      </c>
      <c r="M54">
        <f t="shared" si="4"/>
        <v>328660.93764226715</v>
      </c>
      <c r="N54">
        <f t="shared" si="5"/>
        <v>82165.234410566787</v>
      </c>
      <c r="O54">
        <f t="shared" si="6"/>
        <v>410826.17205283395</v>
      </c>
      <c r="Q54" s="19">
        <f t="shared" si="7"/>
        <v>1.1173478890344997E-9</v>
      </c>
      <c r="R54">
        <f t="shared" si="10"/>
        <v>4.2592301141754724E-8</v>
      </c>
      <c r="T54">
        <f t="shared" si="11"/>
        <v>99995.131760982971</v>
      </c>
      <c r="U54">
        <f t="shared" si="12"/>
        <v>100000</v>
      </c>
      <c r="W54">
        <f t="shared" si="15"/>
        <v>134.57940145368036</v>
      </c>
      <c r="Y54">
        <f t="shared" si="13"/>
        <v>1.0927130370035003E-4</v>
      </c>
      <c r="Z54">
        <f t="shared" si="13"/>
        <v>4.1655270516636114E-3</v>
      </c>
      <c r="AA54">
        <f t="shared" si="14"/>
        <v>1.5642108914160537E-6</v>
      </c>
      <c r="AB54">
        <f t="shared" si="14"/>
        <v>5.9629221598456613E-5</v>
      </c>
      <c r="AC54">
        <f t="shared" si="16"/>
        <v>2.0623451830113128E-6</v>
      </c>
      <c r="AD54">
        <f t="shared" si="8"/>
        <v>4.3380541330368455E-3</v>
      </c>
    </row>
    <row r="55" spans="1:30" x14ac:dyDescent="0.2">
      <c r="E55">
        <f t="shared" si="2"/>
        <v>112</v>
      </c>
      <c r="F55">
        <v>0.81850801000000006</v>
      </c>
      <c r="G55">
        <f t="shared" si="3"/>
        <v>5.8558869516402925E-9</v>
      </c>
    </row>
    <row r="56" spans="1:30" x14ac:dyDescent="0.2">
      <c r="E56">
        <f t="shared" si="2"/>
        <v>113</v>
      </c>
      <c r="F56">
        <v>0.84019901000000008</v>
      </c>
      <c r="G56">
        <f t="shared" si="3"/>
        <v>9.3577653220020044E-10</v>
      </c>
    </row>
    <row r="57" spans="1:30" x14ac:dyDescent="0.2">
      <c r="E57">
        <f t="shared" si="2"/>
        <v>114</v>
      </c>
      <c r="F57">
        <v>0.85971164999999994</v>
      </c>
      <c r="G57">
        <f t="shared" si="3"/>
        <v>1.3127854567108806E-10</v>
      </c>
    </row>
    <row r="58" spans="1:30" x14ac:dyDescent="0.2">
      <c r="E58">
        <f t="shared" si="2"/>
        <v>115</v>
      </c>
      <c r="F58">
        <v>0.87705601999999994</v>
      </c>
      <c r="G58">
        <f t="shared" si="3"/>
        <v>1.6139906893415345E-11</v>
      </c>
    </row>
    <row r="59" spans="1:30" x14ac:dyDescent="0.2">
      <c r="E59">
        <f t="shared" si="2"/>
        <v>116</v>
      </c>
      <c r="F59">
        <v>0.89227828999999992</v>
      </c>
      <c r="G59">
        <f t="shared" si="3"/>
        <v>1.73861836979949E-12</v>
      </c>
    </row>
    <row r="60" spans="1:30" x14ac:dyDescent="0.2">
      <c r="E60">
        <f t="shared" si="2"/>
        <v>117</v>
      </c>
      <c r="F60">
        <v>0.90545023000000002</v>
      </c>
      <c r="G60">
        <f t="shared" si="3"/>
        <v>1.6438596698231669E-13</v>
      </c>
    </row>
    <row r="61" spans="1:30" x14ac:dyDescent="0.2">
      <c r="E61">
        <f t="shared" si="2"/>
        <v>118</v>
      </c>
      <c r="F61">
        <v>0.91666747999999998</v>
      </c>
      <c r="G61">
        <f t="shared" si="3"/>
        <v>1.3698696881273249E-14</v>
      </c>
    </row>
    <row r="62" spans="1:30" x14ac:dyDescent="0.2">
      <c r="E62">
        <f t="shared" si="2"/>
        <v>119</v>
      </c>
      <c r="F62">
        <v>0.92604048000000005</v>
      </c>
      <c r="G62">
        <f t="shared" si="3"/>
        <v>1.0131490459644658E-15</v>
      </c>
    </row>
  </sheetData>
  <mergeCells count="10">
    <mergeCell ref="AF1:AG1"/>
    <mergeCell ref="AF2:AG2"/>
    <mergeCell ref="A1:C1"/>
    <mergeCell ref="E1:G1"/>
    <mergeCell ref="I1:J1"/>
    <mergeCell ref="L1:W1"/>
    <mergeCell ref="Y1:AD1"/>
    <mergeCell ref="M2:O2"/>
    <mergeCell ref="Q2:R2"/>
    <mergeCell ref="T2:U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9FCBF-D085-4F89-99D7-F1B7600FA5B5}">
  <dimension ref="A1:AN62"/>
  <sheetViews>
    <sheetView topLeftCell="S1" workbookViewId="0">
      <selection activeCell="AG15" sqref="AG15"/>
    </sheetView>
  </sheetViews>
  <sheetFormatPr baseColWidth="10" defaultRowHeight="15" x14ac:dyDescent="0.2"/>
  <cols>
    <col min="3" max="3" width="13.83203125" customWidth="1"/>
    <col min="7" max="7" width="14.83203125" customWidth="1"/>
    <col min="9" max="9" width="14.33203125" customWidth="1"/>
    <col min="17" max="17" width="17.1640625" customWidth="1"/>
  </cols>
  <sheetData>
    <row r="1" spans="1:40" x14ac:dyDescent="0.2">
      <c r="A1" s="67" t="s">
        <v>80</v>
      </c>
      <c r="B1" s="67"/>
      <c r="C1" s="67"/>
      <c r="E1" s="68" t="s">
        <v>3</v>
      </c>
      <c r="F1" s="68"/>
      <c r="G1" s="68"/>
      <c r="H1" s="8"/>
      <c r="I1" s="67" t="s">
        <v>6</v>
      </c>
      <c r="J1" s="69"/>
      <c r="L1" s="67" t="s">
        <v>14</v>
      </c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Y1" s="67" t="s">
        <v>26</v>
      </c>
      <c r="Z1" s="69"/>
      <c r="AA1" s="69"/>
      <c r="AB1" s="69"/>
      <c r="AC1" s="69"/>
      <c r="AD1" s="69"/>
      <c r="AF1" s="70" t="s">
        <v>33</v>
      </c>
      <c r="AG1" s="70"/>
      <c r="AI1" s="6" t="s">
        <v>34</v>
      </c>
      <c r="AJ1" s="6" t="s">
        <v>38</v>
      </c>
      <c r="AK1" s="6" t="s">
        <v>39</v>
      </c>
      <c r="AM1" s="20" t="s">
        <v>58</v>
      </c>
      <c r="AN1" s="5"/>
    </row>
    <row r="2" spans="1:40" x14ac:dyDescent="0.2">
      <c r="A2" s="1" t="s">
        <v>0</v>
      </c>
      <c r="B2" s="1" t="s">
        <v>2</v>
      </c>
      <c r="C2" s="9" t="s">
        <v>1</v>
      </c>
      <c r="E2" s="1" t="s">
        <v>4</v>
      </c>
      <c r="F2" s="1" t="s">
        <v>5</v>
      </c>
      <c r="G2" s="1" t="s">
        <v>20</v>
      </c>
      <c r="I2" s="7" t="s">
        <v>11</v>
      </c>
      <c r="J2" s="11">
        <v>0.02</v>
      </c>
      <c r="M2" s="72" t="s">
        <v>22</v>
      </c>
      <c r="N2" s="73"/>
      <c r="O2" s="73"/>
      <c r="Q2" s="72" t="s">
        <v>21</v>
      </c>
      <c r="R2" s="73"/>
      <c r="T2" s="72" t="s">
        <v>23</v>
      </c>
      <c r="U2" s="73"/>
      <c r="W2" s="13" t="s">
        <v>7</v>
      </c>
      <c r="Y2" s="14" t="s">
        <v>27</v>
      </c>
      <c r="Z2" s="14" t="s">
        <v>28</v>
      </c>
      <c r="AA2" s="14" t="s">
        <v>29</v>
      </c>
      <c r="AB2" s="14" t="s">
        <v>30</v>
      </c>
      <c r="AC2" s="14" t="s">
        <v>7</v>
      </c>
      <c r="AD2" s="14" t="s">
        <v>32</v>
      </c>
      <c r="AF2" s="71">
        <f>SUM(AD4:AD54)</f>
        <v>93555.249263434176</v>
      </c>
      <c r="AG2" s="71"/>
      <c r="AI2">
        <f>J10-AF2</f>
        <v>6444.7507365658239</v>
      </c>
      <c r="AJ2">
        <f>'Base Case'!AI2-AI2</f>
        <v>-5972.5796999105078</v>
      </c>
      <c r="AK2">
        <f>MAX(0,AJ2)</f>
        <v>0</v>
      </c>
      <c r="AM2" cm="1">
        <f t="array" ref="AM2">MMULT(TRANSPOSE(AD4:AD54),A3:A53)/AF2</f>
        <v>4.6455297918316649</v>
      </c>
    </row>
    <row r="3" spans="1:40" x14ac:dyDescent="0.2">
      <c r="A3">
        <v>0</v>
      </c>
      <c r="B3" s="4">
        <v>0</v>
      </c>
      <c r="C3">
        <f>EXP(-A3*B3)</f>
        <v>1</v>
      </c>
      <c r="E3">
        <v>60</v>
      </c>
      <c r="F3">
        <v>6.4678699999999997E-3</v>
      </c>
      <c r="G3">
        <f>1-F3</f>
        <v>0.99353212999999996</v>
      </c>
      <c r="I3" s="7" t="s">
        <v>7</v>
      </c>
      <c r="J3" s="10">
        <v>50</v>
      </c>
      <c r="L3" s="1" t="s">
        <v>0</v>
      </c>
      <c r="M3" s="1" t="s">
        <v>16</v>
      </c>
      <c r="N3" s="1" t="s">
        <v>17</v>
      </c>
      <c r="O3" s="1" t="s">
        <v>18</v>
      </c>
      <c r="Q3" s="16" t="s">
        <v>44</v>
      </c>
      <c r="R3" s="1" t="s">
        <v>19</v>
      </c>
      <c r="T3" s="1" t="s">
        <v>24</v>
      </c>
      <c r="U3" s="1" t="s">
        <v>25</v>
      </c>
    </row>
    <row r="4" spans="1:40" x14ac:dyDescent="0.2">
      <c r="A4">
        <v>1</v>
      </c>
      <c r="B4" s="2">
        <v>3.5970000000000002E-2</v>
      </c>
      <c r="C4">
        <f t="shared" ref="C4:C53" si="0">EXP(-A4*B4)</f>
        <v>0.96466923312602004</v>
      </c>
      <c r="E4">
        <f>E3+1</f>
        <v>61</v>
      </c>
      <c r="F4">
        <v>7.1002599999999997E-3</v>
      </c>
      <c r="G4">
        <f>(1-F4)*G3</f>
        <v>0.98647779355864618</v>
      </c>
      <c r="I4" s="7" t="s">
        <v>31</v>
      </c>
      <c r="J4" s="10">
        <v>20</v>
      </c>
      <c r="L4">
        <f t="shared" ref="L4:L54" si="1">A3</f>
        <v>0</v>
      </c>
      <c r="M4">
        <f>J9</f>
        <v>80000</v>
      </c>
      <c r="N4">
        <f>J8</f>
        <v>20000</v>
      </c>
      <c r="O4">
        <f>M4+N4</f>
        <v>100000</v>
      </c>
      <c r="Q4" s="19">
        <v>0</v>
      </c>
      <c r="R4">
        <v>0</v>
      </c>
      <c r="T4">
        <v>0</v>
      </c>
      <c r="U4">
        <v>0</v>
      </c>
      <c r="W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f>SUM(Y4:AC4)</f>
        <v>0</v>
      </c>
    </row>
    <row r="5" spans="1:40" x14ac:dyDescent="0.2">
      <c r="A5">
        <f>A4+1</f>
        <v>2</v>
      </c>
      <c r="B5" s="2">
        <v>3.1269999999999999E-2</v>
      </c>
      <c r="C5">
        <f t="shared" si="0"/>
        <v>0.93937548704248364</v>
      </c>
      <c r="E5">
        <f t="shared" ref="E5:E62" si="2">E4+1</f>
        <v>62</v>
      </c>
      <c r="F5">
        <v>7.8151000000000002E-3</v>
      </c>
      <c r="G5">
        <f t="shared" ref="G5:G62" si="3">(1-F5)*G4</f>
        <v>0.97876837095420599</v>
      </c>
      <c r="I5" s="7" t="s">
        <v>15</v>
      </c>
      <c r="J5" s="12">
        <v>1.4E-2</v>
      </c>
      <c r="L5">
        <f t="shared" si="1"/>
        <v>1</v>
      </c>
      <c r="M5">
        <f t="shared" ref="M5:M54" si="4">$M$4/C4</f>
        <v>82929.979782561553</v>
      </c>
      <c r="N5">
        <f t="shared" ref="N5:N54" si="5">$N$4/C4</f>
        <v>20732.494945640388</v>
      </c>
      <c r="O5">
        <f t="shared" ref="O5:O54" si="6">M5+N5</f>
        <v>103662.47472820194</v>
      </c>
      <c r="Q5" s="19">
        <f>G3*(1-$J$7)^A3*$J$11</f>
        <v>0.39741285199999998</v>
      </c>
      <c r="R5">
        <f>1*(1-$J$7)^A3*F3</f>
        <v>6.4678699999999997E-3</v>
      </c>
      <c r="T5">
        <f>(O5-20)*C4</f>
        <v>99980.706615337476</v>
      </c>
      <c r="U5">
        <f>MAX(O5,$O$4)*C4</f>
        <v>100000</v>
      </c>
      <c r="W5">
        <f>$J$3*(1+$J$2)</f>
        <v>51</v>
      </c>
      <c r="Y5">
        <f>(1-$J$6)*(T5*Q5)</f>
        <v>38859.478170235045</v>
      </c>
      <c r="Z5">
        <f>(1-$J$6)*(U5*R5)</f>
        <v>632.55768599999988</v>
      </c>
      <c r="AA5">
        <f>$J$5*(T5*Q5)</f>
        <v>556.2706486536714</v>
      </c>
      <c r="AB5">
        <f>$J$5*(U5*R5)</f>
        <v>9.0550179999999987</v>
      </c>
      <c r="AC5">
        <f>W5*C4*(1-$J$7)^A3*1</f>
        <v>49.19813088942702</v>
      </c>
      <c r="AD5">
        <f t="shared" ref="AD5:AD54" si="7">SUM(Y5:AC5)</f>
        <v>40106.559653778138</v>
      </c>
    </row>
    <row r="6" spans="1:40" x14ac:dyDescent="0.2">
      <c r="A6">
        <f t="shared" ref="A6:A53" si="8">A5+1</f>
        <v>3</v>
      </c>
      <c r="B6" s="2">
        <v>2.8930000000000001E-2</v>
      </c>
      <c r="C6">
        <f t="shared" si="0"/>
        <v>0.91686961803738021</v>
      </c>
      <c r="E6">
        <f t="shared" si="2"/>
        <v>63</v>
      </c>
      <c r="F6">
        <v>8.6648699999999999E-3</v>
      </c>
      <c r="G6">
        <f t="shared" si="3"/>
        <v>0.97028747025977602</v>
      </c>
      <c r="I6" s="7" t="s">
        <v>8</v>
      </c>
      <c r="J6" s="12">
        <v>2.1999999999999999E-2</v>
      </c>
      <c r="L6">
        <f t="shared" si="1"/>
        <v>2</v>
      </c>
      <c r="M6">
        <f t="shared" si="4"/>
        <v>85162.963163825843</v>
      </c>
      <c r="N6">
        <f t="shared" si="5"/>
        <v>21290.740790956461</v>
      </c>
      <c r="O6">
        <f t="shared" si="6"/>
        <v>106453.70395478231</v>
      </c>
      <c r="Q6" s="19">
        <f>G4*(1-$J$7)^A4*(1-$J$11)*$J$7</f>
        <v>7.5465551207236414E-2</v>
      </c>
      <c r="R6">
        <f t="shared" ref="R6:R54" si="9">G3*(1-$J$7)^A4*F4</f>
        <v>5.9961859751507295E-3</v>
      </c>
      <c r="T6">
        <f t="shared" ref="T6:T54" si="10">(O6-20)*C5</f>
        <v>99981.212490259146</v>
      </c>
      <c r="U6">
        <f t="shared" ref="U6:U54" si="11">MAX(O6,$O$4)*C5</f>
        <v>100000</v>
      </c>
      <c r="W6">
        <f>W5*(1+$J$2)</f>
        <v>52.02</v>
      </c>
      <c r="Y6">
        <f t="shared" ref="Y6:Z54" si="12">(1-$J$6)*(T6*Q6)</f>
        <v>7379.1442901044411</v>
      </c>
      <c r="Z6">
        <f t="shared" si="12"/>
        <v>586.42698836974125</v>
      </c>
      <c r="AA6">
        <f t="shared" ref="AA6:AB54" si="13">$J$5*(T6*Q6)</f>
        <v>105.63192235323331</v>
      </c>
      <c r="AB6">
        <f t="shared" si="13"/>
        <v>8.3946603652110205</v>
      </c>
      <c r="AC6">
        <f>W5*C4*(1-$J$7)^A3*G3</f>
        <v>48.879923774591219</v>
      </c>
      <c r="AD6">
        <f t="shared" si="7"/>
        <v>8128.4777849672191</v>
      </c>
    </row>
    <row r="7" spans="1:40" x14ac:dyDescent="0.2">
      <c r="A7">
        <f t="shared" si="8"/>
        <v>4</v>
      </c>
      <c r="B7" s="2">
        <v>2.7629999999999998E-2</v>
      </c>
      <c r="C7">
        <f t="shared" si="0"/>
        <v>0.89536842264195826</v>
      </c>
      <c r="E7">
        <f t="shared" si="2"/>
        <v>64</v>
      </c>
      <c r="F7">
        <v>9.6527000000000002E-3</v>
      </c>
      <c r="G7">
        <f t="shared" si="3"/>
        <v>0.9609215763955995</v>
      </c>
      <c r="I7" s="7" t="s">
        <v>9</v>
      </c>
      <c r="J7" s="11">
        <v>0.15</v>
      </c>
      <c r="L7">
        <f t="shared" si="1"/>
        <v>3</v>
      </c>
      <c r="M7">
        <f t="shared" si="4"/>
        <v>87253.409237450003</v>
      </c>
      <c r="N7">
        <f t="shared" si="5"/>
        <v>21813.352309362501</v>
      </c>
      <c r="O7">
        <f t="shared" si="6"/>
        <v>109066.7615468125</v>
      </c>
      <c r="Q7" s="19">
        <f t="shared" ref="Q7:Q54" si="14">G5*(1-$J$7)^A5*(1-$J$11)*$J$7</f>
        <v>6.3644413321297236E-2</v>
      </c>
      <c r="R7">
        <f t="shared" si="9"/>
        <v>5.5700578317080269E-3</v>
      </c>
      <c r="T7">
        <f t="shared" si="10"/>
        <v>99981.662607639257</v>
      </c>
      <c r="U7">
        <f t="shared" si="11"/>
        <v>100000</v>
      </c>
      <c r="W7">
        <f t="shared" ref="W7:W54" si="15">W6*(1+$J$2)</f>
        <v>53.060400000000001</v>
      </c>
      <c r="Y7">
        <f t="shared" si="12"/>
        <v>6223.2822258409578</v>
      </c>
      <c r="Z7">
        <f t="shared" si="12"/>
        <v>544.7516559410451</v>
      </c>
      <c r="AA7">
        <f t="shared" si="13"/>
        <v>89.085839633715153</v>
      </c>
      <c r="AB7">
        <f t="shared" si="13"/>
        <v>7.7980809643912385</v>
      </c>
      <c r="AC7">
        <f t="shared" ref="AC7:AC54" si="16">W6*C5*(1-$J$7)^A4*G4</f>
        <v>40.97470259589133</v>
      </c>
      <c r="AD7">
        <f t="shared" si="7"/>
        <v>6905.892504976001</v>
      </c>
    </row>
    <row r="8" spans="1:40" x14ac:dyDescent="0.2">
      <c r="A8">
        <f t="shared" si="8"/>
        <v>5</v>
      </c>
      <c r="B8" s="3">
        <v>2.6849999999999999E-2</v>
      </c>
      <c r="C8">
        <f t="shared" si="0"/>
        <v>0.87437144441584536</v>
      </c>
      <c r="E8">
        <f t="shared" si="2"/>
        <v>65</v>
      </c>
      <c r="F8">
        <v>1.0795270000000001E-2</v>
      </c>
      <c r="G8">
        <f t="shared" si="3"/>
        <v>0.95054816852958335</v>
      </c>
      <c r="I8" s="7" t="s">
        <v>10</v>
      </c>
      <c r="J8" s="10">
        <v>20000</v>
      </c>
      <c r="L8">
        <f t="shared" si="1"/>
        <v>4</v>
      </c>
      <c r="M8">
        <f t="shared" si="4"/>
        <v>89348.69488019745</v>
      </c>
      <c r="N8">
        <f t="shared" si="5"/>
        <v>22337.173720049363</v>
      </c>
      <c r="O8">
        <f t="shared" si="6"/>
        <v>111685.86860024682</v>
      </c>
      <c r="Q8" s="19">
        <f t="shared" si="14"/>
        <v>5.3629001340595638E-2</v>
      </c>
      <c r="R8">
        <f t="shared" si="9"/>
        <v>5.208333138966805E-3</v>
      </c>
      <c r="T8">
        <f t="shared" si="10"/>
        <v>99982.092631547173</v>
      </c>
      <c r="U8">
        <f t="shared" si="11"/>
        <v>100000</v>
      </c>
      <c r="W8">
        <f t="shared" si="15"/>
        <v>54.121608000000002</v>
      </c>
      <c r="Y8">
        <f t="shared" si="12"/>
        <v>5243.9771046177993</v>
      </c>
      <c r="Z8">
        <f t="shared" si="12"/>
        <v>509.37498099095347</v>
      </c>
      <c r="AA8">
        <f t="shared" si="13"/>
        <v>75.067156916819215</v>
      </c>
      <c r="AB8">
        <f t="shared" si="13"/>
        <v>7.2916663945535269</v>
      </c>
      <c r="AC8">
        <f t="shared" si="16"/>
        <v>34.402965473215332</v>
      </c>
      <c r="AD8">
        <f t="shared" si="7"/>
        <v>5870.1138743933407</v>
      </c>
    </row>
    <row r="9" spans="1:40" x14ac:dyDescent="0.2">
      <c r="A9">
        <f t="shared" si="8"/>
        <v>6</v>
      </c>
      <c r="B9" s="2">
        <v>2.6440000000000002E-2</v>
      </c>
      <c r="C9">
        <f t="shared" si="0"/>
        <v>0.85330349293915797</v>
      </c>
      <c r="E9">
        <f t="shared" si="2"/>
        <v>66</v>
      </c>
      <c r="F9">
        <v>1.1728260000000001E-2</v>
      </c>
      <c r="G9">
        <f t="shared" si="3"/>
        <v>0.93939989246654454</v>
      </c>
      <c r="I9" s="7" t="s">
        <v>12</v>
      </c>
      <c r="J9" s="10">
        <v>80000</v>
      </c>
      <c r="L9">
        <f t="shared" si="1"/>
        <v>5</v>
      </c>
      <c r="M9">
        <f t="shared" si="4"/>
        <v>91494.296286684912</v>
      </c>
      <c r="N9">
        <f t="shared" si="5"/>
        <v>22873.574071671228</v>
      </c>
      <c r="O9">
        <f t="shared" si="6"/>
        <v>114367.87035835614</v>
      </c>
      <c r="Q9" s="19">
        <f t="shared" si="14"/>
        <v>4.5144636177451979E-2</v>
      </c>
      <c r="R9">
        <f t="shared" si="9"/>
        <v>4.8890551339368041E-3</v>
      </c>
      <c r="T9">
        <f t="shared" si="10"/>
        <v>99982.512571111685</v>
      </c>
      <c r="U9">
        <f t="shared" si="11"/>
        <v>100000</v>
      </c>
      <c r="W9">
        <f t="shared" si="15"/>
        <v>55.204040160000005</v>
      </c>
      <c r="Y9">
        <f t="shared" si="12"/>
        <v>4414.3733227394878</v>
      </c>
      <c r="Z9">
        <f t="shared" si="12"/>
        <v>478.1495920990194</v>
      </c>
      <c r="AA9">
        <f t="shared" si="13"/>
        <v>63.191438157824976</v>
      </c>
      <c r="AB9">
        <f t="shared" si="13"/>
        <v>6.8446771875115253</v>
      </c>
      <c r="AC9">
        <f t="shared" si="16"/>
        <v>28.875510138529314</v>
      </c>
      <c r="AD9">
        <f t="shared" si="7"/>
        <v>4991.4345403223733</v>
      </c>
    </row>
    <row r="10" spans="1:40" x14ac:dyDescent="0.2">
      <c r="A10">
        <f t="shared" si="8"/>
        <v>7</v>
      </c>
      <c r="B10" s="2">
        <v>2.622E-2</v>
      </c>
      <c r="C10">
        <f t="shared" si="0"/>
        <v>0.83231858232873779</v>
      </c>
      <c r="E10">
        <f t="shared" si="2"/>
        <v>67</v>
      </c>
      <c r="F10">
        <v>1.2797940000000001E-2</v>
      </c>
      <c r="G10">
        <f t="shared" si="3"/>
        <v>0.9273775090067512</v>
      </c>
      <c r="I10" s="7" t="s">
        <v>13</v>
      </c>
      <c r="J10" s="10">
        <f>J8+J9</f>
        <v>100000</v>
      </c>
      <c r="L10">
        <f t="shared" si="1"/>
        <v>6</v>
      </c>
      <c r="M10">
        <f t="shared" si="4"/>
        <v>93753.278478263703</v>
      </c>
      <c r="N10">
        <f t="shared" si="5"/>
        <v>23438.319619565926</v>
      </c>
      <c r="O10">
        <f t="shared" si="6"/>
        <v>117191.59809782963</v>
      </c>
      <c r="Q10" s="19">
        <f t="shared" si="14"/>
        <v>3.7958694494734914E-2</v>
      </c>
      <c r="R10">
        <f t="shared" si="9"/>
        <v>4.6027361788806417E-3</v>
      </c>
      <c r="T10">
        <f t="shared" si="10"/>
        <v>99982.933930141226</v>
      </c>
      <c r="U10">
        <f t="shared" si="11"/>
        <v>100000</v>
      </c>
      <c r="W10">
        <f t="shared" si="15"/>
        <v>56.308120963200004</v>
      </c>
      <c r="Y10">
        <f t="shared" si="12"/>
        <v>3711.7267675791832</v>
      </c>
      <c r="Z10">
        <f t="shared" si="12"/>
        <v>450.14759829452674</v>
      </c>
      <c r="AA10">
        <f t="shared" si="13"/>
        <v>53.13310301238095</v>
      </c>
      <c r="AB10">
        <f t="shared" si="13"/>
        <v>6.4438306504328988</v>
      </c>
      <c r="AC10">
        <f t="shared" si="16"/>
        <v>24.211989499224298</v>
      </c>
      <c r="AD10">
        <f t="shared" si="7"/>
        <v>4245.6632890357487</v>
      </c>
    </row>
    <row r="11" spans="1:40" x14ac:dyDescent="0.2">
      <c r="A11">
        <f t="shared" si="8"/>
        <v>8</v>
      </c>
      <c r="B11" s="2">
        <v>2.614E-2</v>
      </c>
      <c r="C11">
        <f t="shared" si="0"/>
        <v>0.8112978740569462</v>
      </c>
      <c r="E11">
        <f t="shared" si="2"/>
        <v>68</v>
      </c>
      <c r="F11">
        <v>1.397499E-2</v>
      </c>
      <c r="G11">
        <f t="shared" si="3"/>
        <v>0.91441741759215689</v>
      </c>
      <c r="I11" s="21" t="s">
        <v>47</v>
      </c>
      <c r="J11" s="25">
        <v>0.4</v>
      </c>
      <c r="L11">
        <f t="shared" si="1"/>
        <v>7</v>
      </c>
      <c r="M11">
        <f t="shared" si="4"/>
        <v>96117.041837716286</v>
      </c>
      <c r="N11">
        <f t="shared" si="5"/>
        <v>24029.260459429071</v>
      </c>
      <c r="O11">
        <f t="shared" si="6"/>
        <v>120146.30229714536</v>
      </c>
      <c r="Q11" s="19">
        <f t="shared" si="14"/>
        <v>3.1886479297974078E-2</v>
      </c>
      <c r="R11">
        <f t="shared" si="9"/>
        <v>4.2045669172288535E-3</v>
      </c>
      <c r="T11">
        <f t="shared" si="10"/>
        <v>99983.353628353419</v>
      </c>
      <c r="U11">
        <f t="shared" si="11"/>
        <v>100000</v>
      </c>
      <c r="W11">
        <f t="shared" si="15"/>
        <v>57.434283382464002</v>
      </c>
      <c r="Y11">
        <f t="shared" si="12"/>
        <v>3117.9785586290373</v>
      </c>
      <c r="Z11">
        <f t="shared" si="12"/>
        <v>411.20664450498185</v>
      </c>
      <c r="AA11">
        <f t="shared" si="13"/>
        <v>44.633639898575183</v>
      </c>
      <c r="AB11">
        <f t="shared" si="13"/>
        <v>5.886393684120395</v>
      </c>
      <c r="AC11">
        <f t="shared" si="16"/>
        <v>20.264846398804838</v>
      </c>
      <c r="AD11">
        <f t="shared" si="7"/>
        <v>3599.9700831155192</v>
      </c>
    </row>
    <row r="12" spans="1:40" x14ac:dyDescent="0.2">
      <c r="A12">
        <f t="shared" si="8"/>
        <v>9</v>
      </c>
      <c r="B12" s="2">
        <v>2.6120000000000001E-2</v>
      </c>
      <c r="C12">
        <f t="shared" si="0"/>
        <v>0.79050760649052454</v>
      </c>
      <c r="E12">
        <f t="shared" si="2"/>
        <v>69</v>
      </c>
      <c r="F12">
        <v>1.5660050000000002E-2</v>
      </c>
      <c r="G12">
        <f t="shared" si="3"/>
        <v>0.90009759511179277</v>
      </c>
      <c r="L12">
        <f t="shared" si="1"/>
        <v>8</v>
      </c>
      <c r="M12">
        <f t="shared" si="4"/>
        <v>98607.432064323002</v>
      </c>
      <c r="N12">
        <f t="shared" si="5"/>
        <v>24651.858016080751</v>
      </c>
      <c r="O12">
        <f t="shared" si="6"/>
        <v>123259.29008040375</v>
      </c>
      <c r="Q12" s="19">
        <f t="shared" si="14"/>
        <v>2.675663834174126E-2</v>
      </c>
      <c r="R12">
        <f t="shared" si="9"/>
        <v>3.8541006837411918E-3</v>
      </c>
      <c r="T12">
        <f t="shared" si="10"/>
        <v>99983.774042518853</v>
      </c>
      <c r="U12">
        <f t="shared" si="11"/>
        <v>100000</v>
      </c>
      <c r="W12">
        <f t="shared" si="15"/>
        <v>58.582969050113284</v>
      </c>
      <c r="Y12">
        <f t="shared" si="12"/>
        <v>2616.3746290918975</v>
      </c>
      <c r="Z12">
        <f t="shared" si="12"/>
        <v>376.93104686988858</v>
      </c>
      <c r="AA12">
        <f t="shared" si="13"/>
        <v>37.453215549372764</v>
      </c>
      <c r="AB12">
        <f t="shared" si="13"/>
        <v>5.3957409572376687</v>
      </c>
      <c r="AC12">
        <f t="shared" si="16"/>
        <v>16.936546462787241</v>
      </c>
      <c r="AD12">
        <f t="shared" si="7"/>
        <v>3053.0911789311835</v>
      </c>
    </row>
    <row r="13" spans="1:40" x14ac:dyDescent="0.2">
      <c r="A13">
        <f t="shared" si="8"/>
        <v>10</v>
      </c>
      <c r="B13" s="3">
        <v>2.6159999999999999E-2</v>
      </c>
      <c r="C13">
        <f t="shared" si="0"/>
        <v>0.76981888968614964</v>
      </c>
      <c r="E13">
        <f t="shared" si="2"/>
        <v>70</v>
      </c>
      <c r="F13">
        <v>1.7473579999999999E-2</v>
      </c>
      <c r="G13">
        <f t="shared" si="3"/>
        <v>0.88436966777579928</v>
      </c>
      <c r="L13">
        <f t="shared" si="1"/>
        <v>9</v>
      </c>
      <c r="M13">
        <f t="shared" si="4"/>
        <v>101200.7972385765</v>
      </c>
      <c r="N13">
        <f t="shared" si="5"/>
        <v>25300.199309644126</v>
      </c>
      <c r="O13">
        <f t="shared" si="6"/>
        <v>126500.99654822063</v>
      </c>
      <c r="Q13" s="19">
        <f t="shared" si="14"/>
        <v>2.2425307400209534E-2</v>
      </c>
      <c r="R13">
        <f t="shared" si="9"/>
        <v>3.5315021141170341E-3</v>
      </c>
      <c r="T13">
        <f t="shared" si="10"/>
        <v>99984.189847870191</v>
      </c>
      <c r="U13">
        <f t="shared" si="11"/>
        <v>100000</v>
      </c>
      <c r="W13">
        <f t="shared" si="15"/>
        <v>59.754628431115549</v>
      </c>
      <c r="Y13">
        <f t="shared" si="12"/>
        <v>2192.8483162644116</v>
      </c>
      <c r="Z13">
        <f t="shared" si="12"/>
        <v>345.38090676064593</v>
      </c>
      <c r="AA13">
        <f t="shared" si="13"/>
        <v>31.390466694991577</v>
      </c>
      <c r="AB13">
        <f t="shared" si="13"/>
        <v>4.9441029597638479</v>
      </c>
      <c r="AC13">
        <f t="shared" si="16"/>
        <v>14.129954241959833</v>
      </c>
      <c r="AD13">
        <f t="shared" si="7"/>
        <v>2588.6937469217723</v>
      </c>
    </row>
    <row r="14" spans="1:40" x14ac:dyDescent="0.2">
      <c r="A14">
        <f t="shared" si="8"/>
        <v>11</v>
      </c>
      <c r="B14" s="2">
        <v>2.631E-2</v>
      </c>
      <c r="C14">
        <f t="shared" si="0"/>
        <v>0.74870517334432718</v>
      </c>
      <c r="E14">
        <f t="shared" si="2"/>
        <v>71</v>
      </c>
      <c r="F14">
        <v>1.9737480000000002E-2</v>
      </c>
      <c r="G14">
        <f t="shared" si="3"/>
        <v>0.86691443914546784</v>
      </c>
      <c r="L14">
        <f t="shared" si="1"/>
        <v>10</v>
      </c>
      <c r="M14">
        <f t="shared" si="4"/>
        <v>103920.54686085385</v>
      </c>
      <c r="N14">
        <f t="shared" si="5"/>
        <v>25980.136715213463</v>
      </c>
      <c r="O14">
        <f t="shared" si="6"/>
        <v>129900.68357606731</v>
      </c>
      <c r="Q14" s="19">
        <f t="shared" si="14"/>
        <v>1.8763007070298349E-2</v>
      </c>
      <c r="R14">
        <f t="shared" si="9"/>
        <v>3.3167135542194852E-3</v>
      </c>
      <c r="T14">
        <f t="shared" si="10"/>
        <v>99984.603622206268</v>
      </c>
      <c r="U14">
        <f t="shared" si="11"/>
        <v>100000</v>
      </c>
      <c r="W14">
        <f t="shared" si="15"/>
        <v>60.949720999737863</v>
      </c>
      <c r="Y14">
        <f t="shared" si="12"/>
        <v>1834.7395645413765</v>
      </c>
      <c r="Z14">
        <f t="shared" si="12"/>
        <v>324.37458560266566</v>
      </c>
      <c r="AA14">
        <f t="shared" si="13"/>
        <v>26.264165545582077</v>
      </c>
      <c r="AB14">
        <f t="shared" si="13"/>
        <v>4.6433989759072798</v>
      </c>
      <c r="AC14">
        <f t="shared" si="16"/>
        <v>11.769919673164781</v>
      </c>
      <c r="AD14">
        <f t="shared" si="7"/>
        <v>2201.791634338696</v>
      </c>
    </row>
    <row r="15" spans="1:40" x14ac:dyDescent="0.2">
      <c r="A15">
        <f t="shared" si="8"/>
        <v>12</v>
      </c>
      <c r="B15" s="2">
        <v>2.6329999999999999E-2</v>
      </c>
      <c r="C15">
        <f t="shared" si="0"/>
        <v>0.72908861312888584</v>
      </c>
      <c r="E15">
        <f t="shared" si="2"/>
        <v>72</v>
      </c>
      <c r="F15">
        <v>2.1721769999999998E-2</v>
      </c>
      <c r="G15">
        <f t="shared" si="3"/>
        <v>0.84808352308867097</v>
      </c>
      <c r="L15">
        <f t="shared" si="1"/>
        <v>11</v>
      </c>
      <c r="M15">
        <f t="shared" si="4"/>
        <v>106851.13826936021</v>
      </c>
      <c r="N15">
        <f t="shared" si="5"/>
        <v>26712.784567340052</v>
      </c>
      <c r="O15">
        <f t="shared" si="6"/>
        <v>133563.92283670025</v>
      </c>
      <c r="Q15" s="19">
        <f t="shared" si="14"/>
        <v>1.5669877640432685E-2</v>
      </c>
      <c r="R15">
        <f t="shared" si="9"/>
        <v>3.0964263257878912E-3</v>
      </c>
      <c r="T15">
        <f t="shared" si="10"/>
        <v>99985.025896533116</v>
      </c>
      <c r="U15">
        <f t="shared" si="11"/>
        <v>100000</v>
      </c>
      <c r="W15">
        <f t="shared" si="15"/>
        <v>62.168715419732621</v>
      </c>
      <c r="Y15">
        <f t="shared" si="12"/>
        <v>1532.2845529973356</v>
      </c>
      <c r="Z15">
        <f t="shared" si="12"/>
        <v>302.83049466205574</v>
      </c>
      <c r="AA15">
        <f t="shared" si="13"/>
        <v>21.93454370343834</v>
      </c>
      <c r="AB15">
        <f t="shared" si="13"/>
        <v>4.3349968561030474</v>
      </c>
      <c r="AC15">
        <f t="shared" si="16"/>
        <v>9.781832418842793</v>
      </c>
      <c r="AD15">
        <f t="shared" si="7"/>
        <v>1871.1664206377757</v>
      </c>
    </row>
    <row r="16" spans="1:40" x14ac:dyDescent="0.2">
      <c r="A16">
        <f t="shared" si="8"/>
        <v>13</v>
      </c>
      <c r="B16" s="2">
        <v>2.6370000000000001E-2</v>
      </c>
      <c r="C16">
        <f t="shared" si="0"/>
        <v>0.70977305563018611</v>
      </c>
      <c r="E16">
        <f t="shared" si="2"/>
        <v>73</v>
      </c>
      <c r="F16">
        <v>2.3921029999999999E-2</v>
      </c>
      <c r="G16">
        <f t="shared" si="3"/>
        <v>0.82779649169036118</v>
      </c>
      <c r="L16">
        <f t="shared" si="1"/>
        <v>12</v>
      </c>
      <c r="M16">
        <f t="shared" si="4"/>
        <v>109726.03132104858</v>
      </c>
      <c r="N16">
        <f t="shared" si="5"/>
        <v>27431.507830262144</v>
      </c>
      <c r="O16">
        <f t="shared" si="6"/>
        <v>137157.53915131072</v>
      </c>
      <c r="Q16" s="19">
        <f t="shared" si="14"/>
        <v>1.305650468231687E-2</v>
      </c>
      <c r="R16">
        <f t="shared" si="9"/>
        <v>2.921014578343492E-3</v>
      </c>
      <c r="T16">
        <f t="shared" si="10"/>
        <v>99985.41822773742</v>
      </c>
      <c r="U16">
        <f t="shared" si="11"/>
        <v>100000</v>
      </c>
      <c r="W16">
        <f t="shared" si="15"/>
        <v>63.412089728127278</v>
      </c>
      <c r="Y16">
        <f t="shared" si="12"/>
        <v>1276.7399594662791</v>
      </c>
      <c r="Z16">
        <f t="shared" si="12"/>
        <v>285.67522576199354</v>
      </c>
      <c r="AA16">
        <f t="shared" si="13"/>
        <v>18.276441137554098</v>
      </c>
      <c r="AB16">
        <f t="shared" si="13"/>
        <v>4.0894204096808888</v>
      </c>
      <c r="AC16">
        <f t="shared" si="16"/>
        <v>8.1041192611500144</v>
      </c>
      <c r="AD16">
        <f t="shared" si="7"/>
        <v>1592.8851660366577</v>
      </c>
    </row>
    <row r="17" spans="1:30" x14ac:dyDescent="0.2">
      <c r="A17">
        <f t="shared" si="8"/>
        <v>14</v>
      </c>
      <c r="B17" s="2">
        <v>2.6409999999999999E-2</v>
      </c>
      <c r="C17">
        <f t="shared" si="0"/>
        <v>0.69091394491216429</v>
      </c>
      <c r="E17">
        <f t="shared" si="2"/>
        <v>74</v>
      </c>
      <c r="F17">
        <v>2.5978890000000001E-2</v>
      </c>
      <c r="G17">
        <f t="shared" si="3"/>
        <v>0.80629125769035137</v>
      </c>
      <c r="L17">
        <f t="shared" si="1"/>
        <v>13</v>
      </c>
      <c r="M17">
        <f t="shared" si="4"/>
        <v>112712.08362364561</v>
      </c>
      <c r="N17">
        <f t="shared" si="5"/>
        <v>28178.020905911402</v>
      </c>
      <c r="O17">
        <f t="shared" si="6"/>
        <v>140890.10452955702</v>
      </c>
      <c r="Q17" s="19">
        <f t="shared" si="14"/>
        <v>1.0856960147013111E-2</v>
      </c>
      <c r="R17">
        <f t="shared" si="9"/>
        <v>2.6785425884025397E-3</v>
      </c>
      <c r="T17">
        <f t="shared" si="10"/>
        <v>99985.804538887402</v>
      </c>
      <c r="U17">
        <f t="shared" si="11"/>
        <v>100000.00000000001</v>
      </c>
      <c r="W17">
        <f t="shared" si="15"/>
        <v>64.680331522689826</v>
      </c>
      <c r="Y17">
        <f t="shared" si="12"/>
        <v>1061.6599734525369</v>
      </c>
      <c r="Z17">
        <f t="shared" si="12"/>
        <v>261.96146514576844</v>
      </c>
      <c r="AA17">
        <f t="shared" si="13"/>
        <v>15.197586532040404</v>
      </c>
      <c r="AB17">
        <f t="shared" si="13"/>
        <v>3.7499596237635564</v>
      </c>
      <c r="AC17">
        <f t="shared" si="16"/>
        <v>6.707131178204393</v>
      </c>
      <c r="AD17">
        <f t="shared" si="7"/>
        <v>1349.2761159323136</v>
      </c>
    </row>
    <row r="18" spans="1:30" x14ac:dyDescent="0.2">
      <c r="A18">
        <f t="shared" si="8"/>
        <v>15</v>
      </c>
      <c r="B18" s="3">
        <v>2.6360000000000001E-2</v>
      </c>
      <c r="C18">
        <f t="shared" si="0"/>
        <v>0.67341062112038597</v>
      </c>
      <c r="E18">
        <f t="shared" si="2"/>
        <v>75</v>
      </c>
      <c r="F18">
        <v>2.922232E-2</v>
      </c>
      <c r="G18">
        <f t="shared" si="3"/>
        <v>0.78272955654492149</v>
      </c>
      <c r="L18">
        <f t="shared" si="1"/>
        <v>14</v>
      </c>
      <c r="M18">
        <f t="shared" si="4"/>
        <v>115788.66020741611</v>
      </c>
      <c r="N18">
        <f t="shared" si="5"/>
        <v>28947.165051854026</v>
      </c>
      <c r="O18">
        <f t="shared" si="6"/>
        <v>144735.82525927015</v>
      </c>
      <c r="Q18" s="19">
        <f t="shared" si="14"/>
        <v>9.0076629059834632E-3</v>
      </c>
      <c r="R18">
        <f t="shared" si="9"/>
        <v>2.452813544196436E-3</v>
      </c>
      <c r="T18">
        <f t="shared" si="10"/>
        <v>99986.181721101762</v>
      </c>
      <c r="U18">
        <f t="shared" si="11"/>
        <v>100000.00000000001</v>
      </c>
      <c r="W18">
        <f t="shared" si="15"/>
        <v>65.973938153143621</v>
      </c>
      <c r="Y18">
        <f t="shared" si="12"/>
        <v>880.82770015568815</v>
      </c>
      <c r="Z18">
        <f t="shared" si="12"/>
        <v>239.88516462241148</v>
      </c>
      <c r="AA18">
        <f t="shared" si="13"/>
        <v>12.608985482801263</v>
      </c>
      <c r="AB18">
        <f t="shared" si="13"/>
        <v>3.4339389618750111</v>
      </c>
      <c r="AC18">
        <f t="shared" si="16"/>
        <v>5.5380577490381651</v>
      </c>
      <c r="AD18">
        <f t="shared" si="7"/>
        <v>1142.293846971814</v>
      </c>
    </row>
    <row r="19" spans="1:30" x14ac:dyDescent="0.2">
      <c r="A19">
        <f t="shared" si="8"/>
        <v>16</v>
      </c>
      <c r="B19" s="2">
        <v>2.6200000000000001E-2</v>
      </c>
      <c r="C19">
        <f t="shared" si="0"/>
        <v>0.65757266758197042</v>
      </c>
      <c r="E19">
        <f t="shared" si="2"/>
        <v>76</v>
      </c>
      <c r="F19">
        <v>3.2869429999999998E-2</v>
      </c>
      <c r="G19">
        <f t="shared" si="3"/>
        <v>0.75700168217713715</v>
      </c>
      <c r="L19">
        <f t="shared" si="1"/>
        <v>15</v>
      </c>
      <c r="M19">
        <f t="shared" si="4"/>
        <v>118798.24506910822</v>
      </c>
      <c r="N19">
        <f t="shared" si="5"/>
        <v>29699.561267277055</v>
      </c>
      <c r="O19">
        <f t="shared" si="6"/>
        <v>148497.80633638529</v>
      </c>
      <c r="Q19" s="19">
        <f t="shared" si="14"/>
        <v>7.4576057488630627E-3</v>
      </c>
      <c r="R19">
        <f t="shared" si="9"/>
        <v>2.2100857913653449E-3</v>
      </c>
      <c r="T19">
        <f t="shared" si="10"/>
        <v>99986.531787577595</v>
      </c>
      <c r="U19">
        <f t="shared" si="11"/>
        <v>100000</v>
      </c>
      <c r="W19">
        <f t="shared" si="15"/>
        <v>67.293416916206496</v>
      </c>
      <c r="Y19">
        <f t="shared" si="12"/>
        <v>729.25561131402378</v>
      </c>
      <c r="Z19">
        <f t="shared" si="12"/>
        <v>216.14639039553072</v>
      </c>
      <c r="AA19">
        <f t="shared" si="13"/>
        <v>10.439241879750853</v>
      </c>
      <c r="AB19">
        <f t="shared" si="13"/>
        <v>3.0941201079114826</v>
      </c>
      <c r="AC19">
        <f t="shared" si="16"/>
        <v>4.5621124202524106</v>
      </c>
      <c r="AD19">
        <f t="shared" si="7"/>
        <v>963.49747611746932</v>
      </c>
    </row>
    <row r="20" spans="1:30" x14ac:dyDescent="0.2">
      <c r="A20">
        <f t="shared" si="8"/>
        <v>17</v>
      </c>
      <c r="B20" s="2">
        <v>2.598E-2</v>
      </c>
      <c r="C20">
        <f t="shared" si="0"/>
        <v>0.64296820748672578</v>
      </c>
      <c r="E20">
        <f t="shared" si="2"/>
        <v>77</v>
      </c>
      <c r="F20">
        <v>3.7547710000000005E-2</v>
      </c>
      <c r="G20">
        <f t="shared" si="3"/>
        <v>0.72857800254523786</v>
      </c>
      <c r="L20">
        <f t="shared" si="1"/>
        <v>16</v>
      </c>
      <c r="M20">
        <f t="shared" si="4"/>
        <v>121659.55786175908</v>
      </c>
      <c r="N20">
        <f t="shared" si="5"/>
        <v>30414.88946543977</v>
      </c>
      <c r="O20">
        <f t="shared" si="6"/>
        <v>152074.44732719884</v>
      </c>
      <c r="Q20" s="19">
        <f t="shared" si="14"/>
        <v>6.1537256261505538E-3</v>
      </c>
      <c r="R20">
        <f t="shared" si="9"/>
        <v>2.0582140042560955E-3</v>
      </c>
      <c r="T20">
        <f t="shared" si="10"/>
        <v>99986.848546648354</v>
      </c>
      <c r="U20">
        <f t="shared" si="11"/>
        <v>99999.999999999985</v>
      </c>
      <c r="W20">
        <f t="shared" si="15"/>
        <v>68.639285254530634</v>
      </c>
      <c r="Y20">
        <f t="shared" si="12"/>
        <v>601.75521627159424</v>
      </c>
      <c r="Z20">
        <f t="shared" si="12"/>
        <v>201.2933296162461</v>
      </c>
      <c r="AA20">
        <f t="shared" si="13"/>
        <v>8.6140828505136184</v>
      </c>
      <c r="AB20">
        <f t="shared" si="13"/>
        <v>2.8814996059585334</v>
      </c>
      <c r="AC20">
        <f t="shared" si="16"/>
        <v>3.7549957825125309</v>
      </c>
      <c r="AD20">
        <f t="shared" si="7"/>
        <v>818.29912412682495</v>
      </c>
    </row>
    <row r="21" spans="1:30" x14ac:dyDescent="0.2">
      <c r="A21">
        <f t="shared" si="8"/>
        <v>18</v>
      </c>
      <c r="B21" s="2">
        <v>2.5739999999999999E-2</v>
      </c>
      <c r="C21">
        <f t="shared" si="0"/>
        <v>0.62919125908722606</v>
      </c>
      <c r="E21">
        <f t="shared" si="2"/>
        <v>78</v>
      </c>
      <c r="F21">
        <v>4.150015E-2</v>
      </c>
      <c r="G21">
        <f t="shared" si="3"/>
        <v>0.69834190615291014</v>
      </c>
      <c r="L21">
        <f t="shared" si="1"/>
        <v>17</v>
      </c>
      <c r="M21">
        <f t="shared" si="4"/>
        <v>124422.94823986552</v>
      </c>
      <c r="N21">
        <f t="shared" si="5"/>
        <v>31105.737059966381</v>
      </c>
      <c r="O21">
        <f t="shared" si="6"/>
        <v>155528.68529983191</v>
      </c>
      <c r="Q21" s="19">
        <f t="shared" si="14"/>
        <v>5.0587377465762043E-3</v>
      </c>
      <c r="R21">
        <f t="shared" si="9"/>
        <v>1.9103226183529729E-3</v>
      </c>
      <c r="T21">
        <f t="shared" si="10"/>
        <v>99987.140635850272</v>
      </c>
      <c r="U21">
        <f t="shared" si="11"/>
        <v>100000</v>
      </c>
      <c r="W21">
        <f t="shared" si="15"/>
        <v>70.012070959621255</v>
      </c>
      <c r="Y21">
        <f t="shared" si="12"/>
        <v>494.68093061164967</v>
      </c>
      <c r="Z21">
        <f t="shared" si="12"/>
        <v>186.82955207492074</v>
      </c>
      <c r="AA21">
        <f t="shared" si="13"/>
        <v>7.0813221150951895</v>
      </c>
      <c r="AB21">
        <f t="shared" si="13"/>
        <v>2.6744516656941619</v>
      </c>
      <c r="AC21">
        <f t="shared" si="16"/>
        <v>3.0861151382334837</v>
      </c>
      <c r="AD21">
        <f t="shared" si="7"/>
        <v>694.35237160559325</v>
      </c>
    </row>
    <row r="22" spans="1:30" x14ac:dyDescent="0.2">
      <c r="A22">
        <f t="shared" si="8"/>
        <v>19</v>
      </c>
      <c r="B22" s="2">
        <v>2.5520000000000001E-2</v>
      </c>
      <c r="C22">
        <f t="shared" si="0"/>
        <v>0.615771084861094</v>
      </c>
      <c r="E22">
        <f t="shared" si="2"/>
        <v>79</v>
      </c>
      <c r="F22">
        <v>4.704303E-2</v>
      </c>
      <c r="G22">
        <f t="shared" si="3"/>
        <v>0.66548978691150162</v>
      </c>
      <c r="L22">
        <f t="shared" si="1"/>
        <v>18</v>
      </c>
      <c r="M22">
        <f t="shared" si="4"/>
        <v>127147.34803540785</v>
      </c>
      <c r="N22">
        <f t="shared" si="5"/>
        <v>31786.837008851962</v>
      </c>
      <c r="O22">
        <f t="shared" si="6"/>
        <v>158934.18504425982</v>
      </c>
      <c r="Q22" s="19">
        <f t="shared" si="14"/>
        <v>4.1384746693964511E-3</v>
      </c>
      <c r="R22">
        <f t="shared" si="9"/>
        <v>1.7939157243702477E-3</v>
      </c>
      <c r="T22">
        <f t="shared" si="10"/>
        <v>99987.416174818267</v>
      </c>
      <c r="U22">
        <f t="shared" si="11"/>
        <v>100000.00000000001</v>
      </c>
      <c r="W22">
        <f t="shared" si="15"/>
        <v>71.412312378813681</v>
      </c>
      <c r="Y22">
        <f t="shared" si="12"/>
        <v>404.69189053773289</v>
      </c>
      <c r="Z22">
        <f t="shared" si="12"/>
        <v>175.44495784341024</v>
      </c>
      <c r="AA22">
        <f t="shared" si="13"/>
        <v>5.7931354473704095</v>
      </c>
      <c r="AB22">
        <f t="shared" si="13"/>
        <v>2.5114820141183469</v>
      </c>
      <c r="AC22">
        <f t="shared" si="16"/>
        <v>2.5302421107622197</v>
      </c>
      <c r="AD22">
        <f t="shared" si="7"/>
        <v>590.97170795339412</v>
      </c>
    </row>
    <row r="23" spans="1:30" x14ac:dyDescent="0.2">
      <c r="A23">
        <f t="shared" si="8"/>
        <v>20</v>
      </c>
      <c r="B23" s="3">
        <v>2.5360000000000001E-2</v>
      </c>
      <c r="C23">
        <f t="shared" si="0"/>
        <v>0.60217932257416118</v>
      </c>
      <c r="E23">
        <f t="shared" si="2"/>
        <v>80</v>
      </c>
      <c r="F23">
        <v>5.2770629999999999E-2</v>
      </c>
      <c r="G23">
        <f t="shared" si="3"/>
        <v>0.63037147159761586</v>
      </c>
      <c r="L23">
        <f t="shared" si="1"/>
        <v>19</v>
      </c>
      <c r="M23">
        <f t="shared" si="4"/>
        <v>129918.40956294083</v>
      </c>
      <c r="N23">
        <f t="shared" si="5"/>
        <v>32479.602390735206</v>
      </c>
      <c r="O23">
        <f t="shared" si="6"/>
        <v>162398.01195367603</v>
      </c>
      <c r="Q23" s="19">
        <f t="shared" si="14"/>
        <v>3.371718247368503E-3</v>
      </c>
      <c r="R23">
        <f t="shared" si="9"/>
        <v>1.6220580179831128E-3</v>
      </c>
      <c r="T23">
        <f t="shared" si="10"/>
        <v>99987.684578302782</v>
      </c>
      <c r="U23">
        <f t="shared" si="11"/>
        <v>100000</v>
      </c>
      <c r="W23">
        <f t="shared" si="15"/>
        <v>72.840558626389949</v>
      </c>
      <c r="Y23">
        <f t="shared" si="12"/>
        <v>329.71343399148435</v>
      </c>
      <c r="Z23">
        <f t="shared" si="12"/>
        <v>158.63727415874843</v>
      </c>
      <c r="AA23">
        <f t="shared" si="13"/>
        <v>4.7198242084670561</v>
      </c>
      <c r="AB23">
        <f t="shared" si="13"/>
        <v>2.2708812251763582</v>
      </c>
      <c r="AC23">
        <f t="shared" si="16"/>
        <v>2.0661106131617797</v>
      </c>
      <c r="AD23">
        <f t="shared" si="7"/>
        <v>497.40752419703796</v>
      </c>
    </row>
    <row r="24" spans="1:30" x14ac:dyDescent="0.2">
      <c r="A24">
        <f t="shared" si="8"/>
        <v>21</v>
      </c>
      <c r="B24" s="2">
        <v>2.5270000000000001E-2</v>
      </c>
      <c r="C24">
        <f t="shared" si="0"/>
        <v>0.58821073643155597</v>
      </c>
      <c r="E24">
        <f t="shared" si="2"/>
        <v>81</v>
      </c>
      <c r="F24">
        <v>5.8951179999999999E-2</v>
      </c>
      <c r="G24">
        <f t="shared" si="3"/>
        <v>0.59321032950859998</v>
      </c>
      <c r="L24">
        <f t="shared" si="1"/>
        <v>20</v>
      </c>
      <c r="M24">
        <f t="shared" si="4"/>
        <v>132850.79211624313</v>
      </c>
      <c r="N24">
        <f t="shared" si="5"/>
        <v>33212.698029060783</v>
      </c>
      <c r="O24">
        <f t="shared" si="6"/>
        <v>166063.49014530392</v>
      </c>
      <c r="Q24" s="19">
        <f t="shared" si="14"/>
        <v>2.7311370440000994E-3</v>
      </c>
      <c r="R24">
        <f t="shared" si="9"/>
        <v>1.4980385140347591E-3</v>
      </c>
      <c r="T24">
        <f t="shared" si="10"/>
        <v>99987.956413548527</v>
      </c>
      <c r="U24">
        <f t="shared" si="11"/>
        <v>100000</v>
      </c>
      <c r="W24">
        <f t="shared" si="15"/>
        <v>74.297369798917757</v>
      </c>
      <c r="Y24">
        <f t="shared" si="12"/>
        <v>267.07303385718171</v>
      </c>
      <c r="Z24">
        <f t="shared" si="12"/>
        <v>146.50816667259943</v>
      </c>
      <c r="AA24">
        <f t="shared" si="13"/>
        <v>3.8231313640087361</v>
      </c>
      <c r="AB24">
        <f t="shared" si="13"/>
        <v>2.0972539196486628</v>
      </c>
      <c r="AC24">
        <f t="shared" si="16"/>
        <v>1.6803560976484733</v>
      </c>
      <c r="AD24">
        <f t="shared" si="7"/>
        <v>421.18194191108705</v>
      </c>
    </row>
    <row r="25" spans="1:30" x14ac:dyDescent="0.2">
      <c r="A25">
        <f t="shared" si="8"/>
        <v>22</v>
      </c>
      <c r="B25" s="2">
        <v>2.5239999999999999E-2</v>
      </c>
      <c r="C25">
        <f t="shared" si="0"/>
        <v>0.57391154346483342</v>
      </c>
      <c r="E25">
        <f t="shared" si="2"/>
        <v>82</v>
      </c>
      <c r="F25">
        <v>6.573641999999999E-2</v>
      </c>
      <c r="G25">
        <f t="shared" si="3"/>
        <v>0.55421480613968421</v>
      </c>
      <c r="L25">
        <f t="shared" si="1"/>
        <v>21</v>
      </c>
      <c r="M25">
        <f t="shared" si="4"/>
        <v>136005.67797406871</v>
      </c>
      <c r="N25">
        <f t="shared" si="5"/>
        <v>34001.419493517176</v>
      </c>
      <c r="O25">
        <f t="shared" si="6"/>
        <v>170007.09746758587</v>
      </c>
      <c r="Q25" s="19">
        <f t="shared" si="14"/>
        <v>2.1989612383360945E-3</v>
      </c>
      <c r="R25">
        <f t="shared" si="9"/>
        <v>1.361169434044328E-3</v>
      </c>
      <c r="T25">
        <f t="shared" si="10"/>
        <v>99988.235785271376</v>
      </c>
      <c r="U25">
        <f t="shared" si="11"/>
        <v>100000</v>
      </c>
      <c r="W25">
        <f t="shared" si="15"/>
        <v>75.783317194896114</v>
      </c>
      <c r="Y25">
        <f t="shared" si="12"/>
        <v>215.03310917623045</v>
      </c>
      <c r="Z25">
        <f t="shared" si="12"/>
        <v>133.12237064953527</v>
      </c>
      <c r="AA25">
        <f t="shared" si="13"/>
        <v>3.0781835669399045</v>
      </c>
      <c r="AB25">
        <f t="shared" si="13"/>
        <v>1.9056372076620591</v>
      </c>
      <c r="AC25">
        <f t="shared" si="16"/>
        <v>1.357688882540907</v>
      </c>
      <c r="AD25">
        <f t="shared" si="7"/>
        <v>354.49698948290859</v>
      </c>
    </row>
    <row r="26" spans="1:30" x14ac:dyDescent="0.2">
      <c r="A26">
        <f t="shared" si="8"/>
        <v>23</v>
      </c>
      <c r="B26" s="2">
        <v>2.5250000000000002E-2</v>
      </c>
      <c r="C26">
        <f t="shared" si="0"/>
        <v>0.55947860022253315</v>
      </c>
      <c r="E26">
        <f t="shared" si="2"/>
        <v>83</v>
      </c>
      <c r="F26">
        <v>7.2184380000000006E-2</v>
      </c>
      <c r="G26">
        <f t="shared" si="3"/>
        <v>0.51420915397167088</v>
      </c>
      <c r="L26">
        <f t="shared" si="1"/>
        <v>22</v>
      </c>
      <c r="M26">
        <f t="shared" si="4"/>
        <v>139394.30372322179</v>
      </c>
      <c r="N26">
        <f t="shared" si="5"/>
        <v>34848.575930805448</v>
      </c>
      <c r="O26">
        <f t="shared" si="6"/>
        <v>174242.87965402723</v>
      </c>
      <c r="Q26" s="19">
        <f t="shared" si="14"/>
        <v>1.7589303967776326E-3</v>
      </c>
      <c r="R26">
        <f t="shared" si="9"/>
        <v>1.2242961756449768E-3</v>
      </c>
      <c r="T26">
        <f t="shared" si="10"/>
        <v>99988.52176913069</v>
      </c>
      <c r="U26">
        <f t="shared" si="11"/>
        <v>99999.999999999985</v>
      </c>
      <c r="W26">
        <f t="shared" si="15"/>
        <v>77.298983538794033</v>
      </c>
      <c r="Y26">
        <f t="shared" si="12"/>
        <v>172.00364756267712</v>
      </c>
      <c r="Z26">
        <f t="shared" si="12"/>
        <v>119.73616597807872</v>
      </c>
      <c r="AA26">
        <f t="shared" si="13"/>
        <v>2.4622199037602042</v>
      </c>
      <c r="AB26">
        <f t="shared" si="13"/>
        <v>1.7140146459029673</v>
      </c>
      <c r="AC26">
        <f t="shared" si="16"/>
        <v>1.089134770818605</v>
      </c>
      <c r="AD26">
        <f t="shared" si="7"/>
        <v>297.00518286123764</v>
      </c>
    </row>
    <row r="27" spans="1:30" x14ac:dyDescent="0.2">
      <c r="A27">
        <f t="shared" si="8"/>
        <v>24</v>
      </c>
      <c r="B27" s="2">
        <v>2.529E-2</v>
      </c>
      <c r="C27">
        <f t="shared" si="0"/>
        <v>0.54500516897830875</v>
      </c>
      <c r="E27">
        <f t="shared" si="2"/>
        <v>84</v>
      </c>
      <c r="F27">
        <v>8.1257309999999999E-2</v>
      </c>
      <c r="G27">
        <f t="shared" si="3"/>
        <v>0.47242590134255708</v>
      </c>
      <c r="L27">
        <f t="shared" si="1"/>
        <v>23</v>
      </c>
      <c r="M27">
        <f t="shared" si="4"/>
        <v>142990.27696176391</v>
      </c>
      <c r="N27">
        <f t="shared" si="5"/>
        <v>35747.569240440978</v>
      </c>
      <c r="O27">
        <f t="shared" si="6"/>
        <v>178737.84620220488</v>
      </c>
      <c r="Q27" s="19">
        <f t="shared" si="14"/>
        <v>1.3968089180446473E-3</v>
      </c>
      <c r="R27">
        <f t="shared" si="9"/>
        <v>1.0920213246259989E-3</v>
      </c>
      <c r="T27">
        <f t="shared" si="10"/>
        <v>99988.810427995544</v>
      </c>
      <c r="U27">
        <f t="shared" si="11"/>
        <v>100000</v>
      </c>
      <c r="W27">
        <f t="shared" si="15"/>
        <v>78.844963209569912</v>
      </c>
      <c r="Y27">
        <f t="shared" si="12"/>
        <v>136.5926263440688</v>
      </c>
      <c r="Z27">
        <f t="shared" si="12"/>
        <v>106.79968554842269</v>
      </c>
      <c r="AA27">
        <f t="shared" si="13"/>
        <v>1.9553136695469975</v>
      </c>
      <c r="AB27">
        <f t="shared" si="13"/>
        <v>1.5288298544763985</v>
      </c>
      <c r="AC27">
        <f t="shared" si="16"/>
        <v>0.86701155980513345</v>
      </c>
      <c r="AD27">
        <f t="shared" si="7"/>
        <v>247.74346697631998</v>
      </c>
    </row>
    <row r="28" spans="1:30" x14ac:dyDescent="0.2">
      <c r="A28">
        <f t="shared" si="8"/>
        <v>25</v>
      </c>
      <c r="B28" s="3">
        <v>2.5360000000000001E-2</v>
      </c>
      <c r="C28">
        <f t="shared" si="0"/>
        <v>0.53046568886197487</v>
      </c>
      <c r="E28">
        <f t="shared" si="2"/>
        <v>85</v>
      </c>
      <c r="F28">
        <v>9.2639579999999999E-2</v>
      </c>
      <c r="G28">
        <f t="shared" si="3"/>
        <v>0.42866056426106119</v>
      </c>
      <c r="L28">
        <f t="shared" si="1"/>
        <v>24</v>
      </c>
      <c r="M28">
        <f t="shared" si="4"/>
        <v>146787.5986386911</v>
      </c>
      <c r="N28">
        <f t="shared" si="5"/>
        <v>36696.899659672774</v>
      </c>
      <c r="O28">
        <f t="shared" si="6"/>
        <v>183484.49829836388</v>
      </c>
      <c r="Q28" s="19">
        <f t="shared" si="14"/>
        <v>1.101583962469555E-3</v>
      </c>
      <c r="R28">
        <f t="shared" si="9"/>
        <v>9.5226242075994593E-4</v>
      </c>
      <c r="T28">
        <f t="shared" si="10"/>
        <v>99989.09989662045</v>
      </c>
      <c r="U28">
        <f t="shared" si="11"/>
        <v>100000.00000000001</v>
      </c>
      <c r="W28">
        <f t="shared" si="15"/>
        <v>80.421862473761308</v>
      </c>
      <c r="Y28">
        <f t="shared" si="12"/>
        <v>107.72316831278988</v>
      </c>
      <c r="Z28">
        <f t="shared" si="12"/>
        <v>93.131264750322728</v>
      </c>
      <c r="AA28">
        <f t="shared" si="13"/>
        <v>1.5420494441503665</v>
      </c>
      <c r="AB28">
        <f t="shared" si="13"/>
        <v>1.3331673890639244</v>
      </c>
      <c r="AC28">
        <f t="shared" si="16"/>
        <v>0.68462369202272644</v>
      </c>
      <c r="AD28">
        <f t="shared" si="7"/>
        <v>204.41427358834963</v>
      </c>
    </row>
    <row r="29" spans="1:30" x14ac:dyDescent="0.2">
      <c r="A29">
        <f t="shared" si="8"/>
        <v>26</v>
      </c>
      <c r="B29" s="2">
        <v>2.545E-2</v>
      </c>
      <c r="C29">
        <f t="shared" si="0"/>
        <v>0.51597343365020643</v>
      </c>
      <c r="E29">
        <f t="shared" si="2"/>
        <v>86</v>
      </c>
      <c r="F29">
        <v>0.10700140000000001</v>
      </c>
      <c r="G29">
        <f t="shared" si="3"/>
        <v>0.38279328376033767</v>
      </c>
      <c r="L29">
        <f t="shared" si="1"/>
        <v>25</v>
      </c>
      <c r="M29">
        <f t="shared" si="4"/>
        <v>150810.88500111399</v>
      </c>
      <c r="N29">
        <f t="shared" si="5"/>
        <v>37702.721250278497</v>
      </c>
      <c r="O29">
        <f t="shared" si="6"/>
        <v>188513.60625139248</v>
      </c>
      <c r="Q29" s="19">
        <f t="shared" si="14"/>
        <v>8.6026138099911731E-4</v>
      </c>
      <c r="R29">
        <f t="shared" si="9"/>
        <v>8.4538874555560508E-4</v>
      </c>
      <c r="T29">
        <f t="shared" si="10"/>
        <v>99989.390686222774</v>
      </c>
      <c r="U29">
        <f t="shared" si="11"/>
        <v>100000</v>
      </c>
      <c r="W29">
        <f t="shared" si="15"/>
        <v>82.030299723236539</v>
      </c>
      <c r="Y29">
        <f t="shared" si="12"/>
        <v>84.124637068016483</v>
      </c>
      <c r="Z29">
        <f t="shared" si="12"/>
        <v>82.679019315338181</v>
      </c>
      <c r="AA29">
        <f t="shared" si="13"/>
        <v>1.2042381584378639</v>
      </c>
      <c r="AB29">
        <f t="shared" si="13"/>
        <v>1.1835442437778472</v>
      </c>
      <c r="AC29">
        <f t="shared" si="16"/>
        <v>0.53647543800778208</v>
      </c>
      <c r="AD29">
        <f t="shared" si="7"/>
        <v>169.72791422357818</v>
      </c>
    </row>
    <row r="30" spans="1:30" x14ac:dyDescent="0.2">
      <c r="A30">
        <f t="shared" si="8"/>
        <v>27</v>
      </c>
      <c r="B30" s="2">
        <v>2.5559999999999999E-2</v>
      </c>
      <c r="C30">
        <f t="shared" si="0"/>
        <v>0.50151588354897092</v>
      </c>
      <c r="E30">
        <f t="shared" si="2"/>
        <v>87</v>
      </c>
      <c r="F30">
        <v>0.12226466000000001</v>
      </c>
      <c r="G30">
        <f t="shared" si="3"/>
        <v>0.33599119307109643</v>
      </c>
      <c r="L30">
        <f t="shared" si="1"/>
        <v>26</v>
      </c>
      <c r="M30">
        <f t="shared" si="4"/>
        <v>155046.74229843073</v>
      </c>
      <c r="N30">
        <f t="shared" si="5"/>
        <v>38761.685574607684</v>
      </c>
      <c r="O30">
        <f t="shared" si="6"/>
        <v>193808.42787303842</v>
      </c>
      <c r="Q30" s="19">
        <f t="shared" si="14"/>
        <v>6.6348205877716831E-4</v>
      </c>
      <c r="R30">
        <f t="shared" si="9"/>
        <v>7.5266794524534992E-4</v>
      </c>
      <c r="T30">
        <f t="shared" si="10"/>
        <v>99989.680531327002</v>
      </c>
      <c r="U30">
        <f t="shared" si="11"/>
        <v>100000.00000000001</v>
      </c>
      <c r="W30">
        <f t="shared" si="15"/>
        <v>83.670905717701274</v>
      </c>
      <c r="Y30">
        <f t="shared" si="12"/>
        <v>64.881849195297463</v>
      </c>
      <c r="Z30">
        <f t="shared" si="12"/>
        <v>73.610925044995227</v>
      </c>
      <c r="AA30">
        <f t="shared" si="13"/>
        <v>0.92877902733554663</v>
      </c>
      <c r="AB30">
        <f t="shared" si="13"/>
        <v>1.05373512334349</v>
      </c>
      <c r="AC30">
        <f t="shared" si="16"/>
        <v>0.41592929919797955</v>
      </c>
      <c r="AD30">
        <f t="shared" si="7"/>
        <v>140.89121769016973</v>
      </c>
    </row>
    <row r="31" spans="1:30" x14ac:dyDescent="0.2">
      <c r="A31">
        <f t="shared" si="8"/>
        <v>28</v>
      </c>
      <c r="B31" s="2">
        <v>2.5680000000000001E-2</v>
      </c>
      <c r="C31">
        <f t="shared" si="0"/>
        <v>0.48721976249292454</v>
      </c>
      <c r="E31">
        <f t="shared" si="2"/>
        <v>88</v>
      </c>
      <c r="F31">
        <v>0.13987938999999999</v>
      </c>
      <c r="G31">
        <f t="shared" si="3"/>
        <v>0.28899294993893926</v>
      </c>
      <c r="L31">
        <f t="shared" si="1"/>
        <v>27</v>
      </c>
      <c r="M31">
        <f t="shared" si="4"/>
        <v>159516.38347699179</v>
      </c>
      <c r="N31">
        <f t="shared" si="5"/>
        <v>39879.095869247947</v>
      </c>
      <c r="O31">
        <f t="shared" si="6"/>
        <v>199395.47934623974</v>
      </c>
      <c r="Q31" s="19">
        <f t="shared" si="14"/>
        <v>5.0361526717115966E-4</v>
      </c>
      <c r="R31">
        <f t="shared" si="9"/>
        <v>6.7049425321592685E-4</v>
      </c>
      <c r="T31">
        <f t="shared" si="10"/>
        <v>99989.969682329029</v>
      </c>
      <c r="U31">
        <f t="shared" si="11"/>
        <v>100000</v>
      </c>
      <c r="W31">
        <f t="shared" si="15"/>
        <v>85.344323832055295</v>
      </c>
      <c r="Y31">
        <f t="shared" si="12"/>
        <v>49.248632839490234</v>
      </c>
      <c r="Z31">
        <f t="shared" si="12"/>
        <v>65.574337964517639</v>
      </c>
      <c r="AA31">
        <f t="shared" si="13"/>
        <v>0.70499065414403206</v>
      </c>
      <c r="AB31">
        <f t="shared" si="13"/>
        <v>0.93869195450229748</v>
      </c>
      <c r="AC31">
        <f t="shared" si="16"/>
        <v>0.31826471001157586</v>
      </c>
      <c r="AD31">
        <f t="shared" si="7"/>
        <v>116.78491812266577</v>
      </c>
    </row>
    <row r="32" spans="1:30" x14ac:dyDescent="0.2">
      <c r="A32">
        <f t="shared" si="8"/>
        <v>29</v>
      </c>
      <c r="B32" s="2">
        <v>2.58E-2</v>
      </c>
      <c r="C32">
        <f t="shared" si="0"/>
        <v>0.47321757822911098</v>
      </c>
      <c r="E32">
        <f t="shared" si="2"/>
        <v>89</v>
      </c>
      <c r="F32">
        <v>0.16003311000000001</v>
      </c>
      <c r="G32">
        <f t="shared" si="3"/>
        <v>0.24274450939213651</v>
      </c>
      <c r="L32">
        <f t="shared" si="1"/>
        <v>28</v>
      </c>
      <c r="M32">
        <f t="shared" si="4"/>
        <v>164196.9520913302</v>
      </c>
      <c r="N32">
        <f t="shared" si="5"/>
        <v>41049.238022832549</v>
      </c>
      <c r="O32">
        <f t="shared" si="6"/>
        <v>205246.19011416275</v>
      </c>
      <c r="Q32" s="19">
        <f t="shared" si="14"/>
        <v>3.7573478009571829E-4</v>
      </c>
      <c r="R32">
        <f t="shared" si="9"/>
        <v>5.8153552221963732E-4</v>
      </c>
      <c r="T32">
        <f t="shared" si="10"/>
        <v>99990.255604750157</v>
      </c>
      <c r="U32">
        <f t="shared" si="11"/>
        <v>100000.00000000001</v>
      </c>
      <c r="W32">
        <f t="shared" si="15"/>
        <v>87.051210308696398</v>
      </c>
      <c r="Y32">
        <f t="shared" si="12"/>
        <v>36.743280733935421</v>
      </c>
      <c r="Z32">
        <f t="shared" si="12"/>
        <v>56.874174073080539</v>
      </c>
      <c r="AA32">
        <f t="shared" si="13"/>
        <v>0.52597743381911644</v>
      </c>
      <c r="AB32">
        <f t="shared" si="13"/>
        <v>0.81414973110749245</v>
      </c>
      <c r="AC32">
        <f t="shared" si="16"/>
        <v>0.23950562185452764</v>
      </c>
      <c r="AD32">
        <f t="shared" si="7"/>
        <v>95.197087593797107</v>
      </c>
    </row>
    <row r="33" spans="1:30" x14ac:dyDescent="0.2">
      <c r="A33">
        <f t="shared" si="8"/>
        <v>30</v>
      </c>
      <c r="B33" s="3">
        <v>2.5930000000000002E-2</v>
      </c>
      <c r="C33">
        <f t="shared" si="0"/>
        <v>0.45936967542214074</v>
      </c>
      <c r="E33">
        <f t="shared" si="2"/>
        <v>90</v>
      </c>
      <c r="F33">
        <v>0.18075868</v>
      </c>
      <c r="G33">
        <f t="shared" si="3"/>
        <v>0.1988663322971663</v>
      </c>
      <c r="L33">
        <f t="shared" si="1"/>
        <v>29</v>
      </c>
      <c r="M33">
        <f t="shared" si="4"/>
        <v>169055.42752528001</v>
      </c>
      <c r="N33">
        <f t="shared" si="5"/>
        <v>42263.856881320004</v>
      </c>
      <c r="O33">
        <f t="shared" si="6"/>
        <v>211319.28440660003</v>
      </c>
      <c r="Q33" s="19">
        <f t="shared" si="14"/>
        <v>2.747006440160233E-4</v>
      </c>
      <c r="R33">
        <f t="shared" si="9"/>
        <v>4.9637687850374705E-4</v>
      </c>
      <c r="T33">
        <f t="shared" si="10"/>
        <v>99990.535648435412</v>
      </c>
      <c r="U33">
        <f t="shared" si="11"/>
        <v>100000</v>
      </c>
      <c r="W33">
        <f t="shared" si="15"/>
        <v>88.79223451487033</v>
      </c>
      <c r="Y33">
        <f t="shared" si="12"/>
        <v>26.863180318293431</v>
      </c>
      <c r="Z33">
        <f t="shared" si="12"/>
        <v>48.545658717666463</v>
      </c>
      <c r="AA33">
        <f t="shared" si="13"/>
        <v>0.38454450353385283</v>
      </c>
      <c r="AB33">
        <f t="shared" si="13"/>
        <v>0.69492762990524581</v>
      </c>
      <c r="AC33">
        <f t="shared" si="16"/>
        <v>0.17706739482099318</v>
      </c>
      <c r="AD33">
        <f t="shared" si="7"/>
        <v>76.665378564219978</v>
      </c>
    </row>
    <row r="34" spans="1:30" x14ac:dyDescent="0.2">
      <c r="A34">
        <f t="shared" si="8"/>
        <v>31</v>
      </c>
      <c r="B34" s="2">
        <v>2.606E-2</v>
      </c>
      <c r="C34">
        <f t="shared" si="0"/>
        <v>0.44581108184767421</v>
      </c>
      <c r="E34">
        <f t="shared" si="2"/>
        <v>91</v>
      </c>
      <c r="F34">
        <v>0.20019365</v>
      </c>
      <c r="G34">
        <f t="shared" si="3"/>
        <v>0.1590545553724837</v>
      </c>
      <c r="L34">
        <f t="shared" si="1"/>
        <v>30</v>
      </c>
      <c r="M34">
        <f t="shared" si="4"/>
        <v>174151.67844173318</v>
      </c>
      <c r="N34">
        <f t="shared" si="5"/>
        <v>43537.919610433295</v>
      </c>
      <c r="O34">
        <f t="shared" si="6"/>
        <v>217689.59805216646</v>
      </c>
      <c r="Q34" s="19">
        <f t="shared" si="14"/>
        <v>1.9612852878986579E-4</v>
      </c>
      <c r="R34">
        <f t="shared" si="9"/>
        <v>4.1518909581948928E-4</v>
      </c>
      <c r="T34">
        <f t="shared" si="10"/>
        <v>99990.812606491541</v>
      </c>
      <c r="U34">
        <f t="shared" si="11"/>
        <v>99999.999999999985</v>
      </c>
      <c r="W34">
        <f t="shared" si="15"/>
        <v>90.568079205167734</v>
      </c>
      <c r="Y34">
        <f t="shared" si="12"/>
        <v>19.179607847696033</v>
      </c>
      <c r="Z34">
        <f t="shared" si="12"/>
        <v>40.605493571146042</v>
      </c>
      <c r="AA34">
        <f t="shared" si="13"/>
        <v>0.27455471356620093</v>
      </c>
      <c r="AB34">
        <f t="shared" si="13"/>
        <v>0.58126473414728486</v>
      </c>
      <c r="AC34">
        <f t="shared" si="16"/>
        <v>0.12824871496307463</v>
      </c>
      <c r="AD34">
        <f t="shared" si="7"/>
        <v>60.769169581518632</v>
      </c>
    </row>
    <row r="35" spans="1:30" x14ac:dyDescent="0.2">
      <c r="A35">
        <f t="shared" si="8"/>
        <v>32</v>
      </c>
      <c r="B35" s="2">
        <v>2.6200000000000001E-2</v>
      </c>
      <c r="C35">
        <f t="shared" si="0"/>
        <v>0.43240181315086851</v>
      </c>
      <c r="E35">
        <f t="shared" si="2"/>
        <v>92</v>
      </c>
      <c r="F35">
        <v>0.22469547000000001</v>
      </c>
      <c r="G35">
        <f t="shared" si="3"/>
        <v>0.12331571729742245</v>
      </c>
      <c r="L35">
        <f t="shared" si="1"/>
        <v>31</v>
      </c>
      <c r="M35">
        <f t="shared" si="4"/>
        <v>179448.20857399545</v>
      </c>
      <c r="N35">
        <f t="shared" si="5"/>
        <v>44862.052143498862</v>
      </c>
      <c r="O35">
        <f t="shared" si="6"/>
        <v>224310.2607174943</v>
      </c>
      <c r="Q35" s="19">
        <f t="shared" si="14"/>
        <v>1.3657510559314751E-4</v>
      </c>
      <c r="R35">
        <f t="shared" si="9"/>
        <v>3.3482382086931576E-4</v>
      </c>
      <c r="T35">
        <f t="shared" si="10"/>
        <v>99991.083778363041</v>
      </c>
      <c r="U35">
        <f t="shared" si="11"/>
        <v>99999.999999999985</v>
      </c>
      <c r="W35">
        <f t="shared" si="15"/>
        <v>92.379440789271086</v>
      </c>
      <c r="Y35">
        <f t="shared" si="12"/>
        <v>13.355854383244321</v>
      </c>
      <c r="Z35">
        <f t="shared" si="12"/>
        <v>32.745769681019077</v>
      </c>
      <c r="AA35">
        <f t="shared" si="13"/>
        <v>0.1911880995556447</v>
      </c>
      <c r="AB35">
        <f t="shared" si="13"/>
        <v>0.46875334921704204</v>
      </c>
      <c r="AC35">
        <f t="shared" si="16"/>
        <v>9.0664180602781003E-2</v>
      </c>
      <c r="AD35">
        <f t="shared" si="7"/>
        <v>46.852229693638861</v>
      </c>
    </row>
    <row r="36" spans="1:30" x14ac:dyDescent="0.2">
      <c r="A36">
        <f t="shared" si="8"/>
        <v>33</v>
      </c>
      <c r="B36" s="2">
        <v>2.6329999999999999E-2</v>
      </c>
      <c r="C36">
        <f t="shared" si="0"/>
        <v>0.41941684365792747</v>
      </c>
      <c r="E36">
        <f t="shared" si="2"/>
        <v>93</v>
      </c>
      <c r="F36">
        <v>0.24599945000000001</v>
      </c>
      <c r="G36">
        <f t="shared" si="3"/>
        <v>9.2980118665901043E-2</v>
      </c>
      <c r="L36">
        <f t="shared" si="1"/>
        <v>32</v>
      </c>
      <c r="M36">
        <f t="shared" si="4"/>
        <v>185013.10023898384</v>
      </c>
      <c r="N36">
        <f t="shared" si="5"/>
        <v>46253.27505974596</v>
      </c>
      <c r="O36">
        <f t="shared" si="6"/>
        <v>231266.37529872981</v>
      </c>
      <c r="Q36" s="19">
        <f t="shared" si="14"/>
        <v>9.2848591199521876E-5</v>
      </c>
      <c r="R36">
        <f t="shared" si="9"/>
        <v>2.5822498394059403E-4</v>
      </c>
      <c r="T36">
        <f t="shared" si="10"/>
        <v>99991.351963736975</v>
      </c>
      <c r="U36">
        <f t="shared" si="11"/>
        <v>100000</v>
      </c>
      <c r="W36">
        <f t="shared" si="15"/>
        <v>94.227029605056515</v>
      </c>
      <c r="Y36">
        <f t="shared" si="12"/>
        <v>9.0798069264052153</v>
      </c>
      <c r="Z36">
        <f t="shared" si="12"/>
        <v>25.254403429390095</v>
      </c>
      <c r="AA36">
        <f t="shared" si="13"/>
        <v>0.12997678626755932</v>
      </c>
      <c r="AB36">
        <f t="shared" si="13"/>
        <v>0.36151497751683165</v>
      </c>
      <c r="AC36">
        <f t="shared" si="16"/>
        <v>6.2496432099964597E-2</v>
      </c>
      <c r="AD36">
        <f t="shared" si="7"/>
        <v>34.888198551679665</v>
      </c>
    </row>
    <row r="37" spans="1:30" x14ac:dyDescent="0.2">
      <c r="A37">
        <f t="shared" si="8"/>
        <v>34</v>
      </c>
      <c r="B37" s="2">
        <v>2.647E-2</v>
      </c>
      <c r="C37">
        <f t="shared" si="0"/>
        <v>0.4065777912151084</v>
      </c>
      <c r="E37">
        <f t="shared" si="2"/>
        <v>94</v>
      </c>
      <c r="F37">
        <v>0.27561788000000004</v>
      </c>
      <c r="G37">
        <f t="shared" si="3"/>
        <v>6.7353135477056972E-2</v>
      </c>
      <c r="L37">
        <f t="shared" si="1"/>
        <v>33</v>
      </c>
      <c r="M37">
        <f t="shared" si="4"/>
        <v>190741.02819115025</v>
      </c>
      <c r="N37">
        <f t="shared" si="5"/>
        <v>47685.257047787563</v>
      </c>
      <c r="O37">
        <f t="shared" si="6"/>
        <v>238426.28523893782</v>
      </c>
      <c r="Q37" s="19">
        <f t="shared" si="14"/>
        <v>6.1188043356941339E-5</v>
      </c>
      <c r="R37">
        <f t="shared" si="9"/>
        <v>1.9703621291835858E-4</v>
      </c>
      <c r="T37">
        <f t="shared" si="10"/>
        <v>99991.611663126852</v>
      </c>
      <c r="U37">
        <f t="shared" si="11"/>
        <v>100000</v>
      </c>
      <c r="W37">
        <f t="shared" si="15"/>
        <v>96.111570197157647</v>
      </c>
      <c r="Y37">
        <f t="shared" si="12"/>
        <v>5.9836886662388222</v>
      </c>
      <c r="Z37">
        <f t="shared" si="12"/>
        <v>19.270141623415469</v>
      </c>
      <c r="AA37">
        <f t="shared" si="13"/>
        <v>8.5656074976833863E-2</v>
      </c>
      <c r="AB37">
        <f t="shared" si="13"/>
        <v>0.27585069808570201</v>
      </c>
      <c r="AC37">
        <f t="shared" si="16"/>
        <v>4.2033525387933847E-2</v>
      </c>
      <c r="AD37">
        <f t="shared" si="7"/>
        <v>25.657370588104762</v>
      </c>
    </row>
    <row r="38" spans="1:30" x14ac:dyDescent="0.2">
      <c r="A38">
        <f t="shared" si="8"/>
        <v>35</v>
      </c>
      <c r="B38" s="3">
        <v>2.6599999999999999E-2</v>
      </c>
      <c r="C38">
        <f t="shared" si="0"/>
        <v>0.39415935387234224</v>
      </c>
      <c r="E38">
        <f t="shared" si="2"/>
        <v>95</v>
      </c>
      <c r="F38">
        <v>0.30556044000000004</v>
      </c>
      <c r="G38">
        <f t="shared" si="3"/>
        <v>4.6772681765307828E-2</v>
      </c>
      <c r="L38">
        <f t="shared" si="1"/>
        <v>34</v>
      </c>
      <c r="M38">
        <f t="shared" si="4"/>
        <v>196764.31356693152</v>
      </c>
      <c r="N38">
        <f t="shared" si="5"/>
        <v>49191.078391732881</v>
      </c>
      <c r="O38">
        <f t="shared" si="6"/>
        <v>245955.3919586644</v>
      </c>
      <c r="Q38" s="19">
        <f t="shared" si="14"/>
        <v>3.9215445592873969E-5</v>
      </c>
      <c r="R38">
        <f t="shared" si="9"/>
        <v>1.4215990289473518E-4</v>
      </c>
      <c r="T38">
        <f t="shared" si="10"/>
        <v>99991.868444175707</v>
      </c>
      <c r="U38">
        <f t="shared" si="11"/>
        <v>100000</v>
      </c>
      <c r="W38">
        <f t="shared" si="15"/>
        <v>98.033801601100805</v>
      </c>
      <c r="Y38">
        <f t="shared" si="12"/>
        <v>3.8349587118149318</v>
      </c>
      <c r="Z38">
        <f t="shared" si="12"/>
        <v>13.903238503105101</v>
      </c>
      <c r="AA38">
        <f t="shared" si="13"/>
        <v>5.4897159473833376E-2</v>
      </c>
      <c r="AB38">
        <f t="shared" si="13"/>
        <v>0.19902386405262926</v>
      </c>
      <c r="AC38">
        <f t="shared" si="16"/>
        <v>2.7405996404175813E-2</v>
      </c>
      <c r="AD38">
        <f t="shared" si="7"/>
        <v>18.019524234850671</v>
      </c>
    </row>
    <row r="39" spans="1:30" x14ac:dyDescent="0.2">
      <c r="A39">
        <f t="shared" si="8"/>
        <v>36</v>
      </c>
      <c r="B39" s="2">
        <v>2.673E-2</v>
      </c>
      <c r="C39">
        <f t="shared" si="0"/>
        <v>0.38202088465434536</v>
      </c>
      <c r="E39">
        <f t="shared" si="2"/>
        <v>96</v>
      </c>
      <c r="F39">
        <v>0.33257691</v>
      </c>
      <c r="G39">
        <f t="shared" si="3"/>
        <v>3.1217167791388403E-2</v>
      </c>
      <c r="L39">
        <f t="shared" si="1"/>
        <v>35</v>
      </c>
      <c r="M39">
        <f t="shared" si="4"/>
        <v>202963.59635780679</v>
      </c>
      <c r="N39">
        <f t="shared" si="5"/>
        <v>50740.899089451697</v>
      </c>
      <c r="O39">
        <f t="shared" si="6"/>
        <v>253704.49544725849</v>
      </c>
      <c r="Q39" s="19">
        <f t="shared" si="14"/>
        <v>2.41459224730141E-5</v>
      </c>
      <c r="R39">
        <f t="shared" si="9"/>
        <v>1.0208006978809754E-4</v>
      </c>
      <c r="T39">
        <f t="shared" si="10"/>
        <v>99992.116812922555</v>
      </c>
      <c r="U39">
        <f t="shared" si="11"/>
        <v>100000</v>
      </c>
      <c r="W39">
        <f t="shared" si="15"/>
        <v>99.994477633122827</v>
      </c>
      <c r="Y39">
        <f t="shared" si="12"/>
        <v>2.361285058666895</v>
      </c>
      <c r="Z39">
        <f t="shared" si="12"/>
        <v>9.9834308252759403</v>
      </c>
      <c r="AA39">
        <f t="shared" si="13"/>
        <v>3.3801626606683573E-2</v>
      </c>
      <c r="AB39">
        <f t="shared" si="13"/>
        <v>0.14291209770333657</v>
      </c>
      <c r="AC39">
        <f t="shared" si="16"/>
        <v>1.7367373374024362E-2</v>
      </c>
      <c r="AD39">
        <f t="shared" si="7"/>
        <v>12.538796981626881</v>
      </c>
    </row>
    <row r="40" spans="1:30" x14ac:dyDescent="0.2">
      <c r="A40">
        <f t="shared" si="8"/>
        <v>37</v>
      </c>
      <c r="B40" s="2">
        <v>2.6859999999999998E-2</v>
      </c>
      <c r="C40">
        <f t="shared" si="0"/>
        <v>0.37015997571135756</v>
      </c>
      <c r="E40">
        <f t="shared" si="2"/>
        <v>97</v>
      </c>
      <c r="F40">
        <v>0.35657767000000001</v>
      </c>
      <c r="G40">
        <f t="shared" si="3"/>
        <v>2.0085822836336076E-2</v>
      </c>
      <c r="L40">
        <f t="shared" si="1"/>
        <v>36</v>
      </c>
      <c r="M40">
        <f t="shared" si="4"/>
        <v>209412.63478928502</v>
      </c>
      <c r="N40">
        <f t="shared" si="5"/>
        <v>52353.158697321254</v>
      </c>
      <c r="O40">
        <f t="shared" si="6"/>
        <v>261765.79348660627</v>
      </c>
      <c r="Q40" s="19">
        <f t="shared" si="14"/>
        <v>1.4252701211260918E-5</v>
      </c>
      <c r="R40">
        <f t="shared" si="9"/>
        <v>6.9681476564456286E-5</v>
      </c>
      <c r="T40">
        <f t="shared" si="10"/>
        <v>99992.359582306919</v>
      </c>
      <c r="U40">
        <f t="shared" si="11"/>
        <v>100000</v>
      </c>
      <c r="W40">
        <f t="shared" si="15"/>
        <v>101.99436718578528</v>
      </c>
      <c r="Y40">
        <f t="shared" si="12"/>
        <v>1.3938076775958004</v>
      </c>
      <c r="Z40">
        <f t="shared" si="12"/>
        <v>6.814848408003825</v>
      </c>
      <c r="AA40">
        <f t="shared" si="13"/>
        <v>1.9952257143498166E-2</v>
      </c>
      <c r="AB40">
        <f t="shared" si="13"/>
        <v>9.7554067190238805E-2</v>
      </c>
      <c r="AC40">
        <f t="shared" si="16"/>
        <v>1.0574239575685396E-2</v>
      </c>
      <c r="AD40">
        <f t="shared" si="7"/>
        <v>8.3367366495090458</v>
      </c>
    </row>
    <row r="41" spans="1:30" x14ac:dyDescent="0.2">
      <c r="A41">
        <f t="shared" si="8"/>
        <v>38</v>
      </c>
      <c r="B41" s="2">
        <v>2.699E-2</v>
      </c>
      <c r="C41">
        <f t="shared" si="0"/>
        <v>0.35857408054383089</v>
      </c>
      <c r="E41">
        <f t="shared" si="2"/>
        <v>98</v>
      </c>
      <c r="F41">
        <v>0.37908291000000005</v>
      </c>
      <c r="G41">
        <f t="shared" si="3"/>
        <v>1.2471630665793342E-2</v>
      </c>
      <c r="L41">
        <f t="shared" si="1"/>
        <v>37</v>
      </c>
      <c r="M41">
        <f t="shared" si="4"/>
        <v>216122.7719076311</v>
      </c>
      <c r="N41">
        <f t="shared" si="5"/>
        <v>54030.692976907776</v>
      </c>
      <c r="O41">
        <f t="shared" si="6"/>
        <v>270153.4648845389</v>
      </c>
      <c r="Q41" s="19">
        <f t="shared" si="14"/>
        <v>8.0856946007765287E-6</v>
      </c>
      <c r="R41">
        <f t="shared" si="9"/>
        <v>4.4767793653280567E-5</v>
      </c>
      <c r="T41">
        <f t="shared" si="10"/>
        <v>99992.596800485786</v>
      </c>
      <c r="U41">
        <f t="shared" si="11"/>
        <v>100000</v>
      </c>
      <c r="W41">
        <f t="shared" si="15"/>
        <v>104.03425452950098</v>
      </c>
      <c r="Y41">
        <f t="shared" si="12"/>
        <v>0.79072238886583146</v>
      </c>
      <c r="Z41">
        <f t="shared" si="12"/>
        <v>4.3782902192908386</v>
      </c>
      <c r="AA41">
        <f t="shared" si="13"/>
        <v>1.1319134400942373E-2</v>
      </c>
      <c r="AB41">
        <f t="shared" si="13"/>
        <v>6.2674911114592793E-2</v>
      </c>
      <c r="AC41">
        <f t="shared" si="16"/>
        <v>6.1704660209080872E-3</v>
      </c>
      <c r="AD41">
        <f t="shared" si="7"/>
        <v>5.2491771196931136</v>
      </c>
    </row>
    <row r="42" spans="1:30" x14ac:dyDescent="0.2">
      <c r="A42">
        <f t="shared" si="8"/>
        <v>39</v>
      </c>
      <c r="B42" s="2">
        <v>2.7109999999999999E-2</v>
      </c>
      <c r="C42">
        <f t="shared" si="0"/>
        <v>0.34739597892911273</v>
      </c>
      <c r="E42">
        <f t="shared" si="2"/>
        <v>99</v>
      </c>
      <c r="F42">
        <v>0.40251482</v>
      </c>
      <c r="G42">
        <f t="shared" si="3"/>
        <v>7.4516144932450555E-3</v>
      </c>
      <c r="L42">
        <f t="shared" si="1"/>
        <v>38</v>
      </c>
      <c r="M42">
        <f t="shared" si="4"/>
        <v>223105.91964334989</v>
      </c>
      <c r="N42">
        <f t="shared" si="5"/>
        <v>55776.479910837472</v>
      </c>
      <c r="O42">
        <f t="shared" si="6"/>
        <v>278882.39955418737</v>
      </c>
      <c r="Q42" s="19">
        <f t="shared" si="14"/>
        <v>4.4221389907450448E-6</v>
      </c>
      <c r="R42">
        <f t="shared" si="9"/>
        <v>2.7230015776833377E-5</v>
      </c>
      <c r="T42">
        <f t="shared" si="10"/>
        <v>99992.828518389128</v>
      </c>
      <c r="U42">
        <f t="shared" si="11"/>
        <v>100000.00000000001</v>
      </c>
      <c r="W42">
        <f t="shared" si="15"/>
        <v>106.11493962009101</v>
      </c>
      <c r="Y42">
        <f t="shared" si="12"/>
        <v>0.43245417769875849</v>
      </c>
      <c r="Z42">
        <f t="shared" si="12"/>
        <v>2.6630955429743044</v>
      </c>
      <c r="AA42">
        <f t="shared" si="13"/>
        <v>6.1905506010047229E-3</v>
      </c>
      <c r="AB42">
        <f t="shared" si="13"/>
        <v>3.8122022087566737E-2</v>
      </c>
      <c r="AC42">
        <f t="shared" si="16"/>
        <v>3.459717528843647E-3</v>
      </c>
      <c r="AD42">
        <f t="shared" si="7"/>
        <v>3.1433220108904782</v>
      </c>
    </row>
    <row r="43" spans="1:30" x14ac:dyDescent="0.2">
      <c r="A43">
        <f t="shared" si="8"/>
        <v>40</v>
      </c>
      <c r="B43" s="3">
        <v>2.7230000000000001E-2</v>
      </c>
      <c r="C43">
        <f t="shared" si="0"/>
        <v>0.33648557451967293</v>
      </c>
      <c r="E43">
        <f t="shared" si="2"/>
        <v>100</v>
      </c>
      <c r="F43">
        <v>0.43419751000000001</v>
      </c>
      <c r="G43">
        <f t="shared" si="3"/>
        <v>4.2161420347981409E-3</v>
      </c>
      <c r="L43">
        <f t="shared" si="1"/>
        <v>39</v>
      </c>
      <c r="M43">
        <f t="shared" si="4"/>
        <v>230284.76105742221</v>
      </c>
      <c r="N43">
        <f t="shared" si="5"/>
        <v>57571.190264355551</v>
      </c>
      <c r="O43">
        <f t="shared" si="6"/>
        <v>287855.95132177777</v>
      </c>
      <c r="Q43" s="19">
        <f t="shared" si="14"/>
        <v>2.3339144226526069E-6</v>
      </c>
      <c r="R43">
        <f t="shared" si="9"/>
        <v>1.5832263549785338E-5</v>
      </c>
      <c r="T43">
        <f t="shared" si="10"/>
        <v>99993.052080421432</v>
      </c>
      <c r="U43">
        <f t="shared" si="11"/>
        <v>100000.00000000001</v>
      </c>
      <c r="W43">
        <f t="shared" si="15"/>
        <v>108.23723841249283</v>
      </c>
      <c r="Y43">
        <f t="shared" si="12"/>
        <v>0.22824097143440675</v>
      </c>
      <c r="Z43">
        <f t="shared" si="12"/>
        <v>1.5483953751690063</v>
      </c>
      <c r="AA43">
        <f t="shared" si="13"/>
        <v>3.2672531698176837E-3</v>
      </c>
      <c r="AB43">
        <f t="shared" si="13"/>
        <v>2.2165168969699479E-2</v>
      </c>
      <c r="AC43">
        <f t="shared" si="16"/>
        <v>1.8695853829614878E-3</v>
      </c>
      <c r="AD43">
        <f t="shared" si="7"/>
        <v>1.8039383541258918</v>
      </c>
    </row>
    <row r="44" spans="1:30" x14ac:dyDescent="0.2">
      <c r="A44">
        <f t="shared" si="8"/>
        <v>41</v>
      </c>
      <c r="B44" s="2">
        <v>2.7349999999999999E-2</v>
      </c>
      <c r="C44">
        <f t="shared" si="0"/>
        <v>0.32583961408901124</v>
      </c>
      <c r="E44">
        <f t="shared" si="2"/>
        <v>101</v>
      </c>
      <c r="F44">
        <v>0.47489508999999996</v>
      </c>
      <c r="G44">
        <f t="shared" si="3"/>
        <v>2.2139168837298946E-3</v>
      </c>
      <c r="L44">
        <f t="shared" si="1"/>
        <v>40</v>
      </c>
      <c r="M44">
        <f t="shared" si="4"/>
        <v>237751.64838551712</v>
      </c>
      <c r="N44">
        <f t="shared" si="5"/>
        <v>59437.912096379281</v>
      </c>
      <c r="O44">
        <f t="shared" si="6"/>
        <v>297189.56048189639</v>
      </c>
      <c r="Q44" s="19">
        <f t="shared" si="14"/>
        <v>1.1853073870847106E-6</v>
      </c>
      <c r="R44">
        <f t="shared" si="9"/>
        <v>8.8724430241111699E-6</v>
      </c>
      <c r="T44">
        <f t="shared" si="10"/>
        <v>99993.270288509593</v>
      </c>
      <c r="U44">
        <f t="shared" si="11"/>
        <v>99999.999999999985</v>
      </c>
      <c r="W44">
        <f t="shared" si="15"/>
        <v>110.40198318074269</v>
      </c>
      <c r="Y44">
        <f t="shared" si="12"/>
        <v>0.1159152611692305</v>
      </c>
      <c r="Z44">
        <f t="shared" si="12"/>
        <v>0.86772492775807231</v>
      </c>
      <c r="AA44">
        <f t="shared" si="13"/>
        <v>1.6593186670441995E-3</v>
      </c>
      <c r="AB44">
        <f t="shared" si="13"/>
        <v>1.2421420233755635E-2</v>
      </c>
      <c r="AC44">
        <f t="shared" si="16"/>
        <v>9.7508821740349585E-4</v>
      </c>
      <c r="AD44">
        <f t="shared" si="7"/>
        <v>0.99869601604550595</v>
      </c>
    </row>
    <row r="45" spans="1:30" x14ac:dyDescent="0.2">
      <c r="A45">
        <f t="shared" si="8"/>
        <v>42</v>
      </c>
      <c r="B45" s="2">
        <v>2.7459999999999998E-2</v>
      </c>
      <c r="C45">
        <f t="shared" si="0"/>
        <v>0.31558727842369294</v>
      </c>
      <c r="E45">
        <f t="shared" si="2"/>
        <v>102</v>
      </c>
      <c r="F45">
        <v>0.50954043000000004</v>
      </c>
      <c r="G45">
        <f t="shared" si="3"/>
        <v>1.0858367228099039E-3</v>
      </c>
      <c r="L45">
        <f t="shared" si="1"/>
        <v>41</v>
      </c>
      <c r="M45">
        <f t="shared" si="4"/>
        <v>245519.56404584373</v>
      </c>
      <c r="N45">
        <f t="shared" si="5"/>
        <v>61379.891011460932</v>
      </c>
      <c r="O45">
        <f t="shared" si="6"/>
        <v>306899.45505730464</v>
      </c>
      <c r="Q45" s="19">
        <f t="shared" si="14"/>
        <v>5.7005239037373469E-7</v>
      </c>
      <c r="R45">
        <f t="shared" si="9"/>
        <v>4.8606543183141048E-6</v>
      </c>
      <c r="T45">
        <f t="shared" si="10"/>
        <v>99993.483207718207</v>
      </c>
      <c r="U45">
        <f t="shared" si="11"/>
        <v>100000</v>
      </c>
      <c r="W45">
        <f t="shared" si="15"/>
        <v>112.61002284435754</v>
      </c>
      <c r="Y45">
        <f t="shared" si="12"/>
        <v>5.5747490593619838E-2</v>
      </c>
      <c r="Z45">
        <f t="shared" si="12"/>
        <v>0.47537199233111943</v>
      </c>
      <c r="AA45">
        <f t="shared" si="13"/>
        <v>7.9802133774097928E-4</v>
      </c>
      <c r="AB45">
        <f t="shared" si="13"/>
        <v>6.8049160456397466E-3</v>
      </c>
      <c r="AC45">
        <f t="shared" si="16"/>
        <v>4.8925109542409669E-4</v>
      </c>
      <c r="AD45">
        <f t="shared" si="7"/>
        <v>0.53921167140354409</v>
      </c>
    </row>
    <row r="46" spans="1:30" x14ac:dyDescent="0.2">
      <c r="A46">
        <f>A45+1</f>
        <v>43</v>
      </c>
      <c r="B46" s="2">
        <v>2.7570000000000001E-2</v>
      </c>
      <c r="C46">
        <f t="shared" si="0"/>
        <v>0.30559028870269933</v>
      </c>
      <c r="E46">
        <f t="shared" si="2"/>
        <v>103</v>
      </c>
      <c r="F46">
        <v>0.54443039999999998</v>
      </c>
      <c r="G46">
        <f t="shared" si="3"/>
        <v>4.9467420147581884E-4</v>
      </c>
      <c r="L46">
        <f t="shared" si="1"/>
        <v>42</v>
      </c>
      <c r="M46">
        <f t="shared" si="4"/>
        <v>253495.64278885693</v>
      </c>
      <c r="N46">
        <f t="shared" si="5"/>
        <v>63373.910697214233</v>
      </c>
      <c r="O46">
        <f t="shared" si="6"/>
        <v>316869.55348607118</v>
      </c>
      <c r="Q46" s="19">
        <f t="shared" si="14"/>
        <v>2.5443671277111214E-7</v>
      </c>
      <c r="R46">
        <f t="shared" si="9"/>
        <v>2.5567535449618045E-6</v>
      </c>
      <c r="T46">
        <f t="shared" si="10"/>
        <v>99993.68825443153</v>
      </c>
      <c r="U46">
        <f t="shared" si="11"/>
        <v>100000</v>
      </c>
      <c r="W46">
        <f t="shared" si="15"/>
        <v>114.8622233012447</v>
      </c>
      <c r="Y46">
        <f t="shared" si="12"/>
        <v>2.4882339899895953E-2</v>
      </c>
      <c r="Z46">
        <f t="shared" si="12"/>
        <v>0.25005049669726448</v>
      </c>
      <c r="AA46">
        <f t="shared" si="13"/>
        <v>3.5618891472243697E-4</v>
      </c>
      <c r="AB46">
        <f t="shared" si="13"/>
        <v>3.5794549629465265E-3</v>
      </c>
      <c r="AC46">
        <f t="shared" si="16"/>
        <v>2.3240913322168069E-4</v>
      </c>
      <c r="AD46">
        <f t="shared" si="7"/>
        <v>0.27910088960805113</v>
      </c>
    </row>
    <row r="47" spans="1:30" x14ac:dyDescent="0.2">
      <c r="A47">
        <f t="shared" si="8"/>
        <v>44</v>
      </c>
      <c r="B47" s="2">
        <v>2.768E-2</v>
      </c>
      <c r="C47">
        <f t="shared" si="0"/>
        <v>0.29584488475613535</v>
      </c>
      <c r="E47">
        <f t="shared" si="2"/>
        <v>104</v>
      </c>
      <c r="F47">
        <v>0.57924222000000003</v>
      </c>
      <c r="G47">
        <f t="shared" si="3"/>
        <v>2.0813801883623825E-4</v>
      </c>
      <c r="L47">
        <f t="shared" si="1"/>
        <v>43</v>
      </c>
      <c r="M47">
        <f t="shared" si="4"/>
        <v>261788.42377360319</v>
      </c>
      <c r="N47">
        <f t="shared" si="5"/>
        <v>65447.105943400798</v>
      </c>
      <c r="O47">
        <f t="shared" si="6"/>
        <v>327235.52971700398</v>
      </c>
      <c r="Q47" s="19">
        <f t="shared" si="14"/>
        <v>1.0607228262724315E-7</v>
      </c>
      <c r="R47">
        <f t="shared" si="9"/>
        <v>1.2244324803133568E-6</v>
      </c>
      <c r="T47">
        <f t="shared" si="10"/>
        <v>99993.888194225947</v>
      </c>
      <c r="U47">
        <f t="shared" si="11"/>
        <v>100000</v>
      </c>
      <c r="W47">
        <f t="shared" si="15"/>
        <v>117.15946776726959</v>
      </c>
      <c r="Y47">
        <f t="shared" si="12"/>
        <v>1.0373235210205119E-2</v>
      </c>
      <c r="Z47">
        <f t="shared" si="12"/>
        <v>0.1197494965746463</v>
      </c>
      <c r="AA47">
        <f t="shared" si="13"/>
        <v>1.4849211957348841E-4</v>
      </c>
      <c r="AB47">
        <f t="shared" si="13"/>
        <v>1.7142054724386996E-3</v>
      </c>
      <c r="AC47">
        <f t="shared" si="16"/>
        <v>1.0247878625561505E-4</v>
      </c>
      <c r="AD47">
        <f t="shared" si="7"/>
        <v>0.13208790816311922</v>
      </c>
    </row>
    <row r="48" spans="1:30" x14ac:dyDescent="0.2">
      <c r="A48">
        <f t="shared" si="8"/>
        <v>45</v>
      </c>
      <c r="B48" s="3">
        <v>2.7789999999999999E-2</v>
      </c>
      <c r="C48">
        <f t="shared" si="0"/>
        <v>0.28634726254782406</v>
      </c>
      <c r="E48">
        <f t="shared" si="2"/>
        <v>105</v>
      </c>
      <c r="F48">
        <v>0.61364118000000001</v>
      </c>
      <c r="G48">
        <f t="shared" si="3"/>
        <v>8.0415959354706781E-5</v>
      </c>
      <c r="L48">
        <f t="shared" si="1"/>
        <v>44</v>
      </c>
      <c r="M48">
        <f t="shared" si="4"/>
        <v>270411.97641779046</v>
      </c>
      <c r="N48">
        <f t="shared" si="5"/>
        <v>67602.994104447615</v>
      </c>
      <c r="O48">
        <f t="shared" si="6"/>
        <v>338014.97052223806</v>
      </c>
      <c r="Q48" s="19">
        <f t="shared" si="14"/>
        <v>4.1074811262443098E-8</v>
      </c>
      <c r="R48">
        <f t="shared" si="9"/>
        <v>5.4540698856348427E-7</v>
      </c>
      <c r="T48">
        <f t="shared" si="10"/>
        <v>99994.083102304881</v>
      </c>
      <c r="U48">
        <f t="shared" si="11"/>
        <v>100000</v>
      </c>
      <c r="W48">
        <f t="shared" si="15"/>
        <v>119.50265712261498</v>
      </c>
      <c r="Y48">
        <f t="shared" si="12"/>
        <v>4.0168788527908819E-3</v>
      </c>
      <c r="Z48">
        <f t="shared" si="12"/>
        <v>5.3340803481508763E-2</v>
      </c>
      <c r="AA48">
        <f t="shared" si="13"/>
        <v>5.7501333271035129E-5</v>
      </c>
      <c r="AB48">
        <f t="shared" si="13"/>
        <v>7.6356978398887802E-4</v>
      </c>
      <c r="AC48">
        <f t="shared" si="16"/>
        <v>4.2196491683645506E-5</v>
      </c>
      <c r="AD48">
        <f t="shared" si="7"/>
        <v>5.8220949943243207E-2</v>
      </c>
    </row>
    <row r="49" spans="1:30" x14ac:dyDescent="0.2">
      <c r="A49">
        <f t="shared" si="8"/>
        <v>46</v>
      </c>
      <c r="B49" s="2">
        <v>2.7890000000000002E-2</v>
      </c>
      <c r="C49">
        <f t="shared" si="0"/>
        <v>0.27722107123474271</v>
      </c>
      <c r="E49">
        <f t="shared" si="2"/>
        <v>106</v>
      </c>
      <c r="F49">
        <v>0.64730123000000006</v>
      </c>
      <c r="G49">
        <f t="shared" si="3"/>
        <v>2.836260995277507E-5</v>
      </c>
      <c r="L49">
        <f t="shared" si="1"/>
        <v>45</v>
      </c>
      <c r="M49">
        <f t="shared" si="4"/>
        <v>279381.05392796925</v>
      </c>
      <c r="N49">
        <f t="shared" si="5"/>
        <v>69845.263481992311</v>
      </c>
      <c r="O49">
        <f t="shared" si="6"/>
        <v>349226.31740996154</v>
      </c>
      <c r="Q49" s="19">
        <f t="shared" si="14"/>
        <v>1.469016444059887E-8</v>
      </c>
      <c r="R49">
        <f t="shared" si="9"/>
        <v>2.2470472369419737E-7</v>
      </c>
      <c r="T49">
        <f t="shared" si="10"/>
        <v>99994.273054749036</v>
      </c>
      <c r="U49">
        <f t="shared" si="11"/>
        <v>100000</v>
      </c>
      <c r="W49">
        <f t="shared" si="15"/>
        <v>121.89271026506728</v>
      </c>
      <c r="Y49">
        <f t="shared" si="12"/>
        <v>1.4366158033779751E-3</v>
      </c>
      <c r="Z49">
        <f t="shared" si="12"/>
        <v>2.1976121977292502E-2</v>
      </c>
      <c r="AA49">
        <f t="shared" si="13"/>
        <v>2.0565052400093715E-5</v>
      </c>
      <c r="AB49">
        <f t="shared" si="13"/>
        <v>3.1458661317187634E-4</v>
      </c>
      <c r="AC49">
        <f t="shared" si="16"/>
        <v>1.6135212654069671E-5</v>
      </c>
      <c r="AD49">
        <f t="shared" si="7"/>
        <v>2.3764024658896515E-2</v>
      </c>
    </row>
    <row r="50" spans="1:30" x14ac:dyDescent="0.2">
      <c r="A50">
        <f t="shared" si="8"/>
        <v>47</v>
      </c>
      <c r="B50" s="2">
        <v>2.7990000000000001E-2</v>
      </c>
      <c r="C50">
        <f t="shared" si="0"/>
        <v>0.26833206954847777</v>
      </c>
      <c r="E50">
        <f t="shared" si="2"/>
        <v>107</v>
      </c>
      <c r="F50">
        <v>0.67990812</v>
      </c>
      <c r="G50">
        <f t="shared" si="3"/>
        <v>9.0786411414904827E-6</v>
      </c>
      <c r="L50">
        <f t="shared" si="1"/>
        <v>46</v>
      </c>
      <c r="M50">
        <f t="shared" si="4"/>
        <v>288578.35244514415</v>
      </c>
      <c r="N50">
        <f t="shared" si="5"/>
        <v>72144.588111286037</v>
      </c>
      <c r="O50">
        <f t="shared" si="6"/>
        <v>360722.9405564302</v>
      </c>
      <c r="Q50" s="19">
        <f t="shared" si="14"/>
        <v>4.8243234090443775E-9</v>
      </c>
      <c r="R50">
        <f t="shared" si="9"/>
        <v>8.51368485051629E-8</v>
      </c>
      <c r="T50">
        <f t="shared" si="10"/>
        <v>99994.455578575304</v>
      </c>
      <c r="U50">
        <f t="shared" si="11"/>
        <v>100000</v>
      </c>
      <c r="W50">
        <f t="shared" si="15"/>
        <v>124.33056447036863</v>
      </c>
      <c r="Y50">
        <f t="shared" si="12"/>
        <v>4.7179266978027688E-4</v>
      </c>
      <c r="Z50">
        <f t="shared" si="12"/>
        <v>8.3263837838049321E-3</v>
      </c>
      <c r="AA50">
        <f t="shared" si="13"/>
        <v>6.753678299513166E-6</v>
      </c>
      <c r="AB50">
        <f t="shared" si="13"/>
        <v>1.1919158790722806E-4</v>
      </c>
      <c r="AC50">
        <f t="shared" si="16"/>
        <v>5.6971140955376974E-6</v>
      </c>
      <c r="AD50">
        <f t="shared" si="7"/>
        <v>8.9298188338874877E-3</v>
      </c>
    </row>
    <row r="51" spans="1:30" x14ac:dyDescent="0.2">
      <c r="A51">
        <f>A50+1</f>
        <v>48</v>
      </c>
      <c r="B51" s="2">
        <v>2.8080000000000001E-2</v>
      </c>
      <c r="C51">
        <f t="shared" si="0"/>
        <v>0.25980082480022593</v>
      </c>
      <c r="E51">
        <f t="shared" si="2"/>
        <v>108</v>
      </c>
      <c r="F51">
        <v>0.71117909999999995</v>
      </c>
      <c r="G51">
        <f t="shared" si="3"/>
        <v>2.622101305262309E-6</v>
      </c>
      <c r="L51">
        <f t="shared" si="1"/>
        <v>47</v>
      </c>
      <c r="M51">
        <f t="shared" si="4"/>
        <v>298138.05012056872</v>
      </c>
      <c r="N51">
        <f t="shared" si="5"/>
        <v>74534.512530142179</v>
      </c>
      <c r="O51">
        <f t="shared" si="6"/>
        <v>372672.56265071093</v>
      </c>
      <c r="Q51" s="19">
        <f t="shared" si="14"/>
        <v>1.4463029925843347E-9</v>
      </c>
      <c r="R51">
        <f t="shared" si="9"/>
        <v>2.9493021167815403E-8</v>
      </c>
      <c r="T51">
        <f t="shared" si="10"/>
        <v>99994.633358609033</v>
      </c>
      <c r="U51">
        <f t="shared" si="11"/>
        <v>100000</v>
      </c>
      <c r="W51">
        <f t="shared" si="15"/>
        <v>126.81717575977601</v>
      </c>
      <c r="Y51">
        <f t="shared" si="12"/>
        <v>1.4144084164461314E-4</v>
      </c>
      <c r="Z51">
        <f t="shared" si="12"/>
        <v>2.8844174702123463E-3</v>
      </c>
      <c r="AA51">
        <f t="shared" si="13"/>
        <v>2.0247155245650144E-6</v>
      </c>
      <c r="AB51">
        <f t="shared" si="13"/>
        <v>4.1290229634941561E-5</v>
      </c>
      <c r="AC51">
        <f t="shared" si="16"/>
        <v>1.8475578567272198E-6</v>
      </c>
      <c r="AD51">
        <f t="shared" si="7"/>
        <v>3.0710208148731931E-3</v>
      </c>
    </row>
    <row r="52" spans="1:30" x14ac:dyDescent="0.2">
      <c r="A52">
        <f t="shared" si="8"/>
        <v>49</v>
      </c>
      <c r="B52" s="2">
        <v>2.8170000000000001E-2</v>
      </c>
      <c r="C52">
        <f t="shared" si="0"/>
        <v>0.25149554583419231</v>
      </c>
      <c r="E52">
        <f t="shared" si="2"/>
        <v>109</v>
      </c>
      <c r="F52">
        <v>0.74086099999999999</v>
      </c>
      <c r="G52">
        <f t="shared" si="3"/>
        <v>6.794887101443695E-7</v>
      </c>
      <c r="L52">
        <f t="shared" si="1"/>
        <v>48</v>
      </c>
      <c r="M52">
        <f t="shared" si="4"/>
        <v>307928.19869419612</v>
      </c>
      <c r="N52">
        <f t="shared" si="5"/>
        <v>76982.049673549031</v>
      </c>
      <c r="O52">
        <f t="shared" si="6"/>
        <v>384910.24836774514</v>
      </c>
      <c r="Q52" s="19">
        <f t="shared" si="14"/>
        <v>3.9350736735405383E-10</v>
      </c>
      <c r="R52">
        <f t="shared" si="9"/>
        <v>9.2872241815847835E-9</v>
      </c>
      <c r="T52">
        <f t="shared" si="10"/>
        <v>99994.803983503996</v>
      </c>
      <c r="U52">
        <f t="shared" si="11"/>
        <v>100000</v>
      </c>
      <c r="W52">
        <f t="shared" si="15"/>
        <v>129.35351927497152</v>
      </c>
      <c r="Y52">
        <f t="shared" si="12"/>
        <v>3.8483020839211376E-5</v>
      </c>
      <c r="Z52">
        <f t="shared" si="12"/>
        <v>9.0829052495899182E-4</v>
      </c>
      <c r="AA52">
        <f t="shared" si="13"/>
        <v>5.508816889048664E-7</v>
      </c>
      <c r="AB52">
        <f t="shared" si="13"/>
        <v>1.3002113854218696E-5</v>
      </c>
      <c r="AC52">
        <f t="shared" si="16"/>
        <v>5.4684901318040226E-7</v>
      </c>
      <c r="AD52">
        <f t="shared" si="7"/>
        <v>9.6087339035450718E-4</v>
      </c>
    </row>
    <row r="53" spans="1:30" x14ac:dyDescent="0.2">
      <c r="A53">
        <f t="shared" si="8"/>
        <v>50</v>
      </c>
      <c r="B53" s="3">
        <v>2.826E-2</v>
      </c>
      <c r="C53">
        <f t="shared" si="0"/>
        <v>0.24341195085092968</v>
      </c>
      <c r="E53">
        <f t="shared" si="2"/>
        <v>110</v>
      </c>
      <c r="F53">
        <v>0.76874483999999998</v>
      </c>
      <c r="G53">
        <f t="shared" si="3"/>
        <v>1.5713527038262981E-7</v>
      </c>
      <c r="L53">
        <f t="shared" si="1"/>
        <v>49</v>
      </c>
      <c r="M53">
        <f t="shared" si="4"/>
        <v>318097.08491912193</v>
      </c>
      <c r="N53">
        <f t="shared" si="5"/>
        <v>79524.271229780483</v>
      </c>
      <c r="O53">
        <f t="shared" si="6"/>
        <v>397621.35614890244</v>
      </c>
      <c r="Q53" s="19">
        <f t="shared" si="14"/>
        <v>9.6605179196454199E-11</v>
      </c>
      <c r="R53">
        <f t="shared" si="9"/>
        <v>2.6430675894943514E-9</v>
      </c>
      <c r="T53">
        <f t="shared" si="10"/>
        <v>99994.970089083319</v>
      </c>
      <c r="U53">
        <f t="shared" si="11"/>
        <v>100000</v>
      </c>
      <c r="W53">
        <f t="shared" si="15"/>
        <v>131.94058966047095</v>
      </c>
      <c r="Y53">
        <f t="shared" si="12"/>
        <v>9.447511300107572E-6</v>
      </c>
      <c r="Z53">
        <f t="shared" si="12"/>
        <v>2.5849201025254759E-4</v>
      </c>
      <c r="AA53">
        <f t="shared" si="13"/>
        <v>1.3524044805879962E-7</v>
      </c>
      <c r="AB53">
        <f t="shared" si="13"/>
        <v>3.7002946252920924E-6</v>
      </c>
      <c r="AC53">
        <f t="shared" si="16"/>
        <v>1.4693631118114088E-7</v>
      </c>
      <c r="AD53">
        <f t="shared" si="7"/>
        <v>2.7192199293718712E-4</v>
      </c>
    </row>
    <row r="54" spans="1:30" x14ac:dyDescent="0.2">
      <c r="E54">
        <f t="shared" si="2"/>
        <v>111</v>
      </c>
      <c r="F54">
        <v>0.79466567999999993</v>
      </c>
      <c r="G54">
        <f t="shared" si="3"/>
        <v>3.2265263892033445E-8</v>
      </c>
      <c r="L54">
        <f t="shared" si="1"/>
        <v>50</v>
      </c>
      <c r="M54">
        <f t="shared" si="4"/>
        <v>328660.93764226715</v>
      </c>
      <c r="N54">
        <f t="shared" si="5"/>
        <v>82165.234410566787</v>
      </c>
      <c r="O54">
        <f t="shared" si="6"/>
        <v>410826.17205283395</v>
      </c>
      <c r="Q54" s="19">
        <f t="shared" si="14"/>
        <v>2.1279044102021459E-11</v>
      </c>
      <c r="R54">
        <f t="shared" si="9"/>
        <v>6.7594842461071809E-10</v>
      </c>
      <c r="T54">
        <f t="shared" si="10"/>
        <v>99995.131760982971</v>
      </c>
      <c r="U54">
        <f t="shared" si="11"/>
        <v>100000</v>
      </c>
      <c r="W54">
        <f t="shared" si="15"/>
        <v>134.57940145368036</v>
      </c>
      <c r="Y54">
        <f t="shared" si="12"/>
        <v>2.0809892007173563E-6</v>
      </c>
      <c r="Z54">
        <f t="shared" si="12"/>
        <v>6.6107755926928227E-5</v>
      </c>
      <c r="AA54">
        <f t="shared" si="13"/>
        <v>2.9789211462211646E-8</v>
      </c>
      <c r="AB54">
        <f t="shared" si="13"/>
        <v>9.4632779445500542E-7</v>
      </c>
      <c r="AC54">
        <f t="shared" si="16"/>
        <v>3.5617761331998973E-8</v>
      </c>
      <c r="AD54">
        <f t="shared" si="7"/>
        <v>6.9200479894894793E-5</v>
      </c>
    </row>
    <row r="55" spans="1:30" x14ac:dyDescent="0.2">
      <c r="E55">
        <f t="shared" si="2"/>
        <v>112</v>
      </c>
      <c r="F55">
        <v>0.81850801000000006</v>
      </c>
      <c r="G55">
        <f t="shared" si="3"/>
        <v>5.8558869516402925E-9</v>
      </c>
    </row>
    <row r="56" spans="1:30" x14ac:dyDescent="0.2">
      <c r="E56">
        <f t="shared" si="2"/>
        <v>113</v>
      </c>
      <c r="F56">
        <v>0.84019901000000008</v>
      </c>
      <c r="G56">
        <f t="shared" si="3"/>
        <v>9.3577653220020044E-10</v>
      </c>
    </row>
    <row r="57" spans="1:30" x14ac:dyDescent="0.2">
      <c r="E57">
        <f t="shared" si="2"/>
        <v>114</v>
      </c>
      <c r="F57">
        <v>0.85971164999999994</v>
      </c>
      <c r="G57">
        <f t="shared" si="3"/>
        <v>1.3127854567108806E-10</v>
      </c>
    </row>
    <row r="58" spans="1:30" x14ac:dyDescent="0.2">
      <c r="E58">
        <f t="shared" si="2"/>
        <v>115</v>
      </c>
      <c r="F58">
        <v>0.87705601999999994</v>
      </c>
      <c r="G58">
        <f t="shared" si="3"/>
        <v>1.6139906893415345E-11</v>
      </c>
    </row>
    <row r="59" spans="1:30" x14ac:dyDescent="0.2">
      <c r="E59">
        <f t="shared" si="2"/>
        <v>116</v>
      </c>
      <c r="F59">
        <v>0.89227828999999992</v>
      </c>
      <c r="G59">
        <f t="shared" si="3"/>
        <v>1.73861836979949E-12</v>
      </c>
    </row>
    <row r="60" spans="1:30" x14ac:dyDescent="0.2">
      <c r="E60">
        <f t="shared" si="2"/>
        <v>117</v>
      </c>
      <c r="F60">
        <v>0.90545023000000002</v>
      </c>
      <c r="G60">
        <f t="shared" si="3"/>
        <v>1.6438596698231669E-13</v>
      </c>
    </row>
    <row r="61" spans="1:30" x14ac:dyDescent="0.2">
      <c r="E61">
        <f t="shared" si="2"/>
        <v>118</v>
      </c>
      <c r="F61">
        <v>0.91666747999999998</v>
      </c>
      <c r="G61">
        <f t="shared" si="3"/>
        <v>1.3698696881273249E-14</v>
      </c>
    </row>
    <row r="62" spans="1:30" x14ac:dyDescent="0.2">
      <c r="E62">
        <f t="shared" si="2"/>
        <v>119</v>
      </c>
      <c r="F62">
        <v>0.92604048000000005</v>
      </c>
      <c r="G62">
        <f t="shared" si="3"/>
        <v>1.0131490459644658E-15</v>
      </c>
    </row>
  </sheetData>
  <mergeCells count="10">
    <mergeCell ref="AF1:AG1"/>
    <mergeCell ref="AF2:AG2"/>
    <mergeCell ref="A1:C1"/>
    <mergeCell ref="E1:G1"/>
    <mergeCell ref="I1:J1"/>
    <mergeCell ref="L1:W1"/>
    <mergeCell ref="Y1:AD1"/>
    <mergeCell ref="M2:O2"/>
    <mergeCell ref="Q2:R2"/>
    <mergeCell ref="T2:U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97427-3DA1-49DB-98E2-5F3D1589D237}">
  <dimension ref="A1:AN62"/>
  <sheetViews>
    <sheetView topLeftCell="Q1" workbookViewId="0">
      <selection activeCell="AH16" sqref="AH16"/>
    </sheetView>
  </sheetViews>
  <sheetFormatPr baseColWidth="10" defaultRowHeight="15" x14ac:dyDescent="0.2"/>
  <cols>
    <col min="3" max="3" width="13.6640625" customWidth="1"/>
    <col min="7" max="7" width="14.6640625" customWidth="1"/>
    <col min="9" max="9" width="20.83203125" customWidth="1"/>
    <col min="23" max="23" width="16" customWidth="1"/>
  </cols>
  <sheetData>
    <row r="1" spans="1:40" x14ac:dyDescent="0.2">
      <c r="A1" s="67" t="s">
        <v>80</v>
      </c>
      <c r="B1" s="67"/>
      <c r="C1" s="67"/>
      <c r="E1" s="68" t="s">
        <v>3</v>
      </c>
      <c r="F1" s="68"/>
      <c r="G1" s="68"/>
      <c r="H1" s="8"/>
      <c r="I1" s="67" t="s">
        <v>6</v>
      </c>
      <c r="J1" s="69"/>
      <c r="L1" s="67" t="s">
        <v>14</v>
      </c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Y1" s="67" t="s">
        <v>26</v>
      </c>
      <c r="Z1" s="69"/>
      <c r="AA1" s="69"/>
      <c r="AB1" s="69"/>
      <c r="AC1" s="69"/>
      <c r="AD1" s="69"/>
      <c r="AF1" s="70" t="s">
        <v>33</v>
      </c>
      <c r="AG1" s="70"/>
      <c r="AI1" s="6" t="s">
        <v>34</v>
      </c>
      <c r="AJ1" s="6" t="s">
        <v>38</v>
      </c>
      <c r="AK1" s="6" t="s">
        <v>39</v>
      </c>
      <c r="AM1" s="20" t="s">
        <v>58</v>
      </c>
      <c r="AN1" s="5"/>
    </row>
    <row r="2" spans="1:40" x14ac:dyDescent="0.2">
      <c r="A2" s="1" t="s">
        <v>0</v>
      </c>
      <c r="B2" s="1" t="s">
        <v>2</v>
      </c>
      <c r="C2" s="9" t="s">
        <v>1</v>
      </c>
      <c r="E2" s="1" t="s">
        <v>4</v>
      </c>
      <c r="F2" s="1" t="s">
        <v>5</v>
      </c>
      <c r="G2" s="1" t="s">
        <v>20</v>
      </c>
      <c r="I2" s="21" t="s">
        <v>48</v>
      </c>
      <c r="J2" s="25">
        <v>0.03</v>
      </c>
      <c r="M2" s="72" t="s">
        <v>22</v>
      </c>
      <c r="N2" s="73"/>
      <c r="O2" s="73"/>
      <c r="Q2" s="72" t="s">
        <v>21</v>
      </c>
      <c r="R2" s="73"/>
      <c r="T2" s="72" t="s">
        <v>23</v>
      </c>
      <c r="U2" s="73"/>
      <c r="W2" s="16" t="s">
        <v>50</v>
      </c>
      <c r="Y2" s="14" t="s">
        <v>27</v>
      </c>
      <c r="Z2" s="14" t="s">
        <v>28</v>
      </c>
      <c r="AA2" s="14" t="s">
        <v>29</v>
      </c>
      <c r="AB2" s="14" t="s">
        <v>30</v>
      </c>
      <c r="AC2" s="14" t="s">
        <v>7</v>
      </c>
      <c r="AD2" s="14" t="s">
        <v>32</v>
      </c>
      <c r="AF2" s="71">
        <f>SUM(AD4:AD54)</f>
        <v>99549.643890083025</v>
      </c>
      <c r="AG2" s="71"/>
      <c r="AI2">
        <f>J10-AF2</f>
        <v>450.35610991697467</v>
      </c>
      <c r="AJ2">
        <f>'Base Case'!AI2-AI2</f>
        <v>21.814926738341455</v>
      </c>
      <c r="AK2">
        <f>MAX(0,AJ2)</f>
        <v>21.814926738341455</v>
      </c>
      <c r="AM2" cm="1">
        <f t="array" ref="AM2">MMULT(TRANSPOSE(AD4:AD54),A3:A53)/AF2</f>
        <v>6.2163384391592054</v>
      </c>
    </row>
    <row r="3" spans="1:40" x14ac:dyDescent="0.2">
      <c r="A3">
        <v>0</v>
      </c>
      <c r="B3" s="4">
        <v>0</v>
      </c>
      <c r="C3">
        <f>EXP(-A3*B3)</f>
        <v>1</v>
      </c>
      <c r="E3">
        <v>60</v>
      </c>
      <c r="F3">
        <v>6.4678699999999997E-3</v>
      </c>
      <c r="G3">
        <f>1-F3</f>
        <v>0.99353212999999996</v>
      </c>
      <c r="I3" s="7" t="s">
        <v>7</v>
      </c>
      <c r="J3" s="10">
        <v>50</v>
      </c>
      <c r="L3" s="1" t="s">
        <v>0</v>
      </c>
      <c r="M3" s="1" t="s">
        <v>16</v>
      </c>
      <c r="N3" s="1" t="s">
        <v>17</v>
      </c>
      <c r="O3" s="1" t="s">
        <v>18</v>
      </c>
      <c r="Q3" s="1" t="s">
        <v>9</v>
      </c>
      <c r="R3" s="1" t="s">
        <v>19</v>
      </c>
      <c r="T3" s="1" t="s">
        <v>24</v>
      </c>
      <c r="U3" s="1" t="s">
        <v>25</v>
      </c>
      <c r="W3" s="19"/>
    </row>
    <row r="4" spans="1:40" x14ac:dyDescent="0.2">
      <c r="A4">
        <v>1</v>
      </c>
      <c r="B4" s="2">
        <v>3.5970000000000002E-2</v>
      </c>
      <c r="C4">
        <f t="shared" ref="C4:C53" si="0">EXP(-A4*B4)</f>
        <v>0.96466923312602004</v>
      </c>
      <c r="E4">
        <f>E3+1</f>
        <v>61</v>
      </c>
      <c r="F4">
        <v>7.1002599999999997E-3</v>
      </c>
      <c r="G4">
        <f>(1-F4)*G3</f>
        <v>0.98647779355864618</v>
      </c>
      <c r="I4" s="7" t="s">
        <v>31</v>
      </c>
      <c r="J4" s="10">
        <v>20</v>
      </c>
      <c r="L4">
        <f t="shared" ref="L4:L54" si="1">A3</f>
        <v>0</v>
      </c>
      <c r="M4">
        <f>J9</f>
        <v>80000</v>
      </c>
      <c r="N4">
        <f>J8</f>
        <v>20000</v>
      </c>
      <c r="O4">
        <f>M4+N4</f>
        <v>100000</v>
      </c>
      <c r="Q4">
        <v>0</v>
      </c>
      <c r="R4">
        <v>0</v>
      </c>
      <c r="T4">
        <v>0</v>
      </c>
      <c r="U4">
        <v>0</v>
      </c>
      <c r="W4" s="19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f>SUM(Y4:AC4)</f>
        <v>0</v>
      </c>
    </row>
    <row r="5" spans="1:40" x14ac:dyDescent="0.2">
      <c r="A5">
        <f>A4+1</f>
        <v>2</v>
      </c>
      <c r="B5" s="2">
        <v>3.1269999999999999E-2</v>
      </c>
      <c r="C5">
        <f t="shared" si="0"/>
        <v>0.93937548704248364</v>
      </c>
      <c r="E5">
        <f t="shared" ref="E5:E62" si="2">E4+1</f>
        <v>62</v>
      </c>
      <c r="F5">
        <v>7.8151000000000002E-3</v>
      </c>
      <c r="G5">
        <f t="shared" ref="G5:G62" si="3">(1-F5)*G4</f>
        <v>0.97876837095420599</v>
      </c>
      <c r="I5" s="7" t="s">
        <v>15</v>
      </c>
      <c r="J5" s="12">
        <v>1.4E-2</v>
      </c>
      <c r="L5">
        <f t="shared" si="1"/>
        <v>1</v>
      </c>
      <c r="M5">
        <f t="shared" ref="M5:M54" si="4">$M$4/C4</f>
        <v>82929.979782561553</v>
      </c>
      <c r="N5">
        <f t="shared" ref="N5:N54" si="5">$N$4/C4</f>
        <v>20732.494945640388</v>
      </c>
      <c r="O5">
        <f t="shared" ref="O5:O54" si="6">M5+N5</f>
        <v>103662.47472820194</v>
      </c>
      <c r="Q5">
        <f t="shared" ref="Q5:Q54" si="7">G3*(1-$J$7)^A3*$J$7</f>
        <v>0.14902981949999999</v>
      </c>
      <c r="R5">
        <f>1*(1-$J$7)^A3*F3</f>
        <v>6.4678699999999997E-3</v>
      </c>
      <c r="T5">
        <f>(O5-20)*C4</f>
        <v>99980.706615337476</v>
      </c>
      <c r="U5">
        <f>MAX(O5,$O$4)*C4</f>
        <v>100000</v>
      </c>
      <c r="W5" s="19">
        <f>($J$3+$J$11)*(1+$J$2)+$J$11</f>
        <v>51.703000000000003</v>
      </c>
      <c r="X5" s="74">
        <f>($J$3+$J$11*$J$3)*(1+$J$2)+$J$11</f>
        <v>56.75</v>
      </c>
      <c r="Y5">
        <f>(1-$J$6)*(T5*Q5)</f>
        <v>14572.304313838144</v>
      </c>
      <c r="Z5">
        <f>(1-$J$6)*(U5*R5)</f>
        <v>632.55768599999988</v>
      </c>
      <c r="AA5">
        <f>$J$5*(T5*Q5)</f>
        <v>208.60149324512682</v>
      </c>
      <c r="AB5">
        <f>$J$5*(U5*R5)</f>
        <v>9.0550179999999987</v>
      </c>
      <c r="AC5">
        <f>W5*C4*(1-$J$7)^A3*1</f>
        <v>49.876293360314619</v>
      </c>
      <c r="AD5">
        <f t="shared" ref="AD5:AD54" si="8">SUM(Y5:AC5)</f>
        <v>15472.394804443584</v>
      </c>
    </row>
    <row r="6" spans="1:40" x14ac:dyDescent="0.2">
      <c r="A6">
        <f t="shared" ref="A6:A53" si="9">A5+1</f>
        <v>3</v>
      </c>
      <c r="B6" s="2">
        <v>2.8930000000000001E-2</v>
      </c>
      <c r="C6">
        <f t="shared" si="0"/>
        <v>0.91686961803738021</v>
      </c>
      <c r="E6">
        <f t="shared" si="2"/>
        <v>63</v>
      </c>
      <c r="F6">
        <v>8.6648699999999999E-3</v>
      </c>
      <c r="G6">
        <f t="shared" si="3"/>
        <v>0.97028747025977602</v>
      </c>
      <c r="I6" s="7" t="s">
        <v>8</v>
      </c>
      <c r="J6" s="12">
        <v>2.1999999999999999E-2</v>
      </c>
      <c r="L6">
        <f t="shared" si="1"/>
        <v>2</v>
      </c>
      <c r="M6">
        <f t="shared" si="4"/>
        <v>85162.963163825843</v>
      </c>
      <c r="N6">
        <f t="shared" si="5"/>
        <v>21290.740790956461</v>
      </c>
      <c r="O6">
        <f t="shared" si="6"/>
        <v>106453.70395478231</v>
      </c>
      <c r="Q6">
        <f t="shared" si="7"/>
        <v>0.12577591867872737</v>
      </c>
      <c r="R6">
        <f t="shared" ref="R6:R54" si="10">G3*(1-$J$7)^A4*F4</f>
        <v>5.9961859751507295E-3</v>
      </c>
      <c r="T6">
        <f t="shared" ref="T6:T54" si="11">(O6-20)*C5</f>
        <v>99981.212490259146</v>
      </c>
      <c r="U6">
        <f t="shared" ref="U6:U54" si="12">MAX(O6,$O$4)*C5</f>
        <v>100000</v>
      </c>
      <c r="W6" s="19">
        <f>W5*(1+$J$2)+$J$11</f>
        <v>53.354090000000006</v>
      </c>
      <c r="X6" s="74">
        <f>X5*(1+$J$2)</f>
        <v>58.452500000000001</v>
      </c>
      <c r="Y6">
        <f t="shared" ref="Y6:Z54" si="13">(1-$J$6)*(T6*Q6)</f>
        <v>12298.573816840737</v>
      </c>
      <c r="Z6">
        <f t="shared" si="13"/>
        <v>586.42698836974125</v>
      </c>
      <c r="AA6">
        <f t="shared" ref="AA6:AB54" si="14">$J$5*(T6*Q6)</f>
        <v>176.05320392205553</v>
      </c>
      <c r="AB6">
        <f t="shared" si="14"/>
        <v>8.3946603652110205</v>
      </c>
      <c r="AC6">
        <f>W5*C4*(1-$J$7)^A3*G3</f>
        <v>49.553699978778241</v>
      </c>
      <c r="AD6">
        <f t="shared" si="8"/>
        <v>13119.002369476524</v>
      </c>
    </row>
    <row r="7" spans="1:40" x14ac:dyDescent="0.2">
      <c r="A7">
        <f t="shared" si="9"/>
        <v>4</v>
      </c>
      <c r="B7" s="2">
        <v>2.7629999999999998E-2</v>
      </c>
      <c r="C7">
        <f t="shared" si="0"/>
        <v>0.89536842264195826</v>
      </c>
      <c r="E7">
        <f t="shared" si="2"/>
        <v>64</v>
      </c>
      <c r="F7">
        <v>9.6527000000000002E-3</v>
      </c>
      <c r="G7">
        <f t="shared" si="3"/>
        <v>0.9609215763955995</v>
      </c>
      <c r="I7" s="7" t="s">
        <v>9</v>
      </c>
      <c r="J7" s="11">
        <v>0.15</v>
      </c>
      <c r="L7">
        <f t="shared" si="1"/>
        <v>3</v>
      </c>
      <c r="M7">
        <f t="shared" si="4"/>
        <v>87253.409237450003</v>
      </c>
      <c r="N7">
        <f t="shared" si="5"/>
        <v>21813.352309362501</v>
      </c>
      <c r="O7">
        <f t="shared" si="6"/>
        <v>109066.7615468125</v>
      </c>
      <c r="Q7">
        <f t="shared" si="7"/>
        <v>0.10607402220216205</v>
      </c>
      <c r="R7">
        <f t="shared" si="10"/>
        <v>5.5700578317080269E-3</v>
      </c>
      <c r="T7">
        <f t="shared" si="11"/>
        <v>99981.662607639257</v>
      </c>
      <c r="U7">
        <f t="shared" si="12"/>
        <v>100000</v>
      </c>
      <c r="W7" s="19">
        <f t="shared" ref="W7:W54" si="15">W6*(1+$J$2)+$J$11</f>
        <v>55.05471270000001</v>
      </c>
      <c r="X7" s="74">
        <f t="shared" ref="X7:X54" si="16">X6*(1+$J$2)</f>
        <v>60.206075000000006</v>
      </c>
      <c r="Y7">
        <f t="shared" si="13"/>
        <v>10372.137043068262</v>
      </c>
      <c r="Z7">
        <f t="shared" si="13"/>
        <v>544.7516559410451</v>
      </c>
      <c r="AA7">
        <f t="shared" si="14"/>
        <v>148.47639938952523</v>
      </c>
      <c r="AB7">
        <f t="shared" si="14"/>
        <v>7.7980809643912385</v>
      </c>
      <c r="AC7">
        <f t="shared" ref="AC7:AC54" si="17">W6*C5*(1-$J$7)^A4*G4</f>
        <v>42.025528066597843</v>
      </c>
      <c r="AD7">
        <f t="shared" si="8"/>
        <v>11115.188707429819</v>
      </c>
    </row>
    <row r="8" spans="1:40" x14ac:dyDescent="0.2">
      <c r="A8">
        <f t="shared" si="9"/>
        <v>5</v>
      </c>
      <c r="B8" s="3">
        <v>2.6849999999999999E-2</v>
      </c>
      <c r="C8">
        <f t="shared" si="0"/>
        <v>0.87437144441584536</v>
      </c>
      <c r="E8">
        <f t="shared" si="2"/>
        <v>65</v>
      </c>
      <c r="F8">
        <v>1.0795270000000001E-2</v>
      </c>
      <c r="G8">
        <f t="shared" si="3"/>
        <v>0.95054816852958335</v>
      </c>
      <c r="I8" s="7" t="s">
        <v>10</v>
      </c>
      <c r="J8" s="10">
        <v>20000</v>
      </c>
      <c r="L8">
        <f t="shared" si="1"/>
        <v>4</v>
      </c>
      <c r="M8">
        <f t="shared" si="4"/>
        <v>89348.69488019745</v>
      </c>
      <c r="N8">
        <f t="shared" si="5"/>
        <v>22337.173720049363</v>
      </c>
      <c r="O8">
        <f t="shared" si="6"/>
        <v>111685.86860024682</v>
      </c>
      <c r="Q8">
        <f t="shared" si="7"/>
        <v>8.9381668900992736E-2</v>
      </c>
      <c r="R8">
        <f t="shared" si="10"/>
        <v>5.208333138966805E-3</v>
      </c>
      <c r="T8">
        <f t="shared" si="11"/>
        <v>99982.092631547173</v>
      </c>
      <c r="U8">
        <f t="shared" si="12"/>
        <v>100000</v>
      </c>
      <c r="W8" s="19">
        <f t="shared" si="15"/>
        <v>56.806354081000016</v>
      </c>
      <c r="X8" s="74">
        <f t="shared" si="16"/>
        <v>62.012257250000005</v>
      </c>
      <c r="Y8">
        <f t="shared" si="13"/>
        <v>8739.9618410296644</v>
      </c>
      <c r="Z8">
        <f t="shared" si="13"/>
        <v>509.37498099095347</v>
      </c>
      <c r="AA8">
        <f t="shared" si="14"/>
        <v>125.11192819469868</v>
      </c>
      <c r="AB8">
        <f t="shared" si="14"/>
        <v>7.2916663945535269</v>
      </c>
      <c r="AC8">
        <f t="shared" si="17"/>
        <v>35.696025287330855</v>
      </c>
      <c r="AD8">
        <f t="shared" si="8"/>
        <v>9417.4364418972018</v>
      </c>
    </row>
    <row r="9" spans="1:40" x14ac:dyDescent="0.2">
      <c r="A9">
        <f t="shared" si="9"/>
        <v>6</v>
      </c>
      <c r="B9" s="2">
        <v>2.6440000000000002E-2</v>
      </c>
      <c r="C9">
        <f t="shared" si="0"/>
        <v>0.85330349293915797</v>
      </c>
      <c r="E9">
        <f t="shared" si="2"/>
        <v>66</v>
      </c>
      <c r="F9">
        <v>1.1728260000000001E-2</v>
      </c>
      <c r="G9">
        <f t="shared" si="3"/>
        <v>0.93939989246654454</v>
      </c>
      <c r="I9" s="7" t="s">
        <v>12</v>
      </c>
      <c r="J9" s="10">
        <v>80000</v>
      </c>
      <c r="L9">
        <f t="shared" si="1"/>
        <v>5</v>
      </c>
      <c r="M9">
        <f t="shared" si="4"/>
        <v>91494.296286684912</v>
      </c>
      <c r="N9">
        <f t="shared" si="5"/>
        <v>22873.574071671228</v>
      </c>
      <c r="O9">
        <f t="shared" si="6"/>
        <v>114367.87035835614</v>
      </c>
      <c r="Q9">
        <f t="shared" si="7"/>
        <v>7.5241060295753295E-2</v>
      </c>
      <c r="R9">
        <f t="shared" si="10"/>
        <v>4.8890551339368041E-3</v>
      </c>
      <c r="T9">
        <f t="shared" si="11"/>
        <v>99982.512571111685</v>
      </c>
      <c r="U9">
        <f t="shared" si="12"/>
        <v>100000</v>
      </c>
      <c r="W9" s="19">
        <f t="shared" si="15"/>
        <v>58.610544703430023</v>
      </c>
      <c r="X9" s="74">
        <f t="shared" si="16"/>
        <v>63.872624967500009</v>
      </c>
      <c r="Y9">
        <f t="shared" si="13"/>
        <v>7357.2888712324802</v>
      </c>
      <c r="Z9">
        <f t="shared" si="13"/>
        <v>478.1495920990194</v>
      </c>
      <c r="AA9">
        <f t="shared" si="14"/>
        <v>105.31906359637497</v>
      </c>
      <c r="AB9">
        <f t="shared" si="14"/>
        <v>6.8446771875115253</v>
      </c>
      <c r="AC9">
        <f t="shared" si="17"/>
        <v>30.307903142840878</v>
      </c>
      <c r="AD9">
        <f t="shared" si="8"/>
        <v>7977.9101072582262</v>
      </c>
    </row>
    <row r="10" spans="1:40" x14ac:dyDescent="0.2">
      <c r="A10">
        <f t="shared" si="9"/>
        <v>7</v>
      </c>
      <c r="B10" s="2">
        <v>2.622E-2</v>
      </c>
      <c r="C10">
        <f t="shared" si="0"/>
        <v>0.83231858232873779</v>
      </c>
      <c r="E10">
        <f t="shared" si="2"/>
        <v>67</v>
      </c>
      <c r="F10">
        <v>1.2797940000000001E-2</v>
      </c>
      <c r="G10">
        <f t="shared" si="3"/>
        <v>0.9273775090067512</v>
      </c>
      <c r="I10" s="7" t="s">
        <v>13</v>
      </c>
      <c r="J10" s="10">
        <f>J8+J9</f>
        <v>100000</v>
      </c>
      <c r="L10">
        <f t="shared" si="1"/>
        <v>6</v>
      </c>
      <c r="M10">
        <f t="shared" si="4"/>
        <v>93753.278478263703</v>
      </c>
      <c r="N10">
        <f t="shared" si="5"/>
        <v>23438.319619565926</v>
      </c>
      <c r="O10">
        <f t="shared" si="6"/>
        <v>117191.59809782963</v>
      </c>
      <c r="Q10">
        <f t="shared" si="7"/>
        <v>6.3264490824558192E-2</v>
      </c>
      <c r="R10">
        <f t="shared" si="10"/>
        <v>4.6027361788806417E-3</v>
      </c>
      <c r="T10">
        <f t="shared" si="11"/>
        <v>99982.933930141226</v>
      </c>
      <c r="U10">
        <f t="shared" si="12"/>
        <v>100000</v>
      </c>
      <c r="W10" s="19">
        <f t="shared" si="15"/>
        <v>60.468861044532929</v>
      </c>
      <c r="X10" s="74">
        <f t="shared" si="16"/>
        <v>65.78880371652501</v>
      </c>
      <c r="Y10">
        <f t="shared" si="13"/>
        <v>6186.2112792986391</v>
      </c>
      <c r="Z10">
        <f t="shared" si="13"/>
        <v>450.14759829452674</v>
      </c>
      <c r="AA10">
        <f t="shared" si="14"/>
        <v>88.555171687301581</v>
      </c>
      <c r="AB10">
        <f t="shared" si="14"/>
        <v>6.4438306504328988</v>
      </c>
      <c r="AC10">
        <f t="shared" si="17"/>
        <v>25.706051383020075</v>
      </c>
      <c r="AD10">
        <f t="shared" si="8"/>
        <v>6757.06393131392</v>
      </c>
    </row>
    <row r="11" spans="1:40" x14ac:dyDescent="0.2">
      <c r="A11">
        <f t="shared" si="9"/>
        <v>8</v>
      </c>
      <c r="B11" s="2">
        <v>2.614E-2</v>
      </c>
      <c r="C11">
        <f t="shared" si="0"/>
        <v>0.8112978740569462</v>
      </c>
      <c r="E11">
        <f t="shared" si="2"/>
        <v>68</v>
      </c>
      <c r="F11">
        <v>1.397499E-2</v>
      </c>
      <c r="G11">
        <f t="shared" si="3"/>
        <v>0.91441741759215689</v>
      </c>
      <c r="I11" s="16" t="s">
        <v>49</v>
      </c>
      <c r="J11" s="22">
        <v>0.1</v>
      </c>
      <c r="L11">
        <f t="shared" si="1"/>
        <v>7</v>
      </c>
      <c r="M11">
        <f t="shared" si="4"/>
        <v>96117.041837716286</v>
      </c>
      <c r="N11">
        <f t="shared" si="5"/>
        <v>24029.260459429071</v>
      </c>
      <c r="O11">
        <f t="shared" si="6"/>
        <v>120146.30229714536</v>
      </c>
      <c r="Q11">
        <f t="shared" si="7"/>
        <v>5.3144132163290135E-2</v>
      </c>
      <c r="R11">
        <f t="shared" si="10"/>
        <v>4.2045669172288535E-3</v>
      </c>
      <c r="T11">
        <f t="shared" si="11"/>
        <v>99983.353628353419</v>
      </c>
      <c r="U11">
        <f t="shared" si="12"/>
        <v>100000</v>
      </c>
      <c r="W11" s="19">
        <f t="shared" si="15"/>
        <v>62.382926875868918</v>
      </c>
      <c r="X11" s="74">
        <f t="shared" si="16"/>
        <v>67.76246782802076</v>
      </c>
      <c r="Y11">
        <f t="shared" si="13"/>
        <v>5196.6309310483966</v>
      </c>
      <c r="Z11">
        <f t="shared" si="13"/>
        <v>411.20664450498185</v>
      </c>
      <c r="AA11">
        <f t="shared" si="14"/>
        <v>74.389399830958638</v>
      </c>
      <c r="AB11">
        <f t="shared" si="14"/>
        <v>5.886393684120395</v>
      </c>
      <c r="AC11">
        <f t="shared" si="17"/>
        <v>21.76226377326611</v>
      </c>
      <c r="AD11">
        <f t="shared" si="8"/>
        <v>5709.8756328417239</v>
      </c>
    </row>
    <row r="12" spans="1:40" x14ac:dyDescent="0.2">
      <c r="A12">
        <f t="shared" si="9"/>
        <v>9</v>
      </c>
      <c r="B12" s="2">
        <v>2.6120000000000001E-2</v>
      </c>
      <c r="C12">
        <f t="shared" si="0"/>
        <v>0.79050760649052454</v>
      </c>
      <c r="E12">
        <f t="shared" si="2"/>
        <v>69</v>
      </c>
      <c r="F12">
        <v>1.5660050000000002E-2</v>
      </c>
      <c r="G12">
        <f t="shared" si="3"/>
        <v>0.90009759511179277</v>
      </c>
      <c r="L12">
        <f t="shared" si="1"/>
        <v>8</v>
      </c>
      <c r="M12">
        <f t="shared" si="4"/>
        <v>98607.432064323002</v>
      </c>
      <c r="N12">
        <f t="shared" si="5"/>
        <v>24651.858016080751</v>
      </c>
      <c r="O12">
        <f t="shared" si="6"/>
        <v>123259.29008040375</v>
      </c>
      <c r="Q12">
        <f t="shared" si="7"/>
        <v>4.4594397236235435E-2</v>
      </c>
      <c r="R12">
        <f t="shared" si="10"/>
        <v>3.8541006837411918E-3</v>
      </c>
      <c r="T12">
        <f t="shared" si="11"/>
        <v>99983.774042518853</v>
      </c>
      <c r="U12">
        <f t="shared" si="12"/>
        <v>100000</v>
      </c>
      <c r="W12" s="19">
        <f t="shared" si="15"/>
        <v>64.354414682144977</v>
      </c>
      <c r="X12" s="74">
        <f t="shared" si="16"/>
        <v>69.795341862861392</v>
      </c>
      <c r="Y12">
        <f t="shared" si="13"/>
        <v>4360.6243818198291</v>
      </c>
      <c r="Z12">
        <f t="shared" si="13"/>
        <v>376.93104686988858</v>
      </c>
      <c r="AA12">
        <f t="shared" si="14"/>
        <v>62.422025915621276</v>
      </c>
      <c r="AB12">
        <f t="shared" si="14"/>
        <v>5.3957409572376687</v>
      </c>
      <c r="AC12">
        <f t="shared" si="17"/>
        <v>18.395830456907937</v>
      </c>
      <c r="AD12">
        <f t="shared" si="8"/>
        <v>4823.769026019484</v>
      </c>
    </row>
    <row r="13" spans="1:40" x14ac:dyDescent="0.2">
      <c r="A13">
        <f t="shared" si="9"/>
        <v>10</v>
      </c>
      <c r="B13" s="3">
        <v>2.6159999999999999E-2</v>
      </c>
      <c r="C13">
        <f t="shared" si="0"/>
        <v>0.76981888968614964</v>
      </c>
      <c r="E13">
        <f t="shared" si="2"/>
        <v>70</v>
      </c>
      <c r="F13">
        <v>1.7473579999999999E-2</v>
      </c>
      <c r="G13">
        <f t="shared" si="3"/>
        <v>0.88436966777579928</v>
      </c>
      <c r="L13">
        <f t="shared" si="1"/>
        <v>9</v>
      </c>
      <c r="M13">
        <f t="shared" si="4"/>
        <v>101200.7972385765</v>
      </c>
      <c r="N13">
        <f t="shared" si="5"/>
        <v>25300.199309644126</v>
      </c>
      <c r="O13">
        <f t="shared" si="6"/>
        <v>126500.99654822063</v>
      </c>
      <c r="Q13">
        <f t="shared" si="7"/>
        <v>3.737551233368256E-2</v>
      </c>
      <c r="R13">
        <f t="shared" si="10"/>
        <v>3.5315021141170341E-3</v>
      </c>
      <c r="T13">
        <f t="shared" si="11"/>
        <v>99984.189847870191</v>
      </c>
      <c r="U13">
        <f t="shared" si="12"/>
        <v>100000</v>
      </c>
      <c r="W13" s="19">
        <f t="shared" si="15"/>
        <v>66.385047122609322</v>
      </c>
      <c r="X13" s="74">
        <f t="shared" si="16"/>
        <v>71.889202118747235</v>
      </c>
      <c r="Y13">
        <f t="shared" si="13"/>
        <v>3654.7471937740197</v>
      </c>
      <c r="Z13">
        <f t="shared" si="13"/>
        <v>345.38090676064593</v>
      </c>
      <c r="AA13">
        <f t="shared" si="14"/>
        <v>52.317444491652637</v>
      </c>
      <c r="AB13">
        <f t="shared" si="14"/>
        <v>4.9441029597638479</v>
      </c>
      <c r="AC13">
        <f t="shared" si="17"/>
        <v>15.522001521448288</v>
      </c>
      <c r="AD13">
        <f t="shared" si="8"/>
        <v>4072.91164950753</v>
      </c>
    </row>
    <row r="14" spans="1:40" x14ac:dyDescent="0.2">
      <c r="A14">
        <f t="shared" si="9"/>
        <v>11</v>
      </c>
      <c r="B14" s="2">
        <v>2.631E-2</v>
      </c>
      <c r="C14">
        <f t="shared" si="0"/>
        <v>0.74870517334432718</v>
      </c>
      <c r="E14">
        <f t="shared" si="2"/>
        <v>71</v>
      </c>
      <c r="F14">
        <v>1.9737480000000002E-2</v>
      </c>
      <c r="G14">
        <f t="shared" si="3"/>
        <v>0.86691443914546784</v>
      </c>
      <c r="L14">
        <f t="shared" si="1"/>
        <v>10</v>
      </c>
      <c r="M14">
        <f t="shared" si="4"/>
        <v>103920.54686085385</v>
      </c>
      <c r="N14">
        <f t="shared" si="5"/>
        <v>25980.136715213463</v>
      </c>
      <c r="O14">
        <f t="shared" si="6"/>
        <v>129900.68357606731</v>
      </c>
      <c r="Q14">
        <f t="shared" si="7"/>
        <v>3.1271678450497248E-2</v>
      </c>
      <c r="R14">
        <f t="shared" si="10"/>
        <v>3.3167135542194852E-3</v>
      </c>
      <c r="T14">
        <f t="shared" si="11"/>
        <v>99984.603622206268</v>
      </c>
      <c r="U14">
        <f t="shared" si="12"/>
        <v>100000</v>
      </c>
      <c r="W14" s="19">
        <f t="shared" si="15"/>
        <v>68.476598536287597</v>
      </c>
      <c r="X14" s="74">
        <f t="shared" si="16"/>
        <v>74.04587818230965</v>
      </c>
      <c r="Y14">
        <f t="shared" si="13"/>
        <v>3057.8992742356272</v>
      </c>
      <c r="Z14">
        <f t="shared" si="13"/>
        <v>324.37458560266566</v>
      </c>
      <c r="AA14">
        <f t="shared" si="14"/>
        <v>43.773609242636795</v>
      </c>
      <c r="AB14">
        <f t="shared" si="14"/>
        <v>4.6433989759072798</v>
      </c>
      <c r="AC14">
        <f t="shared" si="17"/>
        <v>13.075918847576769</v>
      </c>
      <c r="AD14">
        <f t="shared" si="8"/>
        <v>3443.7667869044135</v>
      </c>
    </row>
    <row r="15" spans="1:40" x14ac:dyDescent="0.2">
      <c r="A15">
        <f t="shared" si="9"/>
        <v>12</v>
      </c>
      <c r="B15" s="2">
        <v>2.6329999999999999E-2</v>
      </c>
      <c r="C15">
        <f t="shared" si="0"/>
        <v>0.72908861312888584</v>
      </c>
      <c r="E15">
        <f t="shared" si="2"/>
        <v>72</v>
      </c>
      <c r="F15">
        <v>2.1721769999999998E-2</v>
      </c>
      <c r="G15">
        <f t="shared" si="3"/>
        <v>0.84808352308867097</v>
      </c>
      <c r="L15">
        <f t="shared" si="1"/>
        <v>11</v>
      </c>
      <c r="M15">
        <f t="shared" si="4"/>
        <v>106851.13826936021</v>
      </c>
      <c r="N15">
        <f t="shared" si="5"/>
        <v>26712.784567340052</v>
      </c>
      <c r="O15">
        <f t="shared" si="6"/>
        <v>133563.92283670025</v>
      </c>
      <c r="Q15">
        <f t="shared" si="7"/>
        <v>2.6116462734054477E-2</v>
      </c>
      <c r="R15">
        <f t="shared" si="10"/>
        <v>3.0964263257878912E-3</v>
      </c>
      <c r="T15">
        <f t="shared" si="11"/>
        <v>99985.025896533116</v>
      </c>
      <c r="U15">
        <f t="shared" si="12"/>
        <v>100000</v>
      </c>
      <c r="W15" s="19">
        <f t="shared" si="15"/>
        <v>70.630896492376223</v>
      </c>
      <c r="X15" s="74">
        <f t="shared" si="16"/>
        <v>76.267254527778945</v>
      </c>
      <c r="Y15">
        <f t="shared" si="13"/>
        <v>2553.8075883288925</v>
      </c>
      <c r="Z15">
        <f t="shared" si="13"/>
        <v>302.83049466205574</v>
      </c>
      <c r="AA15">
        <f t="shared" si="14"/>
        <v>36.557572839063901</v>
      </c>
      <c r="AB15">
        <f t="shared" si="14"/>
        <v>4.3349968561030474</v>
      </c>
      <c r="AC15">
        <f t="shared" si="17"/>
        <v>10.989822439010375</v>
      </c>
      <c r="AD15">
        <f t="shared" si="8"/>
        <v>2908.5204751251254</v>
      </c>
    </row>
    <row r="16" spans="1:40" x14ac:dyDescent="0.2">
      <c r="A16">
        <f t="shared" si="9"/>
        <v>13</v>
      </c>
      <c r="B16" s="2">
        <v>2.6370000000000001E-2</v>
      </c>
      <c r="C16">
        <f t="shared" si="0"/>
        <v>0.70977305563018611</v>
      </c>
      <c r="E16">
        <f t="shared" si="2"/>
        <v>73</v>
      </c>
      <c r="F16">
        <v>2.3921029999999999E-2</v>
      </c>
      <c r="G16">
        <f t="shared" si="3"/>
        <v>0.82779649169036118</v>
      </c>
      <c r="L16">
        <f t="shared" si="1"/>
        <v>12</v>
      </c>
      <c r="M16">
        <f t="shared" si="4"/>
        <v>109726.03132104858</v>
      </c>
      <c r="N16">
        <f t="shared" si="5"/>
        <v>27431.507830262144</v>
      </c>
      <c r="O16">
        <f t="shared" si="6"/>
        <v>137157.53915131072</v>
      </c>
      <c r="Q16">
        <f t="shared" si="7"/>
        <v>2.1760841137194783E-2</v>
      </c>
      <c r="R16">
        <f t="shared" si="10"/>
        <v>2.921014578343492E-3</v>
      </c>
      <c r="T16">
        <f t="shared" si="11"/>
        <v>99985.41822773742</v>
      </c>
      <c r="U16">
        <f t="shared" si="12"/>
        <v>100000</v>
      </c>
      <c r="W16" s="19">
        <f t="shared" si="15"/>
        <v>72.849823387147509</v>
      </c>
      <c r="X16" s="74">
        <f t="shared" si="16"/>
        <v>78.555272163612315</v>
      </c>
      <c r="Y16">
        <f t="shared" si="13"/>
        <v>2127.8999324437987</v>
      </c>
      <c r="Z16">
        <f t="shared" si="13"/>
        <v>285.67522576199354</v>
      </c>
      <c r="AA16">
        <f t="shared" si="14"/>
        <v>30.46073522925683</v>
      </c>
      <c r="AB16">
        <f t="shared" si="14"/>
        <v>4.0894204096808888</v>
      </c>
      <c r="AC16">
        <f t="shared" si="17"/>
        <v>9.2072227137329037</v>
      </c>
      <c r="AD16">
        <f t="shared" si="8"/>
        <v>2457.3325365584628</v>
      </c>
    </row>
    <row r="17" spans="1:30" x14ac:dyDescent="0.2">
      <c r="A17">
        <f t="shared" si="9"/>
        <v>14</v>
      </c>
      <c r="B17" s="2">
        <v>2.6409999999999999E-2</v>
      </c>
      <c r="C17">
        <f t="shared" si="0"/>
        <v>0.69091394491216429</v>
      </c>
      <c r="E17">
        <f t="shared" si="2"/>
        <v>74</v>
      </c>
      <c r="F17">
        <v>2.5978890000000001E-2</v>
      </c>
      <c r="G17">
        <f t="shared" si="3"/>
        <v>0.80629125769035137</v>
      </c>
      <c r="L17">
        <f t="shared" si="1"/>
        <v>13</v>
      </c>
      <c r="M17">
        <f t="shared" si="4"/>
        <v>112712.08362364561</v>
      </c>
      <c r="N17">
        <f t="shared" si="5"/>
        <v>28178.020905911402</v>
      </c>
      <c r="O17">
        <f t="shared" si="6"/>
        <v>140890.10452955702</v>
      </c>
      <c r="Q17">
        <f t="shared" si="7"/>
        <v>1.8094933578355184E-2</v>
      </c>
      <c r="R17">
        <f t="shared" si="10"/>
        <v>2.6785425884025397E-3</v>
      </c>
      <c r="T17">
        <f t="shared" si="11"/>
        <v>99985.804538887402</v>
      </c>
      <c r="U17">
        <f t="shared" si="12"/>
        <v>100000.00000000001</v>
      </c>
      <c r="W17" s="19">
        <f t="shared" si="15"/>
        <v>75.135318088761935</v>
      </c>
      <c r="X17" s="74">
        <f t="shared" si="16"/>
        <v>80.911930328520683</v>
      </c>
      <c r="Y17">
        <f t="shared" si="13"/>
        <v>1769.433289087561</v>
      </c>
      <c r="Z17">
        <f t="shared" si="13"/>
        <v>261.96146514576844</v>
      </c>
      <c r="AA17">
        <f t="shared" si="14"/>
        <v>25.329310886734003</v>
      </c>
      <c r="AB17">
        <f t="shared" si="14"/>
        <v>3.7499596237635564</v>
      </c>
      <c r="AC17">
        <f t="shared" si="17"/>
        <v>7.7053653942252849</v>
      </c>
      <c r="AD17">
        <f t="shared" si="8"/>
        <v>2068.1793901380524</v>
      </c>
    </row>
    <row r="18" spans="1:30" x14ac:dyDescent="0.2">
      <c r="A18">
        <f t="shared" si="9"/>
        <v>15</v>
      </c>
      <c r="B18" s="3">
        <v>2.6360000000000001E-2</v>
      </c>
      <c r="C18">
        <f t="shared" si="0"/>
        <v>0.67341062112038597</v>
      </c>
      <c r="E18">
        <f t="shared" si="2"/>
        <v>75</v>
      </c>
      <c r="F18">
        <v>2.922232E-2</v>
      </c>
      <c r="G18">
        <f t="shared" si="3"/>
        <v>0.78272955654492149</v>
      </c>
      <c r="L18">
        <f t="shared" si="1"/>
        <v>14</v>
      </c>
      <c r="M18">
        <f t="shared" si="4"/>
        <v>115788.66020741611</v>
      </c>
      <c r="N18">
        <f t="shared" si="5"/>
        <v>28947.165051854026</v>
      </c>
      <c r="O18">
        <f t="shared" si="6"/>
        <v>144735.82525927015</v>
      </c>
      <c r="Q18">
        <f t="shared" si="7"/>
        <v>1.5012771509972439E-2</v>
      </c>
      <c r="R18">
        <f t="shared" si="10"/>
        <v>2.452813544196436E-3</v>
      </c>
      <c r="T18">
        <f t="shared" si="11"/>
        <v>99986.181721101762</v>
      </c>
      <c r="U18">
        <f t="shared" si="12"/>
        <v>100000.00000000001</v>
      </c>
      <c r="W18" s="19">
        <f t="shared" si="15"/>
        <v>77.489377631424787</v>
      </c>
      <c r="X18" s="74">
        <f t="shared" si="16"/>
        <v>83.339288238376312</v>
      </c>
      <c r="Y18">
        <f t="shared" si="13"/>
        <v>1468.046166926147</v>
      </c>
      <c r="Z18">
        <f t="shared" si="13"/>
        <v>239.88516462241148</v>
      </c>
      <c r="AA18">
        <f t="shared" si="14"/>
        <v>21.014975804668769</v>
      </c>
      <c r="AB18">
        <f t="shared" si="14"/>
        <v>3.4339389618750111</v>
      </c>
      <c r="AC18">
        <f t="shared" si="17"/>
        <v>6.4332343507229313</v>
      </c>
      <c r="AD18">
        <f t="shared" si="8"/>
        <v>1738.8134806658247</v>
      </c>
    </row>
    <row r="19" spans="1:30" x14ac:dyDescent="0.2">
      <c r="A19">
        <f t="shared" si="9"/>
        <v>16</v>
      </c>
      <c r="B19" s="2">
        <v>2.6200000000000001E-2</v>
      </c>
      <c r="C19">
        <f t="shared" si="0"/>
        <v>0.65757266758197042</v>
      </c>
      <c r="E19">
        <f t="shared" si="2"/>
        <v>76</v>
      </c>
      <c r="F19">
        <v>3.2869429999999998E-2</v>
      </c>
      <c r="G19">
        <f t="shared" si="3"/>
        <v>0.75700168217713715</v>
      </c>
      <c r="L19">
        <f t="shared" si="1"/>
        <v>15</v>
      </c>
      <c r="M19">
        <f t="shared" si="4"/>
        <v>118798.24506910822</v>
      </c>
      <c r="N19">
        <f t="shared" si="5"/>
        <v>29699.561267277055</v>
      </c>
      <c r="O19">
        <f t="shared" si="6"/>
        <v>148497.80633638529</v>
      </c>
      <c r="Q19">
        <f t="shared" si="7"/>
        <v>1.2429342914771772E-2</v>
      </c>
      <c r="R19">
        <f t="shared" si="10"/>
        <v>2.2100857913653449E-3</v>
      </c>
      <c r="T19">
        <f t="shared" si="11"/>
        <v>99986.531787577595</v>
      </c>
      <c r="U19">
        <f t="shared" si="12"/>
        <v>100000</v>
      </c>
      <c r="W19" s="19">
        <f t="shared" si="15"/>
        <v>79.914058960367527</v>
      </c>
      <c r="X19" s="74">
        <f t="shared" si="16"/>
        <v>85.8394668855276</v>
      </c>
      <c r="Y19">
        <f t="shared" si="13"/>
        <v>1215.4260188567064</v>
      </c>
      <c r="Z19">
        <f t="shared" si="13"/>
        <v>216.14639039553072</v>
      </c>
      <c r="AA19">
        <f t="shared" si="14"/>
        <v>17.398736466251421</v>
      </c>
      <c r="AB19">
        <f t="shared" si="14"/>
        <v>3.0941201079114826</v>
      </c>
      <c r="AC19">
        <f t="shared" si="17"/>
        <v>5.3584076080064591</v>
      </c>
      <c r="AD19">
        <f t="shared" si="8"/>
        <v>1457.4236734344065</v>
      </c>
    </row>
    <row r="20" spans="1:30" x14ac:dyDescent="0.2">
      <c r="A20">
        <f t="shared" si="9"/>
        <v>17</v>
      </c>
      <c r="B20" s="2">
        <v>2.598E-2</v>
      </c>
      <c r="C20">
        <f t="shared" si="0"/>
        <v>0.64296820748672578</v>
      </c>
      <c r="E20">
        <f t="shared" si="2"/>
        <v>77</v>
      </c>
      <c r="F20">
        <v>3.7547710000000005E-2</v>
      </c>
      <c r="G20">
        <f t="shared" si="3"/>
        <v>0.72857800254523786</v>
      </c>
      <c r="L20">
        <f t="shared" si="1"/>
        <v>16</v>
      </c>
      <c r="M20">
        <f t="shared" si="4"/>
        <v>121659.55786175908</v>
      </c>
      <c r="N20">
        <f t="shared" si="5"/>
        <v>30414.88946543977</v>
      </c>
      <c r="O20">
        <f t="shared" si="6"/>
        <v>152074.44732719884</v>
      </c>
      <c r="Q20">
        <f t="shared" si="7"/>
        <v>1.025620937691759E-2</v>
      </c>
      <c r="R20">
        <f t="shared" si="10"/>
        <v>2.0582140042560955E-3</v>
      </c>
      <c r="T20">
        <f t="shared" si="11"/>
        <v>99986.848546648354</v>
      </c>
      <c r="U20">
        <f t="shared" si="12"/>
        <v>99999.999999999985</v>
      </c>
      <c r="W20" s="19">
        <f t="shared" si="15"/>
        <v>82.41148072917855</v>
      </c>
      <c r="X20" s="74">
        <f t="shared" si="16"/>
        <v>88.414650892093434</v>
      </c>
      <c r="Y20">
        <f t="shared" si="13"/>
        <v>1002.9253604526571</v>
      </c>
      <c r="Z20">
        <f t="shared" si="13"/>
        <v>201.2933296162461</v>
      </c>
      <c r="AA20">
        <f t="shared" si="14"/>
        <v>14.356804750856032</v>
      </c>
      <c r="AB20">
        <f t="shared" si="14"/>
        <v>2.8814996059585334</v>
      </c>
      <c r="AC20">
        <f t="shared" si="17"/>
        <v>4.459231944386068</v>
      </c>
      <c r="AD20">
        <f t="shared" si="8"/>
        <v>1225.9162263701039</v>
      </c>
    </row>
    <row r="21" spans="1:30" x14ac:dyDescent="0.2">
      <c r="A21">
        <f t="shared" si="9"/>
        <v>18</v>
      </c>
      <c r="B21" s="2">
        <v>2.5739999999999999E-2</v>
      </c>
      <c r="C21">
        <f t="shared" si="0"/>
        <v>0.62919125908722606</v>
      </c>
      <c r="E21">
        <f t="shared" si="2"/>
        <v>78</v>
      </c>
      <c r="F21">
        <v>4.150015E-2</v>
      </c>
      <c r="G21">
        <f t="shared" si="3"/>
        <v>0.69834190615291014</v>
      </c>
      <c r="L21">
        <f t="shared" si="1"/>
        <v>17</v>
      </c>
      <c r="M21">
        <f t="shared" si="4"/>
        <v>124422.94823986552</v>
      </c>
      <c r="N21">
        <f t="shared" si="5"/>
        <v>31105.737059966381</v>
      </c>
      <c r="O21">
        <f t="shared" si="6"/>
        <v>155528.68529983191</v>
      </c>
      <c r="Q21">
        <f t="shared" si="7"/>
        <v>8.4312295776270071E-3</v>
      </c>
      <c r="R21">
        <f t="shared" si="10"/>
        <v>1.9103226183529729E-3</v>
      </c>
      <c r="T21">
        <f t="shared" si="11"/>
        <v>99987.140635850272</v>
      </c>
      <c r="U21">
        <f t="shared" si="12"/>
        <v>100000</v>
      </c>
      <c r="W21" s="19">
        <f t="shared" si="15"/>
        <v>84.983825151053907</v>
      </c>
      <c r="X21" s="74">
        <f t="shared" si="16"/>
        <v>91.067090418856239</v>
      </c>
      <c r="Y21">
        <f t="shared" si="13"/>
        <v>824.46821768608277</v>
      </c>
      <c r="Z21">
        <f t="shared" si="13"/>
        <v>186.82955207492074</v>
      </c>
      <c r="AA21">
        <f t="shared" si="14"/>
        <v>11.802203525158649</v>
      </c>
      <c r="AB21">
        <f t="shared" si="14"/>
        <v>2.6744516656941619</v>
      </c>
      <c r="AC21">
        <f t="shared" si="17"/>
        <v>3.7053316814042354</v>
      </c>
      <c r="AD21">
        <f t="shared" si="8"/>
        <v>1029.4797566332606</v>
      </c>
    </row>
    <row r="22" spans="1:30" x14ac:dyDescent="0.2">
      <c r="A22">
        <f t="shared" si="9"/>
        <v>19</v>
      </c>
      <c r="B22" s="2">
        <v>2.5520000000000001E-2</v>
      </c>
      <c r="C22">
        <f t="shared" si="0"/>
        <v>0.615771084861094</v>
      </c>
      <c r="E22">
        <f t="shared" si="2"/>
        <v>79</v>
      </c>
      <c r="F22">
        <v>4.704303E-2</v>
      </c>
      <c r="G22">
        <f t="shared" si="3"/>
        <v>0.66548978691150162</v>
      </c>
      <c r="L22">
        <f t="shared" si="1"/>
        <v>18</v>
      </c>
      <c r="M22">
        <f t="shared" si="4"/>
        <v>127147.34803540785</v>
      </c>
      <c r="N22">
        <f t="shared" si="5"/>
        <v>31786.837008851962</v>
      </c>
      <c r="O22">
        <f t="shared" si="6"/>
        <v>158934.18504425982</v>
      </c>
      <c r="Q22">
        <f t="shared" si="7"/>
        <v>6.8974577823274182E-3</v>
      </c>
      <c r="R22">
        <f t="shared" si="10"/>
        <v>1.7939157243702477E-3</v>
      </c>
      <c r="T22">
        <f t="shared" si="11"/>
        <v>99987.416174818267</v>
      </c>
      <c r="U22">
        <f t="shared" si="12"/>
        <v>100000.00000000001</v>
      </c>
      <c r="W22" s="19">
        <f t="shared" si="15"/>
        <v>87.633339905585515</v>
      </c>
      <c r="X22" s="74">
        <f t="shared" si="16"/>
        <v>93.79910313142193</v>
      </c>
      <c r="Y22">
        <f t="shared" si="13"/>
        <v>674.48648422955478</v>
      </c>
      <c r="Z22">
        <f t="shared" si="13"/>
        <v>175.44495784341024</v>
      </c>
      <c r="AA22">
        <f t="shared" si="14"/>
        <v>9.6552257456173489</v>
      </c>
      <c r="AB22">
        <f t="shared" si="14"/>
        <v>2.5114820141183469</v>
      </c>
      <c r="AC22">
        <f t="shared" si="17"/>
        <v>3.0713225617174817</v>
      </c>
      <c r="AD22">
        <f t="shared" si="8"/>
        <v>865.16947239441811</v>
      </c>
    </row>
    <row r="23" spans="1:30" x14ac:dyDescent="0.2">
      <c r="A23">
        <f t="shared" si="9"/>
        <v>20</v>
      </c>
      <c r="B23" s="3">
        <v>2.5360000000000001E-2</v>
      </c>
      <c r="C23">
        <f t="shared" si="0"/>
        <v>0.60217932257416118</v>
      </c>
      <c r="E23">
        <f t="shared" si="2"/>
        <v>80</v>
      </c>
      <c r="F23">
        <v>5.2770629999999999E-2</v>
      </c>
      <c r="G23">
        <f t="shared" si="3"/>
        <v>0.63037147159761586</v>
      </c>
      <c r="L23">
        <f t="shared" si="1"/>
        <v>19</v>
      </c>
      <c r="M23">
        <f t="shared" si="4"/>
        <v>129918.40956294083</v>
      </c>
      <c r="N23">
        <f t="shared" si="5"/>
        <v>32479.602390735206</v>
      </c>
      <c r="O23">
        <f t="shared" si="6"/>
        <v>162398.01195367603</v>
      </c>
      <c r="Q23">
        <f t="shared" si="7"/>
        <v>5.6195304122808381E-3</v>
      </c>
      <c r="R23">
        <f t="shared" si="10"/>
        <v>1.6220580179831128E-3</v>
      </c>
      <c r="T23">
        <f t="shared" si="11"/>
        <v>99987.684578302782</v>
      </c>
      <c r="U23">
        <f t="shared" si="12"/>
        <v>100000</v>
      </c>
      <c r="W23" s="19">
        <f t="shared" si="15"/>
        <v>90.36234010275308</v>
      </c>
      <c r="X23" s="74">
        <f t="shared" si="16"/>
        <v>96.613076225364594</v>
      </c>
      <c r="Y23">
        <f t="shared" si="13"/>
        <v>549.52238998580731</v>
      </c>
      <c r="Z23">
        <f t="shared" si="13"/>
        <v>158.63727415874843</v>
      </c>
      <c r="AA23">
        <f t="shared" si="14"/>
        <v>7.8663736807784286</v>
      </c>
      <c r="AB23">
        <f t="shared" si="14"/>
        <v>2.2708812251763582</v>
      </c>
      <c r="AC23">
        <f t="shared" si="17"/>
        <v>2.5354195602194243</v>
      </c>
      <c r="AD23">
        <f t="shared" si="8"/>
        <v>720.83233861073006</v>
      </c>
    </row>
    <row r="24" spans="1:30" x14ac:dyDescent="0.2">
      <c r="A24">
        <f t="shared" si="9"/>
        <v>21</v>
      </c>
      <c r="B24" s="2">
        <v>2.5270000000000001E-2</v>
      </c>
      <c r="C24">
        <f t="shared" si="0"/>
        <v>0.58821073643155597</v>
      </c>
      <c r="E24">
        <f t="shared" si="2"/>
        <v>81</v>
      </c>
      <c r="F24">
        <v>5.8951179999999999E-2</v>
      </c>
      <c r="G24">
        <f t="shared" si="3"/>
        <v>0.59321032950859998</v>
      </c>
      <c r="L24">
        <f t="shared" si="1"/>
        <v>20</v>
      </c>
      <c r="M24">
        <f t="shared" si="4"/>
        <v>132850.79211624313</v>
      </c>
      <c r="N24">
        <f t="shared" si="5"/>
        <v>33212.698029060783</v>
      </c>
      <c r="O24">
        <f t="shared" si="6"/>
        <v>166063.49014530392</v>
      </c>
      <c r="Q24">
        <f t="shared" si="7"/>
        <v>4.5518950733334992E-3</v>
      </c>
      <c r="R24">
        <f t="shared" si="10"/>
        <v>1.4980385140347591E-3</v>
      </c>
      <c r="T24">
        <f t="shared" si="11"/>
        <v>99987.956413548527</v>
      </c>
      <c r="U24">
        <f t="shared" si="12"/>
        <v>100000</v>
      </c>
      <c r="W24" s="19">
        <f t="shared" si="15"/>
        <v>93.173210305835667</v>
      </c>
      <c r="X24" s="74">
        <f t="shared" si="16"/>
        <v>99.511468512125532</v>
      </c>
      <c r="Y24">
        <f t="shared" si="13"/>
        <v>445.12172309530285</v>
      </c>
      <c r="Z24">
        <f t="shared" si="13"/>
        <v>146.50816667259943</v>
      </c>
      <c r="AA24">
        <f t="shared" si="14"/>
        <v>6.3718856066812268</v>
      </c>
      <c r="AB24">
        <f t="shared" si="14"/>
        <v>2.0972539196486628</v>
      </c>
      <c r="AC24">
        <f t="shared" si="17"/>
        <v>2.0845654131822475</v>
      </c>
      <c r="AD24">
        <f t="shared" si="8"/>
        <v>602.1835947074145</v>
      </c>
    </row>
    <row r="25" spans="1:30" x14ac:dyDescent="0.2">
      <c r="A25">
        <f t="shared" si="9"/>
        <v>22</v>
      </c>
      <c r="B25" s="2">
        <v>2.5239999999999999E-2</v>
      </c>
      <c r="C25">
        <f t="shared" si="0"/>
        <v>0.57391154346483342</v>
      </c>
      <c r="E25">
        <f t="shared" si="2"/>
        <v>82</v>
      </c>
      <c r="F25">
        <v>6.573641999999999E-2</v>
      </c>
      <c r="G25">
        <f t="shared" si="3"/>
        <v>0.55421480613968421</v>
      </c>
      <c r="L25">
        <f t="shared" si="1"/>
        <v>21</v>
      </c>
      <c r="M25">
        <f t="shared" si="4"/>
        <v>136005.67797406871</v>
      </c>
      <c r="N25">
        <f t="shared" si="5"/>
        <v>34001.419493517176</v>
      </c>
      <c r="O25">
        <f t="shared" si="6"/>
        <v>170007.09746758587</v>
      </c>
      <c r="Q25">
        <f t="shared" si="7"/>
        <v>3.6649353972268246E-3</v>
      </c>
      <c r="R25">
        <f t="shared" si="10"/>
        <v>1.361169434044328E-3</v>
      </c>
      <c r="T25">
        <f t="shared" si="11"/>
        <v>99988.235785271376</v>
      </c>
      <c r="U25">
        <f t="shared" si="12"/>
        <v>100000</v>
      </c>
      <c r="W25" s="19">
        <f t="shared" si="15"/>
        <v>96.06840661501073</v>
      </c>
      <c r="X25" s="74">
        <f t="shared" si="16"/>
        <v>102.4968125674893</v>
      </c>
      <c r="Y25">
        <f t="shared" si="13"/>
        <v>358.38851529371749</v>
      </c>
      <c r="Z25">
        <f t="shared" si="13"/>
        <v>133.12237064953527</v>
      </c>
      <c r="AA25">
        <f t="shared" si="14"/>
        <v>5.1303059448998418</v>
      </c>
      <c r="AB25">
        <f t="shared" si="14"/>
        <v>1.9056372076620591</v>
      </c>
      <c r="AC25">
        <f t="shared" si="17"/>
        <v>1.7026205924280453</v>
      </c>
      <c r="AD25">
        <f t="shared" si="8"/>
        <v>500.24944968824269</v>
      </c>
    </row>
    <row r="26" spans="1:30" x14ac:dyDescent="0.2">
      <c r="A26">
        <f t="shared" si="9"/>
        <v>23</v>
      </c>
      <c r="B26" s="2">
        <v>2.5250000000000002E-2</v>
      </c>
      <c r="C26">
        <f t="shared" si="0"/>
        <v>0.55947860022253315</v>
      </c>
      <c r="E26">
        <f t="shared" si="2"/>
        <v>83</v>
      </c>
      <c r="F26">
        <v>7.2184380000000006E-2</v>
      </c>
      <c r="G26">
        <f t="shared" si="3"/>
        <v>0.51420915397167088</v>
      </c>
      <c r="L26">
        <f t="shared" si="1"/>
        <v>22</v>
      </c>
      <c r="M26">
        <f t="shared" si="4"/>
        <v>139394.30372322179</v>
      </c>
      <c r="N26">
        <f t="shared" si="5"/>
        <v>34848.575930805448</v>
      </c>
      <c r="O26">
        <f t="shared" si="6"/>
        <v>174242.87965402723</v>
      </c>
      <c r="Q26">
        <f t="shared" si="7"/>
        <v>2.9315506612960546E-3</v>
      </c>
      <c r="R26">
        <f t="shared" si="10"/>
        <v>1.2242961756449768E-3</v>
      </c>
      <c r="T26">
        <f t="shared" si="11"/>
        <v>99988.52176913069</v>
      </c>
      <c r="U26">
        <f t="shared" si="12"/>
        <v>99999.999999999985</v>
      </c>
      <c r="W26" s="19">
        <f t="shared" si="15"/>
        <v>99.050458813461049</v>
      </c>
      <c r="X26" s="74">
        <f t="shared" si="16"/>
        <v>105.57171694451398</v>
      </c>
      <c r="Y26">
        <f t="shared" si="13"/>
        <v>286.67274593779518</v>
      </c>
      <c r="Z26">
        <f t="shared" si="13"/>
        <v>119.73616597807872</v>
      </c>
      <c r="AA26">
        <f t="shared" si="14"/>
        <v>4.1036998396003401</v>
      </c>
      <c r="AB26">
        <f t="shared" si="14"/>
        <v>1.7140146459029673</v>
      </c>
      <c r="AC26">
        <f t="shared" si="17"/>
        <v>1.3806659023972498</v>
      </c>
      <c r="AD26">
        <f t="shared" si="8"/>
        <v>413.60729230377444</v>
      </c>
    </row>
    <row r="27" spans="1:30" x14ac:dyDescent="0.2">
      <c r="A27">
        <f t="shared" si="9"/>
        <v>24</v>
      </c>
      <c r="B27" s="2">
        <v>2.529E-2</v>
      </c>
      <c r="C27">
        <f t="shared" si="0"/>
        <v>0.54500516897830875</v>
      </c>
      <c r="E27">
        <f t="shared" si="2"/>
        <v>84</v>
      </c>
      <c r="F27">
        <v>8.1257309999999999E-2</v>
      </c>
      <c r="G27">
        <f t="shared" si="3"/>
        <v>0.47242590134255708</v>
      </c>
      <c r="L27">
        <f t="shared" si="1"/>
        <v>23</v>
      </c>
      <c r="M27">
        <f t="shared" si="4"/>
        <v>142990.27696176391</v>
      </c>
      <c r="N27">
        <f t="shared" si="5"/>
        <v>35747.569240440978</v>
      </c>
      <c r="O27">
        <f t="shared" si="6"/>
        <v>178737.84620220488</v>
      </c>
      <c r="Q27">
        <f t="shared" si="7"/>
        <v>2.3280148634077457E-3</v>
      </c>
      <c r="R27">
        <f t="shared" si="10"/>
        <v>1.0920213246259989E-3</v>
      </c>
      <c r="T27">
        <f t="shared" si="11"/>
        <v>99988.810427995544</v>
      </c>
      <c r="U27">
        <f t="shared" si="12"/>
        <v>100000</v>
      </c>
      <c r="W27" s="19">
        <f t="shared" si="15"/>
        <v>102.12197257786488</v>
      </c>
      <c r="X27" s="74">
        <f t="shared" si="16"/>
        <v>108.7388684528494</v>
      </c>
      <c r="Y27">
        <f t="shared" si="13"/>
        <v>227.65437724011468</v>
      </c>
      <c r="Z27">
        <f t="shared" si="13"/>
        <v>106.79968554842269</v>
      </c>
      <c r="AA27">
        <f t="shared" si="14"/>
        <v>3.2588561159116622</v>
      </c>
      <c r="AB27">
        <f t="shared" si="14"/>
        <v>1.5288298544763985</v>
      </c>
      <c r="AC27">
        <f t="shared" si="17"/>
        <v>1.1109834678766954</v>
      </c>
      <c r="AD27">
        <f t="shared" si="8"/>
        <v>340.35273222680212</v>
      </c>
    </row>
    <row r="28" spans="1:30" x14ac:dyDescent="0.2">
      <c r="A28">
        <f t="shared" si="9"/>
        <v>25</v>
      </c>
      <c r="B28" s="3">
        <v>2.5360000000000001E-2</v>
      </c>
      <c r="C28">
        <f t="shared" si="0"/>
        <v>0.53046568886197487</v>
      </c>
      <c r="E28">
        <f t="shared" si="2"/>
        <v>85</v>
      </c>
      <c r="F28">
        <v>9.2639579999999999E-2</v>
      </c>
      <c r="G28">
        <f t="shared" si="3"/>
        <v>0.42866056426106119</v>
      </c>
      <c r="L28">
        <f t="shared" si="1"/>
        <v>24</v>
      </c>
      <c r="M28">
        <f t="shared" si="4"/>
        <v>146787.5986386911</v>
      </c>
      <c r="N28">
        <f t="shared" si="5"/>
        <v>36696.899659672774</v>
      </c>
      <c r="O28">
        <f t="shared" si="6"/>
        <v>183484.49829836388</v>
      </c>
      <c r="Q28">
        <f t="shared" si="7"/>
        <v>1.8359732707825915E-3</v>
      </c>
      <c r="R28">
        <f t="shared" si="10"/>
        <v>9.5226242075994593E-4</v>
      </c>
      <c r="T28">
        <f t="shared" si="11"/>
        <v>99989.09989662045</v>
      </c>
      <c r="U28">
        <f t="shared" si="12"/>
        <v>100000.00000000001</v>
      </c>
      <c r="W28" s="19">
        <f t="shared" si="15"/>
        <v>105.28563175520082</v>
      </c>
      <c r="X28" s="74">
        <f t="shared" si="16"/>
        <v>112.00103450643489</v>
      </c>
      <c r="Y28">
        <f t="shared" si="13"/>
        <v>179.53861385464981</v>
      </c>
      <c r="Z28">
        <f t="shared" si="13"/>
        <v>93.131264750322728</v>
      </c>
      <c r="AA28">
        <f t="shared" si="14"/>
        <v>2.5700824069172774</v>
      </c>
      <c r="AB28">
        <f t="shared" si="14"/>
        <v>1.3331673890639244</v>
      </c>
      <c r="AC28">
        <f t="shared" si="17"/>
        <v>0.88674176582551112</v>
      </c>
      <c r="AD28">
        <f t="shared" si="8"/>
        <v>277.45987016677924</v>
      </c>
    </row>
    <row r="29" spans="1:30" x14ac:dyDescent="0.2">
      <c r="A29">
        <f t="shared" si="9"/>
        <v>26</v>
      </c>
      <c r="B29" s="2">
        <v>2.545E-2</v>
      </c>
      <c r="C29">
        <f t="shared" si="0"/>
        <v>0.51597343365020643</v>
      </c>
      <c r="E29">
        <f t="shared" si="2"/>
        <v>86</v>
      </c>
      <c r="F29">
        <v>0.10700140000000001</v>
      </c>
      <c r="G29">
        <f t="shared" si="3"/>
        <v>0.38279328376033767</v>
      </c>
      <c r="L29">
        <f t="shared" si="1"/>
        <v>25</v>
      </c>
      <c r="M29">
        <f t="shared" si="4"/>
        <v>150810.88500111399</v>
      </c>
      <c r="N29">
        <f t="shared" si="5"/>
        <v>37702.721250278497</v>
      </c>
      <c r="O29">
        <f t="shared" si="6"/>
        <v>188513.60625139248</v>
      </c>
      <c r="Q29">
        <f t="shared" si="7"/>
        <v>1.4337689683318622E-3</v>
      </c>
      <c r="R29">
        <f t="shared" si="10"/>
        <v>8.4538874555560508E-4</v>
      </c>
      <c r="T29">
        <f t="shared" si="11"/>
        <v>99989.390686222774</v>
      </c>
      <c r="U29">
        <f t="shared" si="12"/>
        <v>100000</v>
      </c>
      <c r="W29" s="19">
        <f t="shared" si="15"/>
        <v>108.54420070785685</v>
      </c>
      <c r="X29" s="74">
        <f t="shared" si="16"/>
        <v>115.36106554162794</v>
      </c>
      <c r="Y29">
        <f t="shared" si="13"/>
        <v>140.20772844669415</v>
      </c>
      <c r="Z29">
        <f t="shared" si="13"/>
        <v>82.679019315338181</v>
      </c>
      <c r="AA29">
        <f t="shared" si="14"/>
        <v>2.0070635973964399</v>
      </c>
      <c r="AB29">
        <f t="shared" si="14"/>
        <v>1.1835442437778472</v>
      </c>
      <c r="AC29">
        <f t="shared" si="17"/>
        <v>0.70233582852207355</v>
      </c>
      <c r="AD29">
        <f t="shared" si="8"/>
        <v>226.77969143172868</v>
      </c>
    </row>
    <row r="30" spans="1:30" x14ac:dyDescent="0.2">
      <c r="A30">
        <f t="shared" si="9"/>
        <v>27</v>
      </c>
      <c r="B30" s="2">
        <v>2.5559999999999999E-2</v>
      </c>
      <c r="C30">
        <f t="shared" si="0"/>
        <v>0.50151588354897092</v>
      </c>
      <c r="E30">
        <f t="shared" si="2"/>
        <v>87</v>
      </c>
      <c r="F30">
        <v>0.12226466000000001</v>
      </c>
      <c r="G30">
        <f t="shared" si="3"/>
        <v>0.33599119307109643</v>
      </c>
      <c r="L30">
        <f t="shared" si="1"/>
        <v>26</v>
      </c>
      <c r="M30">
        <f t="shared" si="4"/>
        <v>155046.74229843073</v>
      </c>
      <c r="N30">
        <f t="shared" si="5"/>
        <v>38761.685574607684</v>
      </c>
      <c r="O30">
        <f t="shared" si="6"/>
        <v>193808.42787303842</v>
      </c>
      <c r="Q30">
        <f t="shared" si="7"/>
        <v>1.1058034312952806E-3</v>
      </c>
      <c r="R30">
        <f t="shared" si="10"/>
        <v>7.5266794524534992E-4</v>
      </c>
      <c r="T30">
        <f t="shared" si="11"/>
        <v>99989.680531327002</v>
      </c>
      <c r="U30">
        <f t="shared" si="12"/>
        <v>100000.00000000001</v>
      </c>
      <c r="W30" s="19">
        <f t="shared" si="15"/>
        <v>111.90052672909255</v>
      </c>
      <c r="X30" s="74">
        <f t="shared" si="16"/>
        <v>118.82189750787678</v>
      </c>
      <c r="Y30">
        <f t="shared" si="13"/>
        <v>108.13641532549579</v>
      </c>
      <c r="Z30">
        <f t="shared" si="13"/>
        <v>73.610925044995227</v>
      </c>
      <c r="AA30">
        <f t="shared" si="14"/>
        <v>1.5479650455592444</v>
      </c>
      <c r="AB30">
        <f t="shared" si="14"/>
        <v>1.05373512334349</v>
      </c>
      <c r="AC30">
        <f t="shared" si="17"/>
        <v>0.55036630958005794</v>
      </c>
      <c r="AD30">
        <f t="shared" si="8"/>
        <v>184.89940684897383</v>
      </c>
    </row>
    <row r="31" spans="1:30" x14ac:dyDescent="0.2">
      <c r="A31">
        <f t="shared" si="9"/>
        <v>28</v>
      </c>
      <c r="B31" s="2">
        <v>2.5680000000000001E-2</v>
      </c>
      <c r="C31">
        <f t="shared" si="0"/>
        <v>0.48721976249292454</v>
      </c>
      <c r="E31">
        <f t="shared" si="2"/>
        <v>88</v>
      </c>
      <c r="F31">
        <v>0.13987938999999999</v>
      </c>
      <c r="G31">
        <f t="shared" si="3"/>
        <v>0.28899294993893926</v>
      </c>
      <c r="L31">
        <f t="shared" si="1"/>
        <v>27</v>
      </c>
      <c r="M31">
        <f t="shared" si="4"/>
        <v>159516.38347699179</v>
      </c>
      <c r="N31">
        <f t="shared" si="5"/>
        <v>39879.095869247947</v>
      </c>
      <c r="O31">
        <f t="shared" si="6"/>
        <v>199395.47934623974</v>
      </c>
      <c r="Q31">
        <f t="shared" si="7"/>
        <v>8.393587786185994E-4</v>
      </c>
      <c r="R31">
        <f t="shared" si="10"/>
        <v>6.7049425321592685E-4</v>
      </c>
      <c r="T31">
        <f t="shared" si="11"/>
        <v>99989.969682329029</v>
      </c>
      <c r="U31">
        <f t="shared" si="12"/>
        <v>100000</v>
      </c>
      <c r="W31" s="19">
        <f t="shared" si="15"/>
        <v>115.35754253096532</v>
      </c>
      <c r="X31" s="74">
        <f t="shared" si="16"/>
        <v>122.38655443311309</v>
      </c>
      <c r="Y31">
        <f t="shared" si="13"/>
        <v>82.081054732483722</v>
      </c>
      <c r="Z31">
        <f t="shared" si="13"/>
        <v>65.574337964517639</v>
      </c>
      <c r="AA31">
        <f t="shared" si="14"/>
        <v>1.1749844235733866</v>
      </c>
      <c r="AB31">
        <f t="shared" si="14"/>
        <v>0.93869195450229748</v>
      </c>
      <c r="AC31">
        <f t="shared" si="17"/>
        <v>0.42564363782239778</v>
      </c>
      <c r="AD31">
        <f t="shared" si="8"/>
        <v>150.19471271289945</v>
      </c>
    </row>
    <row r="32" spans="1:30" x14ac:dyDescent="0.2">
      <c r="A32">
        <f t="shared" si="9"/>
        <v>29</v>
      </c>
      <c r="B32" s="2">
        <v>2.58E-2</v>
      </c>
      <c r="C32">
        <f t="shared" si="0"/>
        <v>0.47321757822911098</v>
      </c>
      <c r="E32">
        <f t="shared" si="2"/>
        <v>89</v>
      </c>
      <c r="F32">
        <v>0.16003311000000001</v>
      </c>
      <c r="G32">
        <f t="shared" si="3"/>
        <v>0.24274450939213651</v>
      </c>
      <c r="L32">
        <f t="shared" si="1"/>
        <v>28</v>
      </c>
      <c r="M32">
        <f t="shared" si="4"/>
        <v>164196.9520913302</v>
      </c>
      <c r="N32">
        <f t="shared" si="5"/>
        <v>41049.238022832549</v>
      </c>
      <c r="O32">
        <f t="shared" si="6"/>
        <v>205246.19011416275</v>
      </c>
      <c r="Q32">
        <f t="shared" si="7"/>
        <v>6.2622463349286384E-4</v>
      </c>
      <c r="R32">
        <f t="shared" si="10"/>
        <v>5.8153552221963732E-4</v>
      </c>
      <c r="T32">
        <f t="shared" si="11"/>
        <v>99990.255604750157</v>
      </c>
      <c r="U32">
        <f t="shared" si="12"/>
        <v>100000.00000000001</v>
      </c>
      <c r="W32" s="19">
        <f t="shared" si="15"/>
        <v>118.91826880689428</v>
      </c>
      <c r="X32" s="74">
        <f t="shared" si="16"/>
        <v>126.05815106610649</v>
      </c>
      <c r="Y32">
        <f t="shared" si="13"/>
        <v>61.238801223225707</v>
      </c>
      <c r="Z32">
        <f t="shared" si="13"/>
        <v>56.874174073080539</v>
      </c>
      <c r="AA32">
        <f t="shared" si="14"/>
        <v>0.87662905636519417</v>
      </c>
      <c r="AB32">
        <f t="shared" si="14"/>
        <v>0.81414973110749245</v>
      </c>
      <c r="AC32">
        <f t="shared" si="17"/>
        <v>0.32373306997965356</v>
      </c>
      <c r="AD32">
        <f t="shared" si="8"/>
        <v>120.12748715375858</v>
      </c>
    </row>
    <row r="33" spans="1:30" x14ac:dyDescent="0.2">
      <c r="A33">
        <f t="shared" si="9"/>
        <v>30</v>
      </c>
      <c r="B33" s="3">
        <v>2.5930000000000002E-2</v>
      </c>
      <c r="C33">
        <f t="shared" si="0"/>
        <v>0.45936967542214074</v>
      </c>
      <c r="E33">
        <f t="shared" si="2"/>
        <v>90</v>
      </c>
      <c r="F33">
        <v>0.18075868</v>
      </c>
      <c r="G33">
        <f t="shared" si="3"/>
        <v>0.1988663322971663</v>
      </c>
      <c r="L33">
        <f t="shared" si="1"/>
        <v>29</v>
      </c>
      <c r="M33">
        <f t="shared" si="4"/>
        <v>169055.42752528001</v>
      </c>
      <c r="N33">
        <f t="shared" si="5"/>
        <v>42263.856881320004</v>
      </c>
      <c r="O33">
        <f t="shared" si="6"/>
        <v>211319.28440660003</v>
      </c>
      <c r="Q33">
        <f t="shared" si="7"/>
        <v>4.5783440669337218E-4</v>
      </c>
      <c r="R33">
        <f t="shared" si="10"/>
        <v>4.9637687850374705E-4</v>
      </c>
      <c r="T33">
        <f t="shared" si="11"/>
        <v>99990.535648435412</v>
      </c>
      <c r="U33">
        <f t="shared" si="12"/>
        <v>100000</v>
      </c>
      <c r="W33" s="19">
        <f t="shared" si="15"/>
        <v>122.5858168711011</v>
      </c>
      <c r="X33" s="74">
        <f t="shared" si="16"/>
        <v>129.8398955980897</v>
      </c>
      <c r="Y33">
        <f t="shared" si="13"/>
        <v>44.771967197155718</v>
      </c>
      <c r="Z33">
        <f t="shared" si="13"/>
        <v>48.545658717666463</v>
      </c>
      <c r="AA33">
        <f t="shared" si="14"/>
        <v>0.64090750588975476</v>
      </c>
      <c r="AB33">
        <f t="shared" si="14"/>
        <v>0.69492762990524581</v>
      </c>
      <c r="AC33">
        <f t="shared" si="17"/>
        <v>0.24188690748341959</v>
      </c>
      <c r="AD33">
        <f t="shared" si="8"/>
        <v>94.895347958100601</v>
      </c>
    </row>
    <row r="34" spans="1:30" x14ac:dyDescent="0.2">
      <c r="A34">
        <f t="shared" si="9"/>
        <v>31</v>
      </c>
      <c r="B34" s="2">
        <v>2.606E-2</v>
      </c>
      <c r="C34">
        <f t="shared" si="0"/>
        <v>0.44581108184767421</v>
      </c>
      <c r="E34">
        <f t="shared" si="2"/>
        <v>91</v>
      </c>
      <c r="F34">
        <v>0.20019365</v>
      </c>
      <c r="G34">
        <f t="shared" si="3"/>
        <v>0.1590545553724837</v>
      </c>
      <c r="L34">
        <f t="shared" si="1"/>
        <v>30</v>
      </c>
      <c r="M34">
        <f t="shared" si="4"/>
        <v>174151.67844173318</v>
      </c>
      <c r="N34">
        <f t="shared" si="5"/>
        <v>43537.919610433295</v>
      </c>
      <c r="O34">
        <f t="shared" si="6"/>
        <v>217689.59805216646</v>
      </c>
      <c r="Q34">
        <f t="shared" si="7"/>
        <v>3.2688088131644299E-4</v>
      </c>
      <c r="R34">
        <f t="shared" si="10"/>
        <v>4.1518909581948928E-4</v>
      </c>
      <c r="T34">
        <f t="shared" si="11"/>
        <v>99990.812606491541</v>
      </c>
      <c r="U34">
        <f t="shared" si="12"/>
        <v>99999.999999999985</v>
      </c>
      <c r="W34" s="19">
        <f t="shared" si="15"/>
        <v>126.36339137723414</v>
      </c>
      <c r="X34" s="74">
        <f t="shared" si="16"/>
        <v>133.7350924660324</v>
      </c>
      <c r="Y34">
        <f t="shared" si="13"/>
        <v>31.96601307949339</v>
      </c>
      <c r="Z34">
        <f t="shared" si="13"/>
        <v>40.605493571146042</v>
      </c>
      <c r="AA34">
        <f t="shared" si="14"/>
        <v>0.45759118927700149</v>
      </c>
      <c r="AB34">
        <f t="shared" si="14"/>
        <v>0.58126473414728486</v>
      </c>
      <c r="AC34">
        <f t="shared" si="17"/>
        <v>0.17705910401190075</v>
      </c>
      <c r="AD34">
        <f t="shared" si="8"/>
        <v>73.787421678075617</v>
      </c>
    </row>
    <row r="35" spans="1:30" x14ac:dyDescent="0.2">
      <c r="A35">
        <f t="shared" si="9"/>
        <v>32</v>
      </c>
      <c r="B35" s="2">
        <v>2.6200000000000001E-2</v>
      </c>
      <c r="C35">
        <f t="shared" si="0"/>
        <v>0.43240181315086851</v>
      </c>
      <c r="E35">
        <f t="shared" si="2"/>
        <v>92</v>
      </c>
      <c r="F35">
        <v>0.22469547000000001</v>
      </c>
      <c r="G35">
        <f t="shared" si="3"/>
        <v>0.12331571729742245</v>
      </c>
      <c r="L35">
        <f t="shared" si="1"/>
        <v>31</v>
      </c>
      <c r="M35">
        <f t="shared" si="4"/>
        <v>179448.20857399545</v>
      </c>
      <c r="N35">
        <f t="shared" si="5"/>
        <v>44862.052143498862</v>
      </c>
      <c r="O35">
        <f t="shared" si="6"/>
        <v>224310.2607174943</v>
      </c>
      <c r="Q35">
        <f t="shared" si="7"/>
        <v>2.2762517598857917E-4</v>
      </c>
      <c r="R35">
        <f t="shared" si="10"/>
        <v>3.3482382086931576E-4</v>
      </c>
      <c r="T35">
        <f t="shared" si="11"/>
        <v>99991.083778363041</v>
      </c>
      <c r="U35">
        <f t="shared" si="12"/>
        <v>99999.999999999985</v>
      </c>
      <c r="W35" s="19">
        <f t="shared" si="15"/>
        <v>130.25429311855115</v>
      </c>
      <c r="X35" s="74">
        <f t="shared" si="16"/>
        <v>137.74714524001337</v>
      </c>
      <c r="Y35">
        <f t="shared" si="13"/>
        <v>22.259757305407199</v>
      </c>
      <c r="Z35">
        <f t="shared" si="13"/>
        <v>32.745769681019077</v>
      </c>
      <c r="AA35">
        <f t="shared" si="14"/>
        <v>0.31864683259274112</v>
      </c>
      <c r="AB35">
        <f t="shared" si="14"/>
        <v>0.46875334921704204</v>
      </c>
      <c r="AC35">
        <f t="shared" si="17"/>
        <v>0.12649747502596645</v>
      </c>
      <c r="AD35">
        <f t="shared" si="8"/>
        <v>55.919424643262019</v>
      </c>
    </row>
    <row r="36" spans="1:30" x14ac:dyDescent="0.2">
      <c r="A36">
        <f t="shared" si="9"/>
        <v>33</v>
      </c>
      <c r="B36" s="2">
        <v>2.6329999999999999E-2</v>
      </c>
      <c r="C36">
        <f t="shared" si="0"/>
        <v>0.41941684365792747</v>
      </c>
      <c r="E36">
        <f t="shared" si="2"/>
        <v>93</v>
      </c>
      <c r="F36">
        <v>0.24599945000000001</v>
      </c>
      <c r="G36">
        <f t="shared" si="3"/>
        <v>9.2980118665901043E-2</v>
      </c>
      <c r="L36">
        <f t="shared" si="1"/>
        <v>32</v>
      </c>
      <c r="M36">
        <f t="shared" si="4"/>
        <v>185013.10023898384</v>
      </c>
      <c r="N36">
        <f t="shared" si="5"/>
        <v>46253.27505974596</v>
      </c>
      <c r="O36">
        <f t="shared" si="6"/>
        <v>231266.37529872981</v>
      </c>
      <c r="Q36">
        <f t="shared" si="7"/>
        <v>1.5474765199920314E-4</v>
      </c>
      <c r="R36">
        <f t="shared" si="10"/>
        <v>2.5822498394059403E-4</v>
      </c>
      <c r="T36">
        <f t="shared" si="11"/>
        <v>99991.351963736975</v>
      </c>
      <c r="U36">
        <f t="shared" si="12"/>
        <v>100000</v>
      </c>
      <c r="W36" s="19">
        <f t="shared" si="15"/>
        <v>134.26192191210768</v>
      </c>
      <c r="X36" s="74">
        <f t="shared" si="16"/>
        <v>141.87955959721378</v>
      </c>
      <c r="Y36">
        <f t="shared" si="13"/>
        <v>15.133011544008694</v>
      </c>
      <c r="Z36">
        <f t="shared" si="13"/>
        <v>25.254403429390095</v>
      </c>
      <c r="AA36">
        <f t="shared" si="14"/>
        <v>0.2166279771125989</v>
      </c>
      <c r="AB36">
        <f t="shared" si="14"/>
        <v>0.36151497751683165</v>
      </c>
      <c r="AC36">
        <f t="shared" si="17"/>
        <v>8.8119483253657482E-2</v>
      </c>
      <c r="AD36">
        <f t="shared" si="8"/>
        <v>41.053677411281882</v>
      </c>
    </row>
    <row r="37" spans="1:30" x14ac:dyDescent="0.2">
      <c r="A37">
        <f t="shared" si="9"/>
        <v>34</v>
      </c>
      <c r="B37" s="2">
        <v>2.647E-2</v>
      </c>
      <c r="C37">
        <f t="shared" si="0"/>
        <v>0.4065777912151084</v>
      </c>
      <c r="E37">
        <f t="shared" si="2"/>
        <v>94</v>
      </c>
      <c r="F37">
        <v>0.27561788000000004</v>
      </c>
      <c r="G37">
        <f t="shared" si="3"/>
        <v>6.7353135477056972E-2</v>
      </c>
      <c r="L37">
        <f t="shared" si="1"/>
        <v>33</v>
      </c>
      <c r="M37">
        <f t="shared" si="4"/>
        <v>190741.02819115025</v>
      </c>
      <c r="N37">
        <f t="shared" si="5"/>
        <v>47685.257047787563</v>
      </c>
      <c r="O37">
        <f t="shared" si="6"/>
        <v>238426.28523893782</v>
      </c>
      <c r="Q37">
        <f t="shared" si="7"/>
        <v>1.019800722615689E-4</v>
      </c>
      <c r="R37">
        <f t="shared" si="10"/>
        <v>1.9703621291835858E-4</v>
      </c>
      <c r="T37">
        <f t="shared" si="11"/>
        <v>99991.611663126852</v>
      </c>
      <c r="U37">
        <f t="shared" si="12"/>
        <v>100000</v>
      </c>
      <c r="W37" s="19">
        <f t="shared" si="15"/>
        <v>138.3897795694709</v>
      </c>
      <c r="X37" s="74">
        <f t="shared" si="16"/>
        <v>146.13594638513021</v>
      </c>
      <c r="Y37">
        <f t="shared" si="13"/>
        <v>9.9728144437313713</v>
      </c>
      <c r="Z37">
        <f t="shared" si="13"/>
        <v>19.270141623415469</v>
      </c>
      <c r="AA37">
        <f t="shared" si="14"/>
        <v>0.14276012496138979</v>
      </c>
      <c r="AB37">
        <f t="shared" si="14"/>
        <v>0.27585069808570201</v>
      </c>
      <c r="AC37">
        <f t="shared" si="17"/>
        <v>5.9892601167409854E-2</v>
      </c>
      <c r="AD37">
        <f t="shared" si="8"/>
        <v>29.721459491361344</v>
      </c>
    </row>
    <row r="38" spans="1:30" x14ac:dyDescent="0.2">
      <c r="A38">
        <f t="shared" si="9"/>
        <v>35</v>
      </c>
      <c r="B38" s="3">
        <v>2.6599999999999999E-2</v>
      </c>
      <c r="C38">
        <f t="shared" si="0"/>
        <v>0.39415935387234224</v>
      </c>
      <c r="E38">
        <f t="shared" si="2"/>
        <v>95</v>
      </c>
      <c r="F38">
        <v>0.30556044000000004</v>
      </c>
      <c r="G38">
        <f t="shared" si="3"/>
        <v>4.6772681765307828E-2</v>
      </c>
      <c r="L38">
        <f t="shared" si="1"/>
        <v>34</v>
      </c>
      <c r="M38">
        <f t="shared" si="4"/>
        <v>196764.31356693152</v>
      </c>
      <c r="N38">
        <f t="shared" si="5"/>
        <v>49191.078391732881</v>
      </c>
      <c r="O38">
        <f t="shared" si="6"/>
        <v>245955.3919586644</v>
      </c>
      <c r="Q38">
        <f t="shared" si="7"/>
        <v>6.5359075988123287E-5</v>
      </c>
      <c r="R38">
        <f t="shared" si="10"/>
        <v>1.4215990289473518E-4</v>
      </c>
      <c r="T38">
        <f t="shared" si="11"/>
        <v>99991.868444175707</v>
      </c>
      <c r="U38">
        <f t="shared" si="12"/>
        <v>100000</v>
      </c>
      <c r="W38" s="19">
        <f t="shared" si="15"/>
        <v>142.64147295655502</v>
      </c>
      <c r="X38" s="74">
        <f t="shared" si="16"/>
        <v>150.52002477668412</v>
      </c>
      <c r="Y38">
        <f t="shared" si="13"/>
        <v>6.3915978530248863</v>
      </c>
      <c r="Z38">
        <f t="shared" si="13"/>
        <v>13.903238503105101</v>
      </c>
      <c r="AA38">
        <f t="shared" si="14"/>
        <v>9.1495265789722308E-2</v>
      </c>
      <c r="AB38">
        <f t="shared" si="14"/>
        <v>0.19902386405262926</v>
      </c>
      <c r="AC38">
        <f t="shared" si="17"/>
        <v>3.9461531982834745E-2</v>
      </c>
      <c r="AD38">
        <f t="shared" si="8"/>
        <v>20.624817017955174</v>
      </c>
    </row>
    <row r="39" spans="1:30" x14ac:dyDescent="0.2">
      <c r="A39">
        <f t="shared" si="9"/>
        <v>36</v>
      </c>
      <c r="B39" s="2">
        <v>2.673E-2</v>
      </c>
      <c r="C39">
        <f t="shared" si="0"/>
        <v>0.38202088465434536</v>
      </c>
      <c r="E39">
        <f t="shared" si="2"/>
        <v>96</v>
      </c>
      <c r="F39">
        <v>0.33257691</v>
      </c>
      <c r="G39">
        <f t="shared" si="3"/>
        <v>3.1217167791388403E-2</v>
      </c>
      <c r="L39">
        <f t="shared" si="1"/>
        <v>35</v>
      </c>
      <c r="M39">
        <f t="shared" si="4"/>
        <v>202963.59635780679</v>
      </c>
      <c r="N39">
        <f t="shared" si="5"/>
        <v>50740.899089451697</v>
      </c>
      <c r="O39">
        <f t="shared" si="6"/>
        <v>253704.49544725849</v>
      </c>
      <c r="Q39">
        <f t="shared" si="7"/>
        <v>4.0243204121690166E-5</v>
      </c>
      <c r="R39">
        <f t="shared" si="10"/>
        <v>1.0208006978809754E-4</v>
      </c>
      <c r="T39">
        <f t="shared" si="11"/>
        <v>99992.116812922555</v>
      </c>
      <c r="U39">
        <f t="shared" si="12"/>
        <v>100000</v>
      </c>
      <c r="W39" s="19">
        <f t="shared" si="15"/>
        <v>147.02071714525167</v>
      </c>
      <c r="X39" s="74">
        <f t="shared" si="16"/>
        <v>155.03562551998465</v>
      </c>
      <c r="Y39">
        <f t="shared" si="13"/>
        <v>3.9354750977781583</v>
      </c>
      <c r="Z39">
        <f t="shared" si="13"/>
        <v>9.9834308252759403</v>
      </c>
      <c r="AA39">
        <f t="shared" si="14"/>
        <v>5.6336044344472619E-2</v>
      </c>
      <c r="AB39">
        <f t="shared" si="14"/>
        <v>0.14291209770333657</v>
      </c>
      <c r="AC39">
        <f t="shared" si="17"/>
        <v>2.5269934236942543E-2</v>
      </c>
      <c r="AD39">
        <f t="shared" si="8"/>
        <v>14.143423999338848</v>
      </c>
    </row>
    <row r="40" spans="1:30" x14ac:dyDescent="0.2">
      <c r="A40">
        <f t="shared" si="9"/>
        <v>37</v>
      </c>
      <c r="B40" s="2">
        <v>2.6859999999999998E-2</v>
      </c>
      <c r="C40">
        <f t="shared" si="0"/>
        <v>0.37015997571135756</v>
      </c>
      <c r="E40">
        <f t="shared" si="2"/>
        <v>97</v>
      </c>
      <c r="F40">
        <v>0.35657767000000001</v>
      </c>
      <c r="G40">
        <f t="shared" si="3"/>
        <v>2.0085822836336076E-2</v>
      </c>
      <c r="L40">
        <f t="shared" si="1"/>
        <v>36</v>
      </c>
      <c r="M40">
        <f t="shared" si="4"/>
        <v>209412.63478928502</v>
      </c>
      <c r="N40">
        <f t="shared" si="5"/>
        <v>52353.158697321254</v>
      </c>
      <c r="O40">
        <f t="shared" si="6"/>
        <v>261765.79348660627</v>
      </c>
      <c r="Q40">
        <f t="shared" si="7"/>
        <v>2.3754502018768197E-5</v>
      </c>
      <c r="R40">
        <f t="shared" si="10"/>
        <v>6.9681476564456286E-5</v>
      </c>
      <c r="T40">
        <f t="shared" si="11"/>
        <v>99992.359582306919</v>
      </c>
      <c r="U40">
        <f t="shared" si="12"/>
        <v>100000</v>
      </c>
      <c r="W40" s="19">
        <f t="shared" si="15"/>
        <v>151.53133865960922</v>
      </c>
      <c r="X40" s="74">
        <f t="shared" si="16"/>
        <v>159.6866942855842</v>
      </c>
      <c r="Y40">
        <f t="shared" si="13"/>
        <v>2.3230127959930003</v>
      </c>
      <c r="Z40">
        <f t="shared" si="13"/>
        <v>6.814848408003825</v>
      </c>
      <c r="AA40">
        <f t="shared" si="14"/>
        <v>3.3253761905830272E-2</v>
      </c>
      <c r="AB40">
        <f t="shared" si="14"/>
        <v>9.7554067190238805E-2</v>
      </c>
      <c r="AC40">
        <f t="shared" si="17"/>
        <v>1.5547181429227269E-2</v>
      </c>
      <c r="AD40">
        <f t="shared" si="8"/>
        <v>9.2842162145221216</v>
      </c>
    </row>
    <row r="41" spans="1:30" x14ac:dyDescent="0.2">
      <c r="A41">
        <f t="shared" si="9"/>
        <v>38</v>
      </c>
      <c r="B41" s="2">
        <v>2.699E-2</v>
      </c>
      <c r="C41">
        <f t="shared" si="0"/>
        <v>0.35857408054383089</v>
      </c>
      <c r="E41">
        <f t="shared" si="2"/>
        <v>98</v>
      </c>
      <c r="F41">
        <v>0.37908291000000005</v>
      </c>
      <c r="G41">
        <f t="shared" si="3"/>
        <v>1.2471630665793342E-2</v>
      </c>
      <c r="L41">
        <f t="shared" si="1"/>
        <v>37</v>
      </c>
      <c r="M41">
        <f t="shared" si="4"/>
        <v>216122.7719076311</v>
      </c>
      <c r="N41">
        <f t="shared" si="5"/>
        <v>54030.692976907776</v>
      </c>
      <c r="O41">
        <f t="shared" si="6"/>
        <v>270153.4648845389</v>
      </c>
      <c r="Q41">
        <f t="shared" si="7"/>
        <v>1.3476157667960882E-5</v>
      </c>
      <c r="R41">
        <f t="shared" si="10"/>
        <v>4.4767793653280567E-5</v>
      </c>
      <c r="T41">
        <f t="shared" si="11"/>
        <v>99992.596800485786</v>
      </c>
      <c r="U41">
        <f t="shared" si="12"/>
        <v>100000</v>
      </c>
      <c r="W41" s="19">
        <f t="shared" si="15"/>
        <v>156.17727881939749</v>
      </c>
      <c r="X41" s="74">
        <f t="shared" si="16"/>
        <v>164.47729511415173</v>
      </c>
      <c r="Y41">
        <f t="shared" si="13"/>
        <v>1.3178706481097191</v>
      </c>
      <c r="Z41">
        <f t="shared" si="13"/>
        <v>4.3782902192908386</v>
      </c>
      <c r="AA41">
        <f t="shared" si="14"/>
        <v>1.8865224001570622E-2</v>
      </c>
      <c r="AB41">
        <f t="shared" si="14"/>
        <v>6.2674911114592793E-2</v>
      </c>
      <c r="AC41">
        <f t="shared" si="17"/>
        <v>9.1673589640364588E-3</v>
      </c>
      <c r="AD41">
        <f t="shared" si="8"/>
        <v>5.7868683614807583</v>
      </c>
    </row>
    <row r="42" spans="1:30" x14ac:dyDescent="0.2">
      <c r="A42">
        <f t="shared" si="9"/>
        <v>39</v>
      </c>
      <c r="B42" s="2">
        <v>2.7109999999999999E-2</v>
      </c>
      <c r="C42">
        <f t="shared" si="0"/>
        <v>0.34739597892911273</v>
      </c>
      <c r="E42">
        <f t="shared" si="2"/>
        <v>99</v>
      </c>
      <c r="F42">
        <v>0.40251482</v>
      </c>
      <c r="G42">
        <f t="shared" si="3"/>
        <v>7.4516144932450555E-3</v>
      </c>
      <c r="L42">
        <f t="shared" si="1"/>
        <v>38</v>
      </c>
      <c r="M42">
        <f t="shared" si="4"/>
        <v>223105.91964334989</v>
      </c>
      <c r="N42">
        <f t="shared" si="5"/>
        <v>55776.479910837472</v>
      </c>
      <c r="O42">
        <f t="shared" si="6"/>
        <v>278882.39955418737</v>
      </c>
      <c r="Q42">
        <f t="shared" si="7"/>
        <v>7.3702316512417414E-6</v>
      </c>
      <c r="R42">
        <f t="shared" si="10"/>
        <v>2.7230015776833377E-5</v>
      </c>
      <c r="T42">
        <f t="shared" si="11"/>
        <v>99992.828518389128</v>
      </c>
      <c r="U42">
        <f t="shared" si="12"/>
        <v>100000.00000000001</v>
      </c>
      <c r="W42" s="19">
        <f t="shared" si="15"/>
        <v>160.9625971839794</v>
      </c>
      <c r="X42" s="74">
        <f t="shared" si="16"/>
        <v>169.41161396757627</v>
      </c>
      <c r="Y42">
        <f t="shared" si="13"/>
        <v>0.72075696283126411</v>
      </c>
      <c r="Z42">
        <f t="shared" si="13"/>
        <v>2.6630955429743044</v>
      </c>
      <c r="AA42">
        <f t="shared" si="14"/>
        <v>1.0317584335007872E-2</v>
      </c>
      <c r="AB42">
        <f t="shared" si="14"/>
        <v>3.8122022087566737E-2</v>
      </c>
      <c r="AC42">
        <f t="shared" si="17"/>
        <v>5.193763069502747E-3</v>
      </c>
      <c r="AD42">
        <f t="shared" si="8"/>
        <v>3.4374858752976465</v>
      </c>
    </row>
    <row r="43" spans="1:30" x14ac:dyDescent="0.2">
      <c r="A43">
        <f t="shared" si="9"/>
        <v>40</v>
      </c>
      <c r="B43" s="3">
        <v>2.7230000000000001E-2</v>
      </c>
      <c r="C43">
        <f t="shared" si="0"/>
        <v>0.33648557451967293</v>
      </c>
      <c r="E43">
        <f t="shared" si="2"/>
        <v>100</v>
      </c>
      <c r="F43">
        <v>0.43419751000000001</v>
      </c>
      <c r="G43">
        <f t="shared" si="3"/>
        <v>4.2161420347981409E-3</v>
      </c>
      <c r="L43">
        <f t="shared" si="1"/>
        <v>39</v>
      </c>
      <c r="M43">
        <f t="shared" si="4"/>
        <v>230284.76105742221</v>
      </c>
      <c r="N43">
        <f t="shared" si="5"/>
        <v>57571.190264355551</v>
      </c>
      <c r="O43">
        <f t="shared" si="6"/>
        <v>287855.95132177777</v>
      </c>
      <c r="Q43">
        <f t="shared" si="7"/>
        <v>3.8898573710876784E-6</v>
      </c>
      <c r="R43">
        <f t="shared" si="10"/>
        <v>1.5832263549785338E-5</v>
      </c>
      <c r="T43">
        <f t="shared" si="11"/>
        <v>99993.052080421432</v>
      </c>
      <c r="U43">
        <f t="shared" si="12"/>
        <v>100000.00000000001</v>
      </c>
      <c r="W43" s="19">
        <f t="shared" si="15"/>
        <v>165.89147509949879</v>
      </c>
      <c r="X43" s="74">
        <f t="shared" si="16"/>
        <v>174.49396238660356</v>
      </c>
      <c r="Y43">
        <f t="shared" si="13"/>
        <v>0.3804016190573446</v>
      </c>
      <c r="Z43">
        <f t="shared" si="13"/>
        <v>1.5483953751690063</v>
      </c>
      <c r="AA43">
        <f t="shared" si="14"/>
        <v>5.4454219496961401E-3</v>
      </c>
      <c r="AB43">
        <f t="shared" si="14"/>
        <v>2.2165168969699479E-2</v>
      </c>
      <c r="AC43">
        <f t="shared" si="17"/>
        <v>2.8359184858991276E-3</v>
      </c>
      <c r="AD43">
        <f t="shared" si="8"/>
        <v>1.9592435036316456</v>
      </c>
    </row>
    <row r="44" spans="1:30" x14ac:dyDescent="0.2">
      <c r="A44">
        <f t="shared" si="9"/>
        <v>41</v>
      </c>
      <c r="B44" s="2">
        <v>2.7349999999999999E-2</v>
      </c>
      <c r="C44">
        <f t="shared" si="0"/>
        <v>0.32583961408901124</v>
      </c>
      <c r="E44">
        <f t="shared" si="2"/>
        <v>101</v>
      </c>
      <c r="F44">
        <v>0.47489508999999996</v>
      </c>
      <c r="G44">
        <f t="shared" si="3"/>
        <v>2.2139168837298946E-3</v>
      </c>
      <c r="L44">
        <f t="shared" si="1"/>
        <v>40</v>
      </c>
      <c r="M44">
        <f t="shared" si="4"/>
        <v>237751.64838551712</v>
      </c>
      <c r="N44">
        <f t="shared" si="5"/>
        <v>59437.912096379281</v>
      </c>
      <c r="O44">
        <f t="shared" si="6"/>
        <v>297189.56048189639</v>
      </c>
      <c r="Q44">
        <f t="shared" si="7"/>
        <v>1.9755123118078512E-6</v>
      </c>
      <c r="R44">
        <f t="shared" si="10"/>
        <v>8.8724430241111699E-6</v>
      </c>
      <c r="T44">
        <f t="shared" si="11"/>
        <v>99993.270288509593</v>
      </c>
      <c r="U44">
        <f t="shared" si="12"/>
        <v>99999.999999999985</v>
      </c>
      <c r="W44" s="19">
        <f t="shared" si="15"/>
        <v>170.96821935248374</v>
      </c>
      <c r="X44" s="74">
        <f t="shared" si="16"/>
        <v>179.72878125820168</v>
      </c>
      <c r="Y44">
        <f t="shared" si="13"/>
        <v>0.19319210194871753</v>
      </c>
      <c r="Z44">
        <f t="shared" si="13"/>
        <v>0.86772492775807231</v>
      </c>
      <c r="AA44">
        <f t="shared" si="14"/>
        <v>2.7655311117403326E-3</v>
      </c>
      <c r="AB44">
        <f t="shared" si="14"/>
        <v>1.2421420233755635E-2</v>
      </c>
      <c r="AC44">
        <f t="shared" si="17"/>
        <v>1.4944840159423023E-3</v>
      </c>
      <c r="AD44">
        <f t="shared" si="8"/>
        <v>1.077598465068228</v>
      </c>
    </row>
    <row r="45" spans="1:30" x14ac:dyDescent="0.2">
      <c r="A45">
        <f t="shared" si="9"/>
        <v>42</v>
      </c>
      <c r="B45" s="2">
        <v>2.7459999999999998E-2</v>
      </c>
      <c r="C45">
        <f t="shared" si="0"/>
        <v>0.31558727842369294</v>
      </c>
      <c r="E45">
        <f t="shared" si="2"/>
        <v>102</v>
      </c>
      <c r="F45">
        <v>0.50954043000000004</v>
      </c>
      <c r="G45">
        <f t="shared" si="3"/>
        <v>1.0858367228099039E-3</v>
      </c>
      <c r="L45">
        <f t="shared" si="1"/>
        <v>41</v>
      </c>
      <c r="M45">
        <f t="shared" si="4"/>
        <v>245519.56404584373</v>
      </c>
      <c r="N45">
        <f t="shared" si="5"/>
        <v>61379.891011460932</v>
      </c>
      <c r="O45">
        <f t="shared" si="6"/>
        <v>306899.45505730464</v>
      </c>
      <c r="Q45">
        <f t="shared" si="7"/>
        <v>9.5008731728955786E-7</v>
      </c>
      <c r="R45">
        <f t="shared" si="10"/>
        <v>4.8606543183141048E-6</v>
      </c>
      <c r="T45">
        <f t="shared" si="11"/>
        <v>99993.483207718207</v>
      </c>
      <c r="U45">
        <f t="shared" si="12"/>
        <v>100000</v>
      </c>
      <c r="W45" s="19">
        <f t="shared" si="15"/>
        <v>176.19726593305825</v>
      </c>
      <c r="X45" s="74">
        <f t="shared" si="16"/>
        <v>185.12064469594773</v>
      </c>
      <c r="Y45">
        <f t="shared" si="13"/>
        <v>9.2912484322699732E-2</v>
      </c>
      <c r="Z45">
        <f t="shared" si="13"/>
        <v>0.47537199233111943</v>
      </c>
      <c r="AA45">
        <f t="shared" si="14"/>
        <v>1.3300355629016322E-3</v>
      </c>
      <c r="AB45">
        <f t="shared" si="14"/>
        <v>6.8049160456397466E-3</v>
      </c>
      <c r="AC45">
        <f t="shared" si="17"/>
        <v>7.576529532442337E-4</v>
      </c>
      <c r="AD45">
        <f t="shared" si="8"/>
        <v>0.57717708121560485</v>
      </c>
    </row>
    <row r="46" spans="1:30" x14ac:dyDescent="0.2">
      <c r="A46">
        <f>A45+1</f>
        <v>43</v>
      </c>
      <c r="B46" s="2">
        <v>2.7570000000000001E-2</v>
      </c>
      <c r="C46">
        <f t="shared" si="0"/>
        <v>0.30559028870269933</v>
      </c>
      <c r="E46">
        <f t="shared" si="2"/>
        <v>103</v>
      </c>
      <c r="F46">
        <v>0.54443039999999998</v>
      </c>
      <c r="G46">
        <f t="shared" si="3"/>
        <v>4.9467420147581884E-4</v>
      </c>
      <c r="L46">
        <f t="shared" si="1"/>
        <v>42</v>
      </c>
      <c r="M46">
        <f t="shared" si="4"/>
        <v>253495.64278885693</v>
      </c>
      <c r="N46">
        <f t="shared" si="5"/>
        <v>63373.910697214233</v>
      </c>
      <c r="O46">
        <f t="shared" si="6"/>
        <v>316869.55348607118</v>
      </c>
      <c r="Q46">
        <f t="shared" si="7"/>
        <v>4.2406118795185356E-7</v>
      </c>
      <c r="R46">
        <f t="shared" si="10"/>
        <v>2.5567535449618045E-6</v>
      </c>
      <c r="T46">
        <f t="shared" si="11"/>
        <v>99993.68825443153</v>
      </c>
      <c r="U46">
        <f t="shared" si="12"/>
        <v>100000</v>
      </c>
      <c r="W46" s="19">
        <f t="shared" si="15"/>
        <v>181.58318391104999</v>
      </c>
      <c r="X46" s="74">
        <f t="shared" si="16"/>
        <v>190.67426403682617</v>
      </c>
      <c r="Y46">
        <f t="shared" si="13"/>
        <v>4.1470566499826583E-2</v>
      </c>
      <c r="Z46">
        <f t="shared" si="13"/>
        <v>0.25005049669726448</v>
      </c>
      <c r="AA46">
        <f t="shared" si="14"/>
        <v>5.936481912040616E-4</v>
      </c>
      <c r="AB46">
        <f t="shared" si="14"/>
        <v>3.5794549629465265E-3</v>
      </c>
      <c r="AC46">
        <f t="shared" si="17"/>
        <v>3.6364306495284467E-4</v>
      </c>
      <c r="AD46">
        <f t="shared" si="8"/>
        <v>0.29605780941619447</v>
      </c>
    </row>
    <row r="47" spans="1:30" x14ac:dyDescent="0.2">
      <c r="A47">
        <f t="shared" si="9"/>
        <v>44</v>
      </c>
      <c r="B47" s="2">
        <v>2.768E-2</v>
      </c>
      <c r="C47">
        <f t="shared" si="0"/>
        <v>0.29584488475613535</v>
      </c>
      <c r="E47">
        <f t="shared" si="2"/>
        <v>104</v>
      </c>
      <c r="F47">
        <v>0.57924222000000003</v>
      </c>
      <c r="G47">
        <f t="shared" si="3"/>
        <v>2.0813801883623825E-4</v>
      </c>
      <c r="L47">
        <f t="shared" si="1"/>
        <v>43</v>
      </c>
      <c r="M47">
        <f t="shared" si="4"/>
        <v>261788.42377360319</v>
      </c>
      <c r="N47">
        <f t="shared" si="5"/>
        <v>65447.105943400798</v>
      </c>
      <c r="O47">
        <f t="shared" si="6"/>
        <v>327235.52971700398</v>
      </c>
      <c r="Q47">
        <f t="shared" si="7"/>
        <v>1.7678713771207191E-7</v>
      </c>
      <c r="R47">
        <f t="shared" si="10"/>
        <v>1.2244324803133568E-6</v>
      </c>
      <c r="T47">
        <f t="shared" si="11"/>
        <v>99993.888194225947</v>
      </c>
      <c r="U47">
        <f t="shared" si="12"/>
        <v>100000</v>
      </c>
      <c r="W47" s="19">
        <f t="shared" si="15"/>
        <v>187.13067942838148</v>
      </c>
      <c r="X47" s="74">
        <f t="shared" si="16"/>
        <v>196.39449195793097</v>
      </c>
      <c r="Y47">
        <f t="shared" si="13"/>
        <v>1.7288725350341864E-2</v>
      </c>
      <c r="Z47">
        <f t="shared" si="13"/>
        <v>0.1197494965746463</v>
      </c>
      <c r="AA47">
        <f t="shared" si="14"/>
        <v>2.4748686595581405E-4</v>
      </c>
      <c r="AB47">
        <f t="shared" si="14"/>
        <v>1.7142054724386996E-3</v>
      </c>
      <c r="AC47">
        <f t="shared" si="17"/>
        <v>1.6200647834258732E-4</v>
      </c>
      <c r="AD47">
        <f t="shared" si="8"/>
        <v>0.13916192074172526</v>
      </c>
    </row>
    <row r="48" spans="1:30" x14ac:dyDescent="0.2">
      <c r="A48">
        <f t="shared" si="9"/>
        <v>45</v>
      </c>
      <c r="B48" s="3">
        <v>2.7789999999999999E-2</v>
      </c>
      <c r="C48">
        <f t="shared" si="0"/>
        <v>0.28634726254782406</v>
      </c>
      <c r="E48">
        <f t="shared" si="2"/>
        <v>105</v>
      </c>
      <c r="F48">
        <v>0.61364118000000001</v>
      </c>
      <c r="G48">
        <f t="shared" si="3"/>
        <v>8.0415959354706781E-5</v>
      </c>
      <c r="L48">
        <f t="shared" si="1"/>
        <v>44</v>
      </c>
      <c r="M48">
        <f t="shared" si="4"/>
        <v>270411.97641779046</v>
      </c>
      <c r="N48">
        <f t="shared" si="5"/>
        <v>67602.994104447615</v>
      </c>
      <c r="O48">
        <f t="shared" si="6"/>
        <v>338014.97052223806</v>
      </c>
      <c r="Q48">
        <f t="shared" si="7"/>
        <v>6.8458018770738495E-8</v>
      </c>
      <c r="R48">
        <f t="shared" si="10"/>
        <v>5.4540698856348427E-7</v>
      </c>
      <c r="T48">
        <f t="shared" si="11"/>
        <v>99994.083102304881</v>
      </c>
      <c r="U48">
        <f t="shared" si="12"/>
        <v>100000</v>
      </c>
      <c r="W48" s="19">
        <f t="shared" si="15"/>
        <v>192.84459981123294</v>
      </c>
      <c r="X48" s="74">
        <f t="shared" si="16"/>
        <v>202.2863267166689</v>
      </c>
      <c r="Y48">
        <f t="shared" si="13"/>
        <v>6.6947980879848044E-3</v>
      </c>
      <c r="Z48">
        <f t="shared" si="13"/>
        <v>5.3340803481508763E-2</v>
      </c>
      <c r="AA48">
        <f t="shared" si="14"/>
        <v>9.5835555451725217E-5</v>
      </c>
      <c r="AB48">
        <f t="shared" si="14"/>
        <v>7.6356978398887802E-4</v>
      </c>
      <c r="AC48">
        <f t="shared" si="17"/>
        <v>6.7397525003613776E-5</v>
      </c>
      <c r="AD48">
        <f t="shared" si="8"/>
        <v>6.0962404433937779E-2</v>
      </c>
    </row>
    <row r="49" spans="1:30" x14ac:dyDescent="0.2">
      <c r="A49">
        <f t="shared" si="9"/>
        <v>46</v>
      </c>
      <c r="B49" s="2">
        <v>2.7890000000000002E-2</v>
      </c>
      <c r="C49">
        <f t="shared" si="0"/>
        <v>0.27722107123474271</v>
      </c>
      <c r="E49">
        <f t="shared" si="2"/>
        <v>106</v>
      </c>
      <c r="F49">
        <v>0.64730123000000006</v>
      </c>
      <c r="G49">
        <f t="shared" si="3"/>
        <v>2.836260995277507E-5</v>
      </c>
      <c r="L49">
        <f t="shared" si="1"/>
        <v>45</v>
      </c>
      <c r="M49">
        <f t="shared" si="4"/>
        <v>279381.05392796925</v>
      </c>
      <c r="N49">
        <f t="shared" si="5"/>
        <v>69845.263481992311</v>
      </c>
      <c r="O49">
        <f t="shared" si="6"/>
        <v>349226.31740996154</v>
      </c>
      <c r="Q49">
        <f t="shared" si="7"/>
        <v>2.4483607400998119E-8</v>
      </c>
      <c r="R49">
        <f t="shared" si="10"/>
        <v>2.2470472369419737E-7</v>
      </c>
      <c r="T49">
        <f t="shared" si="11"/>
        <v>99994.273054749036</v>
      </c>
      <c r="U49">
        <f t="shared" si="12"/>
        <v>100000</v>
      </c>
      <c r="W49" s="19">
        <f t="shared" si="15"/>
        <v>198.72993780556993</v>
      </c>
      <c r="X49" s="74">
        <f t="shared" si="16"/>
        <v>208.35491651816898</v>
      </c>
      <c r="Y49">
        <f t="shared" si="13"/>
        <v>2.3943596722966255E-3</v>
      </c>
      <c r="Z49">
        <f t="shared" si="13"/>
        <v>2.1976121977292502E-2</v>
      </c>
      <c r="AA49">
        <f t="shared" si="14"/>
        <v>3.4275087333489527E-5</v>
      </c>
      <c r="AB49">
        <f t="shared" si="14"/>
        <v>3.1458661317187634E-4</v>
      </c>
      <c r="AC49">
        <f t="shared" si="17"/>
        <v>2.6037819593840334E-5</v>
      </c>
      <c r="AD49">
        <f t="shared" si="8"/>
        <v>2.4745381169688333E-2</v>
      </c>
    </row>
    <row r="50" spans="1:30" x14ac:dyDescent="0.2">
      <c r="A50">
        <f t="shared" si="9"/>
        <v>47</v>
      </c>
      <c r="B50" s="2">
        <v>2.7990000000000001E-2</v>
      </c>
      <c r="C50">
        <f t="shared" si="0"/>
        <v>0.26833206954847777</v>
      </c>
      <c r="E50">
        <f t="shared" si="2"/>
        <v>107</v>
      </c>
      <c r="F50">
        <v>0.67990812</v>
      </c>
      <c r="G50">
        <f t="shared" si="3"/>
        <v>9.0786411414904827E-6</v>
      </c>
      <c r="L50">
        <f t="shared" si="1"/>
        <v>46</v>
      </c>
      <c r="M50">
        <f t="shared" si="4"/>
        <v>288578.35244514415</v>
      </c>
      <c r="N50">
        <f t="shared" si="5"/>
        <v>72144.588111286037</v>
      </c>
      <c r="O50">
        <f t="shared" si="6"/>
        <v>360722.9405564302</v>
      </c>
      <c r="Q50">
        <f t="shared" si="7"/>
        <v>8.0405390150739631E-9</v>
      </c>
      <c r="R50">
        <f t="shared" si="10"/>
        <v>8.51368485051629E-8</v>
      </c>
      <c r="T50">
        <f t="shared" si="11"/>
        <v>99994.455578575304</v>
      </c>
      <c r="U50">
        <f t="shared" si="12"/>
        <v>100000</v>
      </c>
      <c r="W50" s="19">
        <f t="shared" si="15"/>
        <v>204.79183593973704</v>
      </c>
      <c r="X50" s="74">
        <f t="shared" si="16"/>
        <v>214.60556401371406</v>
      </c>
      <c r="Y50">
        <f t="shared" si="13"/>
        <v>7.8632111630046154E-4</v>
      </c>
      <c r="Z50">
        <f t="shared" si="13"/>
        <v>8.3263837838049321E-3</v>
      </c>
      <c r="AA50">
        <f t="shared" si="14"/>
        <v>1.1256130499188611E-5</v>
      </c>
      <c r="AB50">
        <f t="shared" si="14"/>
        <v>1.1919158790722806E-4</v>
      </c>
      <c r="AC50">
        <f t="shared" si="17"/>
        <v>9.2883908103724465E-6</v>
      </c>
      <c r="AD50">
        <f t="shared" si="8"/>
        <v>9.2524410093221838E-3</v>
      </c>
    </row>
    <row r="51" spans="1:30" x14ac:dyDescent="0.2">
      <c r="A51">
        <f>A50+1</f>
        <v>48</v>
      </c>
      <c r="B51" s="2">
        <v>2.8080000000000001E-2</v>
      </c>
      <c r="C51">
        <f t="shared" si="0"/>
        <v>0.25980082480022593</v>
      </c>
      <c r="E51">
        <f t="shared" si="2"/>
        <v>108</v>
      </c>
      <c r="F51">
        <v>0.71117909999999995</v>
      </c>
      <c r="G51">
        <f t="shared" si="3"/>
        <v>2.622101305262309E-6</v>
      </c>
      <c r="L51">
        <f t="shared" si="1"/>
        <v>47</v>
      </c>
      <c r="M51">
        <f t="shared" si="4"/>
        <v>298138.05012056872</v>
      </c>
      <c r="N51">
        <f t="shared" si="5"/>
        <v>74534.512530142179</v>
      </c>
      <c r="O51">
        <f t="shared" si="6"/>
        <v>372672.56265071093</v>
      </c>
      <c r="Q51">
        <f t="shared" si="7"/>
        <v>2.4105049876405579E-9</v>
      </c>
      <c r="R51">
        <f t="shared" si="10"/>
        <v>2.9493021167815403E-8</v>
      </c>
      <c r="T51">
        <f t="shared" si="11"/>
        <v>99994.633358609033</v>
      </c>
      <c r="U51">
        <f t="shared" si="12"/>
        <v>100000</v>
      </c>
      <c r="W51" s="19">
        <f t="shared" si="15"/>
        <v>211.03559101792916</v>
      </c>
      <c r="X51" s="74">
        <f t="shared" si="16"/>
        <v>221.04373093412548</v>
      </c>
      <c r="Y51">
        <f t="shared" si="13"/>
        <v>2.3573473607435523E-4</v>
      </c>
      <c r="Z51">
        <f t="shared" si="13"/>
        <v>2.8844174702123463E-3</v>
      </c>
      <c r="AA51">
        <f t="shared" si="14"/>
        <v>3.3745258742750236E-6</v>
      </c>
      <c r="AB51">
        <f t="shared" si="14"/>
        <v>4.1290229634941561E-5</v>
      </c>
      <c r="AC51">
        <f t="shared" si="17"/>
        <v>3.0432160192936923E-6</v>
      </c>
      <c r="AD51">
        <f t="shared" si="8"/>
        <v>3.1678601778152115E-3</v>
      </c>
    </row>
    <row r="52" spans="1:30" x14ac:dyDescent="0.2">
      <c r="A52">
        <f t="shared" si="9"/>
        <v>49</v>
      </c>
      <c r="B52" s="2">
        <v>2.8170000000000001E-2</v>
      </c>
      <c r="C52">
        <f t="shared" si="0"/>
        <v>0.25149554583419231</v>
      </c>
      <c r="E52">
        <f t="shared" si="2"/>
        <v>109</v>
      </c>
      <c r="F52">
        <v>0.74086099999999999</v>
      </c>
      <c r="G52">
        <f t="shared" si="3"/>
        <v>6.794887101443695E-7</v>
      </c>
      <c r="L52">
        <f t="shared" si="1"/>
        <v>48</v>
      </c>
      <c r="M52">
        <f t="shared" si="4"/>
        <v>307928.19869419612</v>
      </c>
      <c r="N52">
        <f t="shared" si="5"/>
        <v>76982.049673549031</v>
      </c>
      <c r="O52">
        <f t="shared" si="6"/>
        <v>384910.24836774514</v>
      </c>
      <c r="Q52">
        <f t="shared" si="7"/>
        <v>6.5584561225675639E-10</v>
      </c>
      <c r="R52">
        <f t="shared" si="10"/>
        <v>9.2872241815847835E-9</v>
      </c>
      <c r="T52">
        <f t="shared" si="11"/>
        <v>99994.803983503996</v>
      </c>
      <c r="U52">
        <f t="shared" si="12"/>
        <v>100000</v>
      </c>
      <c r="W52" s="19">
        <f t="shared" si="15"/>
        <v>217.46665874846704</v>
      </c>
      <c r="X52" s="74">
        <f t="shared" si="16"/>
        <v>227.67504286214924</v>
      </c>
      <c r="Y52">
        <f t="shared" si="13"/>
        <v>6.41383680653523E-5</v>
      </c>
      <c r="Z52">
        <f t="shared" si="13"/>
        <v>9.0829052495899182E-4</v>
      </c>
      <c r="AA52">
        <f t="shared" si="14"/>
        <v>9.181361481747773E-7</v>
      </c>
      <c r="AB52">
        <f t="shared" si="14"/>
        <v>1.3002113854218696E-5</v>
      </c>
      <c r="AC52">
        <f t="shared" si="17"/>
        <v>9.1000768628299382E-7</v>
      </c>
      <c r="AD52">
        <f t="shared" si="8"/>
        <v>9.8725915071302072E-4</v>
      </c>
    </row>
    <row r="53" spans="1:30" x14ac:dyDescent="0.2">
      <c r="A53">
        <f t="shared" si="9"/>
        <v>50</v>
      </c>
      <c r="B53" s="3">
        <v>2.826E-2</v>
      </c>
      <c r="C53">
        <f t="shared" si="0"/>
        <v>0.24341195085092968</v>
      </c>
      <c r="E53">
        <f t="shared" si="2"/>
        <v>110</v>
      </c>
      <c r="F53">
        <v>0.76874483999999998</v>
      </c>
      <c r="G53">
        <f t="shared" si="3"/>
        <v>1.5713527038262981E-7</v>
      </c>
      <c r="L53">
        <f t="shared" si="1"/>
        <v>49</v>
      </c>
      <c r="M53">
        <f t="shared" si="4"/>
        <v>318097.08491912193</v>
      </c>
      <c r="N53">
        <f t="shared" si="5"/>
        <v>79524.271229780483</v>
      </c>
      <c r="O53">
        <f t="shared" si="6"/>
        <v>397621.35614890244</v>
      </c>
      <c r="Q53">
        <f t="shared" si="7"/>
        <v>1.6100863199409034E-10</v>
      </c>
      <c r="R53">
        <f t="shared" si="10"/>
        <v>2.6430675894943514E-9</v>
      </c>
      <c r="T53">
        <f t="shared" si="11"/>
        <v>99994.970089083319</v>
      </c>
      <c r="U53">
        <f t="shared" si="12"/>
        <v>100000</v>
      </c>
      <c r="W53" s="19">
        <f t="shared" si="15"/>
        <v>224.09065851092106</v>
      </c>
      <c r="X53" s="74">
        <f t="shared" si="16"/>
        <v>234.50529414801372</v>
      </c>
      <c r="Y53">
        <f t="shared" si="13"/>
        <v>1.5745852166845954E-5</v>
      </c>
      <c r="Z53">
        <f t="shared" si="13"/>
        <v>2.5849201025254759E-4</v>
      </c>
      <c r="AA53">
        <f t="shared" si="14"/>
        <v>2.2540074676466603E-7</v>
      </c>
      <c r="AB53">
        <f t="shared" si="14"/>
        <v>3.7002946252920924E-6</v>
      </c>
      <c r="AC53">
        <f t="shared" si="17"/>
        <v>2.4702651169051286E-7</v>
      </c>
      <c r="AD53">
        <f t="shared" si="8"/>
        <v>2.784105843031408E-4</v>
      </c>
    </row>
    <row r="54" spans="1:30" x14ac:dyDescent="0.2">
      <c r="E54">
        <f t="shared" si="2"/>
        <v>111</v>
      </c>
      <c r="F54">
        <v>0.79466567999999993</v>
      </c>
      <c r="G54">
        <f t="shared" si="3"/>
        <v>3.2265263892033445E-8</v>
      </c>
      <c r="L54">
        <f t="shared" si="1"/>
        <v>50</v>
      </c>
      <c r="M54">
        <f t="shared" si="4"/>
        <v>328660.93764226715</v>
      </c>
      <c r="N54">
        <f t="shared" si="5"/>
        <v>82165.234410566787</v>
      </c>
      <c r="O54">
        <f t="shared" si="6"/>
        <v>410826.17205283395</v>
      </c>
      <c r="Q54">
        <f t="shared" si="7"/>
        <v>3.5465073503369098E-11</v>
      </c>
      <c r="R54">
        <f t="shared" si="10"/>
        <v>6.7594842461071809E-10</v>
      </c>
      <c r="T54">
        <f t="shared" si="11"/>
        <v>99995.131760982971</v>
      </c>
      <c r="U54">
        <f t="shared" si="12"/>
        <v>100000</v>
      </c>
      <c r="W54" s="19">
        <f t="shared" si="15"/>
        <v>230.91337826624869</v>
      </c>
      <c r="X54" s="74">
        <f t="shared" si="16"/>
        <v>241.54045297245415</v>
      </c>
      <c r="Y54">
        <f t="shared" si="13"/>
        <v>3.4683153345289274E-6</v>
      </c>
      <c r="Z54">
        <f t="shared" si="13"/>
        <v>6.6107755926928227E-5</v>
      </c>
      <c r="AA54">
        <f t="shared" si="14"/>
        <v>4.9648685770352741E-8</v>
      </c>
      <c r="AB54">
        <f t="shared" si="14"/>
        <v>9.4632779445500542E-7</v>
      </c>
      <c r="AC54">
        <f t="shared" si="17"/>
        <v>6.0493951195094127E-8</v>
      </c>
      <c r="AD54">
        <f t="shared" si="8"/>
        <v>7.0632541692877617E-5</v>
      </c>
    </row>
    <row r="55" spans="1:30" x14ac:dyDescent="0.2">
      <c r="E55">
        <f t="shared" si="2"/>
        <v>112</v>
      </c>
      <c r="F55">
        <v>0.81850801000000006</v>
      </c>
      <c r="G55">
        <f t="shared" si="3"/>
        <v>5.8558869516402925E-9</v>
      </c>
    </row>
    <row r="56" spans="1:30" x14ac:dyDescent="0.2">
      <c r="E56">
        <f t="shared" si="2"/>
        <v>113</v>
      </c>
      <c r="F56">
        <v>0.84019901000000008</v>
      </c>
      <c r="G56">
        <f t="shared" si="3"/>
        <v>9.3577653220020044E-10</v>
      </c>
    </row>
    <row r="57" spans="1:30" x14ac:dyDescent="0.2">
      <c r="E57">
        <f t="shared" si="2"/>
        <v>114</v>
      </c>
      <c r="F57">
        <v>0.85971164999999994</v>
      </c>
      <c r="G57">
        <f t="shared" si="3"/>
        <v>1.3127854567108806E-10</v>
      </c>
    </row>
    <row r="58" spans="1:30" x14ac:dyDescent="0.2">
      <c r="E58">
        <f t="shared" si="2"/>
        <v>115</v>
      </c>
      <c r="F58">
        <v>0.87705601999999994</v>
      </c>
      <c r="G58">
        <f t="shared" si="3"/>
        <v>1.6139906893415345E-11</v>
      </c>
    </row>
    <row r="59" spans="1:30" x14ac:dyDescent="0.2">
      <c r="E59">
        <f t="shared" si="2"/>
        <v>116</v>
      </c>
      <c r="F59">
        <v>0.89227828999999992</v>
      </c>
      <c r="G59">
        <f t="shared" si="3"/>
        <v>1.73861836979949E-12</v>
      </c>
    </row>
    <row r="60" spans="1:30" x14ac:dyDescent="0.2">
      <c r="E60">
        <f t="shared" si="2"/>
        <v>117</v>
      </c>
      <c r="F60">
        <v>0.90545023000000002</v>
      </c>
      <c r="G60">
        <f t="shared" si="3"/>
        <v>1.6438596698231669E-13</v>
      </c>
    </row>
    <row r="61" spans="1:30" x14ac:dyDescent="0.2">
      <c r="E61">
        <f t="shared" si="2"/>
        <v>118</v>
      </c>
      <c r="F61">
        <v>0.91666747999999998</v>
      </c>
      <c r="G61">
        <f t="shared" si="3"/>
        <v>1.3698696881273249E-14</v>
      </c>
    </row>
    <row r="62" spans="1:30" x14ac:dyDescent="0.2">
      <c r="E62">
        <f t="shared" si="2"/>
        <v>119</v>
      </c>
      <c r="F62">
        <v>0.92604048000000005</v>
      </c>
      <c r="G62">
        <f t="shared" si="3"/>
        <v>1.0131490459644658E-15</v>
      </c>
    </row>
  </sheetData>
  <mergeCells count="10">
    <mergeCell ref="M2:O2"/>
    <mergeCell ref="Q2:R2"/>
    <mergeCell ref="T2:U2"/>
    <mergeCell ref="AF2:AG2"/>
    <mergeCell ref="A1:C1"/>
    <mergeCell ref="E1:G1"/>
    <mergeCell ref="I1:J1"/>
    <mergeCell ref="L1:W1"/>
    <mergeCell ref="Y1:AD1"/>
    <mergeCell ref="AF1:AG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8623F-7B4D-4048-B2D3-69D36236D7DB}">
  <dimension ref="A1:AN62"/>
  <sheetViews>
    <sheetView topLeftCell="R1" workbookViewId="0">
      <selection activeCell="T5" sqref="T5:T54"/>
    </sheetView>
  </sheetViews>
  <sheetFormatPr baseColWidth="10" defaultRowHeight="15" x14ac:dyDescent="0.2"/>
  <cols>
    <col min="3" max="3" width="13.83203125" customWidth="1"/>
    <col min="7" max="7" width="14.1640625" customWidth="1"/>
    <col min="9" max="9" width="18.5" customWidth="1"/>
  </cols>
  <sheetData>
    <row r="1" spans="1:40" x14ac:dyDescent="0.2">
      <c r="A1" s="67" t="s">
        <v>80</v>
      </c>
      <c r="B1" s="67"/>
      <c r="C1" s="67"/>
      <c r="E1" s="68" t="s">
        <v>3</v>
      </c>
      <c r="F1" s="68"/>
      <c r="G1" s="68"/>
      <c r="H1" s="8"/>
      <c r="I1" s="67" t="s">
        <v>6</v>
      </c>
      <c r="J1" s="69"/>
      <c r="L1" s="67" t="s">
        <v>14</v>
      </c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Y1" s="67" t="s">
        <v>26</v>
      </c>
      <c r="Z1" s="69"/>
      <c r="AA1" s="69"/>
      <c r="AB1" s="69"/>
      <c r="AC1" s="69"/>
      <c r="AD1" s="69"/>
      <c r="AF1" s="70" t="s">
        <v>33</v>
      </c>
      <c r="AG1" s="70"/>
      <c r="AI1" s="6" t="s">
        <v>34</v>
      </c>
      <c r="AJ1" s="6" t="s">
        <v>38</v>
      </c>
      <c r="AK1" s="6" t="s">
        <v>39</v>
      </c>
      <c r="AM1" s="20" t="s">
        <v>58</v>
      </c>
      <c r="AN1" s="5"/>
    </row>
    <row r="2" spans="1:40" x14ac:dyDescent="0.2">
      <c r="A2" s="1" t="s">
        <v>0</v>
      </c>
      <c r="B2" s="1" t="s">
        <v>2</v>
      </c>
      <c r="C2" s="9" t="s">
        <v>1</v>
      </c>
      <c r="E2" s="1" t="s">
        <v>4</v>
      </c>
      <c r="F2" s="18" t="s">
        <v>53</v>
      </c>
      <c r="G2" s="1" t="s">
        <v>20</v>
      </c>
      <c r="I2" s="7" t="s">
        <v>11</v>
      </c>
      <c r="J2" s="11">
        <v>0.02</v>
      </c>
      <c r="M2" s="72" t="s">
        <v>22</v>
      </c>
      <c r="N2" s="73"/>
      <c r="O2" s="73"/>
      <c r="Q2" s="72" t="s">
        <v>21</v>
      </c>
      <c r="R2" s="73"/>
      <c r="T2" s="72" t="s">
        <v>23</v>
      </c>
      <c r="U2" s="73"/>
      <c r="W2" s="13" t="s">
        <v>7</v>
      </c>
      <c r="Y2" s="14" t="s">
        <v>27</v>
      </c>
      <c r="Z2" s="14" t="s">
        <v>28</v>
      </c>
      <c r="AA2" s="14" t="s">
        <v>29</v>
      </c>
      <c r="AB2" s="14" t="s">
        <v>30</v>
      </c>
      <c r="AC2" s="14" t="s">
        <v>7</v>
      </c>
      <c r="AD2" s="14" t="s">
        <v>32</v>
      </c>
      <c r="AF2" s="71">
        <f>SUM(AD4:AD54)</f>
        <v>99525.013323439227</v>
      </c>
      <c r="AG2" s="71"/>
      <c r="AI2">
        <f>J10-AF2</f>
        <v>474.98667656077305</v>
      </c>
      <c r="AJ2">
        <f>'Base Case'!AI2-AI2</f>
        <v>-2.8156399054569192</v>
      </c>
      <c r="AK2">
        <f>MAX(0,AJ2)</f>
        <v>0</v>
      </c>
      <c r="AM2" cm="1">
        <f t="array" ref="AM2">MMULT(TRANSPOSE(AD4:AD54),A3:A53)/AF2</f>
        <v>6.1609400252127404</v>
      </c>
    </row>
    <row r="3" spans="1:40" x14ac:dyDescent="0.2">
      <c r="A3">
        <v>0</v>
      </c>
      <c r="B3" s="4">
        <v>0</v>
      </c>
      <c r="C3">
        <f>EXP(-A3*B3)</f>
        <v>1</v>
      </c>
      <c r="E3">
        <v>60</v>
      </c>
      <c r="F3" s="19">
        <v>7.4380504999999987E-3</v>
      </c>
      <c r="G3">
        <f>1-F3</f>
        <v>0.99256194949999998</v>
      </c>
      <c r="I3" s="7" t="s">
        <v>7</v>
      </c>
      <c r="J3" s="10">
        <v>50</v>
      </c>
      <c r="L3" s="1" t="s">
        <v>0</v>
      </c>
      <c r="M3" s="1" t="s">
        <v>16</v>
      </c>
      <c r="N3" s="1" t="s">
        <v>17</v>
      </c>
      <c r="O3" s="1" t="s">
        <v>18</v>
      </c>
      <c r="Q3" s="1" t="s">
        <v>9</v>
      </c>
      <c r="R3" s="1" t="s">
        <v>19</v>
      </c>
      <c r="T3" s="1" t="s">
        <v>24</v>
      </c>
      <c r="U3" s="1" t="s">
        <v>25</v>
      </c>
    </row>
    <row r="4" spans="1:40" x14ac:dyDescent="0.2">
      <c r="A4">
        <v>1</v>
      </c>
      <c r="B4" s="2">
        <v>3.5970000000000002E-2</v>
      </c>
      <c r="C4">
        <f t="shared" ref="C4:C53" si="0">EXP(-A4*B4)</f>
        <v>0.96466923312602004</v>
      </c>
      <c r="E4">
        <f>E3+1</f>
        <v>61</v>
      </c>
      <c r="F4" s="19">
        <v>8.1652989999999991E-3</v>
      </c>
      <c r="G4">
        <f>(1-F4)*G3</f>
        <v>0.98445738440630959</v>
      </c>
      <c r="I4" s="7" t="s">
        <v>31</v>
      </c>
      <c r="J4" s="10">
        <v>20</v>
      </c>
      <c r="L4">
        <f t="shared" ref="L4:L54" si="1">A3</f>
        <v>0</v>
      </c>
      <c r="M4">
        <f>J9</f>
        <v>80000</v>
      </c>
      <c r="N4">
        <f>J8</f>
        <v>20000</v>
      </c>
      <c r="O4">
        <f>M4+N4</f>
        <v>100000</v>
      </c>
      <c r="Q4">
        <v>0</v>
      </c>
      <c r="R4">
        <v>0</v>
      </c>
      <c r="T4">
        <v>0</v>
      </c>
      <c r="U4">
        <v>0</v>
      </c>
      <c r="W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f>SUM(Y4:AC4)</f>
        <v>0</v>
      </c>
    </row>
    <row r="5" spans="1:40" x14ac:dyDescent="0.2">
      <c r="A5">
        <f>A4+1</f>
        <v>2</v>
      </c>
      <c r="B5" s="2">
        <v>3.1269999999999999E-2</v>
      </c>
      <c r="C5">
        <f t="shared" si="0"/>
        <v>0.93937548704248364</v>
      </c>
      <c r="E5">
        <f t="shared" ref="E5:E62" si="2">E4+1</f>
        <v>62</v>
      </c>
      <c r="F5" s="19">
        <v>8.9873649999999989E-3</v>
      </c>
      <c r="G5">
        <f t="shared" ref="G5:G62" si="3">(1-F5)*G4</f>
        <v>0.97560970656570478</v>
      </c>
      <c r="I5" s="7" t="s">
        <v>15</v>
      </c>
      <c r="J5" s="12">
        <v>1.4E-2</v>
      </c>
      <c r="L5">
        <f t="shared" si="1"/>
        <v>1</v>
      </c>
      <c r="M5">
        <f t="shared" ref="M5:M54" si="4">$M$4/C4</f>
        <v>82929.979782561553</v>
      </c>
      <c r="N5">
        <f t="shared" ref="N5:N54" si="5">$N$4/C4</f>
        <v>20732.494945640388</v>
      </c>
      <c r="O5">
        <f t="shared" ref="O5:O54" si="6">M5+N5</f>
        <v>103662.47472820194</v>
      </c>
      <c r="Q5">
        <f t="shared" ref="Q5:Q54" si="7">G3*(1-$J$7)^A3*$J$7</f>
        <v>0.14888429242499998</v>
      </c>
      <c r="R5">
        <f>1*(1-$J$7)^A3*F3</f>
        <v>7.4380504999999987E-3</v>
      </c>
      <c r="T5">
        <f>(O5-20)*C4</f>
        <v>99980.706615337476</v>
      </c>
      <c r="U5">
        <f>MAX(O5,$O$4)*C4</f>
        <v>100000</v>
      </c>
      <c r="W5">
        <f>$J$3*(1+$J$2)</f>
        <v>51</v>
      </c>
      <c r="Y5">
        <f>(1-$J$6)*(T5*Q5)</f>
        <v>14558.074511843362</v>
      </c>
      <c r="Z5">
        <f>(1-$J$6)*(U5*R5)</f>
        <v>727.44133889999978</v>
      </c>
      <c r="AA5">
        <f>$J$5*(T5*Q5)</f>
        <v>208.39779464806449</v>
      </c>
      <c r="AB5">
        <f>$J$5*(U5*R5)</f>
        <v>10.413270699999998</v>
      </c>
      <c r="AC5">
        <f>W5*C4*(1-$J$7)^A3*1</f>
        <v>49.19813088942702</v>
      </c>
      <c r="AD5">
        <f t="shared" ref="AD5:AD54" si="8">SUM(Y5:AC5)</f>
        <v>15553.525046980854</v>
      </c>
    </row>
    <row r="6" spans="1:40" x14ac:dyDescent="0.2">
      <c r="A6">
        <f t="shared" ref="A6:A53" si="9">A5+1</f>
        <v>3</v>
      </c>
      <c r="B6" s="2">
        <v>2.8930000000000001E-2</v>
      </c>
      <c r="C6">
        <f t="shared" si="0"/>
        <v>0.91686961803738021</v>
      </c>
      <c r="E6">
        <f t="shared" si="2"/>
        <v>63</v>
      </c>
      <c r="F6" s="19">
        <v>9.9646004999999985E-3</v>
      </c>
      <c r="G6">
        <f t="shared" si="3"/>
        <v>0.96588814559585523</v>
      </c>
      <c r="I6" s="7" t="s">
        <v>8</v>
      </c>
      <c r="J6" s="12">
        <v>2.1999999999999999E-2</v>
      </c>
      <c r="L6">
        <f t="shared" si="1"/>
        <v>2</v>
      </c>
      <c r="M6">
        <f t="shared" si="4"/>
        <v>85162.963163825843</v>
      </c>
      <c r="N6">
        <f t="shared" si="5"/>
        <v>21290.740790956461</v>
      </c>
      <c r="O6">
        <f t="shared" si="6"/>
        <v>106453.70395478231</v>
      </c>
      <c r="Q6">
        <f t="shared" si="7"/>
        <v>0.12551831651180445</v>
      </c>
      <c r="R6">
        <f t="shared" ref="R6:R54" si="10">G3*(1-$J$7)^A4*F4</f>
        <v>6.8888803296368395E-3</v>
      </c>
      <c r="T6">
        <f t="shared" ref="T6:T54" si="11">(O6-20)*C5</f>
        <v>99981.212490259146</v>
      </c>
      <c r="U6">
        <f t="shared" ref="U6:U54" si="12">MAX(O6,$O$4)*C5</f>
        <v>100000</v>
      </c>
      <c r="W6">
        <f>W5*(1+$J$2)</f>
        <v>52.02</v>
      </c>
      <c r="Y6">
        <f t="shared" ref="Y6:Z54" si="13">(1-$J$6)*(T6*Q6)</f>
        <v>12273.385058145424</v>
      </c>
      <c r="Z6">
        <f t="shared" si="13"/>
        <v>673.7324962384829</v>
      </c>
      <c r="AA6">
        <f t="shared" ref="AA6:AB54" si="14">$J$5*(T6*Q6)</f>
        <v>175.69262864420855</v>
      </c>
      <c r="AB6">
        <f t="shared" si="14"/>
        <v>9.6444324614915757</v>
      </c>
      <c r="AC6">
        <f>W5*C4*(1-$J$7)^A3*G3</f>
        <v>48.832192707365849</v>
      </c>
      <c r="AD6">
        <f t="shared" si="8"/>
        <v>13181.286808196974</v>
      </c>
    </row>
    <row r="7" spans="1:40" x14ac:dyDescent="0.2">
      <c r="A7">
        <f t="shared" si="9"/>
        <v>4</v>
      </c>
      <c r="B7" s="2">
        <v>2.7629999999999998E-2</v>
      </c>
      <c r="C7">
        <f t="shared" si="0"/>
        <v>0.89536842264195826</v>
      </c>
      <c r="E7">
        <f t="shared" si="2"/>
        <v>64</v>
      </c>
      <c r="F7" s="19">
        <v>1.1100605E-2</v>
      </c>
      <c r="G7">
        <f t="shared" si="3"/>
        <v>0.95516620281741316</v>
      </c>
      <c r="I7" s="7" t="s">
        <v>9</v>
      </c>
      <c r="J7" s="11">
        <v>0.15</v>
      </c>
      <c r="L7">
        <f t="shared" si="1"/>
        <v>3</v>
      </c>
      <c r="M7">
        <f t="shared" si="4"/>
        <v>87253.409237450003</v>
      </c>
      <c r="N7">
        <f t="shared" si="5"/>
        <v>21813.352309362501</v>
      </c>
      <c r="O7">
        <f t="shared" si="6"/>
        <v>109066.7615468125</v>
      </c>
      <c r="Q7">
        <f t="shared" si="7"/>
        <v>0.10573170194905825</v>
      </c>
      <c r="R7">
        <f t="shared" si="10"/>
        <v>6.3924472398369748E-3</v>
      </c>
      <c r="T7">
        <f t="shared" si="11"/>
        <v>99981.662607639257</v>
      </c>
      <c r="U7">
        <f t="shared" si="12"/>
        <v>100000</v>
      </c>
      <c r="W7">
        <f t="shared" ref="W7:W54" si="15">W6*(1+$J$2)</f>
        <v>53.060400000000001</v>
      </c>
      <c r="Y7">
        <f t="shared" si="13"/>
        <v>10338.664261475767</v>
      </c>
      <c r="Z7">
        <f t="shared" si="13"/>
        <v>625.18134005605611</v>
      </c>
      <c r="AA7">
        <f t="shared" si="14"/>
        <v>147.99723891683101</v>
      </c>
      <c r="AB7">
        <f t="shared" si="14"/>
        <v>8.9494261357717644</v>
      </c>
      <c r="AC7">
        <f t="shared" ref="AC7:AC54" si="16">W6*C5*(1-$J$7)^A4*G4</f>
        <v>40.890782142050838</v>
      </c>
      <c r="AD7">
        <f t="shared" si="8"/>
        <v>11161.683048726478</v>
      </c>
    </row>
    <row r="8" spans="1:40" x14ac:dyDescent="0.2">
      <c r="A8">
        <f t="shared" si="9"/>
        <v>5</v>
      </c>
      <c r="B8" s="3">
        <v>2.6849999999999999E-2</v>
      </c>
      <c r="C8">
        <f t="shared" si="0"/>
        <v>0.87437144441584536</v>
      </c>
      <c r="E8">
        <f t="shared" si="2"/>
        <v>65</v>
      </c>
      <c r="F8" s="19">
        <v>1.24145605E-2</v>
      </c>
      <c r="G8">
        <f t="shared" si="3"/>
        <v>0.94330823420498111</v>
      </c>
      <c r="I8" s="7" t="s">
        <v>10</v>
      </c>
      <c r="J8" s="10">
        <v>20000</v>
      </c>
      <c r="L8">
        <f t="shared" si="1"/>
        <v>4</v>
      </c>
      <c r="M8">
        <f t="shared" si="4"/>
        <v>89348.69488019745</v>
      </c>
      <c r="N8">
        <f t="shared" si="5"/>
        <v>22337.173720049363</v>
      </c>
      <c r="O8">
        <f t="shared" si="6"/>
        <v>111685.86860024682</v>
      </c>
      <c r="Q8">
        <f t="shared" si="7"/>
        <v>8.8976408612108177E-2</v>
      </c>
      <c r="R8">
        <f t="shared" si="10"/>
        <v>5.9702536306088082E-3</v>
      </c>
      <c r="T8">
        <f t="shared" si="11"/>
        <v>99982.092631547173</v>
      </c>
      <c r="U8">
        <f t="shared" si="12"/>
        <v>100000</v>
      </c>
      <c r="W8">
        <f t="shared" si="15"/>
        <v>54.121608000000002</v>
      </c>
      <c r="Y8">
        <f t="shared" si="13"/>
        <v>8700.3344822648705</v>
      </c>
      <c r="Z8">
        <f t="shared" si="13"/>
        <v>583.89080507354151</v>
      </c>
      <c r="AA8">
        <f t="shared" si="14"/>
        <v>124.54466539029467</v>
      </c>
      <c r="AB8">
        <f t="shared" si="14"/>
        <v>8.3583550828523325</v>
      </c>
      <c r="AC8">
        <f t="shared" si="16"/>
        <v>34.291940817000565</v>
      </c>
      <c r="AD8">
        <f t="shared" si="8"/>
        <v>9451.4202486285576</v>
      </c>
    </row>
    <row r="9" spans="1:40" x14ac:dyDescent="0.2">
      <c r="A9">
        <f t="shared" si="9"/>
        <v>6</v>
      </c>
      <c r="B9" s="2">
        <v>2.6440000000000002E-2</v>
      </c>
      <c r="C9">
        <f t="shared" si="0"/>
        <v>0.85330349293915797</v>
      </c>
      <c r="E9">
        <f t="shared" si="2"/>
        <v>66</v>
      </c>
      <c r="F9" s="19">
        <v>1.3487499E-2</v>
      </c>
      <c r="G9">
        <f t="shared" si="3"/>
        <v>0.93058536533944969</v>
      </c>
      <c r="I9" s="7" t="s">
        <v>12</v>
      </c>
      <c r="J9" s="10">
        <v>80000</v>
      </c>
      <c r="L9">
        <f t="shared" si="1"/>
        <v>5</v>
      </c>
      <c r="M9">
        <f t="shared" si="4"/>
        <v>91494.296286684912</v>
      </c>
      <c r="N9">
        <f t="shared" si="5"/>
        <v>22873.574071671228</v>
      </c>
      <c r="O9">
        <f t="shared" si="6"/>
        <v>114367.87035835614</v>
      </c>
      <c r="Q9">
        <f t="shared" si="7"/>
        <v>7.4790409148918574E-2</v>
      </c>
      <c r="R9">
        <f t="shared" si="10"/>
        <v>5.5969211424891294E-3</v>
      </c>
      <c r="T9">
        <f t="shared" si="11"/>
        <v>99982.512571111685</v>
      </c>
      <c r="U9">
        <f t="shared" si="12"/>
        <v>100000</v>
      </c>
      <c r="W9">
        <f t="shared" si="15"/>
        <v>55.204040160000005</v>
      </c>
      <c r="Y9">
        <f t="shared" si="13"/>
        <v>7313.2228964258702</v>
      </c>
      <c r="Z9">
        <f t="shared" si="13"/>
        <v>547.37888773543682</v>
      </c>
      <c r="AA9">
        <f t="shared" si="14"/>
        <v>104.68826232102474</v>
      </c>
      <c r="AB9">
        <f t="shared" si="14"/>
        <v>7.8356895994847813</v>
      </c>
      <c r="AC9">
        <f t="shared" si="16"/>
        <v>28.744587347264456</v>
      </c>
      <c r="AD9">
        <f t="shared" si="8"/>
        <v>8001.8703234290806</v>
      </c>
    </row>
    <row r="10" spans="1:40" x14ac:dyDescent="0.2">
      <c r="A10">
        <f t="shared" si="9"/>
        <v>7</v>
      </c>
      <c r="B10" s="2">
        <v>2.622E-2</v>
      </c>
      <c r="C10">
        <f t="shared" si="0"/>
        <v>0.83231858232873779</v>
      </c>
      <c r="E10">
        <f t="shared" si="2"/>
        <v>67</v>
      </c>
      <c r="F10" s="19">
        <v>1.4717631E-2</v>
      </c>
      <c r="G10">
        <f t="shared" si="3"/>
        <v>0.9168893533183835</v>
      </c>
      <c r="I10" s="7" t="s">
        <v>13</v>
      </c>
      <c r="J10" s="10">
        <f>J8+J9</f>
        <v>100000</v>
      </c>
      <c r="L10">
        <f t="shared" si="1"/>
        <v>6</v>
      </c>
      <c r="M10">
        <f t="shared" si="4"/>
        <v>93753.278478263703</v>
      </c>
      <c r="N10">
        <f t="shared" si="5"/>
        <v>23438.319619565926</v>
      </c>
      <c r="O10">
        <f t="shared" si="6"/>
        <v>117191.59809782963</v>
      </c>
      <c r="Q10">
        <f t="shared" si="7"/>
        <v>6.278263122626164E-2</v>
      </c>
      <c r="R10">
        <f t="shared" si="10"/>
        <v>5.2614436687943508E-3</v>
      </c>
      <c r="T10">
        <f t="shared" si="11"/>
        <v>99982.933930141226</v>
      </c>
      <c r="U10">
        <f t="shared" si="12"/>
        <v>100000</v>
      </c>
      <c r="W10">
        <f t="shared" si="15"/>
        <v>56.308120963200004</v>
      </c>
      <c r="Y10">
        <f t="shared" si="13"/>
        <v>6139.0934531189123</v>
      </c>
      <c r="Z10">
        <f t="shared" si="13"/>
        <v>514.56919080808757</v>
      </c>
      <c r="AA10">
        <f t="shared" si="14"/>
        <v>87.880683377980347</v>
      </c>
      <c r="AB10">
        <f t="shared" si="14"/>
        <v>7.3660211363120913</v>
      </c>
      <c r="AC10">
        <f t="shared" si="16"/>
        <v>24.066973456227473</v>
      </c>
      <c r="AD10">
        <f t="shared" si="8"/>
        <v>6772.9763218975195</v>
      </c>
    </row>
    <row r="11" spans="1:40" x14ac:dyDescent="0.2">
      <c r="A11">
        <f t="shared" si="9"/>
        <v>8</v>
      </c>
      <c r="B11" s="2">
        <v>2.614E-2</v>
      </c>
      <c r="C11">
        <f t="shared" si="0"/>
        <v>0.8112978740569462</v>
      </c>
      <c r="E11">
        <f t="shared" si="2"/>
        <v>68</v>
      </c>
      <c r="F11" s="19">
        <v>1.6071238499999998E-2</v>
      </c>
      <c r="G11">
        <f t="shared" si="3"/>
        <v>0.90215380584309302</v>
      </c>
      <c r="I11" s="16" t="s">
        <v>52</v>
      </c>
      <c r="J11" s="17">
        <v>1.1499999999999999</v>
      </c>
      <c r="L11">
        <f t="shared" si="1"/>
        <v>7</v>
      </c>
      <c r="M11">
        <f t="shared" si="4"/>
        <v>96117.041837716286</v>
      </c>
      <c r="N11">
        <f t="shared" si="5"/>
        <v>24029.260459429071</v>
      </c>
      <c r="O11">
        <f t="shared" si="6"/>
        <v>120146.30229714536</v>
      </c>
      <c r="Q11">
        <f t="shared" si="7"/>
        <v>5.264547296782305E-2</v>
      </c>
      <c r="R11">
        <f t="shared" si="10"/>
        <v>4.7984238299955779E-3</v>
      </c>
      <c r="T11">
        <f t="shared" si="11"/>
        <v>99983.353628353419</v>
      </c>
      <c r="U11">
        <f t="shared" si="12"/>
        <v>100000</v>
      </c>
      <c r="W11">
        <f t="shared" si="15"/>
        <v>57.434283382464002</v>
      </c>
      <c r="Y11">
        <f t="shared" si="13"/>
        <v>5147.8701799789496</v>
      </c>
      <c r="Z11">
        <f t="shared" si="13"/>
        <v>469.28585057356753</v>
      </c>
      <c r="AA11">
        <f t="shared" si="14"/>
        <v>73.691393169432814</v>
      </c>
      <c r="AB11">
        <f t="shared" si="14"/>
        <v>6.7177933619938095</v>
      </c>
      <c r="AC11">
        <f t="shared" si="16"/>
        <v>20.110497401160188</v>
      </c>
      <c r="AD11">
        <f t="shared" si="8"/>
        <v>5717.6757144851044</v>
      </c>
    </row>
    <row r="12" spans="1:40" x14ac:dyDescent="0.2">
      <c r="A12">
        <f t="shared" si="9"/>
        <v>9</v>
      </c>
      <c r="B12" s="2">
        <v>2.6120000000000001E-2</v>
      </c>
      <c r="C12">
        <f t="shared" si="0"/>
        <v>0.79050760649052454</v>
      </c>
      <c r="E12">
        <f t="shared" si="2"/>
        <v>69</v>
      </c>
      <c r="F12" s="19">
        <v>1.8009057500000002E-2</v>
      </c>
      <c r="G12">
        <f t="shared" si="3"/>
        <v>0.88590686607982083</v>
      </c>
      <c r="L12">
        <f t="shared" si="1"/>
        <v>8</v>
      </c>
      <c r="M12">
        <f t="shared" si="4"/>
        <v>98607.432064323002</v>
      </c>
      <c r="N12">
        <f t="shared" si="5"/>
        <v>24651.858016080751</v>
      </c>
      <c r="O12">
        <f t="shared" si="6"/>
        <v>123259.29008040375</v>
      </c>
      <c r="Q12">
        <f t="shared" si="7"/>
        <v>4.4090057874432827E-2</v>
      </c>
      <c r="R12">
        <f t="shared" si="10"/>
        <v>4.3906276547784019E-3</v>
      </c>
      <c r="T12">
        <f t="shared" si="11"/>
        <v>99983.774042518853</v>
      </c>
      <c r="U12">
        <f t="shared" si="12"/>
        <v>100000</v>
      </c>
      <c r="W12">
        <f t="shared" si="15"/>
        <v>58.582969050113284</v>
      </c>
      <c r="Y12">
        <f t="shared" si="13"/>
        <v>4311.3079955900157</v>
      </c>
      <c r="Z12">
        <f t="shared" si="13"/>
        <v>429.40338463732769</v>
      </c>
      <c r="AA12">
        <f t="shared" si="14"/>
        <v>61.716065376544194</v>
      </c>
      <c r="AB12">
        <f t="shared" si="14"/>
        <v>6.1468787166897627</v>
      </c>
      <c r="AC12">
        <f t="shared" si="16"/>
        <v>16.777628360461762</v>
      </c>
      <c r="AD12">
        <f t="shared" si="8"/>
        <v>4825.3519526810387</v>
      </c>
    </row>
    <row r="13" spans="1:40" x14ac:dyDescent="0.2">
      <c r="A13">
        <f t="shared" si="9"/>
        <v>10</v>
      </c>
      <c r="B13" s="3">
        <v>2.6159999999999999E-2</v>
      </c>
      <c r="C13">
        <f t="shared" si="0"/>
        <v>0.76981888968614964</v>
      </c>
      <c r="E13">
        <f t="shared" si="2"/>
        <v>70</v>
      </c>
      <c r="F13" s="19">
        <v>2.0094616999999999E-2</v>
      </c>
      <c r="G13">
        <f t="shared" si="3"/>
        <v>0.86810490690827646</v>
      </c>
      <c r="L13">
        <f t="shared" si="1"/>
        <v>9</v>
      </c>
      <c r="M13">
        <f t="shared" si="4"/>
        <v>101200.7972385765</v>
      </c>
      <c r="N13">
        <f t="shared" si="5"/>
        <v>25300.199309644126</v>
      </c>
      <c r="O13">
        <f t="shared" si="6"/>
        <v>126500.99654822063</v>
      </c>
      <c r="Q13">
        <f t="shared" si="7"/>
        <v>3.6874254633025919E-2</v>
      </c>
      <c r="R13">
        <f t="shared" si="10"/>
        <v>4.0152970682799409E-3</v>
      </c>
      <c r="T13">
        <f t="shared" si="11"/>
        <v>99984.189847870191</v>
      </c>
      <c r="U13">
        <f t="shared" si="12"/>
        <v>100000</v>
      </c>
      <c r="W13">
        <f t="shared" si="15"/>
        <v>59.754628431115549</v>
      </c>
      <c r="Y13">
        <f t="shared" si="13"/>
        <v>3605.7319412611728</v>
      </c>
      <c r="Z13">
        <f t="shared" si="13"/>
        <v>392.69605327777816</v>
      </c>
      <c r="AA13">
        <f t="shared" si="14"/>
        <v>51.615794660180391</v>
      </c>
      <c r="AB13">
        <f t="shared" si="14"/>
        <v>5.6214158955919169</v>
      </c>
      <c r="AC13">
        <f t="shared" si="16"/>
        <v>13.97015183299489</v>
      </c>
      <c r="AD13">
        <f t="shared" si="8"/>
        <v>4069.6353569277176</v>
      </c>
    </row>
    <row r="14" spans="1:40" x14ac:dyDescent="0.2">
      <c r="A14">
        <f t="shared" si="9"/>
        <v>11</v>
      </c>
      <c r="B14" s="2">
        <v>2.631E-2</v>
      </c>
      <c r="C14">
        <f t="shared" si="0"/>
        <v>0.74870517334432718</v>
      </c>
      <c r="E14">
        <f t="shared" si="2"/>
        <v>71</v>
      </c>
      <c r="F14" s="19">
        <v>2.2698102000000001E-2</v>
      </c>
      <c r="G14">
        <f t="shared" si="3"/>
        <v>0.84840057318457185</v>
      </c>
      <c r="L14">
        <f t="shared" si="1"/>
        <v>10</v>
      </c>
      <c r="M14">
        <f t="shared" si="4"/>
        <v>103920.54686085385</v>
      </c>
      <c r="N14">
        <f t="shared" si="5"/>
        <v>25980.136715213463</v>
      </c>
      <c r="O14">
        <f t="shared" si="6"/>
        <v>129900.68357606731</v>
      </c>
      <c r="Q14">
        <f t="shared" si="7"/>
        <v>3.0778656451909591E-2</v>
      </c>
      <c r="R14">
        <f t="shared" si="10"/>
        <v>3.7630665744162292E-3</v>
      </c>
      <c r="T14">
        <f t="shared" si="11"/>
        <v>99984.603622206268</v>
      </c>
      <c r="U14">
        <f t="shared" si="12"/>
        <v>100000</v>
      </c>
      <c r="W14">
        <f t="shared" si="15"/>
        <v>60.949720999737863</v>
      </c>
      <c r="Y14">
        <f t="shared" si="13"/>
        <v>3009.6891465301405</v>
      </c>
      <c r="Z14">
        <f t="shared" si="13"/>
        <v>368.0279109779072</v>
      </c>
      <c r="AA14">
        <f t="shared" si="14"/>
        <v>43.083484715155386</v>
      </c>
      <c r="AB14">
        <f t="shared" si="14"/>
        <v>5.2682932041827213</v>
      </c>
      <c r="AC14">
        <f t="shared" si="16"/>
        <v>11.612068649756409</v>
      </c>
      <c r="AD14">
        <f t="shared" si="8"/>
        <v>3437.6809040771423</v>
      </c>
    </row>
    <row r="15" spans="1:40" x14ac:dyDescent="0.2">
      <c r="A15">
        <f t="shared" si="9"/>
        <v>12</v>
      </c>
      <c r="B15" s="2">
        <v>2.6329999999999999E-2</v>
      </c>
      <c r="C15">
        <f t="shared" si="0"/>
        <v>0.72908861312888584</v>
      </c>
      <c r="E15">
        <f t="shared" si="2"/>
        <v>72</v>
      </c>
      <c r="F15" s="19">
        <v>2.4980035499999994E-2</v>
      </c>
      <c r="G15">
        <f t="shared" si="3"/>
        <v>0.82720749674820093</v>
      </c>
      <c r="L15">
        <f t="shared" si="1"/>
        <v>11</v>
      </c>
      <c r="M15">
        <f t="shared" si="4"/>
        <v>106851.13826936021</v>
      </c>
      <c r="N15">
        <f t="shared" si="5"/>
        <v>26712.784567340052</v>
      </c>
      <c r="O15">
        <f t="shared" si="6"/>
        <v>133563.92283670025</v>
      </c>
      <c r="Q15">
        <f t="shared" si="7"/>
        <v>2.5636145467923799E-2</v>
      </c>
      <c r="R15">
        <f t="shared" si="10"/>
        <v>3.504750107995645E-3</v>
      </c>
      <c r="T15">
        <f t="shared" si="11"/>
        <v>99985.025896533116</v>
      </c>
      <c r="U15">
        <f t="shared" si="12"/>
        <v>100000</v>
      </c>
      <c r="W15">
        <f t="shared" si="15"/>
        <v>62.168715419732621</v>
      </c>
      <c r="Y15">
        <f t="shared" si="13"/>
        <v>2506.8395937907026</v>
      </c>
      <c r="Z15">
        <f t="shared" si="13"/>
        <v>342.76456056197412</v>
      </c>
      <c r="AA15">
        <f t="shared" si="14"/>
        <v>35.885229358967116</v>
      </c>
      <c r="AB15">
        <f t="shared" si="14"/>
        <v>4.9066501511939036</v>
      </c>
      <c r="AC15">
        <f t="shared" si="16"/>
        <v>9.6276143273315977</v>
      </c>
      <c r="AD15">
        <f t="shared" si="8"/>
        <v>2900.0236481901693</v>
      </c>
    </row>
    <row r="16" spans="1:40" x14ac:dyDescent="0.2">
      <c r="A16">
        <f t="shared" si="9"/>
        <v>13</v>
      </c>
      <c r="B16" s="2">
        <v>2.6370000000000001E-2</v>
      </c>
      <c r="C16">
        <f t="shared" si="0"/>
        <v>0.70977305563018611</v>
      </c>
      <c r="E16">
        <f t="shared" si="2"/>
        <v>73</v>
      </c>
      <c r="F16" s="19">
        <v>2.7509184499999999E-2</v>
      </c>
      <c r="G16">
        <f t="shared" si="3"/>
        <v>0.80445169310037157</v>
      </c>
      <c r="L16">
        <f t="shared" si="1"/>
        <v>12</v>
      </c>
      <c r="M16">
        <f t="shared" si="4"/>
        <v>109726.03132104858</v>
      </c>
      <c r="N16">
        <f t="shared" si="5"/>
        <v>27431.507830262144</v>
      </c>
      <c r="O16">
        <f t="shared" si="6"/>
        <v>137157.53915131072</v>
      </c>
      <c r="Q16">
        <f t="shared" si="7"/>
        <v>2.1296115579725119E-2</v>
      </c>
      <c r="R16">
        <f t="shared" si="10"/>
        <v>3.2973871200673755E-3</v>
      </c>
      <c r="T16">
        <f t="shared" si="11"/>
        <v>99985.41822773742</v>
      </c>
      <c r="U16">
        <f t="shared" si="12"/>
        <v>100000</v>
      </c>
      <c r="W16">
        <f t="shared" si="15"/>
        <v>63.412089728127278</v>
      </c>
      <c r="Y16">
        <f t="shared" si="13"/>
        <v>2082.4564003620198</v>
      </c>
      <c r="Z16">
        <f t="shared" si="13"/>
        <v>322.48446034258933</v>
      </c>
      <c r="AA16">
        <f t="shared" si="14"/>
        <v>29.810214320110713</v>
      </c>
      <c r="AB16">
        <f t="shared" si="14"/>
        <v>4.6163419680943258</v>
      </c>
      <c r="AC16">
        <f t="shared" si="16"/>
        <v>7.9550734869366151</v>
      </c>
      <c r="AD16">
        <f t="shared" si="8"/>
        <v>2447.3224904797512</v>
      </c>
    </row>
    <row r="17" spans="1:30" x14ac:dyDescent="0.2">
      <c r="A17">
        <f t="shared" si="9"/>
        <v>14</v>
      </c>
      <c r="B17" s="2">
        <v>2.6409999999999999E-2</v>
      </c>
      <c r="C17">
        <f t="shared" si="0"/>
        <v>0.69091394491216429</v>
      </c>
      <c r="E17">
        <f t="shared" si="2"/>
        <v>74</v>
      </c>
      <c r="F17" s="19">
        <v>2.98757235E-2</v>
      </c>
      <c r="G17">
        <f t="shared" si="3"/>
        <v>0.78041811674819805</v>
      </c>
      <c r="L17">
        <f t="shared" si="1"/>
        <v>13</v>
      </c>
      <c r="M17">
        <f t="shared" si="4"/>
        <v>112712.08362364561</v>
      </c>
      <c r="N17">
        <f t="shared" si="5"/>
        <v>28178.020905911402</v>
      </c>
      <c r="O17">
        <f t="shared" si="6"/>
        <v>140890.10452955702</v>
      </c>
      <c r="Q17">
        <f t="shared" si="7"/>
        <v>1.7649517178051764E-2</v>
      </c>
      <c r="R17">
        <f t="shared" si="10"/>
        <v>3.0145404314306065E-3</v>
      </c>
      <c r="T17">
        <f t="shared" si="11"/>
        <v>99985.804538887402</v>
      </c>
      <c r="U17">
        <f t="shared" si="12"/>
        <v>100000.00000000001</v>
      </c>
      <c r="W17">
        <f t="shared" si="15"/>
        <v>64.680331522689826</v>
      </c>
      <c r="Y17">
        <f t="shared" si="13"/>
        <v>1725.8777489254701</v>
      </c>
      <c r="Z17">
        <f t="shared" si="13"/>
        <v>294.82205419391335</v>
      </c>
      <c r="AA17">
        <f t="shared" si="14"/>
        <v>24.705816446785871</v>
      </c>
      <c r="AB17">
        <f t="shared" si="14"/>
        <v>4.2203566040028493</v>
      </c>
      <c r="AC17">
        <f t="shared" si="16"/>
        <v>6.5638933660186556</v>
      </c>
      <c r="AD17">
        <f t="shared" si="8"/>
        <v>2056.1898695361911</v>
      </c>
    </row>
    <row r="18" spans="1:30" x14ac:dyDescent="0.2">
      <c r="A18">
        <f t="shared" si="9"/>
        <v>15</v>
      </c>
      <c r="B18" s="3">
        <v>2.6360000000000001E-2</v>
      </c>
      <c r="C18">
        <f t="shared" si="0"/>
        <v>0.67341062112038597</v>
      </c>
      <c r="E18">
        <f t="shared" si="2"/>
        <v>75</v>
      </c>
      <c r="F18" s="19">
        <v>3.3605667999999998E-2</v>
      </c>
      <c r="G18">
        <f t="shared" si="3"/>
        <v>0.75419164461557286</v>
      </c>
      <c r="L18">
        <f t="shared" si="1"/>
        <v>14</v>
      </c>
      <c r="M18">
        <f t="shared" si="4"/>
        <v>115788.66020741611</v>
      </c>
      <c r="N18">
        <f t="shared" si="5"/>
        <v>28947.165051854026</v>
      </c>
      <c r="O18">
        <f t="shared" si="6"/>
        <v>144735.82525927015</v>
      </c>
      <c r="Q18">
        <f t="shared" si="7"/>
        <v>1.4589394350615095E-2</v>
      </c>
      <c r="R18">
        <f t="shared" si="10"/>
        <v>2.751301671526023E-3</v>
      </c>
      <c r="T18">
        <f t="shared" si="11"/>
        <v>99986.181721101762</v>
      </c>
      <c r="U18">
        <f t="shared" si="12"/>
        <v>100000.00000000001</v>
      </c>
      <c r="W18">
        <f t="shared" si="15"/>
        <v>65.973938153143621</v>
      </c>
      <c r="Y18">
        <f t="shared" si="13"/>
        <v>1426.645602377105</v>
      </c>
      <c r="Z18">
        <f t="shared" si="13"/>
        <v>269.07730347524506</v>
      </c>
      <c r="AA18">
        <f t="shared" si="14"/>
        <v>20.422329686379829</v>
      </c>
      <c r="AB18">
        <f t="shared" si="14"/>
        <v>3.8518223401364327</v>
      </c>
      <c r="AC18">
        <f t="shared" si="16"/>
        <v>5.4017355162669043</v>
      </c>
      <c r="AD18">
        <f t="shared" si="8"/>
        <v>1725.398793395133</v>
      </c>
    </row>
    <row r="19" spans="1:30" x14ac:dyDescent="0.2">
      <c r="A19">
        <f t="shared" si="9"/>
        <v>16</v>
      </c>
      <c r="B19" s="2">
        <v>2.6200000000000001E-2</v>
      </c>
      <c r="C19">
        <f t="shared" si="0"/>
        <v>0.65757266758197042</v>
      </c>
      <c r="E19">
        <f t="shared" si="2"/>
        <v>76</v>
      </c>
      <c r="F19" s="19">
        <v>3.7799844499999992E-2</v>
      </c>
      <c r="G19">
        <f t="shared" si="3"/>
        <v>0.725683317725905</v>
      </c>
      <c r="L19">
        <f t="shared" si="1"/>
        <v>15</v>
      </c>
      <c r="M19">
        <f t="shared" si="4"/>
        <v>118798.24506910822</v>
      </c>
      <c r="N19">
        <f t="shared" si="5"/>
        <v>29699.561267277055</v>
      </c>
      <c r="O19">
        <f t="shared" si="6"/>
        <v>148497.80633638529</v>
      </c>
      <c r="Q19">
        <f t="shared" si="7"/>
        <v>1.2030496793119108E-2</v>
      </c>
      <c r="R19">
        <f t="shared" si="10"/>
        <v>2.4699226993581524E-3</v>
      </c>
      <c r="T19">
        <f t="shared" si="11"/>
        <v>99986.531787577595</v>
      </c>
      <c r="U19">
        <f t="shared" si="12"/>
        <v>100000</v>
      </c>
      <c r="W19">
        <f t="shared" si="15"/>
        <v>67.293416916206496</v>
      </c>
      <c r="Y19">
        <f t="shared" si="13"/>
        <v>1176.4241217249917</v>
      </c>
      <c r="Z19">
        <f t="shared" si="13"/>
        <v>241.55843999722731</v>
      </c>
      <c r="AA19">
        <f t="shared" si="14"/>
        <v>16.840427100357754</v>
      </c>
      <c r="AB19">
        <f t="shared" si="14"/>
        <v>3.4578917791014137</v>
      </c>
      <c r="AC19">
        <f t="shared" si="16"/>
        <v>4.4334556831621068</v>
      </c>
      <c r="AD19">
        <f t="shared" si="8"/>
        <v>1442.7143362848403</v>
      </c>
    </row>
    <row r="20" spans="1:30" x14ac:dyDescent="0.2">
      <c r="A20">
        <f t="shared" si="9"/>
        <v>17</v>
      </c>
      <c r="B20" s="2">
        <v>2.598E-2</v>
      </c>
      <c r="C20">
        <f t="shared" si="0"/>
        <v>0.64296820748672578</v>
      </c>
      <c r="E20">
        <f t="shared" si="2"/>
        <v>77</v>
      </c>
      <c r="F20" s="19">
        <v>4.3179866500000004E-2</v>
      </c>
      <c r="G20">
        <f t="shared" si="3"/>
        <v>0.69434840894522332</v>
      </c>
      <c r="L20">
        <f t="shared" si="1"/>
        <v>16</v>
      </c>
      <c r="M20">
        <f t="shared" si="4"/>
        <v>121659.55786175908</v>
      </c>
      <c r="N20">
        <f t="shared" si="5"/>
        <v>30414.88946543977</v>
      </c>
      <c r="O20">
        <f t="shared" si="6"/>
        <v>152074.44732719884</v>
      </c>
      <c r="Q20">
        <f t="shared" si="7"/>
        <v>9.8822733252123072E-3</v>
      </c>
      <c r="R20">
        <f t="shared" si="10"/>
        <v>2.2909929929262099E-3</v>
      </c>
      <c r="T20">
        <f t="shared" si="11"/>
        <v>99986.848546648354</v>
      </c>
      <c r="U20">
        <f t="shared" si="12"/>
        <v>99999.999999999985</v>
      </c>
      <c r="W20">
        <f t="shared" si="15"/>
        <v>68.639285254530634</v>
      </c>
      <c r="Y20">
        <f t="shared" si="13"/>
        <v>966.35922420676502</v>
      </c>
      <c r="Z20">
        <f t="shared" si="13"/>
        <v>224.0591147081833</v>
      </c>
      <c r="AA20">
        <f t="shared" si="14"/>
        <v>13.833363127704203</v>
      </c>
      <c r="AB20">
        <f t="shared" si="14"/>
        <v>3.2073901900966937</v>
      </c>
      <c r="AC20">
        <f t="shared" si="16"/>
        <v>3.6345014398150326</v>
      </c>
      <c r="AD20">
        <f t="shared" si="8"/>
        <v>1211.0935936725643</v>
      </c>
    </row>
    <row r="21" spans="1:30" x14ac:dyDescent="0.2">
      <c r="A21">
        <f t="shared" si="9"/>
        <v>18</v>
      </c>
      <c r="B21" s="2">
        <v>2.5739999999999999E-2</v>
      </c>
      <c r="C21">
        <f t="shared" si="0"/>
        <v>0.62919125908722606</v>
      </c>
      <c r="E21">
        <f t="shared" si="2"/>
        <v>78</v>
      </c>
      <c r="F21" s="19">
        <v>4.7725172499999996E-2</v>
      </c>
      <c r="G21">
        <f t="shared" si="3"/>
        <v>0.66121051135321196</v>
      </c>
      <c r="L21">
        <f t="shared" si="1"/>
        <v>17</v>
      </c>
      <c r="M21">
        <f t="shared" si="4"/>
        <v>124422.94823986552</v>
      </c>
      <c r="N21">
        <f t="shared" si="5"/>
        <v>31105.737059966381</v>
      </c>
      <c r="O21">
        <f t="shared" si="6"/>
        <v>155528.68529983191</v>
      </c>
      <c r="Q21">
        <f t="shared" si="7"/>
        <v>8.0824161906808689E-3</v>
      </c>
      <c r="R21">
        <f t="shared" si="10"/>
        <v>2.1167742383306314E-3</v>
      </c>
      <c r="T21">
        <f t="shared" si="11"/>
        <v>99987.140635850272</v>
      </c>
      <c r="U21">
        <f t="shared" si="12"/>
        <v>100000</v>
      </c>
      <c r="W21">
        <f t="shared" si="15"/>
        <v>70.012070959621255</v>
      </c>
      <c r="Y21">
        <f t="shared" si="13"/>
        <v>790.35865527970952</v>
      </c>
      <c r="Z21">
        <f t="shared" si="13"/>
        <v>207.02052050873573</v>
      </c>
      <c r="AA21">
        <f t="shared" si="14"/>
        <v>11.313927580691139</v>
      </c>
      <c r="AB21">
        <f t="shared" si="14"/>
        <v>2.963483933662884</v>
      </c>
      <c r="AC21">
        <f t="shared" si="16"/>
        <v>2.9735969877659123</v>
      </c>
      <c r="AD21">
        <f t="shared" si="8"/>
        <v>1014.6301842905652</v>
      </c>
    </row>
    <row r="22" spans="1:30" x14ac:dyDescent="0.2">
      <c r="A22">
        <f t="shared" si="9"/>
        <v>19</v>
      </c>
      <c r="B22" s="2">
        <v>2.5520000000000001E-2</v>
      </c>
      <c r="C22">
        <f t="shared" si="0"/>
        <v>0.615771084861094</v>
      </c>
      <c r="E22">
        <f t="shared" si="2"/>
        <v>79</v>
      </c>
      <c r="F22" s="19">
        <v>5.4099484499999996E-2</v>
      </c>
      <c r="G22">
        <f t="shared" si="3"/>
        <v>0.62543936354302176</v>
      </c>
      <c r="L22">
        <f t="shared" si="1"/>
        <v>18</v>
      </c>
      <c r="M22">
        <f t="shared" si="4"/>
        <v>127147.34803540785</v>
      </c>
      <c r="N22">
        <f t="shared" si="5"/>
        <v>31786.837008851962</v>
      </c>
      <c r="O22">
        <f t="shared" si="6"/>
        <v>158934.18504425982</v>
      </c>
      <c r="Q22">
        <f t="shared" si="7"/>
        <v>6.5734057577843561E-3</v>
      </c>
      <c r="R22">
        <f t="shared" si="10"/>
        <v>1.9776533619625517E-3</v>
      </c>
      <c r="T22">
        <f t="shared" si="11"/>
        <v>99987.416174818267</v>
      </c>
      <c r="U22">
        <f t="shared" si="12"/>
        <v>100000.00000000001</v>
      </c>
      <c r="W22">
        <f t="shared" si="15"/>
        <v>71.412312378813681</v>
      </c>
      <c r="Y22">
        <f t="shared" si="13"/>
        <v>642.79818433136131</v>
      </c>
      <c r="Z22">
        <f t="shared" si="13"/>
        <v>193.41449879993758</v>
      </c>
      <c r="AA22">
        <f t="shared" si="14"/>
        <v>9.2016100006534352</v>
      </c>
      <c r="AB22">
        <f t="shared" si="14"/>
        <v>2.7687147067475726</v>
      </c>
      <c r="AC22">
        <f t="shared" si="16"/>
        <v>2.4255619674542115</v>
      </c>
      <c r="AD22">
        <f t="shared" si="8"/>
        <v>850.60856980615415</v>
      </c>
    </row>
    <row r="23" spans="1:30" x14ac:dyDescent="0.2">
      <c r="A23">
        <f t="shared" si="9"/>
        <v>20</v>
      </c>
      <c r="B23" s="3">
        <v>2.5360000000000001E-2</v>
      </c>
      <c r="C23">
        <f t="shared" si="0"/>
        <v>0.60217932257416118</v>
      </c>
      <c r="E23">
        <f t="shared" si="2"/>
        <v>80</v>
      </c>
      <c r="F23" s="19">
        <v>6.0686224499999997E-2</v>
      </c>
      <c r="G23">
        <f t="shared" si="3"/>
        <v>0.58748380991591287</v>
      </c>
      <c r="L23">
        <f t="shared" si="1"/>
        <v>19</v>
      </c>
      <c r="M23">
        <f t="shared" si="4"/>
        <v>129918.40956294083</v>
      </c>
      <c r="N23">
        <f t="shared" si="5"/>
        <v>32479.602390735206</v>
      </c>
      <c r="O23">
        <f t="shared" si="6"/>
        <v>162398.01195367603</v>
      </c>
      <c r="Q23">
        <f t="shared" si="7"/>
        <v>5.3207355089693624E-3</v>
      </c>
      <c r="R23">
        <f t="shared" si="10"/>
        <v>1.7777292343155921E-3</v>
      </c>
      <c r="T23">
        <f t="shared" si="11"/>
        <v>99987.684578302782</v>
      </c>
      <c r="U23">
        <f t="shared" si="12"/>
        <v>100000</v>
      </c>
      <c r="W23">
        <f t="shared" si="15"/>
        <v>72.840558626389949</v>
      </c>
      <c r="Y23">
        <f t="shared" si="13"/>
        <v>520.30384727190506</v>
      </c>
      <c r="Z23">
        <f t="shared" si="13"/>
        <v>173.86191911606491</v>
      </c>
      <c r="AA23">
        <f t="shared" si="14"/>
        <v>7.4481123331356551</v>
      </c>
      <c r="AB23">
        <f t="shared" si="14"/>
        <v>2.4888209280418288</v>
      </c>
      <c r="AC23">
        <f t="shared" si="16"/>
        <v>1.9690419034640652</v>
      </c>
      <c r="AD23">
        <f t="shared" si="8"/>
        <v>706.07174155261146</v>
      </c>
    </row>
    <row r="24" spans="1:30" x14ac:dyDescent="0.2">
      <c r="A24">
        <f t="shared" si="9"/>
        <v>21</v>
      </c>
      <c r="B24" s="2">
        <v>2.5270000000000001E-2</v>
      </c>
      <c r="C24">
        <f t="shared" si="0"/>
        <v>0.58821073643155597</v>
      </c>
      <c r="E24">
        <f t="shared" si="2"/>
        <v>81</v>
      </c>
      <c r="F24" s="19">
        <v>6.7793856999999999E-2</v>
      </c>
      <c r="G24">
        <f t="shared" si="3"/>
        <v>0.54765601651665829</v>
      </c>
      <c r="L24">
        <f t="shared" si="1"/>
        <v>20</v>
      </c>
      <c r="M24">
        <f t="shared" si="4"/>
        <v>132850.79211624313</v>
      </c>
      <c r="N24">
        <f t="shared" si="5"/>
        <v>33212.698029060783</v>
      </c>
      <c r="O24">
        <f t="shared" si="6"/>
        <v>166063.49014530392</v>
      </c>
      <c r="Q24">
        <f t="shared" si="7"/>
        <v>4.2779534916572836E-3</v>
      </c>
      <c r="R24">
        <f t="shared" si="10"/>
        <v>1.6311446064444966E-3</v>
      </c>
      <c r="T24">
        <f t="shared" si="11"/>
        <v>99987.956413548527</v>
      </c>
      <c r="U24">
        <f t="shared" si="12"/>
        <v>100000</v>
      </c>
      <c r="W24">
        <f t="shared" si="15"/>
        <v>74.297369798917757</v>
      </c>
      <c r="Y24">
        <f t="shared" si="13"/>
        <v>418.33346306322983</v>
      </c>
      <c r="Z24">
        <f t="shared" si="13"/>
        <v>159.52594251027176</v>
      </c>
      <c r="AA24">
        <f t="shared" si="14"/>
        <v>5.9884135816822273</v>
      </c>
      <c r="AB24">
        <f t="shared" si="14"/>
        <v>2.283602449022295</v>
      </c>
      <c r="AC24">
        <f t="shared" si="16"/>
        <v>1.5910102269279442</v>
      </c>
      <c r="AD24">
        <f t="shared" si="8"/>
        <v>587.72243183113403</v>
      </c>
    </row>
    <row r="25" spans="1:30" x14ac:dyDescent="0.2">
      <c r="A25">
        <f t="shared" si="9"/>
        <v>22</v>
      </c>
      <c r="B25" s="2">
        <v>2.5239999999999999E-2</v>
      </c>
      <c r="C25">
        <f t="shared" si="0"/>
        <v>0.57391154346483342</v>
      </c>
      <c r="E25">
        <f t="shared" si="2"/>
        <v>82</v>
      </c>
      <c r="F25" s="19">
        <v>7.5596882999999976E-2</v>
      </c>
      <c r="G25">
        <f t="shared" si="3"/>
        <v>0.50625492871180244</v>
      </c>
      <c r="L25">
        <f t="shared" si="1"/>
        <v>21</v>
      </c>
      <c r="M25">
        <f t="shared" si="4"/>
        <v>136005.67797406871</v>
      </c>
      <c r="N25">
        <f t="shared" si="5"/>
        <v>34001.419493517176</v>
      </c>
      <c r="O25">
        <f t="shared" si="6"/>
        <v>170007.09746758587</v>
      </c>
      <c r="Q25">
        <f t="shared" si="7"/>
        <v>3.4155895488127094E-3</v>
      </c>
      <c r="R25">
        <f t="shared" si="10"/>
        <v>1.4711394606398791E-3</v>
      </c>
      <c r="T25">
        <f t="shared" si="11"/>
        <v>99988.235785271376</v>
      </c>
      <c r="U25">
        <f t="shared" si="12"/>
        <v>100000</v>
      </c>
      <c r="W25">
        <f t="shared" si="15"/>
        <v>75.783317194896114</v>
      </c>
      <c r="Y25">
        <f t="shared" si="13"/>
        <v>334.00536014304117</v>
      </c>
      <c r="Z25">
        <f t="shared" si="13"/>
        <v>143.87743925058015</v>
      </c>
      <c r="AA25">
        <f t="shared" si="14"/>
        <v>4.7812628241335142</v>
      </c>
      <c r="AB25">
        <f t="shared" si="14"/>
        <v>2.0595952448958306</v>
      </c>
      <c r="AC25">
        <f t="shared" si="16"/>
        <v>1.2759806195173715</v>
      </c>
      <c r="AD25">
        <f t="shared" si="8"/>
        <v>485.99963808216808</v>
      </c>
    </row>
    <row r="26" spans="1:30" x14ac:dyDescent="0.2">
      <c r="A26">
        <f t="shared" si="9"/>
        <v>23</v>
      </c>
      <c r="B26" s="2">
        <v>2.5250000000000002E-2</v>
      </c>
      <c r="C26">
        <f t="shared" si="0"/>
        <v>0.55947860022253315</v>
      </c>
      <c r="E26">
        <f t="shared" si="2"/>
        <v>83</v>
      </c>
      <c r="F26" s="19">
        <v>8.3012036999999997E-2</v>
      </c>
      <c r="G26">
        <f t="shared" si="3"/>
        <v>0.46422967583814589</v>
      </c>
      <c r="L26">
        <f t="shared" si="1"/>
        <v>22</v>
      </c>
      <c r="M26">
        <f t="shared" si="4"/>
        <v>139394.30372322179</v>
      </c>
      <c r="N26">
        <f t="shared" si="5"/>
        <v>34848.575930805448</v>
      </c>
      <c r="O26">
        <f t="shared" si="6"/>
        <v>174242.87965402723</v>
      </c>
      <c r="Q26">
        <f t="shared" si="7"/>
        <v>2.7064285254643351E-3</v>
      </c>
      <c r="R26">
        <f t="shared" si="10"/>
        <v>1.3121506068431189E-3</v>
      </c>
      <c r="T26">
        <f t="shared" si="11"/>
        <v>99988.52176913069</v>
      </c>
      <c r="U26">
        <f t="shared" si="12"/>
        <v>99999.999999999985</v>
      </c>
      <c r="W26">
        <f t="shared" si="15"/>
        <v>77.298983538794033</v>
      </c>
      <c r="Y26">
        <f t="shared" si="13"/>
        <v>264.65832820921725</v>
      </c>
      <c r="Z26">
        <f t="shared" si="13"/>
        <v>128.32832934925702</v>
      </c>
      <c r="AA26">
        <f t="shared" si="14"/>
        <v>3.7885650254898171</v>
      </c>
      <c r="AB26">
        <f t="shared" si="14"/>
        <v>1.8370108495803663</v>
      </c>
      <c r="AC26">
        <f t="shared" si="16"/>
        <v>1.0150349016442206</v>
      </c>
      <c r="AD26">
        <f t="shared" si="8"/>
        <v>399.62726833518872</v>
      </c>
    </row>
    <row r="27" spans="1:30" x14ac:dyDescent="0.2">
      <c r="A27">
        <f t="shared" si="9"/>
        <v>24</v>
      </c>
      <c r="B27" s="2">
        <v>2.529E-2</v>
      </c>
      <c r="C27">
        <f t="shared" si="0"/>
        <v>0.54500516897830875</v>
      </c>
      <c r="E27">
        <f t="shared" si="2"/>
        <v>84</v>
      </c>
      <c r="F27" s="19">
        <v>9.3445906499999995E-2</v>
      </c>
      <c r="G27">
        <f t="shared" si="3"/>
        <v>0.42084931295524924</v>
      </c>
      <c r="L27">
        <f t="shared" si="1"/>
        <v>23</v>
      </c>
      <c r="M27">
        <f t="shared" si="4"/>
        <v>142990.27696176391</v>
      </c>
      <c r="N27">
        <f t="shared" si="5"/>
        <v>35747.569240440978</v>
      </c>
      <c r="O27">
        <f t="shared" si="6"/>
        <v>178737.84620220488</v>
      </c>
      <c r="Q27">
        <f t="shared" si="7"/>
        <v>2.1265563201454032E-3</v>
      </c>
      <c r="R27">
        <f t="shared" si="10"/>
        <v>1.1593861766618753E-3</v>
      </c>
      <c r="T27">
        <f t="shared" si="11"/>
        <v>99988.810427995544</v>
      </c>
      <c r="U27">
        <f t="shared" si="12"/>
        <v>100000</v>
      </c>
      <c r="W27">
        <f t="shared" si="15"/>
        <v>78.844963209569912</v>
      </c>
      <c r="Y27">
        <f t="shared" si="13"/>
        <v>207.95393635076607</v>
      </c>
      <c r="Z27">
        <f t="shared" si="13"/>
        <v>113.38796807753141</v>
      </c>
      <c r="AA27">
        <f t="shared" si="14"/>
        <v>2.9768457146326432</v>
      </c>
      <c r="AB27">
        <f t="shared" si="14"/>
        <v>1.6231406473266257</v>
      </c>
      <c r="AC27">
        <f t="shared" si="16"/>
        <v>0.80043126947925158</v>
      </c>
      <c r="AD27">
        <f t="shared" si="8"/>
        <v>326.74232205973601</v>
      </c>
    </row>
    <row r="28" spans="1:30" x14ac:dyDescent="0.2">
      <c r="A28">
        <f t="shared" si="9"/>
        <v>25</v>
      </c>
      <c r="B28" s="3">
        <v>2.5360000000000001E-2</v>
      </c>
      <c r="C28">
        <f t="shared" si="0"/>
        <v>0.53046568886197487</v>
      </c>
      <c r="E28">
        <f t="shared" si="2"/>
        <v>85</v>
      </c>
      <c r="F28" s="19">
        <v>0.106535517</v>
      </c>
      <c r="G28">
        <f t="shared" si="3"/>
        <v>0.37601391382046701</v>
      </c>
      <c r="L28">
        <f t="shared" si="1"/>
        <v>24</v>
      </c>
      <c r="M28">
        <f t="shared" si="4"/>
        <v>146787.5986386911</v>
      </c>
      <c r="N28">
        <f t="shared" si="5"/>
        <v>36696.899659672774</v>
      </c>
      <c r="O28">
        <f t="shared" si="6"/>
        <v>183484.49829836388</v>
      </c>
      <c r="Q28">
        <f t="shared" si="7"/>
        <v>1.6575225659826724E-3</v>
      </c>
      <c r="R28">
        <f t="shared" si="10"/>
        <v>1.0003353742727994E-3</v>
      </c>
      <c r="T28">
        <f t="shared" si="11"/>
        <v>99989.09989662045</v>
      </c>
      <c r="U28">
        <f t="shared" si="12"/>
        <v>100000.00000000001</v>
      </c>
      <c r="W28">
        <f t="shared" si="15"/>
        <v>80.421862473761308</v>
      </c>
      <c r="Y28">
        <f t="shared" si="13"/>
        <v>162.08803726346332</v>
      </c>
      <c r="Z28">
        <f t="shared" si="13"/>
        <v>97.832799603879792</v>
      </c>
      <c r="AA28">
        <f t="shared" si="14"/>
        <v>2.3202786520332173</v>
      </c>
      <c r="AB28">
        <f t="shared" si="14"/>
        <v>1.4004695239819194</v>
      </c>
      <c r="AC28">
        <f t="shared" si="16"/>
        <v>0.62537867007475956</v>
      </c>
      <c r="AD28">
        <f t="shared" si="8"/>
        <v>264.26696371343303</v>
      </c>
    </row>
    <row r="29" spans="1:30" x14ac:dyDescent="0.2">
      <c r="A29">
        <f t="shared" si="9"/>
        <v>26</v>
      </c>
      <c r="B29" s="2">
        <v>2.545E-2</v>
      </c>
      <c r="C29">
        <f t="shared" si="0"/>
        <v>0.51597343365020643</v>
      </c>
      <c r="E29">
        <f t="shared" si="2"/>
        <v>86</v>
      </c>
      <c r="F29" s="19">
        <v>0.12305161000000001</v>
      </c>
      <c r="G29">
        <f t="shared" si="3"/>
        <v>0.32974479634245729</v>
      </c>
      <c r="L29">
        <f t="shared" si="1"/>
        <v>25</v>
      </c>
      <c r="M29">
        <f t="shared" si="4"/>
        <v>150810.88500111399</v>
      </c>
      <c r="N29">
        <f t="shared" si="5"/>
        <v>37702.721250278497</v>
      </c>
      <c r="O29">
        <f t="shared" si="6"/>
        <v>188513.60625139248</v>
      </c>
      <c r="Q29">
        <f t="shared" si="7"/>
        <v>1.2772387871711835E-3</v>
      </c>
      <c r="R29">
        <f t="shared" si="10"/>
        <v>8.7770262609392254E-4</v>
      </c>
      <c r="T29">
        <f t="shared" si="11"/>
        <v>99989.390686222774</v>
      </c>
      <c r="U29">
        <f t="shared" si="12"/>
        <v>100000</v>
      </c>
      <c r="W29">
        <f t="shared" si="15"/>
        <v>82.030299723236539</v>
      </c>
      <c r="Y29">
        <f t="shared" si="13"/>
        <v>124.90070087207555</v>
      </c>
      <c r="Z29">
        <f t="shared" si="13"/>
        <v>85.839316831985613</v>
      </c>
      <c r="AA29">
        <f t="shared" si="14"/>
        <v>1.7879445932607954</v>
      </c>
      <c r="AB29">
        <f t="shared" si="14"/>
        <v>1.2287836765314915</v>
      </c>
      <c r="AC29">
        <f t="shared" si="16"/>
        <v>0.48433174858493605</v>
      </c>
      <c r="AD29">
        <f t="shared" si="8"/>
        <v>214.24107772243838</v>
      </c>
    </row>
    <row r="30" spans="1:30" x14ac:dyDescent="0.2">
      <c r="A30">
        <f t="shared" si="9"/>
        <v>27</v>
      </c>
      <c r="B30" s="2">
        <v>2.5559999999999999E-2</v>
      </c>
      <c r="C30">
        <f t="shared" si="0"/>
        <v>0.50151588354897092</v>
      </c>
      <c r="E30">
        <f t="shared" si="2"/>
        <v>87</v>
      </c>
      <c r="F30" s="19">
        <v>0.14060435900000001</v>
      </c>
      <c r="G30">
        <f t="shared" si="3"/>
        <v>0.28338124061914055</v>
      </c>
      <c r="L30">
        <f t="shared" si="1"/>
        <v>26</v>
      </c>
      <c r="M30">
        <f t="shared" si="4"/>
        <v>155046.74229843073</v>
      </c>
      <c r="N30">
        <f t="shared" si="5"/>
        <v>38761.685574607684</v>
      </c>
      <c r="O30">
        <f t="shared" si="6"/>
        <v>193808.42787303842</v>
      </c>
      <c r="Q30">
        <f t="shared" si="7"/>
        <v>9.699923687503313E-4</v>
      </c>
      <c r="R30">
        <f t="shared" si="10"/>
        <v>7.7107066896783165E-4</v>
      </c>
      <c r="T30">
        <f t="shared" si="11"/>
        <v>99989.680531327002</v>
      </c>
      <c r="U30">
        <f t="shared" si="12"/>
        <v>100000.00000000001</v>
      </c>
      <c r="W30">
        <f t="shared" si="15"/>
        <v>83.670905717701274</v>
      </c>
      <c r="Y30">
        <f t="shared" si="13"/>
        <v>94.855464073649003</v>
      </c>
      <c r="Z30">
        <f t="shared" si="13"/>
        <v>75.410711425053947</v>
      </c>
      <c r="AA30">
        <f t="shared" si="14"/>
        <v>1.3578491789683909</v>
      </c>
      <c r="AB30">
        <f t="shared" si="14"/>
        <v>1.0794989365549645</v>
      </c>
      <c r="AC30">
        <f t="shared" si="16"/>
        <v>0.37052066643251957</v>
      </c>
      <c r="AD30">
        <f t="shared" si="8"/>
        <v>173.07404428065882</v>
      </c>
    </row>
    <row r="31" spans="1:30" x14ac:dyDescent="0.2">
      <c r="A31">
        <f t="shared" si="9"/>
        <v>28</v>
      </c>
      <c r="B31" s="2">
        <v>2.5680000000000001E-2</v>
      </c>
      <c r="C31">
        <f t="shared" si="0"/>
        <v>0.48721976249292454</v>
      </c>
      <c r="E31">
        <f t="shared" si="2"/>
        <v>88</v>
      </c>
      <c r="F31" s="19">
        <v>0.16086129849999997</v>
      </c>
      <c r="G31">
        <f t="shared" si="3"/>
        <v>0.23779616628260467</v>
      </c>
      <c r="L31">
        <f t="shared" si="1"/>
        <v>27</v>
      </c>
      <c r="M31">
        <f t="shared" si="4"/>
        <v>159516.38347699179</v>
      </c>
      <c r="N31">
        <f t="shared" si="5"/>
        <v>39879.095869247947</v>
      </c>
      <c r="O31">
        <f t="shared" si="6"/>
        <v>199395.47934623974</v>
      </c>
      <c r="Q31">
        <f t="shared" si="7"/>
        <v>7.2303825917470585E-4</v>
      </c>
      <c r="R31">
        <f t="shared" si="10"/>
        <v>6.7636836175383771E-4</v>
      </c>
      <c r="T31">
        <f t="shared" si="11"/>
        <v>99989.969682329029</v>
      </c>
      <c r="U31">
        <f t="shared" si="12"/>
        <v>100000</v>
      </c>
      <c r="W31">
        <f t="shared" si="15"/>
        <v>85.344323832055295</v>
      </c>
      <c r="Y31">
        <f t="shared" si="13"/>
        <v>70.706048994533859</v>
      </c>
      <c r="Z31">
        <f t="shared" si="13"/>
        <v>66.148825779525339</v>
      </c>
      <c r="AA31">
        <f t="shared" si="14"/>
        <v>1.0121520305965992</v>
      </c>
      <c r="AB31">
        <f t="shared" si="14"/>
        <v>0.94691570645537293</v>
      </c>
      <c r="AC31">
        <f t="shared" si="16"/>
        <v>0.27917650752101014</v>
      </c>
      <c r="AD31">
        <f t="shared" si="8"/>
        <v>139.09311901863219</v>
      </c>
    </row>
    <row r="32" spans="1:30" x14ac:dyDescent="0.2">
      <c r="A32">
        <f t="shared" si="9"/>
        <v>29</v>
      </c>
      <c r="B32" s="2">
        <v>2.58E-2</v>
      </c>
      <c r="C32">
        <f t="shared" si="0"/>
        <v>0.47321757822911098</v>
      </c>
      <c r="E32">
        <f t="shared" si="2"/>
        <v>89</v>
      </c>
      <c r="F32" s="19">
        <v>0.18403807649999998</v>
      </c>
      <c r="G32">
        <f t="shared" si="3"/>
        <v>0.19403261724087995</v>
      </c>
      <c r="L32">
        <f t="shared" si="1"/>
        <v>28</v>
      </c>
      <c r="M32">
        <f t="shared" si="4"/>
        <v>164196.9520913302</v>
      </c>
      <c r="N32">
        <f t="shared" si="5"/>
        <v>41049.238022832549</v>
      </c>
      <c r="O32">
        <f t="shared" si="6"/>
        <v>205246.19011416275</v>
      </c>
      <c r="Q32">
        <f t="shared" si="7"/>
        <v>5.2816953897932492E-4</v>
      </c>
      <c r="R32">
        <f t="shared" si="10"/>
        <v>5.7608654212783401E-4</v>
      </c>
      <c r="T32">
        <f t="shared" si="11"/>
        <v>99990.255604750157</v>
      </c>
      <c r="U32">
        <f t="shared" si="12"/>
        <v>100000.00000000001</v>
      </c>
      <c r="W32">
        <f t="shared" si="15"/>
        <v>87.051210308696398</v>
      </c>
      <c r="Y32">
        <f t="shared" si="13"/>
        <v>51.649947446671661</v>
      </c>
      <c r="Z32">
        <f t="shared" si="13"/>
        <v>56.341263820102171</v>
      </c>
      <c r="AA32">
        <f t="shared" si="14"/>
        <v>0.73936530087260055</v>
      </c>
      <c r="AB32">
        <f t="shared" si="14"/>
        <v>0.8065211589789677</v>
      </c>
      <c r="AC32">
        <f t="shared" si="16"/>
        <v>0.20631431075666568</v>
      </c>
      <c r="AD32">
        <f t="shared" si="8"/>
        <v>109.74341203738207</v>
      </c>
    </row>
    <row r="33" spans="1:30" x14ac:dyDescent="0.2">
      <c r="A33">
        <f t="shared" si="9"/>
        <v>30</v>
      </c>
      <c r="B33" s="3">
        <v>2.5930000000000002E-2</v>
      </c>
      <c r="C33">
        <f t="shared" si="0"/>
        <v>0.45936967542214074</v>
      </c>
      <c r="E33">
        <f t="shared" si="2"/>
        <v>90</v>
      </c>
      <c r="F33" s="19">
        <v>0.207872482</v>
      </c>
      <c r="G33">
        <f t="shared" si="3"/>
        <v>0.15369857550606225</v>
      </c>
      <c r="L33">
        <f t="shared" si="1"/>
        <v>29</v>
      </c>
      <c r="M33">
        <f t="shared" si="4"/>
        <v>169055.42752528001</v>
      </c>
      <c r="N33">
        <f t="shared" si="5"/>
        <v>42263.856881320004</v>
      </c>
      <c r="O33">
        <f t="shared" si="6"/>
        <v>211319.28440660003</v>
      </c>
      <c r="Q33">
        <f t="shared" si="7"/>
        <v>3.7672637594431965E-4</v>
      </c>
      <c r="R33">
        <f t="shared" si="10"/>
        <v>4.8145154792070982E-4</v>
      </c>
      <c r="T33">
        <f t="shared" si="11"/>
        <v>99990.535648435412</v>
      </c>
      <c r="U33">
        <f t="shared" si="12"/>
        <v>100000</v>
      </c>
      <c r="W33">
        <f t="shared" si="15"/>
        <v>88.79223451487033</v>
      </c>
      <c r="Y33">
        <f t="shared" si="13"/>
        <v>36.840352536847909</v>
      </c>
      <c r="Z33">
        <f t="shared" si="13"/>
        <v>47.085961386645423</v>
      </c>
      <c r="AA33">
        <f t="shared" si="14"/>
        <v>0.52736700972992923</v>
      </c>
      <c r="AB33">
        <f t="shared" si="14"/>
        <v>0.67403216708899383</v>
      </c>
      <c r="AC33">
        <f t="shared" si="16"/>
        <v>0.14934194423052793</v>
      </c>
      <c r="AD33">
        <f t="shared" si="8"/>
        <v>85.277055044542777</v>
      </c>
    </row>
    <row r="34" spans="1:30" x14ac:dyDescent="0.2">
      <c r="A34">
        <f t="shared" si="9"/>
        <v>31</v>
      </c>
      <c r="B34" s="2">
        <v>2.606E-2</v>
      </c>
      <c r="C34">
        <f t="shared" si="0"/>
        <v>0.44581108184767421</v>
      </c>
      <c r="E34">
        <f t="shared" si="2"/>
        <v>91</v>
      </c>
      <c r="F34" s="19">
        <v>0.23022269749999999</v>
      </c>
      <c r="G34">
        <f t="shared" si="3"/>
        <v>0.11831367485114917</v>
      </c>
      <c r="L34">
        <f t="shared" si="1"/>
        <v>30</v>
      </c>
      <c r="M34">
        <f t="shared" si="4"/>
        <v>174151.67844173318</v>
      </c>
      <c r="N34">
        <f t="shared" si="5"/>
        <v>43537.919610433295</v>
      </c>
      <c r="O34">
        <f t="shared" si="6"/>
        <v>217689.59805216646</v>
      </c>
      <c r="Q34">
        <f t="shared" si="7"/>
        <v>2.6128522159640452E-4</v>
      </c>
      <c r="R34">
        <f t="shared" si="10"/>
        <v>3.9288131970844796E-4</v>
      </c>
      <c r="T34">
        <f t="shared" si="11"/>
        <v>99990.812606491541</v>
      </c>
      <c r="U34">
        <f t="shared" si="12"/>
        <v>99999.999999999985</v>
      </c>
      <c r="W34">
        <f t="shared" si="15"/>
        <v>90.568079205167734</v>
      </c>
      <c r="Y34">
        <f t="shared" si="13"/>
        <v>25.551346953642881</v>
      </c>
      <c r="Z34">
        <f t="shared" si="13"/>
        <v>38.423793067486201</v>
      </c>
      <c r="AA34">
        <f t="shared" si="14"/>
        <v>0.36576570281288379</v>
      </c>
      <c r="AB34">
        <f t="shared" si="14"/>
        <v>0.55003384759182705</v>
      </c>
      <c r="AC34">
        <f t="shared" si="16"/>
        <v>0.1055287084177428</v>
      </c>
      <c r="AD34">
        <f t="shared" si="8"/>
        <v>64.996468279951529</v>
      </c>
    </row>
    <row r="35" spans="1:30" x14ac:dyDescent="0.2">
      <c r="A35">
        <f t="shared" si="9"/>
        <v>32</v>
      </c>
      <c r="B35" s="2">
        <v>2.6200000000000001E-2</v>
      </c>
      <c r="C35">
        <f t="shared" si="0"/>
        <v>0.43240181315086851</v>
      </c>
      <c r="E35">
        <f t="shared" si="2"/>
        <v>92</v>
      </c>
      <c r="F35" s="19">
        <v>0.2583997905</v>
      </c>
      <c r="G35">
        <f t="shared" si="3"/>
        <v>8.774144605632711E-2</v>
      </c>
      <c r="L35">
        <f t="shared" si="1"/>
        <v>31</v>
      </c>
      <c r="M35">
        <f t="shared" si="4"/>
        <v>179448.20857399545</v>
      </c>
      <c r="N35">
        <f t="shared" si="5"/>
        <v>44862.052143498862</v>
      </c>
      <c r="O35">
        <f t="shared" si="6"/>
        <v>224310.2607174943</v>
      </c>
      <c r="Q35">
        <f t="shared" si="7"/>
        <v>1.7592553196225396E-4</v>
      </c>
      <c r="R35">
        <f t="shared" si="10"/>
        <v>3.0777937596459945E-4</v>
      </c>
      <c r="T35">
        <f t="shared" si="11"/>
        <v>99991.083778363041</v>
      </c>
      <c r="U35">
        <f t="shared" si="12"/>
        <v>99999.999999999985</v>
      </c>
      <c r="W35">
        <f t="shared" si="15"/>
        <v>92.379440789271086</v>
      </c>
      <c r="Y35">
        <f t="shared" si="13"/>
        <v>17.203982943876621</v>
      </c>
      <c r="Z35">
        <f t="shared" si="13"/>
        <v>30.100822969337823</v>
      </c>
      <c r="AA35">
        <f t="shared" si="14"/>
        <v>0.24627378447267148</v>
      </c>
      <c r="AB35">
        <f t="shared" si="14"/>
        <v>0.43089112635043919</v>
      </c>
      <c r="AC35">
        <f t="shared" si="16"/>
        <v>7.2470468215365902E-2</v>
      </c>
      <c r="AD35">
        <f t="shared" si="8"/>
        <v>48.054441292252918</v>
      </c>
    </row>
    <row r="36" spans="1:30" x14ac:dyDescent="0.2">
      <c r="A36">
        <f t="shared" si="9"/>
        <v>33</v>
      </c>
      <c r="B36" s="2">
        <v>2.6329999999999999E-2</v>
      </c>
      <c r="C36">
        <f t="shared" si="0"/>
        <v>0.41941684365792747</v>
      </c>
      <c r="E36">
        <f t="shared" si="2"/>
        <v>93</v>
      </c>
      <c r="F36" s="19">
        <v>0.2828993675</v>
      </c>
      <c r="G36">
        <f t="shared" si="3"/>
        <v>6.2919446463456805E-2</v>
      </c>
      <c r="L36">
        <f t="shared" si="1"/>
        <v>32</v>
      </c>
      <c r="M36">
        <f t="shared" si="4"/>
        <v>185013.10023898384</v>
      </c>
      <c r="N36">
        <f t="shared" si="5"/>
        <v>46253.27505974596</v>
      </c>
      <c r="O36">
        <f t="shared" si="6"/>
        <v>231266.37529872981</v>
      </c>
      <c r="Q36">
        <f t="shared" si="7"/>
        <v>1.1510995921956413E-4</v>
      </c>
      <c r="R36">
        <f t="shared" si="10"/>
        <v>2.2951161965567782E-4</v>
      </c>
      <c r="T36">
        <f t="shared" si="11"/>
        <v>99991.351963736975</v>
      </c>
      <c r="U36">
        <f t="shared" si="12"/>
        <v>100000</v>
      </c>
      <c r="W36">
        <f t="shared" si="15"/>
        <v>94.227029605056515</v>
      </c>
      <c r="Y36">
        <f t="shared" si="13"/>
        <v>11.256780437024039</v>
      </c>
      <c r="Z36">
        <f t="shared" si="13"/>
        <v>22.44623640232529</v>
      </c>
      <c r="AA36">
        <f t="shared" si="14"/>
        <v>0.16114000625596786</v>
      </c>
      <c r="AB36">
        <f t="shared" si="14"/>
        <v>0.32131626751794895</v>
      </c>
      <c r="AC36">
        <f t="shared" si="16"/>
        <v>4.8301854200349097E-2</v>
      </c>
      <c r="AD36">
        <f t="shared" si="8"/>
        <v>34.233774967323598</v>
      </c>
    </row>
    <row r="37" spans="1:30" x14ac:dyDescent="0.2">
      <c r="A37">
        <f t="shared" si="9"/>
        <v>34</v>
      </c>
      <c r="B37" s="2">
        <v>2.647E-2</v>
      </c>
      <c r="C37">
        <f t="shared" si="0"/>
        <v>0.4065777912151084</v>
      </c>
      <c r="E37">
        <f t="shared" si="2"/>
        <v>94</v>
      </c>
      <c r="F37" s="19">
        <v>0.316960562</v>
      </c>
      <c r="G37">
        <f t="shared" si="3"/>
        <v>4.2976463351670623E-2</v>
      </c>
      <c r="L37">
        <f t="shared" si="1"/>
        <v>33</v>
      </c>
      <c r="M37">
        <f t="shared" si="4"/>
        <v>190741.02819115025</v>
      </c>
      <c r="N37">
        <f t="shared" si="5"/>
        <v>47685.257047787563</v>
      </c>
      <c r="O37">
        <f t="shared" si="6"/>
        <v>238426.28523893782</v>
      </c>
      <c r="Q37">
        <f t="shared" si="7"/>
        <v>7.2560734391850443E-5</v>
      </c>
      <c r="R37">
        <f t="shared" si="10"/>
        <v>1.6855153963186057E-4</v>
      </c>
      <c r="T37">
        <f t="shared" si="11"/>
        <v>99991.611663126852</v>
      </c>
      <c r="U37">
        <f t="shared" si="12"/>
        <v>100000</v>
      </c>
      <c r="W37">
        <f t="shared" si="15"/>
        <v>96.111570197157647</v>
      </c>
      <c r="Y37">
        <f t="shared" si="13"/>
        <v>7.0958445502445757</v>
      </c>
      <c r="Z37">
        <f t="shared" si="13"/>
        <v>16.484340575995962</v>
      </c>
      <c r="AA37">
        <f t="shared" si="14"/>
        <v>0.10157650685421683</v>
      </c>
      <c r="AB37">
        <f t="shared" si="14"/>
        <v>0.23597215548460476</v>
      </c>
      <c r="AC37">
        <f t="shared" si="16"/>
        <v>3.1266887288761543E-2</v>
      </c>
      <c r="AD37">
        <f t="shared" si="8"/>
        <v>23.949000675868117</v>
      </c>
    </row>
    <row r="38" spans="1:30" x14ac:dyDescent="0.2">
      <c r="A38">
        <f t="shared" si="9"/>
        <v>35</v>
      </c>
      <c r="B38" s="3">
        <v>2.6599999999999999E-2</v>
      </c>
      <c r="C38">
        <f t="shared" si="0"/>
        <v>0.39415935387234224</v>
      </c>
      <c r="E38">
        <f t="shared" si="2"/>
        <v>95</v>
      </c>
      <c r="F38" s="19">
        <v>0.35139450600000005</v>
      </c>
      <c r="G38">
        <f t="shared" si="3"/>
        <v>2.7874770242583214E-2</v>
      </c>
      <c r="L38">
        <f t="shared" si="1"/>
        <v>34</v>
      </c>
      <c r="M38">
        <f t="shared" si="4"/>
        <v>196764.31356693152</v>
      </c>
      <c r="N38">
        <f t="shared" si="5"/>
        <v>49191.078391732881</v>
      </c>
      <c r="O38">
        <f t="shared" si="6"/>
        <v>245955.3919586644</v>
      </c>
      <c r="Q38">
        <f t="shared" si="7"/>
        <v>4.4228346248001391E-5</v>
      </c>
      <c r="R38">
        <f t="shared" si="10"/>
        <v>1.1632185323380994E-4</v>
      </c>
      <c r="T38">
        <f t="shared" si="11"/>
        <v>99991.868444175707</v>
      </c>
      <c r="U38">
        <f t="shared" si="12"/>
        <v>100000</v>
      </c>
      <c r="W38">
        <f t="shared" si="15"/>
        <v>98.033801601100805</v>
      </c>
      <c r="Y38">
        <f t="shared" si="13"/>
        <v>4.3251805299838679</v>
      </c>
      <c r="Z38">
        <f t="shared" si="13"/>
        <v>11.376277246266612</v>
      </c>
      <c r="AA38">
        <f t="shared" si="14"/>
        <v>6.1914649713470507E-2</v>
      </c>
      <c r="AB38">
        <f t="shared" si="14"/>
        <v>0.16285059452733394</v>
      </c>
      <c r="AC38">
        <f t="shared" si="16"/>
        <v>1.949988053280495E-2</v>
      </c>
      <c r="AD38">
        <f t="shared" si="8"/>
        <v>15.945722901024091</v>
      </c>
    </row>
    <row r="39" spans="1:30" x14ac:dyDescent="0.2">
      <c r="A39">
        <f t="shared" si="9"/>
        <v>36</v>
      </c>
      <c r="B39" s="2">
        <v>2.673E-2</v>
      </c>
      <c r="C39">
        <f t="shared" si="0"/>
        <v>0.38202088465434536</v>
      </c>
      <c r="E39">
        <f t="shared" si="2"/>
        <v>96</v>
      </c>
      <c r="F39" s="19">
        <v>0.38246344649999997</v>
      </c>
      <c r="G39">
        <f t="shared" si="3"/>
        <v>1.7213689545209198E-2</v>
      </c>
      <c r="L39">
        <f t="shared" si="1"/>
        <v>35</v>
      </c>
      <c r="M39">
        <f t="shared" si="4"/>
        <v>202963.59635780679</v>
      </c>
      <c r="N39">
        <f t="shared" si="5"/>
        <v>50740.899089451697</v>
      </c>
      <c r="O39">
        <f t="shared" si="6"/>
        <v>253704.49544725849</v>
      </c>
      <c r="Q39">
        <f t="shared" si="7"/>
        <v>2.5678249050168635E-5</v>
      </c>
      <c r="R39">
        <f t="shared" si="10"/>
        <v>7.9438968404216972E-5</v>
      </c>
      <c r="T39">
        <f t="shared" si="11"/>
        <v>99992.116812922555</v>
      </c>
      <c r="U39">
        <f t="shared" si="12"/>
        <v>100000</v>
      </c>
      <c r="W39">
        <f t="shared" si="15"/>
        <v>99.994477633122827</v>
      </c>
      <c r="Y39">
        <f t="shared" si="13"/>
        <v>2.5111347840471128</v>
      </c>
      <c r="Z39">
        <f t="shared" si="13"/>
        <v>7.7691311099324194</v>
      </c>
      <c r="AA39">
        <f t="shared" si="14"/>
        <v>3.5946714700060924E-2</v>
      </c>
      <c r="AB39">
        <f t="shared" si="14"/>
        <v>0.11121455576590376</v>
      </c>
      <c r="AC39">
        <f t="shared" si="16"/>
        <v>1.1752464235330535E-2</v>
      </c>
      <c r="AD39">
        <f t="shared" si="8"/>
        <v>10.439179628680826</v>
      </c>
    </row>
    <row r="40" spans="1:30" x14ac:dyDescent="0.2">
      <c r="A40">
        <f t="shared" si="9"/>
        <v>37</v>
      </c>
      <c r="B40" s="2">
        <v>2.6859999999999998E-2</v>
      </c>
      <c r="C40">
        <f t="shared" si="0"/>
        <v>0.37015997571135756</v>
      </c>
      <c r="E40">
        <f t="shared" si="2"/>
        <v>97</v>
      </c>
      <c r="F40" s="19">
        <v>0.41006432049999997</v>
      </c>
      <c r="G40">
        <f t="shared" si="3"/>
        <v>1.0154969638555035E-2</v>
      </c>
      <c r="L40">
        <f t="shared" si="1"/>
        <v>36</v>
      </c>
      <c r="M40">
        <f t="shared" si="4"/>
        <v>209412.63478928502</v>
      </c>
      <c r="N40">
        <f t="shared" si="5"/>
        <v>52353.158697321254</v>
      </c>
      <c r="O40">
        <f t="shared" si="6"/>
        <v>261765.79348660627</v>
      </c>
      <c r="Q40">
        <f t="shared" si="7"/>
        <v>1.4156795398703707E-5</v>
      </c>
      <c r="R40">
        <f t="shared" si="10"/>
        <v>5.1131441959597543E-5</v>
      </c>
      <c r="T40">
        <f t="shared" si="11"/>
        <v>99992.359582306919</v>
      </c>
      <c r="U40">
        <f t="shared" si="12"/>
        <v>100000</v>
      </c>
      <c r="W40">
        <f t="shared" si="15"/>
        <v>101.99436718578528</v>
      </c>
      <c r="Y40">
        <f t="shared" si="13"/>
        <v>1.3844288057674417</v>
      </c>
      <c r="Z40">
        <f t="shared" si="13"/>
        <v>5.0006550236486396</v>
      </c>
      <c r="AA40">
        <f t="shared" si="14"/>
        <v>1.9817999264564606E-2</v>
      </c>
      <c r="AB40">
        <f t="shared" si="14"/>
        <v>7.1584018743436562E-2</v>
      </c>
      <c r="AC40">
        <f t="shared" si="16"/>
        <v>6.7471754117672689E-3</v>
      </c>
      <c r="AD40">
        <f t="shared" si="8"/>
        <v>6.4832330228358499</v>
      </c>
    </row>
    <row r="41" spans="1:30" x14ac:dyDescent="0.2">
      <c r="A41">
        <f t="shared" si="9"/>
        <v>38</v>
      </c>
      <c r="B41" s="2">
        <v>2.699E-2</v>
      </c>
      <c r="C41">
        <f t="shared" si="0"/>
        <v>0.35857408054383089</v>
      </c>
      <c r="E41">
        <f t="shared" si="2"/>
        <v>98</v>
      </c>
      <c r="F41" s="19">
        <v>0.4359453465</v>
      </c>
      <c r="G41">
        <f t="shared" si="3"/>
        <v>5.7279578807781801E-3</v>
      </c>
      <c r="L41">
        <f t="shared" si="1"/>
        <v>37</v>
      </c>
      <c r="M41">
        <f t="shared" si="4"/>
        <v>216122.7719076311</v>
      </c>
      <c r="N41">
        <f t="shared" si="5"/>
        <v>54030.692976907776</v>
      </c>
      <c r="O41">
        <f t="shared" si="6"/>
        <v>270153.4648845389</v>
      </c>
      <c r="Q41">
        <f t="shared" si="7"/>
        <v>7.4309878432521242E-6</v>
      </c>
      <c r="R41">
        <f t="shared" si="10"/>
        <v>3.0681921637640181E-5</v>
      </c>
      <c r="T41">
        <f t="shared" si="11"/>
        <v>99992.596800485786</v>
      </c>
      <c r="U41">
        <f t="shared" si="12"/>
        <v>100000</v>
      </c>
      <c r="W41">
        <f t="shared" si="15"/>
        <v>104.03425452950098</v>
      </c>
      <c r="Y41">
        <f t="shared" si="13"/>
        <v>0.7266968082723495</v>
      </c>
      <c r="Z41">
        <f t="shared" si="13"/>
        <v>3.0006919361612097</v>
      </c>
      <c r="AA41">
        <f t="shared" si="14"/>
        <v>1.0402612797354696E-2</v>
      </c>
      <c r="AB41">
        <f t="shared" si="14"/>
        <v>4.2954690292696253E-2</v>
      </c>
      <c r="AC41">
        <f t="shared" si="16"/>
        <v>3.6773671324968897E-3</v>
      </c>
      <c r="AD41">
        <f t="shared" si="8"/>
        <v>3.7844234146561071</v>
      </c>
    </row>
    <row r="42" spans="1:30" x14ac:dyDescent="0.2">
      <c r="A42">
        <f t="shared" si="9"/>
        <v>39</v>
      </c>
      <c r="B42" s="2">
        <v>2.7109999999999999E-2</v>
      </c>
      <c r="C42">
        <f t="shared" si="0"/>
        <v>0.34739597892911273</v>
      </c>
      <c r="E42">
        <f t="shared" si="2"/>
        <v>99</v>
      </c>
      <c r="F42" s="19">
        <v>0.46289204299999998</v>
      </c>
      <c r="G42">
        <f t="shared" si="3"/>
        <v>3.0765317551268178E-3</v>
      </c>
      <c r="L42">
        <f t="shared" si="1"/>
        <v>38</v>
      </c>
      <c r="M42">
        <f t="shared" si="4"/>
        <v>223105.91964334989</v>
      </c>
      <c r="N42">
        <f t="shared" si="5"/>
        <v>55776.479910837472</v>
      </c>
      <c r="O42">
        <f t="shared" si="6"/>
        <v>278882.39955418737</v>
      </c>
      <c r="Q42">
        <f t="shared" si="7"/>
        <v>3.7262341332654043E-6</v>
      </c>
      <c r="R42">
        <f t="shared" si="10"/>
        <v>1.7267370223326008E-5</v>
      </c>
      <c r="T42">
        <f t="shared" si="11"/>
        <v>99992.828518389128</v>
      </c>
      <c r="U42">
        <f t="shared" si="12"/>
        <v>100000.00000000001</v>
      </c>
      <c r="W42">
        <f t="shared" si="15"/>
        <v>106.11493962009101</v>
      </c>
      <c r="Y42">
        <f t="shared" si="13"/>
        <v>0.36439956351142244</v>
      </c>
      <c r="Z42">
        <f t="shared" si="13"/>
        <v>1.6887488078412838</v>
      </c>
      <c r="AA42">
        <f t="shared" si="14"/>
        <v>5.2163536698976633E-3</v>
      </c>
      <c r="AB42">
        <f t="shared" si="14"/>
        <v>2.4174318312656415E-2</v>
      </c>
      <c r="AC42">
        <f t="shared" si="16"/>
        <v>1.9077484496226992E-3</v>
      </c>
      <c r="AD42">
        <f t="shared" si="8"/>
        <v>2.0844467917848832</v>
      </c>
    </row>
    <row r="43" spans="1:30" x14ac:dyDescent="0.2">
      <c r="A43">
        <f t="shared" si="9"/>
        <v>40</v>
      </c>
      <c r="B43" s="3">
        <v>2.7230000000000001E-2</v>
      </c>
      <c r="C43">
        <f t="shared" si="0"/>
        <v>0.33648557451967293</v>
      </c>
      <c r="E43">
        <f t="shared" si="2"/>
        <v>100</v>
      </c>
      <c r="F43" s="19">
        <v>0.49932713649999999</v>
      </c>
      <c r="G43">
        <f t="shared" si="3"/>
        <v>1.5403359634880245E-3</v>
      </c>
      <c r="L43">
        <f t="shared" si="1"/>
        <v>39</v>
      </c>
      <c r="M43">
        <f t="shared" si="4"/>
        <v>230284.76105742221</v>
      </c>
      <c r="N43">
        <f t="shared" si="5"/>
        <v>57571.190264355551</v>
      </c>
      <c r="O43">
        <f t="shared" si="6"/>
        <v>287855.95132177777</v>
      </c>
      <c r="Q43">
        <f t="shared" si="7"/>
        <v>1.7865297474640563E-6</v>
      </c>
      <c r="R43">
        <f t="shared" si="10"/>
        <v>9.2051284387435774E-6</v>
      </c>
      <c r="T43">
        <f t="shared" si="11"/>
        <v>99993.052080421432</v>
      </c>
      <c r="U43">
        <f t="shared" si="12"/>
        <v>100000.00000000001</v>
      </c>
      <c r="W43">
        <f t="shared" si="15"/>
        <v>108.23723841249283</v>
      </c>
      <c r="Y43">
        <f t="shared" si="13"/>
        <v>0.17471046971560483</v>
      </c>
      <c r="Z43">
        <f t="shared" si="13"/>
        <v>0.90026156130912194</v>
      </c>
      <c r="AA43">
        <f t="shared" si="14"/>
        <v>2.5009678691395375E-3</v>
      </c>
      <c r="AB43">
        <f t="shared" si="14"/>
        <v>1.288717981424101E-2</v>
      </c>
      <c r="AC43">
        <f t="shared" si="16"/>
        <v>9.4522305386038254E-4</v>
      </c>
      <c r="AD43">
        <f t="shared" si="8"/>
        <v>1.0913054017619677</v>
      </c>
    </row>
    <row r="44" spans="1:30" x14ac:dyDescent="0.2">
      <c r="A44">
        <f t="shared" si="9"/>
        <v>41</v>
      </c>
      <c r="B44" s="2">
        <v>2.7349999999999999E-2</v>
      </c>
      <c r="C44">
        <f t="shared" si="0"/>
        <v>0.32583961408901124</v>
      </c>
      <c r="E44">
        <f t="shared" si="2"/>
        <v>101</v>
      </c>
      <c r="F44" s="19">
        <v>0.54612935349999991</v>
      </c>
      <c r="G44">
        <f t="shared" si="3"/>
        <v>6.9911327957551022E-4</v>
      </c>
      <c r="L44">
        <f t="shared" si="1"/>
        <v>40</v>
      </c>
      <c r="M44">
        <f t="shared" si="4"/>
        <v>237751.64838551712</v>
      </c>
      <c r="N44">
        <f t="shared" si="5"/>
        <v>59437.912096379281</v>
      </c>
      <c r="O44">
        <f t="shared" si="6"/>
        <v>297189.56048189639</v>
      </c>
      <c r="Q44">
        <f t="shared" si="7"/>
        <v>8.1562544136312338E-7</v>
      </c>
      <c r="R44">
        <f t="shared" si="10"/>
        <v>4.6861656265421618E-6</v>
      </c>
      <c r="T44">
        <f t="shared" si="11"/>
        <v>99993.270288509593</v>
      </c>
      <c r="U44">
        <f t="shared" si="12"/>
        <v>99999.999999999985</v>
      </c>
      <c r="W44">
        <f t="shared" si="15"/>
        <v>110.40198318074269</v>
      </c>
      <c r="Y44">
        <f t="shared" si="13"/>
        <v>7.9762799997734765E-2</v>
      </c>
      <c r="Z44">
        <f t="shared" si="13"/>
        <v>0.45830699827582339</v>
      </c>
      <c r="AA44">
        <f t="shared" si="14"/>
        <v>1.1417987729737083E-3</v>
      </c>
      <c r="AB44">
        <f t="shared" si="14"/>
        <v>6.5606318771590259E-3</v>
      </c>
      <c r="AC44">
        <f t="shared" si="16"/>
        <v>4.4783752734510706E-4</v>
      </c>
      <c r="AD44">
        <f t="shared" si="8"/>
        <v>0.54622006645103605</v>
      </c>
    </row>
    <row r="45" spans="1:30" x14ac:dyDescent="0.2">
      <c r="A45">
        <f t="shared" si="9"/>
        <v>42</v>
      </c>
      <c r="B45" s="2">
        <v>2.7459999999999998E-2</v>
      </c>
      <c r="C45">
        <f t="shared" si="0"/>
        <v>0.31558727842369294</v>
      </c>
      <c r="E45">
        <f t="shared" si="2"/>
        <v>102</v>
      </c>
      <c r="F45" s="19">
        <v>0.58597149449999997</v>
      </c>
      <c r="G45">
        <f t="shared" si="3"/>
        <v>2.8945282631785219E-4</v>
      </c>
      <c r="L45">
        <f t="shared" si="1"/>
        <v>41</v>
      </c>
      <c r="M45">
        <f t="shared" si="4"/>
        <v>245519.56404584373</v>
      </c>
      <c r="N45">
        <f t="shared" si="5"/>
        <v>61379.891011460932</v>
      </c>
      <c r="O45">
        <f t="shared" si="6"/>
        <v>306899.45505730464</v>
      </c>
      <c r="Q45">
        <f t="shared" si="7"/>
        <v>3.4710729648011736E-7</v>
      </c>
      <c r="R45">
        <f t="shared" si="10"/>
        <v>2.3078288578569171E-6</v>
      </c>
      <c r="T45">
        <f t="shared" si="11"/>
        <v>99993.483207718207</v>
      </c>
      <c r="U45">
        <f t="shared" si="12"/>
        <v>100000</v>
      </c>
      <c r="W45">
        <f t="shared" si="15"/>
        <v>112.61002284435754</v>
      </c>
      <c r="Y45">
        <f t="shared" si="13"/>
        <v>3.3944881334180138E-2</v>
      </c>
      <c r="Z45">
        <f t="shared" si="13"/>
        <v>0.22570566229840647</v>
      </c>
      <c r="AA45">
        <f t="shared" si="14"/>
        <v>4.8591854670605516E-4</v>
      </c>
      <c r="AB45">
        <f t="shared" si="14"/>
        <v>3.2309604009996837E-3</v>
      </c>
      <c r="AC45">
        <f t="shared" si="16"/>
        <v>2.0199602819862545E-4</v>
      </c>
      <c r="AD45">
        <f t="shared" si="8"/>
        <v>0.26356941860849098</v>
      </c>
    </row>
    <row r="46" spans="1:30" x14ac:dyDescent="0.2">
      <c r="A46">
        <f>A45+1</f>
        <v>43</v>
      </c>
      <c r="B46" s="2">
        <v>2.7570000000000001E-2</v>
      </c>
      <c r="C46">
        <f t="shared" si="0"/>
        <v>0.30559028870269933</v>
      </c>
      <c r="E46">
        <f t="shared" si="2"/>
        <v>103</v>
      </c>
      <c r="F46" s="19">
        <v>0.62609495999999998</v>
      </c>
      <c r="G46">
        <f t="shared" si="3"/>
        <v>1.0822787060248959E-4</v>
      </c>
      <c r="L46">
        <f t="shared" si="1"/>
        <v>42</v>
      </c>
      <c r="M46">
        <f t="shared" si="4"/>
        <v>253495.64278885693</v>
      </c>
      <c r="N46">
        <f t="shared" si="5"/>
        <v>63373.910697214233</v>
      </c>
      <c r="O46">
        <f t="shared" si="6"/>
        <v>316869.55348607118</v>
      </c>
      <c r="Q46">
        <f t="shared" si="7"/>
        <v>1.3391054109955336E-7</v>
      </c>
      <c r="R46">
        <f t="shared" si="10"/>
        <v>1.0742044060569762E-6</v>
      </c>
      <c r="T46">
        <f t="shared" si="11"/>
        <v>99993.68825443153</v>
      </c>
      <c r="U46">
        <f t="shared" si="12"/>
        <v>100000</v>
      </c>
      <c r="W46">
        <f t="shared" si="15"/>
        <v>114.8622233012447</v>
      </c>
      <c r="Y46">
        <f t="shared" si="13"/>
        <v>1.3095624304875778E-2</v>
      </c>
      <c r="Z46">
        <f t="shared" si="13"/>
        <v>0.10505719091237227</v>
      </c>
      <c r="AA46">
        <f t="shared" si="14"/>
        <v>1.8746292460967371E-4</v>
      </c>
      <c r="AB46">
        <f t="shared" si="14"/>
        <v>1.5038861684797667E-3</v>
      </c>
      <c r="AC46">
        <f t="shared" si="16"/>
        <v>8.4908938833123013E-5</v>
      </c>
      <c r="AD46">
        <f t="shared" si="8"/>
        <v>0.11992907324917061</v>
      </c>
    </row>
    <row r="47" spans="1:30" x14ac:dyDescent="0.2">
      <c r="A47">
        <f t="shared" si="9"/>
        <v>44</v>
      </c>
      <c r="B47" s="2">
        <v>2.768E-2</v>
      </c>
      <c r="C47">
        <f t="shared" si="0"/>
        <v>0.29584488475613535</v>
      </c>
      <c r="E47">
        <f t="shared" si="2"/>
        <v>104</v>
      </c>
      <c r="F47" s="19">
        <v>0.66612855299999996</v>
      </c>
      <c r="G47">
        <f t="shared" si="3"/>
        <v>3.6134195763781965E-5</v>
      </c>
      <c r="L47">
        <f t="shared" si="1"/>
        <v>43</v>
      </c>
      <c r="M47">
        <f t="shared" si="4"/>
        <v>261788.42377360319</v>
      </c>
      <c r="N47">
        <f t="shared" si="5"/>
        <v>65447.105943400798</v>
      </c>
      <c r="O47">
        <f t="shared" si="6"/>
        <v>327235.52971700398</v>
      </c>
      <c r="Q47">
        <f t="shared" si="7"/>
        <v>4.7126364021822743E-8</v>
      </c>
      <c r="R47">
        <f t="shared" si="10"/>
        <v>4.4465063941865074E-7</v>
      </c>
      <c r="T47">
        <f t="shared" si="11"/>
        <v>99993.888194225947</v>
      </c>
      <c r="U47">
        <f t="shared" si="12"/>
        <v>100000</v>
      </c>
      <c r="W47">
        <f t="shared" si="15"/>
        <v>117.15946776726959</v>
      </c>
      <c r="Y47">
        <f t="shared" si="13"/>
        <v>4.6086767107485676E-3</v>
      </c>
      <c r="Z47">
        <f t="shared" si="13"/>
        <v>4.3486832535144036E-2</v>
      </c>
      <c r="AA47">
        <f t="shared" si="14"/>
        <v>6.5972877249979498E-5</v>
      </c>
      <c r="AB47">
        <f t="shared" si="14"/>
        <v>6.2251089518611106E-4</v>
      </c>
      <c r="AC47">
        <f t="shared" si="16"/>
        <v>3.2360871752953124E-5</v>
      </c>
      <c r="AD47">
        <f t="shared" si="8"/>
        <v>4.8816353890081647E-2</v>
      </c>
    </row>
    <row r="48" spans="1:30" x14ac:dyDescent="0.2">
      <c r="A48">
        <f t="shared" si="9"/>
        <v>45</v>
      </c>
      <c r="B48" s="3">
        <v>2.7789999999999999E-2</v>
      </c>
      <c r="C48">
        <f t="shared" si="0"/>
        <v>0.28634726254782406</v>
      </c>
      <c r="E48">
        <f t="shared" si="2"/>
        <v>105</v>
      </c>
      <c r="F48" s="19">
        <v>0.70568735699999996</v>
      </c>
      <c r="G48">
        <f t="shared" si="3"/>
        <v>1.0634750657918075E-5</v>
      </c>
      <c r="L48">
        <f t="shared" si="1"/>
        <v>44</v>
      </c>
      <c r="M48">
        <f t="shared" si="4"/>
        <v>270411.97641779046</v>
      </c>
      <c r="N48">
        <f t="shared" si="5"/>
        <v>67602.994104447615</v>
      </c>
      <c r="O48">
        <f t="shared" si="6"/>
        <v>338014.97052223806</v>
      </c>
      <c r="Q48">
        <f t="shared" si="7"/>
        <v>1.4977667270939066E-8</v>
      </c>
      <c r="R48">
        <f t="shared" si="10"/>
        <v>1.6719828098406842E-7</v>
      </c>
      <c r="T48">
        <f t="shared" si="11"/>
        <v>99994.083102304881</v>
      </c>
      <c r="U48">
        <f t="shared" si="12"/>
        <v>100000</v>
      </c>
      <c r="W48">
        <f t="shared" si="15"/>
        <v>119.50265712261498</v>
      </c>
      <c r="Y48">
        <f t="shared" si="13"/>
        <v>1.464729187442036E-3</v>
      </c>
      <c r="Z48">
        <f t="shared" si="13"/>
        <v>1.635199188024189E-2</v>
      </c>
      <c r="AA48">
        <f t="shared" si="14"/>
        <v>2.0967493480765343E-5</v>
      </c>
      <c r="AB48">
        <f t="shared" si="14"/>
        <v>2.3407759337769576E-4</v>
      </c>
      <c r="AC48">
        <f t="shared" si="16"/>
        <v>1.1248370516445693E-5</v>
      </c>
      <c r="AD48">
        <f t="shared" si="8"/>
        <v>1.8083014525058835E-2</v>
      </c>
    </row>
    <row r="49" spans="1:30" x14ac:dyDescent="0.2">
      <c r="A49">
        <f t="shared" si="9"/>
        <v>46</v>
      </c>
      <c r="B49" s="2">
        <v>2.7890000000000002E-2</v>
      </c>
      <c r="C49">
        <f t="shared" si="0"/>
        <v>0.27722107123474271</v>
      </c>
      <c r="E49">
        <f t="shared" si="2"/>
        <v>106</v>
      </c>
      <c r="F49" s="19">
        <v>0.74439641450000005</v>
      </c>
      <c r="G49">
        <f t="shared" si="3"/>
        <v>2.7182803990623433E-6</v>
      </c>
      <c r="L49">
        <f t="shared" si="1"/>
        <v>45</v>
      </c>
      <c r="M49">
        <f t="shared" si="4"/>
        <v>279381.05392796925</v>
      </c>
      <c r="N49">
        <f t="shared" si="5"/>
        <v>69845.263481992311</v>
      </c>
      <c r="O49">
        <f t="shared" si="6"/>
        <v>349226.31740996154</v>
      </c>
      <c r="Q49">
        <f t="shared" si="7"/>
        <v>4.2505231277680227E-9</v>
      </c>
      <c r="R49">
        <f t="shared" si="10"/>
        <v>5.6536627016867889E-8</v>
      </c>
      <c r="T49">
        <f t="shared" si="11"/>
        <v>99994.273054749036</v>
      </c>
      <c r="U49">
        <f t="shared" si="12"/>
        <v>100000</v>
      </c>
      <c r="W49">
        <f t="shared" si="15"/>
        <v>121.89271026506728</v>
      </c>
      <c r="Y49">
        <f t="shared" si="13"/>
        <v>4.1567735491776319E-4</v>
      </c>
      <c r="Z49">
        <f t="shared" si="13"/>
        <v>5.5292821222496791E-3</v>
      </c>
      <c r="AA49">
        <f t="shared" si="14"/>
        <v>5.9503915836898621E-6</v>
      </c>
      <c r="AB49">
        <f t="shared" si="14"/>
        <v>7.915127782361504E-5</v>
      </c>
      <c r="AC49">
        <f t="shared" si="16"/>
        <v>3.5301612698993123E-6</v>
      </c>
      <c r="AD49">
        <f t="shared" si="8"/>
        <v>6.033591307844647E-3</v>
      </c>
    </row>
    <row r="50" spans="1:30" x14ac:dyDescent="0.2">
      <c r="A50">
        <f t="shared" si="9"/>
        <v>47</v>
      </c>
      <c r="B50" s="2">
        <v>2.7990000000000001E-2</v>
      </c>
      <c r="C50">
        <f t="shared" si="0"/>
        <v>0.26833206954847777</v>
      </c>
      <c r="E50">
        <f t="shared" si="2"/>
        <v>107</v>
      </c>
      <c r="F50" s="19">
        <v>0.78189433799999997</v>
      </c>
      <c r="G50">
        <f t="shared" si="3"/>
        <v>5.9287234593911668E-7</v>
      </c>
      <c r="L50">
        <f t="shared" si="1"/>
        <v>46</v>
      </c>
      <c r="M50">
        <f t="shared" si="4"/>
        <v>288578.35244514415</v>
      </c>
      <c r="N50">
        <f t="shared" si="5"/>
        <v>72144.588111286037</v>
      </c>
      <c r="O50">
        <f t="shared" si="6"/>
        <v>360722.9405564302</v>
      </c>
      <c r="Q50">
        <f t="shared" si="7"/>
        <v>1.0633352914861283E-9</v>
      </c>
      <c r="R50">
        <f t="shared" si="10"/>
        <v>1.6997395780777938E-8</v>
      </c>
      <c r="T50">
        <f t="shared" si="11"/>
        <v>99994.455578575304</v>
      </c>
      <c r="U50">
        <f t="shared" si="12"/>
        <v>100000</v>
      </c>
      <c r="W50">
        <f t="shared" si="15"/>
        <v>124.33056447036863</v>
      </c>
      <c r="Y50">
        <f t="shared" si="13"/>
        <v>1.0398842563110897E-4</v>
      </c>
      <c r="Z50">
        <f t="shared" si="13"/>
        <v>1.6623453073600822E-3</v>
      </c>
      <c r="AA50">
        <f t="shared" si="14"/>
        <v>1.4885868699749751E-6</v>
      </c>
      <c r="AB50">
        <f t="shared" si="14"/>
        <v>2.3796354093089113E-5</v>
      </c>
      <c r="AC50">
        <f t="shared" si="16"/>
        <v>9.8905830452210998E-7</v>
      </c>
      <c r="AD50">
        <f t="shared" si="8"/>
        <v>1.7926077322587771E-3</v>
      </c>
    </row>
    <row r="51" spans="1:30" x14ac:dyDescent="0.2">
      <c r="A51">
        <f>A50+1</f>
        <v>48</v>
      </c>
      <c r="B51" s="2">
        <v>2.8080000000000001E-2</v>
      </c>
      <c r="C51">
        <f t="shared" si="0"/>
        <v>0.25980082480022593</v>
      </c>
      <c r="E51">
        <f t="shared" si="2"/>
        <v>108</v>
      </c>
      <c r="F51" s="19">
        <v>0.81785596499999991</v>
      </c>
      <c r="G51">
        <f t="shared" si="3"/>
        <v>1.0798816132926663E-7</v>
      </c>
      <c r="L51">
        <f t="shared" si="1"/>
        <v>47</v>
      </c>
      <c r="M51">
        <f t="shared" si="4"/>
        <v>298138.05012056872</v>
      </c>
      <c r="N51">
        <f t="shared" si="5"/>
        <v>74534.512530142179</v>
      </c>
      <c r="O51">
        <f t="shared" si="6"/>
        <v>372672.56265071093</v>
      </c>
      <c r="Q51">
        <f t="shared" si="7"/>
        <v>2.3102346612866065E-10</v>
      </c>
      <c r="R51">
        <f t="shared" si="10"/>
        <v>4.4854102108969889E-9</v>
      </c>
      <c r="T51">
        <f t="shared" si="11"/>
        <v>99994.633358609033</v>
      </c>
      <c r="U51">
        <f t="shared" si="12"/>
        <v>100000</v>
      </c>
      <c r="W51">
        <f t="shared" si="15"/>
        <v>126.81717575977601</v>
      </c>
      <c r="Y51">
        <f t="shared" si="13"/>
        <v>2.2592882443329502E-5</v>
      </c>
      <c r="Z51">
        <f t="shared" si="13"/>
        <v>4.386731186257255E-4</v>
      </c>
      <c r="AA51">
        <f t="shared" si="14"/>
        <v>3.2341549509878637E-7</v>
      </c>
      <c r="AB51">
        <f t="shared" si="14"/>
        <v>6.2795742952557849E-6</v>
      </c>
      <c r="AC51">
        <f t="shared" si="16"/>
        <v>2.4433355381243095E-7</v>
      </c>
      <c r="AD51">
        <f t="shared" si="8"/>
        <v>4.6811332441322196E-4</v>
      </c>
    </row>
    <row r="52" spans="1:30" x14ac:dyDescent="0.2">
      <c r="A52">
        <f t="shared" si="9"/>
        <v>49</v>
      </c>
      <c r="B52" s="2">
        <v>2.8170000000000001E-2</v>
      </c>
      <c r="C52">
        <f t="shared" si="0"/>
        <v>0.25149554583419231</v>
      </c>
      <c r="E52">
        <f t="shared" si="2"/>
        <v>109</v>
      </c>
      <c r="F52" s="19">
        <v>0.85199014999999989</v>
      </c>
      <c r="G52">
        <f t="shared" si="3"/>
        <v>1.5983311560120566E-8</v>
      </c>
      <c r="L52">
        <f t="shared" si="1"/>
        <v>48</v>
      </c>
      <c r="M52">
        <f t="shared" si="4"/>
        <v>307928.19869419612</v>
      </c>
      <c r="N52">
        <f t="shared" si="5"/>
        <v>76982.049673549031</v>
      </c>
      <c r="O52">
        <f t="shared" si="6"/>
        <v>384910.24836774514</v>
      </c>
      <c r="Q52">
        <f t="shared" si="7"/>
        <v>4.28293971148972E-11</v>
      </c>
      <c r="R52">
        <f t="shared" si="10"/>
        <v>1.0236036606297624E-9</v>
      </c>
      <c r="T52">
        <f t="shared" si="11"/>
        <v>99994.803983503996</v>
      </c>
      <c r="U52">
        <f t="shared" si="12"/>
        <v>100000</v>
      </c>
      <c r="W52">
        <f t="shared" si="15"/>
        <v>129.35351927497152</v>
      </c>
      <c r="Y52">
        <f t="shared" si="13"/>
        <v>4.1884973915126101E-6</v>
      </c>
      <c r="Z52">
        <f t="shared" si="13"/>
        <v>1.0010843800959075E-4</v>
      </c>
      <c r="AA52">
        <f t="shared" si="14"/>
        <v>5.9958040369301163E-8</v>
      </c>
      <c r="AB52">
        <f t="shared" si="14"/>
        <v>1.4330451248816674E-6</v>
      </c>
      <c r="AC52">
        <f t="shared" si="16"/>
        <v>5.2410160991881162E-8</v>
      </c>
      <c r="AD52">
        <f t="shared" si="8"/>
        <v>1.0584234872734623E-4</v>
      </c>
    </row>
    <row r="53" spans="1:30" x14ac:dyDescent="0.2">
      <c r="A53">
        <f t="shared" si="9"/>
        <v>50</v>
      </c>
      <c r="B53" s="3">
        <v>2.826E-2</v>
      </c>
      <c r="C53">
        <f t="shared" si="0"/>
        <v>0.24341195085092968</v>
      </c>
      <c r="E53">
        <f t="shared" si="2"/>
        <v>110</v>
      </c>
      <c r="F53" s="19">
        <v>0.88405656599999993</v>
      </c>
      <c r="G53">
        <f t="shared" si="3"/>
        <v>1.8531600289722769E-9</v>
      </c>
      <c r="L53">
        <f t="shared" si="1"/>
        <v>49</v>
      </c>
      <c r="M53">
        <f t="shared" si="4"/>
        <v>318097.08491912193</v>
      </c>
      <c r="N53">
        <f t="shared" si="5"/>
        <v>79524.271229780483</v>
      </c>
      <c r="O53">
        <f t="shared" si="6"/>
        <v>397621.35614890244</v>
      </c>
      <c r="Q53">
        <f t="shared" si="7"/>
        <v>6.6309513260560282E-12</v>
      </c>
      <c r="R53">
        <f t="shared" si="10"/>
        <v>1.9849357481071063E-10</v>
      </c>
      <c r="T53">
        <f t="shared" si="11"/>
        <v>99994.970089083319</v>
      </c>
      <c r="U53">
        <f t="shared" si="12"/>
        <v>100000</v>
      </c>
      <c r="W53">
        <f t="shared" si="15"/>
        <v>131.94058966047095</v>
      </c>
      <c r="Y53">
        <f t="shared" si="13"/>
        <v>6.484744203618948E-7</v>
      </c>
      <c r="Z53">
        <f t="shared" si="13"/>
        <v>1.9412671616487501E-5</v>
      </c>
      <c r="AA53">
        <f t="shared" si="14"/>
        <v>9.2828649131559597E-9</v>
      </c>
      <c r="AB53">
        <f t="shared" si="14"/>
        <v>2.7789100473499489E-7</v>
      </c>
      <c r="AC53">
        <f t="shared" si="16"/>
        <v>9.5955412441052898E-9</v>
      </c>
      <c r="AD53">
        <f t="shared" si="8"/>
        <v>2.0357915447741651E-5</v>
      </c>
    </row>
    <row r="54" spans="1:30" x14ac:dyDescent="0.2">
      <c r="E54">
        <f t="shared" si="2"/>
        <v>111</v>
      </c>
      <c r="F54" s="19">
        <v>0.91386553199999987</v>
      </c>
      <c r="G54">
        <f t="shared" si="3"/>
        <v>1.5962095321439189E-10</v>
      </c>
      <c r="L54">
        <f t="shared" si="1"/>
        <v>50</v>
      </c>
      <c r="M54">
        <f t="shared" si="4"/>
        <v>328660.93764226715</v>
      </c>
      <c r="N54">
        <f t="shared" si="5"/>
        <v>82165.234410566787</v>
      </c>
      <c r="O54">
        <f t="shared" si="6"/>
        <v>410826.17205283395</v>
      </c>
      <c r="Q54">
        <f t="shared" si="7"/>
        <v>8.342291944578263E-13</v>
      </c>
      <c r="R54">
        <f t="shared" si="10"/>
        <v>3.2013862884598651E-11</v>
      </c>
      <c r="T54">
        <f t="shared" si="11"/>
        <v>99995.131760982971</v>
      </c>
      <c r="U54">
        <f t="shared" si="12"/>
        <v>100000</v>
      </c>
      <c r="W54">
        <f t="shared" si="15"/>
        <v>134.57940145368036</v>
      </c>
      <c r="Y54">
        <f t="shared" si="13"/>
        <v>8.1583643337858308E-8</v>
      </c>
      <c r="Z54">
        <f t="shared" si="13"/>
        <v>3.1309557901137477E-6</v>
      </c>
      <c r="AA54">
        <f t="shared" si="14"/>
        <v>1.1678640150613664E-9</v>
      </c>
      <c r="AB54">
        <f t="shared" si="14"/>
        <v>4.4819408038438114E-8</v>
      </c>
      <c r="AC54">
        <f t="shared" si="16"/>
        <v>1.4668756501467227E-9</v>
      </c>
      <c r="AD54">
        <f t="shared" si="8"/>
        <v>3.2599935811552523E-6</v>
      </c>
    </row>
    <row r="55" spans="1:30" x14ac:dyDescent="0.2">
      <c r="E55">
        <f t="shared" si="2"/>
        <v>112</v>
      </c>
      <c r="F55" s="19">
        <v>0.94128421149999997</v>
      </c>
      <c r="G55">
        <f t="shared" si="3"/>
        <v>9.3722701291046351E-12</v>
      </c>
    </row>
    <row r="56" spans="1:30" x14ac:dyDescent="0.2">
      <c r="E56">
        <f t="shared" si="2"/>
        <v>113</v>
      </c>
      <c r="F56" s="19">
        <v>0.96622886149999998</v>
      </c>
      <c r="G56">
        <f t="shared" si="3"/>
        <v>3.165122325894057E-13</v>
      </c>
    </row>
    <row r="57" spans="1:30" x14ac:dyDescent="0.2">
      <c r="E57">
        <f t="shared" si="2"/>
        <v>114</v>
      </c>
      <c r="F57" s="19">
        <v>0.98866839749999991</v>
      </c>
      <c r="G57">
        <f t="shared" si="3"/>
        <v>3.5865908060907205E-15</v>
      </c>
    </row>
    <row r="58" spans="1:30" x14ac:dyDescent="0.2">
      <c r="E58">
        <f t="shared" si="2"/>
        <v>115</v>
      </c>
      <c r="F58" s="19">
        <v>1.0086144229999998</v>
      </c>
      <c r="G58">
        <f t="shared" si="3"/>
        <v>-3.0896410331575784E-17</v>
      </c>
    </row>
    <row r="59" spans="1:30" x14ac:dyDescent="0.2">
      <c r="E59">
        <f t="shared" si="2"/>
        <v>116</v>
      </c>
      <c r="F59" s="19">
        <v>1.0261200334999998</v>
      </c>
      <c r="G59">
        <f t="shared" si="3"/>
        <v>8.0701527289049956E-19</v>
      </c>
    </row>
    <row r="60" spans="1:30" x14ac:dyDescent="0.2">
      <c r="E60">
        <f t="shared" si="2"/>
        <v>117</v>
      </c>
      <c r="F60" s="19">
        <v>1.0412677644999999</v>
      </c>
      <c r="G60">
        <f t="shared" si="3"/>
        <v>-3.3303716229548301E-20</v>
      </c>
    </row>
    <row r="61" spans="1:30" x14ac:dyDescent="0.2">
      <c r="E61">
        <f t="shared" si="2"/>
        <v>118</v>
      </c>
      <c r="F61" s="19">
        <v>1.0541676019999999</v>
      </c>
      <c r="G61">
        <f t="shared" si="3"/>
        <v>1.8039824458431106E-21</v>
      </c>
    </row>
    <row r="62" spans="1:30" x14ac:dyDescent="0.2">
      <c r="E62">
        <f t="shared" si="2"/>
        <v>119</v>
      </c>
      <c r="F62" s="19">
        <v>1.0649465519999999</v>
      </c>
      <c r="G62">
        <f t="shared" si="3"/>
        <v>-1.1716243972603654E-22</v>
      </c>
    </row>
  </sheetData>
  <mergeCells count="10">
    <mergeCell ref="M2:O2"/>
    <mergeCell ref="Q2:R2"/>
    <mergeCell ref="T2:U2"/>
    <mergeCell ref="AF2:AG2"/>
    <mergeCell ref="A1:C1"/>
    <mergeCell ref="E1:G1"/>
    <mergeCell ref="I1:J1"/>
    <mergeCell ref="L1:W1"/>
    <mergeCell ref="Y1:AD1"/>
    <mergeCell ref="AF1:AG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164C5-5421-4326-A955-0CDDF4016210}">
  <dimension ref="A1:N26"/>
  <sheetViews>
    <sheetView tabSelected="1" zoomScale="125" workbookViewId="0">
      <selection activeCell="C9" sqref="C9"/>
    </sheetView>
  </sheetViews>
  <sheetFormatPr baseColWidth="10" defaultRowHeight="15" x14ac:dyDescent="0.2"/>
  <cols>
    <col min="1" max="1" width="16.1640625" customWidth="1"/>
    <col min="2" max="2" width="63.33203125" bestFit="1" customWidth="1"/>
    <col min="3" max="3" width="13.33203125" bestFit="1" customWidth="1"/>
    <col min="5" max="5" width="11.83203125" bestFit="1" customWidth="1"/>
    <col min="6" max="6" width="39.1640625" bestFit="1" customWidth="1"/>
    <col min="7" max="7" width="13" customWidth="1"/>
    <col min="13" max="13" width="12.1640625" customWidth="1"/>
  </cols>
  <sheetData>
    <row r="1" spans="1:14" x14ac:dyDescent="0.2">
      <c r="A1" s="13" t="s">
        <v>79</v>
      </c>
    </row>
    <row r="2" spans="1:14" ht="16" thickBot="1" x14ac:dyDescent="0.25"/>
    <row r="3" spans="1:14" ht="16" thickBot="1" x14ac:dyDescent="0.25">
      <c r="A3" s="52" t="s">
        <v>59</v>
      </c>
      <c r="B3" s="46" t="s">
        <v>60</v>
      </c>
      <c r="C3" s="46" t="s">
        <v>16</v>
      </c>
      <c r="D3" s="51" t="s">
        <v>17</v>
      </c>
      <c r="E3" s="15"/>
      <c r="F3" s="65" t="s">
        <v>61</v>
      </c>
      <c r="G3" s="61" t="s">
        <v>62</v>
      </c>
      <c r="H3" s="61" t="s">
        <v>24</v>
      </c>
      <c r="I3" s="61" t="s">
        <v>63</v>
      </c>
      <c r="J3" s="61" t="s">
        <v>7</v>
      </c>
      <c r="L3" s="52" t="s">
        <v>64</v>
      </c>
      <c r="M3" s="46" t="s">
        <v>65</v>
      </c>
      <c r="N3" s="46" t="s">
        <v>66</v>
      </c>
    </row>
    <row r="4" spans="1:14" ht="16" thickBot="1" x14ac:dyDescent="0.25">
      <c r="A4" s="46" t="s">
        <v>60</v>
      </c>
      <c r="B4" s="27">
        <v>1</v>
      </c>
      <c r="C4" s="28">
        <v>0.5</v>
      </c>
      <c r="D4" s="29">
        <v>0.5</v>
      </c>
      <c r="E4" s="15"/>
      <c r="F4" s="61" t="s">
        <v>62</v>
      </c>
      <c r="G4" s="66">
        <v>1</v>
      </c>
      <c r="H4" s="31">
        <v>0</v>
      </c>
      <c r="I4" s="31">
        <v>0.25</v>
      </c>
      <c r="J4" s="31">
        <v>0.25</v>
      </c>
      <c r="L4" s="46" t="s">
        <v>65</v>
      </c>
      <c r="M4" s="36">
        <v>1</v>
      </c>
      <c r="N4" s="38">
        <v>0.25</v>
      </c>
    </row>
    <row r="5" spans="1:14" ht="16" thickBot="1" x14ac:dyDescent="0.25">
      <c r="A5" s="46" t="s">
        <v>16</v>
      </c>
      <c r="B5" s="30">
        <v>0.5</v>
      </c>
      <c r="C5" s="31">
        <v>1</v>
      </c>
      <c r="D5" s="32">
        <v>0.75</v>
      </c>
      <c r="E5" s="15"/>
      <c r="F5" s="61" t="s">
        <v>24</v>
      </c>
      <c r="G5" s="66">
        <v>0</v>
      </c>
      <c r="H5" s="31">
        <v>1</v>
      </c>
      <c r="I5" s="31">
        <v>0.25</v>
      </c>
      <c r="J5" s="31">
        <v>0.5</v>
      </c>
      <c r="L5" s="46" t="s">
        <v>66</v>
      </c>
      <c r="M5" s="37">
        <v>0.25</v>
      </c>
      <c r="N5" s="35">
        <v>1</v>
      </c>
    </row>
    <row r="6" spans="1:14" ht="16" thickBot="1" x14ac:dyDescent="0.25">
      <c r="A6" s="50" t="s">
        <v>17</v>
      </c>
      <c r="B6" s="33">
        <v>0.5</v>
      </c>
      <c r="C6" s="34">
        <v>0.75</v>
      </c>
      <c r="D6" s="35">
        <v>1</v>
      </c>
      <c r="E6" s="15"/>
      <c r="F6" s="61" t="s">
        <v>78</v>
      </c>
      <c r="G6" s="66">
        <v>0.25</v>
      </c>
      <c r="H6" s="31">
        <v>0.25</v>
      </c>
      <c r="I6" s="31">
        <v>1</v>
      </c>
      <c r="J6" s="31">
        <v>0.25</v>
      </c>
    </row>
    <row r="7" spans="1:14" x14ac:dyDescent="0.2">
      <c r="A7" s="15"/>
      <c r="B7" s="15"/>
      <c r="C7" s="15"/>
      <c r="D7" s="15"/>
      <c r="E7" s="15"/>
      <c r="F7" s="61" t="s">
        <v>7</v>
      </c>
      <c r="G7" s="66">
        <v>0.25</v>
      </c>
      <c r="H7" s="31">
        <v>0.5</v>
      </c>
      <c r="I7" s="31">
        <v>0.25</v>
      </c>
      <c r="J7" s="31">
        <v>1</v>
      </c>
    </row>
    <row r="8" spans="1:14" x14ac:dyDescent="0.2">
      <c r="A8" s="14" t="s">
        <v>67</v>
      </c>
    </row>
    <row r="9" spans="1:14" ht="16" thickBot="1" x14ac:dyDescent="0.25"/>
    <row r="10" spans="1:14" ht="16" thickBot="1" x14ac:dyDescent="0.25">
      <c r="A10" s="52" t="s">
        <v>67</v>
      </c>
      <c r="B10" s="48" t="s">
        <v>68</v>
      </c>
      <c r="C10" s="46" t="s">
        <v>69</v>
      </c>
      <c r="D10" s="46" t="s">
        <v>34</v>
      </c>
      <c r="E10" s="46" t="s">
        <v>38</v>
      </c>
      <c r="F10" s="46" t="s">
        <v>70</v>
      </c>
      <c r="G10" s="49" t="s">
        <v>39</v>
      </c>
    </row>
    <row r="11" spans="1:14" ht="16" thickBot="1" x14ac:dyDescent="0.25">
      <c r="A11" s="46" t="s">
        <v>71</v>
      </c>
      <c r="B11" s="27">
        <f>'Base Case'!$O$4</f>
        <v>100000</v>
      </c>
      <c r="C11" s="39">
        <f>'Base Case'!$AF$2</f>
        <v>99527.828963344684</v>
      </c>
      <c r="D11" s="40">
        <f>'Base Case'!$AI$2</f>
        <v>472.17103665531613</v>
      </c>
      <c r="E11" s="40">
        <f>'Base Case'!$AJ$2</f>
        <v>0</v>
      </c>
      <c r="F11" s="41">
        <f>'Base Case'!AK2</f>
        <v>6.2153826142439534</v>
      </c>
      <c r="G11" s="42">
        <v>0</v>
      </c>
    </row>
    <row r="12" spans="1:14" ht="16" thickBot="1" x14ac:dyDescent="0.25">
      <c r="A12" s="46" t="s">
        <v>72</v>
      </c>
      <c r="B12" s="27">
        <f>'IR Up'!$O$4</f>
        <v>100000</v>
      </c>
      <c r="C12" s="39">
        <f>'IR Up'!$AF$2</f>
        <v>99506.593472190667</v>
      </c>
      <c r="D12" s="40">
        <f>'IR Up'!$AI$2</f>
        <v>493.40652780933306</v>
      </c>
      <c r="E12" s="40">
        <f>'IR Up'!$AJ$2</f>
        <v>-21.235491154016927</v>
      </c>
      <c r="F12" s="41">
        <f>'IR Up'!$AM$2</f>
        <v>6.2148025179484012</v>
      </c>
      <c r="G12" s="43">
        <v>0</v>
      </c>
    </row>
    <row r="13" spans="1:14" ht="16" thickBot="1" x14ac:dyDescent="0.25">
      <c r="A13" s="46" t="s">
        <v>73</v>
      </c>
      <c r="B13" s="27">
        <f>'IR Down'!$O$4</f>
        <v>100000</v>
      </c>
      <c r="C13" s="39">
        <f>'IR Down'!$AF$2</f>
        <v>99546.906236373979</v>
      </c>
      <c r="D13" s="40">
        <f>'IR Down'!$AI$2</f>
        <v>453.09376362602052</v>
      </c>
      <c r="E13" s="40">
        <f>'IR Down'!$AJ$2</f>
        <v>19.077273029295611</v>
      </c>
      <c r="F13" s="41">
        <f>'IR Down'!$AM$2</f>
        <v>6.215838884271923</v>
      </c>
      <c r="G13" s="43">
        <f>'IR Down'!AK2</f>
        <v>19.077273029295611</v>
      </c>
    </row>
    <row r="14" spans="1:14" ht="16" thickBot="1" x14ac:dyDescent="0.25">
      <c r="A14" s="46" t="s">
        <v>16</v>
      </c>
      <c r="B14" s="27">
        <f>Equity!$O$4</f>
        <v>68800</v>
      </c>
      <c r="C14" s="39">
        <f>Equity!$AF$2</f>
        <v>69511.14663196163</v>
      </c>
      <c r="D14" s="40">
        <f>Equity!$AI$2</f>
        <v>-711.14663196163019</v>
      </c>
      <c r="E14" s="40">
        <f>Equity!$AJ$2</f>
        <v>1183.3176686169463</v>
      </c>
      <c r="F14" s="41">
        <f>Equity!$AM$2</f>
        <v>6.1892409036706422</v>
      </c>
      <c r="G14" s="43">
        <f>Equity!AK2</f>
        <v>1183.3176686169463</v>
      </c>
    </row>
    <row r="15" spans="1:14" ht="16" thickBot="1" x14ac:dyDescent="0.25">
      <c r="A15" s="47" t="s">
        <v>17</v>
      </c>
      <c r="B15" s="27">
        <f>Property!$O$4</f>
        <v>95000</v>
      </c>
      <c r="C15" s="39">
        <f>Property!$AF$2</f>
        <v>94577.240930673041</v>
      </c>
      <c r="D15" s="40">
        <f>Property!$AI$2</f>
        <v>422.75906932695943</v>
      </c>
      <c r="E15" s="40">
        <f>Property!$AJ$2</f>
        <v>49.411967328356695</v>
      </c>
      <c r="F15" s="41">
        <f>Property!$AM$2</f>
        <v>6.2148177864892746</v>
      </c>
      <c r="G15" s="44">
        <f>Property!AK2</f>
        <v>49.411967328356695</v>
      </c>
    </row>
    <row r="16" spans="1:14" ht="16" thickBot="1" x14ac:dyDescent="0.25">
      <c r="A16" s="46" t="s">
        <v>62</v>
      </c>
      <c r="B16" s="27">
        <f>Mortality!$O$4</f>
        <v>100000</v>
      </c>
      <c r="C16" s="39">
        <f>Mortality!$AF$2</f>
        <v>99525.013323439227</v>
      </c>
      <c r="D16" s="40">
        <f>Mortality!$AI$2</f>
        <v>474.98667656077305</v>
      </c>
      <c r="E16" s="40">
        <f>Mortality!$AJ$2</f>
        <v>-2.8156399054569192</v>
      </c>
      <c r="F16" s="41">
        <f>Mortality!$AM$2</f>
        <v>6.1609400252127404</v>
      </c>
      <c r="G16" s="43">
        <f>Mortality!AK2</f>
        <v>0</v>
      </c>
    </row>
    <row r="17" spans="1:7" ht="16" thickBot="1" x14ac:dyDescent="0.25">
      <c r="A17" s="46" t="s">
        <v>74</v>
      </c>
      <c r="B17" s="27">
        <f>'Lapse Down'!$O$4</f>
        <v>100000</v>
      </c>
      <c r="C17" s="39">
        <f>'Lapse Down'!$AF$2</f>
        <v>99725.748881374326</v>
      </c>
      <c r="D17" s="40">
        <f>'Lapse Down'!$AI$2</f>
        <v>274.25111862567428</v>
      </c>
      <c r="E17" s="40">
        <f>'Lapse Down'!$AJ$2</f>
        <v>197.91991802964185</v>
      </c>
      <c r="F17" s="41">
        <f>'Lapse Down'!$AM$2</f>
        <v>10.568160689625831</v>
      </c>
      <c r="G17" s="45">
        <f>MAX('Lapse Up'!AK2,'Lapse Down'!AK2,'Lapse Mass'!AK2)</f>
        <v>197.91991802964185</v>
      </c>
    </row>
    <row r="18" spans="1:7" x14ac:dyDescent="0.2">
      <c r="A18" s="55" t="s">
        <v>7</v>
      </c>
      <c r="B18" s="56">
        <f>Expenses!$O$4</f>
        <v>100000</v>
      </c>
      <c r="C18" s="57">
        <f>Expenses!$AF$2</f>
        <v>99549.643890083025</v>
      </c>
      <c r="D18" s="58">
        <f>Expenses!$AI$2</f>
        <v>450.35610991697467</v>
      </c>
      <c r="E18" s="58">
        <f>Expenses!$AJ$2</f>
        <v>21.814926738341455</v>
      </c>
      <c r="F18" s="59">
        <f>Expenses!$AM$2</f>
        <v>6.2163384391592054</v>
      </c>
      <c r="G18" s="60">
        <f>Expenses!AK2</f>
        <v>21.814926738341455</v>
      </c>
    </row>
    <row r="19" spans="1:7" x14ac:dyDescent="0.2">
      <c r="A19" s="61" t="s">
        <v>78</v>
      </c>
      <c r="B19" s="31">
        <v>0</v>
      </c>
      <c r="C19" s="62">
        <v>0</v>
      </c>
      <c r="D19" s="62">
        <v>0</v>
      </c>
      <c r="E19" s="62">
        <v>0</v>
      </c>
      <c r="F19" s="63">
        <v>0</v>
      </c>
      <c r="G19" s="64">
        <v>0</v>
      </c>
    </row>
    <row r="21" spans="1:7" x14ac:dyDescent="0.2">
      <c r="A21" s="53" t="s">
        <v>75</v>
      </c>
    </row>
    <row r="23" spans="1:7" x14ac:dyDescent="0.2">
      <c r="A23" s="54" t="s">
        <v>76</v>
      </c>
      <c r="B23" cm="1">
        <f t="array" ref="B23">SQRT(MMULT(MMULT(TRANSPOSE(G13:G15),B4:D6),G13:G15))</f>
        <v>1230.5561305888987</v>
      </c>
    </row>
    <row r="24" spans="1:7" x14ac:dyDescent="0.2">
      <c r="A24" s="54" t="s">
        <v>77</v>
      </c>
      <c r="B24" cm="1">
        <f t="array" ref="B24">SQRT(MMULT(MMULT(TRANSPOSE(G16:G19),G4:J7),G16:G19))</f>
        <v>204.46757502693902</v>
      </c>
    </row>
    <row r="26" spans="1:7" x14ac:dyDescent="0.2">
      <c r="A26" s="54" t="s">
        <v>54</v>
      </c>
      <c r="B26" cm="1">
        <f t="array" ref="B26">SQRT(MMULT(MMULT(TRANSPOSE(B23:B24),M4:N5),B23:B24))</f>
        <v>1296.8730831293176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Base Case</vt:lpstr>
      <vt:lpstr>Equity</vt:lpstr>
      <vt:lpstr>Property</vt:lpstr>
      <vt:lpstr>IR Up</vt:lpstr>
      <vt:lpstr>IR Down</vt:lpstr>
      <vt:lpstr>Lapse Up</vt:lpstr>
      <vt:lpstr>Lapse Down</vt:lpstr>
      <vt:lpstr>Lapse Mass</vt:lpstr>
      <vt:lpstr>Expenses</vt:lpstr>
      <vt:lpstr>Mortality</vt:lpstr>
      <vt:lpstr>BSCR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Karakoseian</dc:creator>
  <cp:lastModifiedBy>Noé Debrois (Student at CentraleSupelec)</cp:lastModifiedBy>
  <dcterms:created xsi:type="dcterms:W3CDTF">2024-05-07T21:30:41Z</dcterms:created>
  <dcterms:modified xsi:type="dcterms:W3CDTF">2024-05-10T16:41:39Z</dcterms:modified>
</cp:coreProperties>
</file>