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P:\KNOWLEDGE CENTER\BDD\BDD fonds PE &amp; Dette\"/>
    </mc:Choice>
  </mc:AlternateContent>
  <xr:revisionPtr revIDLastSave="0" documentId="13_ncr:1_{5D3CD219-C381-4F74-A524-4FFC9EA7737F}" xr6:coauthVersionLast="47" xr6:coauthVersionMax="47" xr10:uidLastSave="{00000000-0000-0000-0000-000000000000}"/>
  <bookViews>
    <workbookView xWindow="28690" yWindow="-110" windowWidth="29020" windowHeight="15820" tabRatio="558" activeTab="1" xr2:uid="{FA3C2080-A8DD-4627-A270-DB0B7668893A}"/>
  </bookViews>
  <sheets>
    <sheet name="Extraction des Fonds" sheetId="7" r:id="rId1"/>
    <sheet name="Liste Fonds" sheetId="2" r:id="rId2"/>
    <sheet name="Liste" sheetId="5" r:id="rId3"/>
    <sheet name="UPSLIDE_UndoFormatting" sheetId="9" state="hidden" r:id="rId4"/>
    <sheet name="UPSLIDE_Undo" sheetId="8" state="hidden" r:id="rId5"/>
  </sheets>
  <definedNames>
    <definedName name="_xlnm._FilterDatabase" localSheetId="0" hidden="1">'Extraction des Fonds'!$D$21:$L$21</definedName>
    <definedName name="_xlnm._FilterDatabase" localSheetId="1" hidden="1">'Liste Fonds'!$B$3:$U$268</definedName>
    <definedName name="_UNDO_UPS_" hidden="1">'Liste Fonds'!$I$87</definedName>
    <definedName name="_UNDO_UPS_SEL_" hidden="1">'Liste Fonds'!$I$87</definedName>
    <definedName name="_UNDO31X31X_" hidden="1">'Liste Fonds'!$I$87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9" i="2" l="1"/>
  <c r="J274" i="2"/>
  <c r="K274" i="2"/>
  <c r="J275" i="2"/>
  <c r="K275" i="2"/>
  <c r="J276" i="2"/>
  <c r="K276" i="2"/>
  <c r="J277" i="2"/>
  <c r="K277" i="2"/>
  <c r="J278" i="2"/>
  <c r="K278" i="2"/>
  <c r="J279" i="2"/>
  <c r="K279" i="2"/>
  <c r="J280" i="2"/>
  <c r="K280" i="2"/>
  <c r="J281" i="2"/>
  <c r="K281" i="2"/>
  <c r="J282" i="2"/>
  <c r="K282" i="2"/>
  <c r="J283" i="2"/>
  <c r="K283" i="2"/>
  <c r="J284" i="2"/>
  <c r="K284" i="2"/>
  <c r="J285" i="2"/>
  <c r="K285" i="2"/>
  <c r="J286" i="2"/>
  <c r="K286" i="2"/>
  <c r="J287" i="2"/>
  <c r="K287" i="2"/>
  <c r="J288" i="2"/>
  <c r="K288" i="2"/>
  <c r="K289" i="2"/>
  <c r="J290" i="2"/>
  <c r="K290" i="2"/>
  <c r="J291" i="2"/>
  <c r="K291" i="2"/>
  <c r="J292" i="2"/>
  <c r="K292" i="2"/>
  <c r="J293" i="2"/>
  <c r="K293" i="2"/>
  <c r="J294" i="2"/>
  <c r="K294" i="2"/>
  <c r="J295" i="2"/>
  <c r="K295" i="2"/>
  <c r="J296" i="2"/>
  <c r="K296" i="2"/>
  <c r="J297" i="2"/>
  <c r="K297" i="2"/>
  <c r="J298" i="2"/>
  <c r="K298" i="2"/>
  <c r="J299" i="2"/>
  <c r="J300" i="2"/>
  <c r="K300" i="2"/>
  <c r="J301" i="2"/>
  <c r="K301" i="2"/>
  <c r="J302" i="2"/>
  <c r="K302" i="2"/>
  <c r="J303" i="2"/>
  <c r="K303" i="2"/>
  <c r="J304" i="2"/>
  <c r="K304" i="2"/>
  <c r="J305" i="2"/>
  <c r="K305" i="2"/>
  <c r="J306" i="2"/>
  <c r="K306" i="2"/>
  <c r="J307" i="2"/>
  <c r="K307" i="2"/>
  <c r="J308" i="2"/>
  <c r="K308" i="2"/>
  <c r="J309" i="2"/>
  <c r="J310" i="2"/>
  <c r="K310" i="2"/>
  <c r="J311" i="2"/>
  <c r="K311" i="2"/>
  <c r="J312" i="2"/>
  <c r="K312" i="2"/>
  <c r="J313" i="2"/>
  <c r="K313" i="2"/>
  <c r="J314" i="2"/>
  <c r="J315" i="2"/>
  <c r="K315" i="2"/>
  <c r="J316" i="2"/>
  <c r="K316" i="2"/>
  <c r="J317" i="2"/>
  <c r="K317" i="2"/>
  <c r="J318" i="2"/>
  <c r="K273" i="2"/>
  <c r="J273" i="2"/>
  <c r="J246" i="2"/>
  <c r="K246" i="2"/>
  <c r="K173" i="2"/>
  <c r="J173" i="2"/>
  <c r="J171" i="2"/>
  <c r="J12" i="2"/>
  <c r="K12" i="2"/>
  <c r="J102" i="2"/>
  <c r="K102" i="2"/>
  <c r="K42" i="2"/>
  <c r="J42" i="2"/>
  <c r="K194" i="2"/>
  <c r="M194" i="2" s="1"/>
  <c r="O194" i="2" s="1"/>
  <c r="Q194" i="2" s="1"/>
  <c r="J194" i="2"/>
  <c r="L194" i="2" s="1"/>
  <c r="N194" i="2" s="1"/>
  <c r="P194" i="2" s="1"/>
  <c r="J193" i="2"/>
  <c r="K193" i="2"/>
  <c r="J190" i="2"/>
  <c r="K190" i="2"/>
  <c r="J191" i="2"/>
  <c r="K191" i="2"/>
  <c r="J192" i="2"/>
  <c r="K192" i="2"/>
  <c r="K222" i="2"/>
  <c r="J222" i="2"/>
  <c r="J200" i="2"/>
  <c r="K200" i="2"/>
  <c r="K179" i="2"/>
  <c r="J182" i="2"/>
  <c r="K182" i="2"/>
  <c r="J195" i="2"/>
  <c r="K195" i="2"/>
  <c r="K181" i="2"/>
  <c r="K178" i="2"/>
  <c r="K134" i="2"/>
  <c r="J134" i="2"/>
  <c r="J20" i="2"/>
  <c r="K20" i="2"/>
  <c r="K114" i="2"/>
  <c r="J114" i="2"/>
  <c r="K242" i="2"/>
  <c r="J242" i="2"/>
  <c r="K58" i="2"/>
  <c r="J58" i="2"/>
  <c r="J60" i="2"/>
  <c r="Q64" i="2" a="1"/>
  <c r="Q64" i="2" s="1"/>
  <c r="K111" i="2"/>
  <c r="J111" i="2"/>
  <c r="K110" i="2"/>
  <c r="J110" i="2"/>
  <c r="K112" i="2"/>
  <c r="J112" i="2"/>
  <c r="K103" i="2"/>
  <c r="J103" i="2"/>
  <c r="K28" i="2"/>
  <c r="J28" i="2"/>
  <c r="K26" i="2"/>
  <c r="J26" i="2"/>
  <c r="K109" i="2"/>
  <c r="J109" i="2"/>
  <c r="K24" i="2"/>
  <c r="J143" i="2"/>
  <c r="K79" i="2"/>
  <c r="K53" i="2"/>
  <c r="J53" i="2"/>
  <c r="K108" i="2"/>
  <c r="J108" i="2"/>
  <c r="K107" i="2"/>
  <c r="J107" i="2"/>
  <c r="J79" i="2"/>
  <c r="K106" i="2"/>
  <c r="J106" i="2"/>
  <c r="K105" i="2"/>
  <c r="J105" i="2"/>
  <c r="K22" i="2"/>
  <c r="J22" i="2"/>
  <c r="K104" i="2"/>
  <c r="J104" i="2"/>
  <c r="K241" i="2"/>
  <c r="J241" i="2"/>
  <c r="K40" i="2"/>
  <c r="J40" i="2"/>
  <c r="J240" i="2"/>
  <c r="K240" i="2"/>
  <c r="K98" i="2"/>
  <c r="J98" i="2"/>
  <c r="K96" i="2"/>
  <c r="J96" i="2"/>
  <c r="J239" i="2"/>
  <c r="K239" i="2"/>
  <c r="K94" i="2"/>
  <c r="J94" i="2"/>
  <c r="K92" i="2"/>
  <c r="J92" i="2"/>
  <c r="K197" i="2"/>
  <c r="J197" i="2"/>
  <c r="K238" i="2"/>
  <c r="J238" i="2"/>
  <c r="K36" i="2"/>
  <c r="J36" i="2"/>
  <c r="J90" i="2"/>
  <c r="K88" i="2"/>
  <c r="J88" i="2"/>
  <c r="K32" i="2"/>
  <c r="J32" i="2"/>
  <c r="J237" i="2"/>
  <c r="K237" i="2"/>
  <c r="K82" i="2"/>
  <c r="J82" i="2"/>
  <c r="J80" i="2"/>
  <c r="K78" i="2"/>
  <c r="J78" i="2"/>
  <c r="J74" i="2"/>
  <c r="K236" i="2"/>
  <c r="J236" i="2"/>
  <c r="K235" i="2"/>
  <c r="J235" i="2"/>
  <c r="K72" i="2"/>
  <c r="J72" i="2"/>
  <c r="K70" i="2"/>
  <c r="J70" i="2"/>
  <c r="K187" i="2"/>
  <c r="J187" i="2"/>
  <c r="K75" i="2"/>
  <c r="J75" i="2"/>
  <c r="K77" i="2"/>
  <c r="J77" i="2"/>
  <c r="K66" i="2"/>
  <c r="J66" i="2"/>
  <c r="K234" i="2"/>
  <c r="J234" i="2"/>
  <c r="K64" i="2"/>
  <c r="J64" i="2"/>
  <c r="K10" i="2"/>
  <c r="J10" i="2"/>
  <c r="K233" i="2"/>
  <c r="J233" i="2"/>
  <c r="J52" i="2"/>
  <c r="K52" i="2"/>
  <c r="J51" i="2"/>
  <c r="K51" i="2"/>
  <c r="J23" i="2"/>
  <c r="K23" i="2"/>
  <c r="J91" i="2"/>
  <c r="K91" i="2"/>
  <c r="J93" i="2"/>
  <c r="K93" i="2"/>
  <c r="J49" i="2"/>
  <c r="K49" i="2"/>
  <c r="J89" i="2"/>
  <c r="J101" i="2"/>
  <c r="K101" i="2"/>
  <c r="K99" i="2"/>
  <c r="J99" i="2"/>
  <c r="J41" i="2"/>
  <c r="K15" i="2"/>
  <c r="K13" i="2"/>
  <c r="J39" i="2"/>
  <c r="K39" i="2"/>
  <c r="K41" i="2"/>
  <c r="K25" i="2"/>
  <c r="J25" i="2"/>
  <c r="J228" i="2"/>
  <c r="K71" i="2"/>
  <c r="J71" i="2"/>
  <c r="K37" i="2"/>
  <c r="J37" i="2"/>
  <c r="K57" i="2"/>
  <c r="J57" i="2"/>
  <c r="J19" i="2"/>
  <c r="J17" i="2"/>
  <c r="K17" i="2"/>
  <c r="K227" i="2"/>
  <c r="J227" i="2"/>
  <c r="J31" i="2"/>
  <c r="K232" i="2"/>
  <c r="K69" i="2"/>
  <c r="K19" i="2"/>
  <c r="K21" i="2"/>
  <c r="K228" i="2"/>
  <c r="J232" i="2"/>
  <c r="J69" i="2"/>
  <c r="J21" i="2"/>
  <c r="J9" i="2"/>
  <c r="K89" i="2"/>
  <c r="K9" i="2"/>
  <c r="K8" i="2"/>
  <c r="K11" i="2"/>
  <c r="J11" i="2"/>
  <c r="J8" i="2"/>
  <c r="J29" i="2"/>
  <c r="J27" i="2"/>
  <c r="J73" i="2"/>
  <c r="K6" i="2"/>
  <c r="K73" i="2"/>
  <c r="K27" i="2"/>
  <c r="K29" i="2"/>
  <c r="K31" i="2"/>
  <c r="K33" i="2"/>
  <c r="K35" i="2"/>
  <c r="K43" i="2"/>
  <c r="K45" i="2"/>
  <c r="K14" i="2"/>
  <c r="K18" i="2"/>
  <c r="K76" i="2"/>
  <c r="K34" i="2"/>
  <c r="K38" i="2"/>
  <c r="K100" i="2"/>
  <c r="K247" i="2"/>
  <c r="K205" i="2"/>
  <c r="K121" i="2"/>
  <c r="K209" i="2"/>
  <c r="K133" i="2"/>
  <c r="K135" i="2"/>
  <c r="K136" i="2"/>
  <c r="K137" i="2"/>
  <c r="K139" i="2"/>
  <c r="K143" i="2"/>
  <c r="K144" i="2"/>
  <c r="K149" i="2"/>
  <c r="K156" i="2"/>
  <c r="K160" i="2"/>
  <c r="K161" i="2"/>
  <c r="K170" i="2"/>
  <c r="K4" i="2"/>
  <c r="J6" i="2"/>
  <c r="J13" i="2"/>
  <c r="J33" i="2"/>
  <c r="J35" i="2"/>
  <c r="J43" i="2"/>
  <c r="J45" i="2"/>
  <c r="J14" i="2"/>
  <c r="J18" i="2"/>
  <c r="J76" i="2"/>
  <c r="J34" i="2"/>
  <c r="J38" i="2"/>
  <c r="J100" i="2"/>
  <c r="J24" i="2"/>
  <c r="J247" i="2"/>
  <c r="J205" i="2"/>
  <c r="J121" i="2"/>
  <c r="J209" i="2"/>
  <c r="J135" i="2"/>
  <c r="J136" i="2"/>
  <c r="J137" i="2"/>
  <c r="J139" i="2"/>
  <c r="J144" i="2"/>
  <c r="J148" i="2"/>
  <c r="J149" i="2"/>
  <c r="J160" i="2"/>
  <c r="J161" i="2"/>
  <c r="J163" i="2"/>
  <c r="J170" i="2"/>
  <c r="J4" i="2"/>
  <c r="C5" i="7"/>
  <c r="D25" i="7" s="1"/>
  <c r="C4" i="7"/>
  <c r="D23" i="7" s="1"/>
  <c r="F23" i="7" s="1"/>
  <c r="C6" i="7"/>
  <c r="D27" i="7" s="1"/>
  <c r="C8" i="7"/>
  <c r="D31" i="7" s="1"/>
  <c r="F31" i="7" s="1"/>
  <c r="C9" i="7"/>
  <c r="D33" i="7" s="1"/>
  <c r="C10" i="7"/>
  <c r="D35" i="7" s="1"/>
  <c r="H35" i="7" s="1"/>
  <c r="C7" i="7"/>
  <c r="D29" i="7" s="1"/>
  <c r="L29" i="7" s="1"/>
  <c r="C16" i="7"/>
  <c r="C15" i="7"/>
  <c r="D45" i="7" s="1"/>
  <c r="C14" i="7"/>
  <c r="D43" i="7" s="1"/>
  <c r="C12" i="7"/>
  <c r="D39" i="7" s="1"/>
  <c r="C11" i="7"/>
  <c r="D37" i="7" s="1"/>
  <c r="C13" i="7"/>
  <c r="D41" i="7" s="1"/>
  <c r="F33" i="7" l="1"/>
  <c r="H33" i="7"/>
  <c r="J33" i="7"/>
  <c r="L33" i="7"/>
  <c r="H37" i="7"/>
  <c r="J37" i="7"/>
  <c r="H27" i="7"/>
  <c r="F27" i="7"/>
  <c r="H29" i="7"/>
  <c r="L45" i="7"/>
  <c r="F45" i="7"/>
  <c r="J45" i="7"/>
  <c r="H45" i="7"/>
  <c r="L41" i="7"/>
  <c r="F41" i="7"/>
  <c r="H41" i="7"/>
  <c r="J41" i="7"/>
  <c r="L39" i="7"/>
  <c r="J39" i="7"/>
  <c r="F39" i="7"/>
  <c r="H39" i="7"/>
  <c r="F43" i="7"/>
  <c r="H43" i="7"/>
  <c r="J43" i="7"/>
  <c r="L43" i="7"/>
  <c r="J25" i="7"/>
  <c r="F25" i="7"/>
  <c r="L25" i="7"/>
  <c r="H25" i="7"/>
  <c r="L31" i="7"/>
  <c r="F37" i="7"/>
  <c r="L37" i="7"/>
  <c r="L35" i="7"/>
  <c r="J23" i="7"/>
  <c r="F35" i="7"/>
  <c r="L23" i="7"/>
  <c r="H23" i="7"/>
  <c r="F29" i="7"/>
  <c r="J31" i="7"/>
  <c r="L27" i="7"/>
  <c r="J29" i="7"/>
  <c r="J35" i="7"/>
  <c r="H31" i="7"/>
  <c r="J2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Rayan BEIZIG</author>
  </authors>
  <commentList>
    <comment ref="T178" authorId="0" shapeId="0" xr:uid="{C0335706-103E-4151-94FC-31AD47F8D0B5}">
      <text>
        <r>
          <rPr>
            <b/>
            <sz val="9"/>
            <color indexed="81"/>
            <rFont val="Tahoma"/>
            <family val="2"/>
          </rPr>
          <t>Rayan BEIZIG:</t>
        </r>
        <r>
          <rPr>
            <sz val="9"/>
            <color indexed="81"/>
            <rFont val="Tahoma"/>
            <family val="2"/>
          </rPr>
          <t xml:space="preserve">
mail</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2">
    <bk>
      <extLst>
        <ext uri="{3e2802c4-a4d2-4d8b-9148-e3be6c30e623}">
          <xlrd:rvb i="0"/>
        </ext>
      </extLst>
    </bk>
    <bk>
      <extLst>
        <ext uri="{3e2802c4-a4d2-4d8b-9148-e3be6c30e623}">
          <xlrd:rvb i="95"/>
        </ext>
      </extLst>
    </bk>
    <bk>
      <extLst>
        <ext uri="{3e2802c4-a4d2-4d8b-9148-e3be6c30e623}">
          <xlrd:rvb i="302"/>
        </ext>
      </extLst>
    </bk>
    <bk>
      <extLst>
        <ext uri="{3e2802c4-a4d2-4d8b-9148-e3be6c30e623}">
          <xlrd:rvb i="314"/>
        </ext>
      </extLst>
    </bk>
    <bk>
      <extLst>
        <ext uri="{3e2802c4-a4d2-4d8b-9148-e3be6c30e623}">
          <xlrd:rvb i="323"/>
        </ext>
      </extLst>
    </bk>
    <bk>
      <extLst>
        <ext uri="{3e2802c4-a4d2-4d8b-9148-e3be6c30e623}">
          <xlrd:rvb i="502"/>
        </ext>
      </extLst>
    </bk>
    <bk>
      <extLst>
        <ext uri="{3e2802c4-a4d2-4d8b-9148-e3be6c30e623}">
          <xlrd:rvb i="664"/>
        </ext>
      </extLst>
    </bk>
    <bk>
      <extLst>
        <ext uri="{3e2802c4-a4d2-4d8b-9148-e3be6c30e623}">
          <xlrd:rvb i="709"/>
        </ext>
      </extLst>
    </bk>
    <bk>
      <extLst>
        <ext uri="{3e2802c4-a4d2-4d8b-9148-e3be6c30e623}">
          <xlrd:rvb i="718"/>
        </ext>
      </extLst>
    </bk>
    <bk>
      <extLst>
        <ext uri="{3e2802c4-a4d2-4d8b-9148-e3be6c30e623}">
          <xlrd:rvb i="343"/>
        </ext>
      </extLst>
    </bk>
    <bk>
      <extLst>
        <ext uri="{3e2802c4-a4d2-4d8b-9148-e3be6c30e623}">
          <xlrd:rvb i="101"/>
        </ext>
      </extLst>
    </bk>
    <bk>
      <extLst>
        <ext uri="{3e2802c4-a4d2-4d8b-9148-e3be6c30e623}">
          <xlrd:rvb i="312"/>
        </ext>
      </extLst>
    </bk>
    <bk>
      <extLst>
        <ext uri="{3e2802c4-a4d2-4d8b-9148-e3be6c30e623}">
          <xlrd:rvb i="726"/>
        </ext>
      </extLst>
    </bk>
    <bk>
      <extLst>
        <ext uri="{3e2802c4-a4d2-4d8b-9148-e3be6c30e623}">
          <xlrd:rvb i="754"/>
        </ext>
      </extLst>
    </bk>
    <bk>
      <extLst>
        <ext uri="{3e2802c4-a4d2-4d8b-9148-e3be6c30e623}">
          <xlrd:rvb i="766"/>
        </ext>
      </extLst>
    </bk>
    <bk>
      <extLst>
        <ext uri="{3e2802c4-a4d2-4d8b-9148-e3be6c30e623}">
          <xlrd:rvb i="767"/>
        </ext>
      </extLst>
    </bk>
    <bk>
      <extLst>
        <ext uri="{3e2802c4-a4d2-4d8b-9148-e3be6c30e623}">
          <xlrd:rvb i="778"/>
        </ext>
      </extLst>
    </bk>
    <bk>
      <extLst>
        <ext uri="{3e2802c4-a4d2-4d8b-9148-e3be6c30e623}">
          <xlrd:rvb i="789"/>
        </ext>
      </extLst>
    </bk>
    <bk>
      <extLst>
        <ext uri="{3e2802c4-a4d2-4d8b-9148-e3be6c30e623}">
          <xlrd:rvb i="394"/>
        </ext>
      </extLst>
    </bk>
    <bk>
      <extLst>
        <ext uri="{3e2802c4-a4d2-4d8b-9148-e3be6c30e623}">
          <xlrd:rvb i="801"/>
        </ext>
      </extLst>
    </bk>
    <bk>
      <extLst>
        <ext uri="{3e2802c4-a4d2-4d8b-9148-e3be6c30e623}">
          <xlrd:rvb i="395"/>
        </ext>
      </extLst>
    </bk>
    <bk>
      <extLst>
        <ext uri="{3e2802c4-a4d2-4d8b-9148-e3be6c30e623}">
          <xlrd:rvb i="813"/>
        </ext>
      </extLst>
    </bk>
  </futureMetadata>
  <futureMetadata name="XLDAPR" count="1">
    <bk>
      <extLst>
        <ext uri="{bdbb8cdc-fa1e-496e-a857-3c3f30c029c3}">
          <xda:dynamicArrayProperties fDynamic="1" fCollapsed="0"/>
        </ext>
      </extLst>
    </bk>
  </futureMetadata>
  <cellMetadata count="1">
    <bk>
      <rc t="2" v="0"/>
    </bk>
  </cellMetadata>
  <valueMetadata count="2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valueMetadata>
</metadata>
</file>

<file path=xl/sharedStrings.xml><?xml version="1.0" encoding="utf-8"?>
<sst xmlns="http://schemas.openxmlformats.org/spreadsheetml/2006/main" count="3736" uniqueCount="1633">
  <si>
    <t>Généraliste</t>
  </si>
  <si>
    <t>France</t>
  </si>
  <si>
    <t>NG Travel</t>
  </si>
  <si>
    <t xml:space="preserve"> </t>
  </si>
  <si>
    <t>Mezzanine</t>
  </si>
  <si>
    <t>Luxembourg</t>
  </si>
  <si>
    <t>Agroalimentaire</t>
  </si>
  <si>
    <t>Nom</t>
  </si>
  <si>
    <t>Alcentra</t>
  </si>
  <si>
    <t>BlackRock</t>
  </si>
  <si>
    <t>EMZ</t>
  </si>
  <si>
    <t>HIG</t>
  </si>
  <si>
    <t>KKR</t>
  </si>
  <si>
    <t>Amundi</t>
  </si>
  <si>
    <t>Allianz Global Investors</t>
  </si>
  <si>
    <t>Thèse d'investissement (VE/EBITDA cible)</t>
  </si>
  <si>
    <t>Sources</t>
  </si>
  <si>
    <t>Fonds</t>
  </si>
  <si>
    <t>Contacts</t>
  </si>
  <si>
    <t>Ticket 
(m€)</t>
  </si>
  <si>
    <t>HQ</t>
  </si>
  <si>
    <t>25 - 300</t>
  </si>
  <si>
    <t>20 - 60</t>
  </si>
  <si>
    <t>Parquest Capital</t>
  </si>
  <si>
    <t>Sagard</t>
  </si>
  <si>
    <t>Dentressangle</t>
  </si>
  <si>
    <t>Eurazeo</t>
  </si>
  <si>
    <t>The Carlyle group</t>
  </si>
  <si>
    <t>Five Arrows</t>
  </si>
  <si>
    <t xml:space="preserve">Ardian Expansion </t>
  </si>
  <si>
    <t>Ardian Growth</t>
  </si>
  <si>
    <t>PAI Partners</t>
  </si>
  <si>
    <t xml:space="preserve">Keensight Capital </t>
  </si>
  <si>
    <t xml:space="preserve">Florac </t>
  </si>
  <si>
    <t>TA Associates</t>
  </si>
  <si>
    <t xml:space="preserve">Capital Croissance Edelweiss </t>
  </si>
  <si>
    <t>Capital Croissance CAIRN</t>
  </si>
  <si>
    <t>Capital Croissance K2</t>
  </si>
  <si>
    <t>Bregal Milestone</t>
  </si>
  <si>
    <t>Motion Equity Partners</t>
  </si>
  <si>
    <t>Equistone</t>
  </si>
  <si>
    <t>Towerbrook</t>
  </si>
  <si>
    <t>Andera Acto</t>
  </si>
  <si>
    <t>Andera Expansion</t>
  </si>
  <si>
    <t>Andera Croissance</t>
  </si>
  <si>
    <t>Andera Mid Cap</t>
  </si>
  <si>
    <t>Andera Life Sciences</t>
  </si>
  <si>
    <t>Chequers</t>
  </si>
  <si>
    <t xml:space="preserve">HLD </t>
  </si>
  <si>
    <t>Apax Partners</t>
  </si>
  <si>
    <t>Qualium investment</t>
  </si>
  <si>
    <t>Créadev</t>
  </si>
  <si>
    <t xml:space="preserve">Ergon Capital </t>
  </si>
  <si>
    <t>21 invest</t>
  </si>
  <si>
    <t xml:space="preserve">Groupe Chevrillon </t>
  </si>
  <si>
    <t>Quilvest</t>
  </si>
  <si>
    <t>Evolem</t>
  </si>
  <si>
    <t>Cobepa</t>
  </si>
  <si>
    <t>Inflexion</t>
  </si>
  <si>
    <t>Latour Capital</t>
  </si>
  <si>
    <t>GIMV</t>
  </si>
  <si>
    <t>Weinberg Capital Partners</t>
  </si>
  <si>
    <t>Montagu</t>
  </si>
  <si>
    <t>General atlantic</t>
  </si>
  <si>
    <t xml:space="preserve">Duke Street </t>
  </si>
  <si>
    <t>Cinven</t>
  </si>
  <si>
    <t>Archimed</t>
  </si>
  <si>
    <t xml:space="preserve">Astorg </t>
  </si>
  <si>
    <t xml:space="preserve">Nordic Capital </t>
  </si>
  <si>
    <t>CVC Capital Partners</t>
  </si>
  <si>
    <t xml:space="preserve">Londres, Paris, Hambourg, Luxemourg, Amsterdam, Copenhague, Stockholm </t>
  </si>
  <si>
    <t>IK partners</t>
  </si>
  <si>
    <t>France
Italie
Pologne</t>
  </si>
  <si>
    <t>Stephane Periquet (Managing Partner)</t>
  </si>
  <si>
    <t>Contact</t>
  </si>
  <si>
    <t>Contact qualifié (Oui/Non)</t>
  </si>
  <si>
    <t>VE: 30 - 150 m€
Entreprise en croissance</t>
  </si>
  <si>
    <t>Europe 
US
Asia</t>
  </si>
  <si>
    <t>Ticket Min 
(m€)</t>
  </si>
  <si>
    <t>Ticket Max
(m€)</t>
  </si>
  <si>
    <t>FlexEquity</t>
  </si>
  <si>
    <t>Evergreen</t>
  </si>
  <si>
    <t>Secteurs</t>
  </si>
  <si>
    <t xml:space="preserve">Remi Carnimolla (Parner, Managing Director) </t>
  </si>
  <si>
    <t>VE : 50 - 500 m€</t>
  </si>
  <si>
    <t>Majoritaire</t>
  </si>
  <si>
    <t>Minoritaire</t>
  </si>
  <si>
    <t>Venture</t>
  </si>
  <si>
    <t>Advent International</t>
  </si>
  <si>
    <t>International</t>
  </si>
  <si>
    <t>Boston, Paris, Francfort, Londres, Madrid, Milan, Luxembourg, Varsovie</t>
  </si>
  <si>
    <t xml:space="preserve">Michael Ogrinz (Managing Director - Paris) </t>
  </si>
  <si>
    <t>Non</t>
  </si>
  <si>
    <t>5 - 100</t>
  </si>
  <si>
    <t>Europe</t>
  </si>
  <si>
    <t>Stephane Bergez (Heaf of FlexEquity)</t>
  </si>
  <si>
    <t>Oui</t>
  </si>
  <si>
    <t>Type d'investissement</t>
  </si>
  <si>
    <t xml:space="preserve">2 - 7 </t>
  </si>
  <si>
    <t>CA : 5 - 30 m€</t>
  </si>
  <si>
    <t>CA : 10 - 150 m€</t>
  </si>
  <si>
    <t>Finacca</t>
  </si>
  <si>
    <t>Temasek</t>
  </si>
  <si>
    <t>Montefiore</t>
  </si>
  <si>
    <t>Argos Wityu</t>
  </si>
  <si>
    <t>Agilitas</t>
  </si>
  <si>
    <t>Stirling Square</t>
  </si>
  <si>
    <t>Unigrains</t>
  </si>
  <si>
    <t>Perwyn</t>
  </si>
  <si>
    <t>Capital Export</t>
  </si>
  <si>
    <t xml:space="preserve">Citic Capital </t>
  </si>
  <si>
    <t>Silverfleet</t>
  </si>
  <si>
    <t>L - GAM</t>
  </si>
  <si>
    <t>Search Light</t>
  </si>
  <si>
    <t>Kharis Capital</t>
  </si>
  <si>
    <t>Triton</t>
  </si>
  <si>
    <t>Tikehau</t>
  </si>
  <si>
    <t xml:space="preserve">Azulis Capital </t>
  </si>
  <si>
    <t>Pechel industries</t>
  </si>
  <si>
    <t>Apicap</t>
  </si>
  <si>
    <t>M Capital</t>
  </si>
  <si>
    <t>Momentum Invest</t>
  </si>
  <si>
    <t>Initiative &amp; Finance</t>
  </si>
  <si>
    <t>Stags</t>
  </si>
  <si>
    <t xml:space="preserve">Trocadero Capital </t>
  </si>
  <si>
    <t>NextStage</t>
  </si>
  <si>
    <t>Idia</t>
  </si>
  <si>
    <t>Alliance Entreprendre</t>
  </si>
  <si>
    <t>Extens</t>
  </si>
  <si>
    <t>Ciclad</t>
  </si>
  <si>
    <t>Turenne Capital</t>
  </si>
  <si>
    <t>Dzeta Conseil</t>
  </si>
  <si>
    <t>Galiena Capital</t>
  </si>
  <si>
    <t xml:space="preserve">Table d'extraction </t>
  </si>
  <si>
    <t xml:space="preserve">Position </t>
  </si>
  <si>
    <t>Position</t>
  </si>
  <si>
    <t>Tableau mis en page</t>
  </si>
  <si>
    <t>Ticket m€</t>
  </si>
  <si>
    <t>Catégorie</t>
  </si>
  <si>
    <t>Spécialiste</t>
  </si>
  <si>
    <t>n.a.</t>
  </si>
  <si>
    <t>Appétence pour secteur</t>
  </si>
  <si>
    <t>Grande consommation, Services B&amp;B, Industrie, Santé</t>
  </si>
  <si>
    <t>Business &amp; Tachnology Services
Consumer
Healthcare
Industrie</t>
  </si>
  <si>
    <t>Véhicules</t>
  </si>
  <si>
    <t>3 - 15</t>
  </si>
  <si>
    <t>Olivier Moatti (Associé Gérant)</t>
  </si>
  <si>
    <t>All Seas Capital</t>
  </si>
  <si>
    <t>Axio</t>
  </si>
  <si>
    <t>Paris, Lyon</t>
  </si>
  <si>
    <t>Cruiseline</t>
  </si>
  <si>
    <t xml:space="preserve">Approché dans Opérations D&amp;A </t>
  </si>
  <si>
    <t>VE : 100 - 300m€</t>
  </si>
  <si>
    <t>VE : 10 - 100 m€</t>
  </si>
  <si>
    <t>Arx, Site internet</t>
  </si>
  <si>
    <t>Arx, Site internet, Plaquette</t>
  </si>
  <si>
    <t>Novomed</t>
  </si>
  <si>
    <t>3i Group</t>
  </si>
  <si>
    <t xml:space="preserve">Plaquette </t>
  </si>
  <si>
    <t>30 - 180</t>
  </si>
  <si>
    <t>VE : 50 - 300 m€</t>
  </si>
  <si>
    <t xml:space="preserve">Romain Chuidini (Managing director) </t>
  </si>
  <si>
    <t>France, Italie, Espagne, Portugal</t>
  </si>
  <si>
    <t xml:space="preserve"> 10 - 35</t>
  </si>
  <si>
    <t>Digital</t>
  </si>
  <si>
    <t>Plaquette</t>
  </si>
  <si>
    <t>Site internet</t>
  </si>
  <si>
    <t xml:space="preserve">5 - 20 </t>
  </si>
  <si>
    <t>Florian de Gouvion Saint Cyr (Directeur Général)</t>
  </si>
  <si>
    <t>Plaquette, Site internet</t>
  </si>
  <si>
    <t>VE : 3 - 100 m€</t>
  </si>
  <si>
    <t>Londres</t>
  </si>
  <si>
    <t>Target EBITDA : 5 - 75m€</t>
  </si>
  <si>
    <t>25 - 100</t>
  </si>
  <si>
    <t>UK, Luxembourg</t>
  </si>
  <si>
    <t>Marc Ciancimino (Co-founder)
Emmanuel Logan- Moll (Managing Director)</t>
  </si>
  <si>
    <t>Ayming
Cogelec</t>
  </si>
  <si>
    <t>5 - 35</t>
  </si>
  <si>
    <t>20 - 100</t>
  </si>
  <si>
    <t>France , Belgique</t>
  </si>
  <si>
    <t xml:space="preserve">David Robin (Associé) 
Marianne Harlé (Directeur) </t>
  </si>
  <si>
    <t>Sylvain Charignon (Associé)</t>
  </si>
  <si>
    <t>Europe
US</t>
  </si>
  <si>
    <t>Bureaux</t>
  </si>
  <si>
    <t>Site internet, plaquette</t>
  </si>
  <si>
    <t>Alliance  Capital Privé</t>
  </si>
  <si>
    <t>Alliance Développement</t>
  </si>
  <si>
    <t>Alliance LBO</t>
  </si>
  <si>
    <t>0,5 -  3</t>
  </si>
  <si>
    <t>Services, Médias, Tech/digital</t>
  </si>
  <si>
    <t>CA: 0,5 - 50 m€
Jeunes sociétés innovantes</t>
  </si>
  <si>
    <t>Romain Mistre (Directeur de participation)</t>
  </si>
  <si>
    <t>VE: 10 - 200 m€
PME et ETI matures et rentables</t>
  </si>
  <si>
    <t>France, Benelux</t>
  </si>
  <si>
    <t>2 - 15</t>
  </si>
  <si>
    <t>Géographie d'investissement</t>
  </si>
  <si>
    <t>Sponsorless</t>
  </si>
  <si>
    <t>Philippe Boudriot (Directeur Executif)</t>
  </si>
  <si>
    <t>Abénex</t>
  </si>
  <si>
    <t>Abénex Croissance</t>
  </si>
  <si>
    <t>Mezz/Sponsorless</t>
  </si>
  <si>
    <t>Industrie, Service B&amp;B</t>
  </si>
  <si>
    <t>10 - 100</t>
  </si>
  <si>
    <t>Meaning small cap</t>
  </si>
  <si>
    <t xml:space="preserve">Meaning  Mid cap </t>
  </si>
  <si>
    <t>Cegape</t>
  </si>
  <si>
    <t xml:space="preserve">Novomed </t>
  </si>
  <si>
    <t>Cegape
Finacca</t>
  </si>
  <si>
    <t xml:space="preserve">Regis Lamarche </t>
  </si>
  <si>
    <t>Fonds classique</t>
  </si>
  <si>
    <t>Paris, Lyon, Bordeaux</t>
  </si>
  <si>
    <t>VE: 5 - 50 m€
Entreprises rentables et en croissance</t>
  </si>
  <si>
    <t>4 - 15</t>
  </si>
  <si>
    <t>Laurent Colléatte (Directeur général délégué) - Lyon
Nathanael Martin (Directeur Associé) - Paris
Romain Mistre (Directeur de participation)</t>
  </si>
  <si>
    <t>Transformation</t>
  </si>
  <si>
    <t>Vivalto Partners</t>
  </si>
  <si>
    <t>Familly Office</t>
  </si>
  <si>
    <t>Paris</t>
  </si>
  <si>
    <t xml:space="preserve">25 - 50 </t>
  </si>
  <si>
    <t>RDV D&amp;A 04/11/2021</t>
  </si>
  <si>
    <t>Santé : Services santé, Services B2B, software, consolidation de secteur santé (ex. Radiologie), centre de santé, dispositif médical, pharma - Pas d'EHPAD</t>
  </si>
  <si>
    <t>Tech &amp; Telecom
Consommation
Santé
Services</t>
  </si>
  <si>
    <t>VE : 10 m€ à 1000m€</t>
  </si>
  <si>
    <t>50 - 250</t>
  </si>
  <si>
    <t>15 - 50</t>
  </si>
  <si>
    <t>Developpement (2019) : 255 m€</t>
  </si>
  <si>
    <t>MidMarket (2020) : 1 600 m€</t>
  </si>
  <si>
    <t>BioDiscovery 5 (2017): 345 m€</t>
  </si>
  <si>
    <t>Cabestan Capital 2 (2016): 170 m€</t>
  </si>
  <si>
    <t>Cabestan Croissance (2020): 80 m€</t>
  </si>
  <si>
    <t>Actomezz IV (2020): 502 m€</t>
  </si>
  <si>
    <t>Caroline Remus (head Apax Developpement)</t>
  </si>
  <si>
    <t>Eddie Misrahi (Président) 
Marc Benator (Directeur associé - Santé) 
Damien de Bettignies (Directeur associé - Tech &amp; Telecom)
Bernard Pivin (Directeur associé - Service)
Bruno Candelier ((Directeur associé - Consommation)</t>
  </si>
  <si>
    <t>Alpha Private Equity</t>
  </si>
  <si>
    <t>Fance, Benelux, Italy, Allemagne, Suisse</t>
  </si>
  <si>
    <t>VE : 100 - 500 m€</t>
  </si>
  <si>
    <t>50 - 150</t>
  </si>
  <si>
    <t xml:space="preserve">Industrie, Consommation, Fashion &amp; Design, Service </t>
  </si>
  <si>
    <t>Alpha Private Equity 7 (2017) : 903 m€</t>
  </si>
  <si>
    <t>Edoardo Lanzavecchia (Managing Partner)</t>
  </si>
  <si>
    <t>France, Belgique, Allemagne, Espagne, Italie</t>
  </si>
  <si>
    <t>Amundi Innovation</t>
  </si>
  <si>
    <t>FCPR Amundi Avenir Innov (2019) : 16 m€</t>
  </si>
  <si>
    <t>2 - 10</t>
  </si>
  <si>
    <t>Innovation</t>
  </si>
  <si>
    <t>FCPR Amundi PE (2019) : 500 m€
FCP Amundi Finance et Solidarité : 300 m€</t>
  </si>
  <si>
    <t>Amundi Venture</t>
  </si>
  <si>
    <t>VE :  5 - 100 m€</t>
  </si>
  <si>
    <t>Ardens V (2016): 100 m€
Women Leadership Capital (2019) : 150 m€</t>
  </si>
  <si>
    <t>5 - 30</t>
  </si>
  <si>
    <t>Alain Esnault (Président)</t>
  </si>
  <si>
    <t>VE : 5 m€ à 50 m€</t>
  </si>
  <si>
    <t>Arx</t>
  </si>
  <si>
    <t>Santé</t>
  </si>
  <si>
    <t>Agilitas PE (2020) : 565 m€</t>
  </si>
  <si>
    <t>20 - 200</t>
  </si>
  <si>
    <t>Martin Calderbank (Managing Partner)</t>
  </si>
  <si>
    <t>Arx, site internet</t>
  </si>
  <si>
    <t>Abenex Croissance (2019) : 125 m€</t>
  </si>
  <si>
    <t>100 - 2000</t>
  </si>
  <si>
    <t>Advent International (Tech)</t>
  </si>
  <si>
    <t>Technologie</t>
  </si>
  <si>
    <t>up to 5 billions VE</t>
  </si>
  <si>
    <t>VE : 200 - 5 000 m€</t>
  </si>
  <si>
    <t>Med platform 1 (2020) : 1 000m€
Med III (2021) : 650 m€</t>
  </si>
  <si>
    <t>Fonds bancaire</t>
  </si>
  <si>
    <t>Ardian Expansion (2020) : 2 000 m€</t>
  </si>
  <si>
    <t>Arnaud Dufer (head of France)</t>
  </si>
  <si>
    <t>Louis Gordon (managing partner France)</t>
  </si>
  <si>
    <t>Argos Soditic VII (2017) : 520 m€</t>
  </si>
  <si>
    <t>Badri Ben-Grine (Directeur Exécutif)</t>
  </si>
  <si>
    <t>Crédit Mutuel Equity  (Transmission)</t>
  </si>
  <si>
    <t>Crédit Mutuel Equity (Développement)</t>
  </si>
  <si>
    <t>Meeting D&amp;A</t>
  </si>
  <si>
    <t>5 - 150</t>
  </si>
  <si>
    <t>Arkea Capital Investissement</t>
  </si>
  <si>
    <t>Vehicule : 200 m€</t>
  </si>
  <si>
    <t>Véhicule : 400 m€</t>
  </si>
  <si>
    <t>Arkea Capital Partenaire</t>
  </si>
  <si>
    <t xml:space="preserve">France (priorité sur l'Oest) </t>
  </si>
  <si>
    <t xml:space="preserve">1 - 10 </t>
  </si>
  <si>
    <t xml:space="preserve">10 - 30 </t>
  </si>
  <si>
    <t xml:space="preserve">10 - 70 </t>
  </si>
  <si>
    <t>Vehicule : 250 m€
Arkea Capital 2 (2020) : 60 m€</t>
  </si>
  <si>
    <t xml:space="preserve">Marc Brière (Managing partner) 
Cyril Miller (Paris) 
Etienne Simonnet (Paris) </t>
  </si>
  <si>
    <t>Astorg VII : 4 200 m€</t>
  </si>
  <si>
    <t>François de Mitry (Managing Partner)</t>
  </si>
  <si>
    <t>site internet, Arx</t>
  </si>
  <si>
    <t xml:space="preserve">Parkeon </t>
  </si>
  <si>
    <t>Amethis</t>
  </si>
  <si>
    <t>Amethis fond I: 253 m€
Amethis fonds II : 375 m€
Amethis Mena fonds II : 85 m€
Amethis Magreb fonds I : 75 m€
Amethis Europe Expansion : 200 m€
Amethis west africa : 45 m€</t>
  </si>
  <si>
    <t>Site internet, D&amp;A</t>
  </si>
  <si>
    <t>Afrique (Maroc essentiellement)</t>
  </si>
  <si>
    <t>Axio Croissance : 50 m€</t>
  </si>
  <si>
    <t xml:space="preserve">Luc Rigouzzo (Associé gérant) </t>
  </si>
  <si>
    <t xml:space="preserve">7 - 30 </t>
  </si>
  <si>
    <t>Sante, Sevice B2B, Agroalimentaire, Consomation</t>
  </si>
  <si>
    <t>Cristal Décisions</t>
  </si>
  <si>
    <t>Yann Collignon (Associé Gérant)</t>
  </si>
  <si>
    <t xml:space="preserve">MMF IV (2010) : 225 m€
MMF V (2017) : 215 m€
MMF VI (2020) : 200 m€ </t>
  </si>
  <si>
    <t>Midcap : 350 m€</t>
  </si>
  <si>
    <t>WCP Impact Dev#1 (115M)
WCP III (295M)</t>
  </si>
  <si>
    <t>15 - 100</t>
  </si>
  <si>
    <t>Fonds public</t>
  </si>
  <si>
    <t>Cita</t>
  </si>
  <si>
    <t>Educapital</t>
  </si>
  <si>
    <t>Idi</t>
  </si>
  <si>
    <t>Isatis</t>
  </si>
  <si>
    <t>Martek</t>
  </si>
  <si>
    <t>Alter Equity</t>
  </si>
  <si>
    <t>Fonds impact</t>
  </si>
  <si>
    <t xml:space="preserve">BlackFin </t>
  </si>
  <si>
    <t>Blackfin Tech</t>
  </si>
  <si>
    <t>Paris, Bruxelles, Frankfurt, Londres</t>
  </si>
  <si>
    <t>Blackfin Financial Services Fund I (2011) : 220 m€
Blackfin Financial Services Fund II (2016) : 400 m€
Blackfin Financial Fund III (2020) : 985 m€</t>
  </si>
  <si>
    <t>Blackfin Tech 1  (2017) : 180 m€
Blackfin Tech 2 (2021) : 350 m€</t>
  </si>
  <si>
    <t>2 - 25</t>
  </si>
  <si>
    <t>Europe de l'Ouest</t>
  </si>
  <si>
    <t>Services financiers</t>
  </si>
  <si>
    <t>Tech</t>
  </si>
  <si>
    <t>Laurent Bouyoux (founding partner)
Eric May (founding partner)
Paul Mizrahi (Founding partner)</t>
  </si>
  <si>
    <t>Julien Creuzé (Partner)</t>
  </si>
  <si>
    <t>Site internet, Arx, CF news</t>
  </si>
  <si>
    <t>VE : 10 - 150 m€</t>
  </si>
  <si>
    <t>BNP evergreen</t>
  </si>
  <si>
    <t>BNP Paribas Fortis Evergreen Fund</t>
  </si>
  <si>
    <t>Belgique</t>
  </si>
  <si>
    <t>Bruxelles</t>
  </si>
  <si>
    <t>3 - 50</t>
  </si>
  <si>
    <t>VE : 20 - 200 m€</t>
  </si>
  <si>
    <t>Koen Broothaerts (Investment Manager Senior)</t>
  </si>
  <si>
    <t>Calcium Capital</t>
  </si>
  <si>
    <t>Calcium Capital Partners I (2013) : 65 m€
Calcium Capital Partners II (2022) : 120 m€</t>
  </si>
  <si>
    <t>France
Europe</t>
  </si>
  <si>
    <t>Jean-Luc Biamonti (Associé, président du Comité Stratégique)
Paul Barry (Directeur)</t>
  </si>
  <si>
    <t>Secteurs aux paris technologiques limités</t>
  </si>
  <si>
    <t>Grospiron</t>
  </si>
  <si>
    <t>Karista (Ex Cap Décisif)</t>
  </si>
  <si>
    <t>Site Internet, Arx, Cf news</t>
  </si>
  <si>
    <t>Santé, Digital, Technologie, Newspace</t>
  </si>
  <si>
    <t>CapDecisif III (2014) : 45 m€
Digital Health Fund (2020) : 50 m€</t>
  </si>
  <si>
    <t xml:space="preserve">0 - 5 </t>
  </si>
  <si>
    <t>Yvan-Michel Ehkirch (Partner)</t>
  </si>
  <si>
    <t>Cairn Capital I (2015) : 76 m€
Cairn Capital II (2019) : 140 m€</t>
  </si>
  <si>
    <t>Site internet, Arx, CF news, Plaquette</t>
  </si>
  <si>
    <t>CA : 5 - 100 m€</t>
  </si>
  <si>
    <t>CA : 35 - 250 m€</t>
  </si>
  <si>
    <t>5  -  15</t>
  </si>
  <si>
    <t>Eric Neuplanche (Président Fondateur)
Fabrice Fleury (Associé)</t>
  </si>
  <si>
    <t>Eric Neuplanche (Président Fondateur)
Sami Chayeb (Managing Partner)</t>
  </si>
  <si>
    <t>Edelweiss Transition &amp; Impact I (2022) : 75 m€</t>
  </si>
  <si>
    <t>K2 Business Club (2019) : 200 m€</t>
  </si>
  <si>
    <t>CA : 5 - 25 m€</t>
  </si>
  <si>
    <t>1  -  7</t>
  </si>
  <si>
    <t>Industrie avancée, Services aux entreprises et financiers, Biens de cnsommation et Santé</t>
  </si>
  <si>
    <t>Jean Mathieu Sahy (Associé fondateur)</t>
  </si>
  <si>
    <t>CA : &lt; 100 m€</t>
  </si>
  <si>
    <t>Capital Export I (2011) : 50 m€
Capital Export II (2018) : 120 m€</t>
  </si>
  <si>
    <t>Plaquette, CF news, Capital finance</t>
  </si>
  <si>
    <t>Capital Flex Equity Mid Market I : 500 m€
Capza Flex Equity Mid Market II (2022) : 1 300 m€</t>
  </si>
  <si>
    <t>Capza Expansion (2020) : 500 m€</t>
  </si>
  <si>
    <t>EduServices</t>
  </si>
  <si>
    <t>Paris, Munich, Milan, Madrid, Amsterdam</t>
  </si>
  <si>
    <t>EBITDA : 12 - 50 m€</t>
  </si>
  <si>
    <t>Capza 6 Private Debt (2022) : 1 200 m€</t>
  </si>
  <si>
    <t>20 - 150</t>
  </si>
  <si>
    <t>EBITDA : 10 - 40 m€</t>
  </si>
  <si>
    <t>50  -  150</t>
  </si>
  <si>
    <t>CAPZA Flex Equity Mid Market</t>
  </si>
  <si>
    <t>CAPZA Private Debt</t>
  </si>
  <si>
    <t>Logiciels, santé, services financiers, éducation…</t>
  </si>
  <si>
    <t>France, Allemagne, Espagne, Italie, Benelux</t>
  </si>
  <si>
    <t>Capza Growth Tech (2021) : 300 m€</t>
  </si>
  <si>
    <t>Jean-Luc Cyrot (Managing Partner/ Growth tech)</t>
  </si>
  <si>
    <t>Software, ESN, e-commerce, adTech, monbilité, technologies industrielles…</t>
  </si>
  <si>
    <t>7  - 30</t>
  </si>
  <si>
    <t>Fonds de dette</t>
  </si>
  <si>
    <t>Plaquette, Site internet, Arx</t>
  </si>
  <si>
    <t>New York, Paris, Shanghai, Singapour, Munich, San Francisco, Londres, Bâle, Tel-aviv</t>
  </si>
  <si>
    <t>Jacky Abitbol (Managing Partner Innovation)</t>
  </si>
  <si>
    <t>Europe, Amérique du Nord, Chine, Asie du Sud-Est</t>
  </si>
  <si>
    <t>Cathay Health (2022) : 500 m€</t>
  </si>
  <si>
    <t>CAPZA Growth Tech</t>
  </si>
  <si>
    <t>Cathay Small Cap IV (2021) : 250 m€</t>
  </si>
  <si>
    <t>15  - 25</t>
  </si>
  <si>
    <t>Eric De la Fortelle (Managing Partner Health)</t>
  </si>
  <si>
    <t>Ming-po Cai (Founder)
Fabien Wesse (partner)</t>
  </si>
  <si>
    <t>5  - 40</t>
  </si>
  <si>
    <t>Innovation, Cartech, Energie intelligente</t>
  </si>
  <si>
    <t>5  - 50</t>
  </si>
  <si>
    <t>Cathay Capital Innovation</t>
  </si>
  <si>
    <t>Cathay Capital Health</t>
  </si>
  <si>
    <t>Cathay Capital Small Cap</t>
  </si>
  <si>
    <t>CharterHouse</t>
  </si>
  <si>
    <t>VE : 250 - 2 000 m€</t>
  </si>
  <si>
    <t>Gordon Bonnyman (Chairman)</t>
  </si>
  <si>
    <t>100  - 1 000</t>
  </si>
  <si>
    <t>Cathay Cartech (2017) : 50 m€
Cathay Smart Energy Fund (2020) : 100 m€Cathay Innovation Fund III (2022) : 1 000 m€</t>
  </si>
  <si>
    <t>CharterHouse Capital Partners VIII (2005) : 4 000 m€
CharterHouse Capital Partners IX ( 2009) : 4 000 m€
CharterHouse Capital Partners X (2015) : 2 300 m€</t>
  </si>
  <si>
    <t>Jérôme Kinas (CEO)</t>
  </si>
  <si>
    <t>Chequers Capital XVI (2011) : 2 300 m€
Chequers Capital XVII (2017) : 1 100 m€</t>
  </si>
  <si>
    <t>France, Suisse, Benelux</t>
  </si>
  <si>
    <t>1  - 20</t>
  </si>
  <si>
    <t>VE : 2 - 60 m€</t>
  </si>
  <si>
    <t>Lionel Lambert (Founding Partner)
Didier Genoud (Managing Partner)</t>
  </si>
  <si>
    <t>Ciclad 5 (2010) : 150 m€
Ciclad 6 (2018) : 180 m€</t>
  </si>
  <si>
    <t>Cinven V (2013) : 5 000 m€
Cinven VI (2016) : 7 000 m€
Cinven VII (2019) : 10 000 m€</t>
  </si>
  <si>
    <t>50  - 150</t>
  </si>
  <si>
    <t>VE : 80 - 500 m€</t>
  </si>
  <si>
    <t>Paris, Munich, Milan</t>
  </si>
  <si>
    <t>Industry, services et distribution</t>
  </si>
  <si>
    <t>Services, industriel, consommateur, services financiers, soins de santé, TMT</t>
  </si>
  <si>
    <t>Europe, Amérique du Nord</t>
  </si>
  <si>
    <t>Londres, Paris, Guernsey, Hong Kong, Madrid, Luxembourg, Milan, New York</t>
  </si>
  <si>
    <t>75  - 1 500</t>
  </si>
  <si>
    <t>Thomas Raillhac (Partner TMT Paris)</t>
  </si>
  <si>
    <t>VE : 200 - 15 000 m€</t>
  </si>
  <si>
    <t>Site Internet, Arx</t>
  </si>
  <si>
    <t>Site Internet, Arx, CF news, plaquette</t>
  </si>
  <si>
    <t>Site Internet, Arx, CF news</t>
  </si>
  <si>
    <t>Site internet, Arx</t>
  </si>
  <si>
    <t>1  - 15</t>
  </si>
  <si>
    <t>Philippe Queveau (Managing Director)</t>
  </si>
  <si>
    <t>Site Internet, Arx, CF News</t>
  </si>
  <si>
    <t>Cita (2013) : 100 m€</t>
  </si>
  <si>
    <t>Hong Kong, Shanghai, Beijing, Shenzhen, Tokyo, New York</t>
  </si>
  <si>
    <t>Chine, International</t>
  </si>
  <si>
    <t>CITIC Capital International Partners III (2011)
CITIC Capital Japan Partners III (2017)
CITIC Capital China Partners IV (2019)</t>
  </si>
  <si>
    <t>Entreprises capitalisant sur la croissance et les ressources de l'économie chinoise</t>
  </si>
  <si>
    <t>Site Internet</t>
  </si>
  <si>
    <t>Zhang Yichen (CEO)</t>
  </si>
  <si>
    <t>Europe, Etats-Unis</t>
  </si>
  <si>
    <t>Burxelles, Munich, New York</t>
  </si>
  <si>
    <t>Jean-Marie Laurent Josi (CEO)</t>
  </si>
  <si>
    <t>Cobepa Evergreen</t>
  </si>
  <si>
    <t>50  - 300</t>
  </si>
  <si>
    <t>Paris, Nairobi, New York, Shanghai, Singapore</t>
  </si>
  <si>
    <t>Bertrand De Talhouët (CEO)</t>
  </si>
  <si>
    <t>Food, Consommation durable et Santé</t>
  </si>
  <si>
    <t>Afrique, Etats-Unis, Asie de l'Est, Europe</t>
  </si>
  <si>
    <t>Etats-Unis, France, Chine</t>
  </si>
  <si>
    <t>2  - 10</t>
  </si>
  <si>
    <t>5  - 80</t>
  </si>
  <si>
    <t>Arx, Site Internet</t>
  </si>
  <si>
    <t>Food, Santé, Technologies, Energie, B2B services</t>
  </si>
  <si>
    <t>Europe, Amérique, Asie</t>
  </si>
  <si>
    <t>Domia</t>
  </si>
  <si>
    <t>Londres, Bangkok, Bruxelles, Athènes, Paris, Frankfurt, Hong Kong, Singapore, Madrid…</t>
  </si>
  <si>
    <t>200 - 1 000</t>
  </si>
  <si>
    <t>VE : 1 000 - 5 000 m€</t>
  </si>
  <si>
    <t>CVC Growth Partners II (2019) : 1 350 m€
CVC Strategic Opportunties II (2019) : 4 600 m€
CVC Asia V (2005) : 3 800 m€
CVC Capital Partners VIII (2020) : 22 000 m€</t>
  </si>
  <si>
    <t>Norbert Dentressangle (CEO)</t>
  </si>
  <si>
    <t>Lyon, Paris</t>
  </si>
  <si>
    <t xml:space="preserve">VE : 50 - 350 m£ </t>
  </si>
  <si>
    <t>Consommateurs, soins de santé, industrie et ingénierie, prestations de service</t>
  </si>
  <si>
    <t xml:space="preserve">Duke Street Capital </t>
  </si>
  <si>
    <t>10 - 100 (£)</t>
  </si>
  <si>
    <t>Charlie Troup (Managing Partner)</t>
  </si>
  <si>
    <t>France, Belgique</t>
  </si>
  <si>
    <t>10 - 40</t>
  </si>
  <si>
    <t>Claude Darmon (Founder)</t>
  </si>
  <si>
    <t>Educapital (2023) : 150 m€</t>
  </si>
  <si>
    <t>Marie-Christine Levet (Partenaire fondateur)
Litzie Maarek (Partenaire fondateur)</t>
  </si>
  <si>
    <t>1  - 10</t>
  </si>
  <si>
    <t>Edtech</t>
  </si>
  <si>
    <t xml:space="preserve">Site internet, Arx, CF News </t>
  </si>
  <si>
    <t>Eiffel investment dette</t>
  </si>
  <si>
    <t>Eiffel Impact Debt (2021) : 576 m€
Eiffel Impact Debt II (2022) : 500 m€</t>
  </si>
  <si>
    <t>Eiffel investment Equity</t>
  </si>
  <si>
    <t>EBITDA : &gt; 15 m€</t>
  </si>
  <si>
    <t>EBITDA : &lt; 20 m€</t>
  </si>
  <si>
    <t>CF News, Site Internet</t>
  </si>
  <si>
    <t>Paris, Amsterdam, New York</t>
  </si>
  <si>
    <t>Etienne Boillot (CEO/ General Partner Impact Debt)</t>
  </si>
  <si>
    <t>Eiffel Essentiel (2021) : 300 m€</t>
  </si>
  <si>
    <t>10 - 50</t>
  </si>
  <si>
    <t>CF News</t>
  </si>
  <si>
    <t>VE : 10 - 200 m€</t>
  </si>
  <si>
    <t>Jean-François Paumelle (Partner Founding)</t>
  </si>
  <si>
    <t>Ekkio Capital III (2015) : 104 m€
Ekkio Capital IV (2018) : 161 m€</t>
  </si>
  <si>
    <t>France et Europe</t>
  </si>
  <si>
    <t>Paris, Zurich</t>
  </si>
  <si>
    <t>CA : 10 - 30 m€</t>
  </si>
  <si>
    <t>Tourisme/loisirs, Santé/beauté et TIC (Test, Inspection &amp; Certification)</t>
  </si>
  <si>
    <t>Luc Chatel (Partner)</t>
  </si>
  <si>
    <t>EQT ventures</t>
  </si>
  <si>
    <t>EQT partners</t>
  </si>
  <si>
    <t>1 - 75</t>
  </si>
  <si>
    <t>Europe et Etats-Unis</t>
  </si>
  <si>
    <t>Lars Jörnow (Co Head of EQT Ventures)
Chantal Ambord (Partner/ Head of Platform)
Julien Hobeika (Partner Deal)</t>
  </si>
  <si>
    <t>Stockholm, Amsterdam, Berlin, Copenhague, Paris, San Francisco, Sydney, Singapore…</t>
  </si>
  <si>
    <t>Internet, E-commerce, technology</t>
  </si>
  <si>
    <t>EQT Ventures I (2016) : 566 m€
EQT Ventures II (2019) : 660 m€
EQT Ventures III (2022) : 1 100 m€</t>
  </si>
  <si>
    <t>10 - 1 500</t>
  </si>
  <si>
    <t>Santé, sciences de la vie, climat, consummer…</t>
  </si>
  <si>
    <t>Christian Sinding (CEO)
Nicolas Brugère (Head EQT France)</t>
  </si>
  <si>
    <t>LSP 7 (2021) : 1 000 m€
EQT X (2022) : 21 500 m€</t>
  </si>
  <si>
    <t>Equistone Partners Europe Fund V (2015) : 2 000 m€
Equistone Partners Europe Fund VI (2018) : 2 800 m€</t>
  </si>
  <si>
    <t>Londres, Amsterdam, Paris, Munich, Zurich, Birmingham, Manchester…</t>
  </si>
  <si>
    <t>Grégoire Châtillon (Senior Partner Paris)
Stanislas Gaillard (Partner Paris)</t>
  </si>
  <si>
    <t>25 -  200</t>
  </si>
  <si>
    <t>Ergon Capital Partners III (2016) : 500 m€
Ergon Capital Partners IV (2019) : 580 m€
Ergon Capital Partners V (2022) : 800 m€</t>
  </si>
  <si>
    <t>Benelux, France, Allemagne, Italie, Espagne</t>
  </si>
  <si>
    <t>industriels de niche, soins de santé, distribution, biens de consommation, luxe, services, médias, loisirs</t>
  </si>
  <si>
    <t>Denis Franquel (directeur général)</t>
  </si>
  <si>
    <t>VE : &lt; 300 m€</t>
  </si>
  <si>
    <t>35 -  75</t>
  </si>
  <si>
    <t>Etats-Unis, Europe de l'Ouest</t>
  </si>
  <si>
    <t>Paris, Berlin, Frankfurt, Londres, Luxembourg, Madrid, Milan, New York, Sao Paulo, Seoul…</t>
  </si>
  <si>
    <t>Eurazeo Ventures</t>
  </si>
  <si>
    <t>1 -  20</t>
  </si>
  <si>
    <t>Services financiers, médias, santé, technologies, internet et e-commerce</t>
  </si>
  <si>
    <t>Matthieu Baret (Managing Partner Venture)</t>
  </si>
  <si>
    <t>Benoist Grossman (CEO Managing Partner)
Christophe Bavière (CEO Senior managing partner)</t>
  </si>
  <si>
    <t>Eurazeo PME III (2017) : 658 m€
Eurazeo Growth III (2019) : 1 900 m€ 
Eurazeo PME IV (2022) : 1 000 m€</t>
  </si>
  <si>
    <t>Idinvest Digital Fund III (2018) : 350 m€
Eurazeo Smart City II Venture (2021) : 150 m€</t>
  </si>
  <si>
    <t>0 -  3</t>
  </si>
  <si>
    <t>Lyon</t>
  </si>
  <si>
    <t>Nicolas Rousset (CEO)</t>
  </si>
  <si>
    <t>Précarité, éducation (insertion professionnelle)…</t>
  </si>
  <si>
    <t>Logiciels de santé</t>
  </si>
  <si>
    <t>Arnaud Houette (Managing Partner)
Quentin Jacomet (Managing Partner)</t>
  </si>
  <si>
    <t>Site Internet, CF News</t>
  </si>
  <si>
    <t>Extens E Health Fund 2 (2018) : 50 m€
Extens E Health Fund 3 (2022) : 106 m€</t>
  </si>
  <si>
    <t>2 -  15</t>
  </si>
  <si>
    <t>VE : 3 - 20 m€</t>
  </si>
  <si>
    <t>Santé, Data et software, Technology, B2B Services</t>
  </si>
  <si>
    <t>40 -  100</t>
  </si>
  <si>
    <t>Londres, Paris, Luxembourg</t>
  </si>
  <si>
    <t>Site Internet, Arx, plaquette</t>
  </si>
  <si>
    <t>Site Internet, plaquette</t>
  </si>
  <si>
    <t>Jean-Daniel Bertoncini (Co-head)
Victor Decrion (Managing Director)</t>
  </si>
  <si>
    <t>Five Arrows Principal Investments II (2015) : 781 m€
Five Arrows Principal Investments III (2018) : 1 250 m€
Five Arrows Growth Capital (2021) 450 m€</t>
  </si>
  <si>
    <t>Evergreen Fund Florac (2009) : 500 m€</t>
  </si>
  <si>
    <t>Paris, Los Angeles</t>
  </si>
  <si>
    <t>20 -  100</t>
  </si>
  <si>
    <t>Léopold Meyer (CEO)</t>
  </si>
  <si>
    <t>10 -  30</t>
  </si>
  <si>
    <t>VE : 10 - 50 m€</t>
  </si>
  <si>
    <t>BtoB</t>
  </si>
  <si>
    <t>FCPR Galiena Capital (2011) : 150 m€</t>
  </si>
  <si>
    <t>3 -  25</t>
  </si>
  <si>
    <t>CA : &lt; 10 m€
EBITDA : &lt; 1 m€</t>
  </si>
  <si>
    <t>Geneo Capital</t>
  </si>
  <si>
    <t>Geneo Mezzanine</t>
  </si>
  <si>
    <t>François Rivolier (Managing Partner)</t>
  </si>
  <si>
    <t>Geneo Capital (2020) : 300 m€</t>
  </si>
  <si>
    <t>Geneo Mezzanine (2022) : 100 m€</t>
  </si>
  <si>
    <t>5 -  80</t>
  </si>
  <si>
    <t>Climat, Consumer, Services financiers, Santé, Life sciences et Technologie</t>
  </si>
  <si>
    <t>Asie, America, Europe</t>
  </si>
  <si>
    <t>New York, Amsterdam, Beijing, Hong Kong, Jakarta, Mexico City, Miami, Munich, Shanghai…</t>
  </si>
  <si>
    <t>Preston Mckenzie (Partner/ New York)
Achim Berg (Partner/ Munich)</t>
  </si>
  <si>
    <t>General Atlantic Investment Partners 2017 : 2 941 m€
General Atlantic Investment Partners 2019
General Atlantic Investment Partners 2021 : 6 869 m€</t>
  </si>
  <si>
    <t>25 -  250</t>
  </si>
  <si>
    <t>Antwerp, Munich, Paris, Den Haag</t>
  </si>
  <si>
    <t>Benelux, France, Allemagne</t>
  </si>
  <si>
    <t>5 -  75</t>
  </si>
  <si>
    <t>Consumer, Santé, Life sciences, Smart Industries et Sustainable Cities</t>
  </si>
  <si>
    <t>Biolam</t>
  </si>
  <si>
    <t>GIMV ARKIV Tech Fund II (2011) : 22 m€
Health &amp; Care Fund (2014) : 150 m€</t>
  </si>
  <si>
    <t>Anne Caron (Partner-Consummer)
Gautier Lefebvre (Partner Health &amp; Care)</t>
  </si>
  <si>
    <t>Immobilier</t>
  </si>
  <si>
    <t>Paris, Milan</t>
  </si>
  <si>
    <t>1-100</t>
  </si>
  <si>
    <t>Agroalimentaire/Agro-industrie</t>
  </si>
  <si>
    <t>Eric Thirouin (Chairman, managing director)</t>
  </si>
  <si>
    <t>Site/Arx</t>
  </si>
  <si>
    <t>Unilis Agtech (2020) 4M€
Fondo Agroalimentare (2018) - 55M€</t>
  </si>
  <si>
    <t>Unexo Capital innovation</t>
  </si>
  <si>
    <t>Unexo Capital investissement</t>
  </si>
  <si>
    <t>Unexo Dette privée</t>
  </si>
  <si>
    <t>Unexo mezzanine</t>
  </si>
  <si>
    <t>Rennes</t>
  </si>
  <si>
    <t>Unexo Mezzanine (2021) - 50 M€</t>
  </si>
  <si>
    <t>Unexo fonds de dette (2016) - 100 M€</t>
  </si>
  <si>
    <t>Unexo Capital Innovation (2021) - 50 M€</t>
  </si>
  <si>
    <t>0,3 -10</t>
  </si>
  <si>
    <t>France (Grand ouest)</t>
  </si>
  <si>
    <t>Rennes, Nantes, Caen, Isnauville</t>
  </si>
  <si>
    <t>Jean-Yves Carillet (Chairman)</t>
  </si>
  <si>
    <t>CA &gt; 5M€</t>
  </si>
  <si>
    <t>Paris, Besançon, Lyon, Dijon, Marseille…</t>
  </si>
  <si>
    <t>Ui (Venture)</t>
  </si>
  <si>
    <t>Ui (Majo/mino)</t>
  </si>
  <si>
    <t>0,1-5</t>
  </si>
  <si>
    <t>1-50</t>
  </si>
  <si>
    <t>VE&lt;5M€</t>
  </si>
  <si>
    <t>Santé/Agro/Service</t>
  </si>
  <si>
    <t>Olivier Jarousse (Managing partner)</t>
  </si>
  <si>
    <t>Turenne Capital (venture)</t>
  </si>
  <si>
    <t>Paris, Bordeaux, Lyon Marseille, Metz, Nice</t>
  </si>
  <si>
    <t>0 - 30</t>
  </si>
  <si>
    <t>Santé/Hotellerie/Emergence/Innovacom/Transition énergétique</t>
  </si>
  <si>
    <t>Capital santé 2 (2021) 185 M€</t>
  </si>
  <si>
    <t>Site/Arx/Plaquette</t>
  </si>
  <si>
    <t xml:space="preserve">0 - 30 </t>
  </si>
  <si>
    <t>5 - 20</t>
  </si>
  <si>
    <t>Trocadero croissance &amp; Transmission III (2021) - 185 M€</t>
  </si>
  <si>
    <t>Nicolas Gagnez (Managing partner)</t>
  </si>
  <si>
    <t>Business services, Industrial Tech, Healthcare, consumer</t>
  </si>
  <si>
    <t>Londres, Amsterdam, Copenhague, Francfort, Helsinki, Luxembourg,Milan, NYC, Oslo, Shangai, Stockholm</t>
  </si>
  <si>
    <t>30 - 80
200 - 500</t>
  </si>
  <si>
    <t>30
200</t>
  </si>
  <si>
    <t>80
500</t>
  </si>
  <si>
    <t>30M€&lt;VE&lt;80M€
400M€&lt;VE&lt;2Mds€</t>
  </si>
  <si>
    <t>Helen Williams (Head partner)</t>
  </si>
  <si>
    <t>Trilantic Europe</t>
  </si>
  <si>
    <t>Vittorio Pignatti-Morano (Founding Partner)</t>
  </si>
  <si>
    <t>Londres, Luxembourg, Madrid, Milan</t>
  </si>
  <si>
    <t>Consumer&amp;Leisure, Industry &amp; Energy transition, Telecom, Business services, Healthcare</t>
  </si>
  <si>
    <t>Trilantic Europe 6 (2021) - 925M€</t>
  </si>
  <si>
    <t>10 - 300</t>
  </si>
  <si>
    <t>50M€&lt;VE&lt;2Mds€
10M€&lt;EBITDA&lt;500M€</t>
  </si>
  <si>
    <t>Tikehau (Venture)</t>
  </si>
  <si>
    <t>Tikehau (Dette privée)</t>
  </si>
  <si>
    <t>Digitalisation/Sustainability</t>
  </si>
  <si>
    <t>Business services, Consumer, Financial services, Healthcare, Technology</t>
  </si>
  <si>
    <t>Boston</t>
  </si>
  <si>
    <t>Boston, Menlo Park, Austin, Londres, Bombay, Hong-kong</t>
  </si>
  <si>
    <t>Monde</t>
  </si>
  <si>
    <t>Brian J. Conway (Chairman)</t>
  </si>
  <si>
    <t>70 - 500</t>
  </si>
  <si>
    <t>Londres, Jersey</t>
  </si>
  <si>
    <t>Marc Lamure (Head)</t>
  </si>
  <si>
    <t>Suresnes</t>
  </si>
  <si>
    <t>0,3 - 10</t>
  </si>
  <si>
    <t>Grand ouest</t>
  </si>
  <si>
    <t>Valérie Allain Dupre (valerie.allain-dupre@soderogestion.fr)</t>
  </si>
  <si>
    <t>Nantes, Rennes, Brest</t>
  </si>
  <si>
    <t xml:space="preserve">Sodero </t>
  </si>
  <si>
    <t>Nantes</t>
  </si>
  <si>
    <t>Sodero Participations
Bretagne Participations</t>
  </si>
  <si>
    <t>Site</t>
  </si>
  <si>
    <t>Siparex (Mezzanine)</t>
  </si>
  <si>
    <t>Site/arx</t>
  </si>
  <si>
    <t>Berlin, Bruxelles, Lille, Milan, Munich, Nantes, Paris, Strasbourg, Toulouse</t>
  </si>
  <si>
    <t>10M€&lt;CA&lt;300M€</t>
  </si>
  <si>
    <t>3 - 30</t>
  </si>
  <si>
    <t>Siparex (Entrepreneur)</t>
  </si>
  <si>
    <t>2 - 8</t>
  </si>
  <si>
    <t>PME (5M€&lt;CA&lt;50M€)</t>
  </si>
  <si>
    <t>Siparex (ETI)</t>
  </si>
  <si>
    <t>ETI 5 - 450M€</t>
  </si>
  <si>
    <t>20 - 50</t>
  </si>
  <si>
    <t>Santé, Transition energétique, Industrie, Technologie&amp;service, agroalimentaire</t>
  </si>
  <si>
    <t>ETI (CA&lt;500M€)</t>
  </si>
  <si>
    <t>Siparex (Midcap)</t>
  </si>
  <si>
    <t xml:space="preserve">5 -20 </t>
  </si>
  <si>
    <t>Transition énergétique</t>
  </si>
  <si>
    <t>Technologie, Santé</t>
  </si>
  <si>
    <t>Montréal, Toronto, NYC, Paris, Denver, Naples</t>
  </si>
  <si>
    <t>Transition énergétique, Transition agricole, Economie circulaire, Inclusion sociale</t>
  </si>
  <si>
    <t>10M€&lt;CA&lt;250M€</t>
  </si>
  <si>
    <t>10 - 30</t>
  </si>
  <si>
    <t>Luxembourg, Dubai, Hong-Kong, Londres, NYC, Paris</t>
  </si>
  <si>
    <t>Alexis Meffre ( Chairman)</t>
  </si>
  <si>
    <t>20 - 70</t>
  </si>
  <si>
    <t>20 - 75</t>
  </si>
  <si>
    <t>Qualium Fund III (2021) - 400M€</t>
  </si>
  <si>
    <t>Londres, Luxembourg, Milan, Paris</t>
  </si>
  <si>
    <t>Energie renouvelable, Hotellerie, Disruption (Toute entreprise venant disrupter son secteur)</t>
  </si>
  <si>
    <t xml:space="preserve">Thomas Rottner (Managing partner) </t>
  </si>
  <si>
    <t xml:space="preserve">Londres, Paris </t>
  </si>
  <si>
    <t>Technologie, Service, Santé, Agroalimentaire</t>
  </si>
  <si>
    <t>20 -200</t>
  </si>
  <si>
    <t>100M€&lt;VE&lt;500M€</t>
  </si>
  <si>
    <t>Jas Birring (Head partner)</t>
  </si>
  <si>
    <t>CA&gt;8M€
EBITDA &gt;1,5 M€</t>
  </si>
  <si>
    <t xml:space="preserve">3 - 10 </t>
  </si>
  <si>
    <t>Services B2B, Health&amp;Care, Biens de consommation</t>
  </si>
  <si>
    <t>Laurence Bouttier (Partner)</t>
  </si>
  <si>
    <t xml:space="preserve">Business services, Food&amp;Consumer, General industrials, Healthcare </t>
  </si>
  <si>
    <t>Paris, Londres, Luxembourg, Madrid, Milan, Munich, NYC, Stockholm</t>
  </si>
  <si>
    <t>PAI Mid-Market (2020) - 920M€</t>
  </si>
  <si>
    <t>David Richyh (Head partner)</t>
  </si>
  <si>
    <t>Paris, Bruxelles, Munich, Zurich</t>
  </si>
  <si>
    <t>Fabien Prevost (CIO)</t>
  </si>
  <si>
    <t xml:space="preserve">Omnes (Venture) </t>
  </si>
  <si>
    <t>2 - 7</t>
  </si>
  <si>
    <t>DeepTech</t>
  </si>
  <si>
    <t xml:space="preserve">Paris, Bruxelles, Munich, Zurich </t>
  </si>
  <si>
    <t>Série A, B &amp; C</t>
  </si>
  <si>
    <t>Omnes (Sustainable cities)</t>
  </si>
  <si>
    <t>Omnes (Renewable energy)</t>
  </si>
  <si>
    <t>Energies renouvelables</t>
  </si>
  <si>
    <t>Capenergie 4 (2019) - 660M€</t>
  </si>
  <si>
    <t xml:space="preserve">75 - 150 </t>
  </si>
  <si>
    <t>Healthcare, Technology&amp;Payments, Financial services, Indusrial &amp; Business services</t>
  </si>
  <si>
    <t>USA, Scandinavie, UK, Allemagne</t>
  </si>
  <si>
    <t>50 - 300</t>
  </si>
  <si>
    <t>VE &gt; 300M€</t>
  </si>
  <si>
    <t>Per E. Larsson (Chairman)</t>
  </si>
  <si>
    <t>Jersey</t>
  </si>
  <si>
    <t>Jersey, Copenhague, Francfort, Helsinki, Londres, Luxembourg, NYC, Oslo, Seoul, Stockholm</t>
  </si>
  <si>
    <t>Digital, Santé intelligente, Innovation environnementale</t>
  </si>
  <si>
    <t>NextStage Championnes III (2022) -135M€</t>
  </si>
  <si>
    <t>France, Allemagne, Benelux, Suisse</t>
  </si>
  <si>
    <t>50 - 200</t>
  </si>
  <si>
    <t>Paris, Francfort, Lyon, Nantes, Toulouse</t>
  </si>
  <si>
    <t>Naxicap Investment Opportunities II (2021) - 860M€</t>
  </si>
  <si>
    <t>VE&lt;300M€</t>
  </si>
  <si>
    <t>Motion IV (2021) - 450</t>
  </si>
  <si>
    <t>Patrick Eisenchterer</t>
  </si>
  <si>
    <t>CA&gt;30M€
30M€&lt;VE&lt;300M€</t>
  </si>
  <si>
    <t>Charlotte Lezius-Doncel (co-fondateur), Frederick Crot (co-fondateur)</t>
  </si>
  <si>
    <t>Raise Investissement</t>
  </si>
  <si>
    <t>Raise Impact</t>
  </si>
  <si>
    <t>175M€</t>
  </si>
  <si>
    <t>1 - 7</t>
  </si>
  <si>
    <t>Site/arx/Plaquette</t>
  </si>
  <si>
    <t>410M€</t>
  </si>
  <si>
    <t>Siparex Intermezzo 2 (2020) - 200M€</t>
  </si>
  <si>
    <t>Siparex Entrepreneur 5 (2021) - 34 M€</t>
  </si>
  <si>
    <t>20M€&lt;VE&lt;200M€</t>
  </si>
  <si>
    <t>40&lt;VE&lt;300</t>
  </si>
  <si>
    <t>Naxicap (Small cap)</t>
  </si>
  <si>
    <t>10M€&lt;EBITDA&lt;30M€</t>
  </si>
  <si>
    <t>8 - 50</t>
  </si>
  <si>
    <t>Naxicap (midcap)</t>
  </si>
  <si>
    <t>10M€&lt;VE&lt;50M€
2M€&lt;EBITDA&lt;10M€</t>
  </si>
  <si>
    <t>LT Capital</t>
  </si>
  <si>
    <t xml:space="preserve">3 -12 </t>
  </si>
  <si>
    <t>LTC 3 (2018) - 105M€</t>
  </si>
  <si>
    <t>Xavier Poppe (chairman)</t>
  </si>
  <si>
    <t>Lcatterton (NA Buyout)</t>
  </si>
  <si>
    <t>Lcatterton (Latin America)</t>
  </si>
  <si>
    <t>Lcatterton (Asia)</t>
  </si>
  <si>
    <t>Lcatterton (Europe)</t>
  </si>
  <si>
    <t>Amérique du Nord</t>
  </si>
  <si>
    <t>NYC</t>
  </si>
  <si>
    <t>60 - 400</t>
  </si>
  <si>
    <t>10 - 60</t>
  </si>
  <si>
    <t>LCLA II (2017) - 400 M€</t>
  </si>
  <si>
    <t>Amérique Latine</t>
  </si>
  <si>
    <t>40 - 75</t>
  </si>
  <si>
    <t>25 - 75</t>
  </si>
  <si>
    <t>Europe de l'ouest</t>
  </si>
  <si>
    <t>Asie</t>
  </si>
  <si>
    <t>Greenwitch (USA)</t>
  </si>
  <si>
    <t>Paris, Luxembourg, Milan, London</t>
  </si>
  <si>
    <t>NYC, Mexico, Bogota, Sao Paulo</t>
  </si>
  <si>
    <t>Greenwitch (USA), Miami</t>
  </si>
  <si>
    <t>600M€</t>
  </si>
  <si>
    <t>1,3 Mds€</t>
  </si>
  <si>
    <t>615M€</t>
  </si>
  <si>
    <t>Lcatterton (NA Growth)</t>
  </si>
  <si>
    <t>Site/Arx/Plaquettes</t>
  </si>
  <si>
    <t>Eduardo Velasco (Partner à Paris)</t>
  </si>
  <si>
    <t>MBO Capital 5 (2021) - 320 M€</t>
  </si>
  <si>
    <t>MBO+ (Buyout)</t>
  </si>
  <si>
    <t>25M€&lt;VE&lt;150M€</t>
  </si>
  <si>
    <t>MBO+ (Sponsorless)</t>
  </si>
  <si>
    <t>Eric Dejoie (Partner)</t>
  </si>
  <si>
    <t>Site/arx/plaquette</t>
  </si>
  <si>
    <t>15 - 150</t>
  </si>
  <si>
    <t>France + développement à l'international</t>
  </si>
  <si>
    <t>Pais</t>
  </si>
  <si>
    <t>Services B2C (santé, éducation…), Services B2B (distribution, services aux collectivités…), tourisme/loisirs</t>
  </si>
  <si>
    <t>25M€&lt;VE&lt;750M€
3M€&lt;EBITDA&lt;50M€
25M€&lt;CA&lt;250M€</t>
  </si>
  <si>
    <t>MML</t>
  </si>
  <si>
    <t>50M€&lt;VE&lt;300M€</t>
  </si>
  <si>
    <t>Industrie &amp; service (B2B)</t>
  </si>
  <si>
    <t>Europe, USA</t>
  </si>
  <si>
    <t>Londres, Dublin, NYC, Paris</t>
  </si>
  <si>
    <t xml:space="preserve">Henry-Louis Mérieux (Managing partner) </t>
  </si>
  <si>
    <t xml:space="preserve">Vehicule I (2021) 600 - 700 m€ 
2/3 investis dans Vivalto santé - reste 1/3 à investir sur 6 - 8 deals </t>
  </si>
  <si>
    <t>Triton IV Continuation (2022) - 1 630M€
Triton smaller mid-cap (2020) - 815M€</t>
  </si>
  <si>
    <t xml:space="preserve">TDL V (2020) - 3 300M€
Tikehau Homunity (2020) - 27M€
</t>
  </si>
  <si>
    <t>TA Debt Fond V (2022) - 924 M€
TA Select Ops II (2021) - 1 321M€
TA IV ( 2021) - 11 008M€</t>
  </si>
  <si>
    <t>Nordic Capital XI (2022) - 9 000 M€
Nordic Capital Evolution (2021) - 1200 M€
Nordic Capital X (2020) - 6 100M€</t>
  </si>
  <si>
    <t>30 -  100</t>
  </si>
  <si>
    <t>Cyrille Chevrillon (CEO)
François de Guitaut (Managing Partner)</t>
  </si>
  <si>
    <t>CA : 10 - 250 m€</t>
  </si>
  <si>
    <t>Family office</t>
  </si>
  <si>
    <t>CA : &gt; 800 m€</t>
  </si>
  <si>
    <t>Europe, USA, Canada, Brésil</t>
  </si>
  <si>
    <t>Miami, Atlanta, Boston, New York, Chicago, Hambourg, Londres, Los Angeles, Luxembourg, Milan, Paris, Madrid, Rio, Bogota</t>
  </si>
  <si>
    <t>HIG Capital Partners VI (2020) : 1 150 m€
HIG Europe Capital Partners III (2020) : 1 100 m€
HIG Europe Middle Market LBO Fund (2021) : 2 000 m€</t>
  </si>
  <si>
    <t>10 -  250</t>
  </si>
  <si>
    <t xml:space="preserve">Olivier Boyadjian (Manaing Director Head of France)
</t>
  </si>
  <si>
    <t>Site Internet, Plaquette</t>
  </si>
  <si>
    <t>25 -  500</t>
  </si>
  <si>
    <t>Business &amp; Financial Services, Healthcare, Industry, Retail, Consumer &amp; Leisure, Tech, Media &amp; Telecommunication</t>
  </si>
  <si>
    <t>Site Internet, Plaquette, Arx</t>
  </si>
  <si>
    <t>Cédric Boxberger (Partner)</t>
  </si>
  <si>
    <t>Luxembourg, Milan, Paris, Zurich</t>
  </si>
  <si>
    <t>Christian Langlois - Meurienne (CEO)
Julien Bentz (Managing Partner)</t>
  </si>
  <si>
    <t>1  -  50</t>
  </si>
  <si>
    <t>Agroalimentaire, viticoles, transition énergétique, foncier-forêts-bois</t>
  </si>
  <si>
    <t>Anne-Caroline PACE TUFFERY (Directrice générale)</t>
  </si>
  <si>
    <t>Site Internet, Arx, Plaquette</t>
  </si>
  <si>
    <t>Agroalimentaire : 800 m€
Diversifié (fonds card) : 340 m€</t>
  </si>
  <si>
    <t>VE : 15 - 500 m€
CA : &lt; 30 m€</t>
  </si>
  <si>
    <t>France, Europe</t>
  </si>
  <si>
    <t>2  -  15</t>
  </si>
  <si>
    <t>VE : &gt; 75 m€</t>
  </si>
  <si>
    <t>Plaquette, site internet</t>
  </si>
  <si>
    <t>France, Europe de l'Ouest</t>
  </si>
  <si>
    <t>Arnaud Mendelsohn (directeur associé)</t>
  </si>
  <si>
    <t>VE : &lt; 150 m€</t>
  </si>
  <si>
    <t>IK Minority Partnership Funds I (2018) : 350 m€
IK IX Fund (2020) : 2 850 m€
IK Small Cap III (2021) : 1 200 m€</t>
  </si>
  <si>
    <t>10 -  300</t>
  </si>
  <si>
    <t>Business Services, healthcare, consumer, industrials</t>
  </si>
  <si>
    <t>Rémi Buttiaux (Managing Partner)
Vincent Elriz (Partner)</t>
  </si>
  <si>
    <t>Batisanté</t>
  </si>
  <si>
    <t>Londres, Amsterdam, Bengaluru, Boston, Manchester, Sao Paulo, Shanghai, Singapore</t>
  </si>
  <si>
    <t>Europe, UK</t>
  </si>
  <si>
    <t>Inflexion Enterprise Fund V (2019) : 453 m€
Inflexion Supllemental Fund V (2019) : 679 m€
Inflexion Buyout Fund VI (2021) : 2 819 m€</t>
  </si>
  <si>
    <t>Simon Turner (Managing Partner)
John Hartz (Managing Partner)</t>
  </si>
  <si>
    <t>Bridgepoint (Small Cap)</t>
  </si>
  <si>
    <t>UK, Europe du Nord</t>
  </si>
  <si>
    <t>Londres, Amsterdam, Franckfurt, Luxembourg, New York, Paris, San Francisco, Stockholm</t>
  </si>
  <si>
    <t>Bridgepoint Europe VI (2017) : 5 800 m€
Bridgepoint Direct Lending III (2018) : 4 200 m€
Bridgepoint Development Capital IV (2020) : 1 560 m€
Bridgepoint Europe VII (2022) : 4 625 m€</t>
  </si>
  <si>
    <t>Bridgepoint (lower Mid Cap)</t>
  </si>
  <si>
    <t>Thomas Moussallieh (investment director)</t>
  </si>
  <si>
    <t>Jan Bruennler (Managing Partner)</t>
  </si>
  <si>
    <t>Software, Data, healthcare, financial technology, consumer</t>
  </si>
  <si>
    <t>Bregal Milestone Fund I (2018) : 400 m€
Bregal Milestone Fund II (2023) : 770 m€</t>
  </si>
  <si>
    <t>5  -  50</t>
  </si>
  <si>
    <t>entreprises du numérique</t>
  </si>
  <si>
    <t>Isai (expansion)</t>
  </si>
  <si>
    <t>Jean-David Chamboredon (CEO)
Pierre Dumas (Investment Director)</t>
  </si>
  <si>
    <t>0,5  -  5</t>
  </si>
  <si>
    <t>Isai (venture)</t>
  </si>
  <si>
    <t>Jean-David Chamboredon (CEO)
Arnaud De Scorbiac (CAP Venture Partner)</t>
  </si>
  <si>
    <t>Software, engineering, green, construction, immobilier, infrastructures de mobilité, énergie</t>
  </si>
  <si>
    <t>ISAI Cap Venture (2019) : 90 m€
ISAI Venture III (2020) : 120 m€
ISAI Build Venture (2023) : 80 m€</t>
  </si>
  <si>
    <t>ISAI Venture II (2015) : 75 m€
ISAI Expansion II (2018) : 150 m€</t>
  </si>
  <si>
    <t>France, USA</t>
  </si>
  <si>
    <t xml:space="preserve"> 3 - 10 </t>
  </si>
  <si>
    <t>Alter Equity 3P II (2020) : 110 M €</t>
  </si>
  <si>
    <t>Startup/ Entreprises dont l'activité a un impact fort et positif sur l'environnement</t>
  </si>
  <si>
    <t>CA &gt; 300 K €</t>
  </si>
  <si>
    <t>Site Internet/ Arx</t>
  </si>
  <si>
    <t xml:space="preserve">Non </t>
  </si>
  <si>
    <t xml:space="preserve">Paris, Abidjian, Luxembourg, Nairobi, Casablanca </t>
  </si>
  <si>
    <t>Toulouse</t>
  </si>
  <si>
    <t xml:space="preserve">Marseille, Lyon, Bordeaux, Toulouse </t>
  </si>
  <si>
    <t xml:space="preserve">FPIC, IXO CO-INVEST BA DEVELOPPEMENT(2021) : 22,5M €        FIP APL (2019) : 24 M €                                                                     FPCI IXO 4 (2019) : 200 M€      
FIP APL (2020) : 19 M €    </t>
  </si>
  <si>
    <t>2  -  30</t>
  </si>
  <si>
    <t>non</t>
  </si>
  <si>
    <t>CA: 15-20 M€</t>
  </si>
  <si>
    <t xml:space="preserve">Europe </t>
  </si>
  <si>
    <t xml:space="preserve">Paris, Londres </t>
  </si>
  <si>
    <t xml:space="preserve">Jose Franca ( operating partner) </t>
  </si>
  <si>
    <t xml:space="preserve">New York </t>
  </si>
  <si>
    <t>Madrid, Paris, Luxembourg, Frankfurt, Dublin, Stockolhm, Copenhagen, Dubai, Riyadh, Mumbai, Gurugram, Singapore, Sydney, Seoul; Beijing, Tokyo, Hong Kong, Seoul, New York, Miami, hudson,San Fransisco</t>
  </si>
  <si>
    <t>75-750</t>
  </si>
  <si>
    <t xml:space="preserve">Europe, Amérique du Nord, Asie </t>
  </si>
  <si>
    <t xml:space="preserve">                  KKR Global Infrastructure (2022) :14279 M€
KKR North America Fund: 16733€
Healthcare Strategic Growth fund II : 3338 M€                         KKR European fund VI (2021): 7045M€</t>
  </si>
  <si>
    <t>entreprises technologiques positionnées sur les médias digitaux et internet.</t>
  </si>
  <si>
    <t>15-45</t>
  </si>
  <si>
    <t xml:space="preserve">Cédric Bannel (associé Fondateur) </t>
  </si>
  <si>
    <t xml:space="preserve">Healthcare, Technology Media and Communications, Industrial, Retail </t>
  </si>
  <si>
    <t xml:space="preserve">Johannes Huth (Partney &amp; Chairman ,EMEA) </t>
  </si>
  <si>
    <t>VE: 50-200</t>
  </si>
  <si>
    <t xml:space="preserve">France </t>
  </si>
  <si>
    <t>3  -  18</t>
  </si>
  <si>
    <t xml:space="preserve">Laurent Baudino  (Directeur associé)  </t>
  </si>
  <si>
    <t>métiers du digital, de la santé, des services et des technologies de pointe</t>
  </si>
  <si>
    <t>VE : 5-80 m€</t>
  </si>
  <si>
    <t xml:space="preserve">Towerbrook Investors V (2018): 3799 M€
Towerbrook Structured Opportunities (2018) : 939 M €
</t>
  </si>
  <si>
    <t xml:space="preserve">Amérique du Nord, Europe de l'Ouest </t>
  </si>
  <si>
    <t>New York</t>
  </si>
  <si>
    <t xml:space="preserve">New York, Frankfurt, London, Madrid, Paris </t>
  </si>
  <si>
    <t xml:space="preserve">Neal Moszkowski (Founder and Co-chair ) </t>
  </si>
  <si>
    <t xml:space="preserve">VE : 75-1500 M €
</t>
  </si>
  <si>
    <t xml:space="preserve">Fond tourisme cote d'azur (2020) : 60M€                                Fond tourisme Occitanie (2019): 101 M€                                  Fond Entrepreneurs Occitanie Ouest (2018) : 15 M€            </t>
  </si>
  <si>
    <t>Paris, Toulouse, Nice, Marseille, Bordeaux, Montpellier</t>
  </si>
  <si>
    <t>FPCI Momentum Invest I (2018) : 110 M€</t>
  </si>
  <si>
    <t>3-15</t>
  </si>
  <si>
    <t>10 &lt; CA &gt;100 M €</t>
  </si>
  <si>
    <t xml:space="preserve">Alain Cochenet (Associé- Fondateur) </t>
  </si>
  <si>
    <t xml:space="preserve">PME du secteur des services </t>
  </si>
  <si>
    <t xml:space="preserve">Francfort, Londres, Luxembourg, New York, Paris, Varsovie </t>
  </si>
  <si>
    <t xml:space="preserve">Europe, Etats-Unis </t>
  </si>
  <si>
    <t xml:space="preserve">Europe de l'Ouest, Frqnce </t>
  </si>
  <si>
    <t>2  -   20</t>
  </si>
  <si>
    <t>Marcel KATZ (Président)</t>
  </si>
  <si>
    <t xml:space="preserve">Immobilier et sociétés en croissance </t>
  </si>
  <si>
    <t>Parquest Capital  (2017): 310 M €</t>
  </si>
  <si>
    <t>Carlyle Credit Opportunities Fund II (2022) : 3864 M€</t>
  </si>
  <si>
    <t xml:space="preserve">Toute zone géographique </t>
  </si>
  <si>
    <t>Washington</t>
  </si>
  <si>
    <t xml:space="preserve">Barcelone, Amsterdam, Beijing, Dubai, Dublin, Hong kong, Jakarta, Lima, London, Milan, Mumbai </t>
  </si>
  <si>
    <t>60</t>
  </si>
  <si>
    <t>6-150</t>
  </si>
  <si>
    <t xml:space="preserve">Sebastian Ahrens (Partner) </t>
  </si>
  <si>
    <t>healthcare, financial sector services, critical data, digital infrastructure, education</t>
  </si>
  <si>
    <t>200&lt;VE&gt;1000 M €</t>
  </si>
  <si>
    <t>Montagu VI (2019) :  3300 M€</t>
  </si>
  <si>
    <t>Communications, Media, Financial Services, Business Services</t>
  </si>
  <si>
    <t xml:space="preserve">New York, Toronto, London, Miami </t>
  </si>
  <si>
    <t xml:space="preserve">Amérique du Nord, Europe, Asie, Moyen Orient </t>
  </si>
  <si>
    <t>LFPI debt</t>
  </si>
  <si>
    <t>LFPI Capital Investment</t>
  </si>
  <si>
    <t>Paris, Milan, Allemagne, Genève, Luxembourg, Autriche, New York</t>
  </si>
  <si>
    <t>5-50</t>
  </si>
  <si>
    <t>5-100</t>
  </si>
  <si>
    <t>10&lt;CA&lt;500 M€</t>
  </si>
  <si>
    <t>tous les secteurs de l’économie (agroalimentaire, santé, distribution, BTP, industries, services)</t>
  </si>
  <si>
    <t xml:space="preserve">Site/Arx </t>
  </si>
  <si>
    <t>Sociétés industrielles et de services</t>
  </si>
  <si>
    <t>Pierre MORISSEAU
Directeur Associé</t>
  </si>
  <si>
    <t>15-50</t>
  </si>
  <si>
    <t>30&lt;CA&gt;150 M€</t>
  </si>
  <si>
    <t>Hervé Fonta (Président)</t>
  </si>
  <si>
    <t>10 M€&lt;CA&gt;30 M€</t>
  </si>
  <si>
    <t>5-15</t>
  </si>
  <si>
    <t>entreprises françaises en croissance et non cotées</t>
  </si>
  <si>
    <t>Meanings Private Equity Growth (2020) : 50 M€</t>
  </si>
  <si>
    <t>Stirling Square Capital Partners Fund IV (2020) : 950M€</t>
  </si>
  <si>
    <t>50-500</t>
  </si>
  <si>
    <t>Industrie, Santé, Digital, Services, Agro-alimentaire</t>
  </si>
  <si>
    <t>50M€ &lt; VE &gt; 500 M€</t>
  </si>
  <si>
    <t xml:space="preserve">Pechel IV </t>
  </si>
  <si>
    <t xml:space="preserve">Platina Partners fund </t>
  </si>
  <si>
    <t xml:space="preserve">Platina Partners Venture </t>
  </si>
  <si>
    <t>2-10</t>
  </si>
  <si>
    <t xml:space="preserve">MBO Capital 5 (2021) - 320 M€ </t>
  </si>
  <si>
    <t>Londres, Francfort, USA, Tokyo, Hong-Kong, Singapore, Sydney</t>
  </si>
  <si>
    <t>500 - 1000</t>
  </si>
  <si>
    <t>Onex</t>
  </si>
  <si>
    <t>Onex Partners V (2017) 4625 M€</t>
  </si>
  <si>
    <t>Toronto</t>
  </si>
  <si>
    <t>Amérique du Nord, UK</t>
  </si>
  <si>
    <t>Toronto, Boston, Englewood, Londres, NYC</t>
  </si>
  <si>
    <t xml:space="preserve">200 - </t>
  </si>
  <si>
    <t>n.d</t>
  </si>
  <si>
    <t>Business services &amp; softwares, Consumer, Financial services, Healthcare, Industry</t>
  </si>
  <si>
    <t>Investindustrial</t>
  </si>
  <si>
    <t>InvestIndustrial Growth III : 1 210 M€ (2022)
CIICF : 600 M€ (2020)
Investdustrial VII : 3 750 M€ (2019)</t>
  </si>
  <si>
    <t>Londres, Lugano, Luxembourg, Madrid, NYC, Paris, Shangai</t>
  </si>
  <si>
    <t>10 - 600
30 - 1000</t>
  </si>
  <si>
    <t>10
30</t>
  </si>
  <si>
    <t>600
1000</t>
  </si>
  <si>
    <t>C. Dupont (Senior Principal)</t>
  </si>
  <si>
    <t>Consumer &amp; leisure, Healthcare, Services, Industry, Technology</t>
  </si>
  <si>
    <t>Blackstone</t>
  </si>
  <si>
    <t>Blackstone Strategic Partners (2023) : 20 973 M€</t>
  </si>
  <si>
    <t>Europe, Amerique du Nord, Asie</t>
  </si>
  <si>
    <t>70 - 1000</t>
  </si>
  <si>
    <t>30 - 300</t>
  </si>
  <si>
    <t>PME/ETI</t>
  </si>
  <si>
    <t>75 - 750</t>
  </si>
  <si>
    <t>10 - 400</t>
  </si>
  <si>
    <t>10 - 35</t>
  </si>
  <si>
    <t>Sagard IV (2022) - 830 M€</t>
  </si>
  <si>
    <t>40 -200</t>
  </si>
  <si>
    <t>Site/arx/CF News</t>
  </si>
  <si>
    <t xml:space="preserve">Frédéric Chiche (Managing Partner/ Capza Expansion)
</t>
  </si>
  <si>
    <t>Guillaume Basquin (Managing Partner/ Flex Equity)</t>
  </si>
  <si>
    <t>12 - 50</t>
  </si>
  <si>
    <t>CAPZA Transition</t>
  </si>
  <si>
    <t>Annie Laure Servel (Managing Partner)
Constantin Kryvian (Directeur)</t>
  </si>
  <si>
    <t>EBITDA &gt; 8 m€</t>
  </si>
  <si>
    <t>CAPZA FlexEquity  (ex-expansion)</t>
  </si>
  <si>
    <t>LBO France (small cap)</t>
  </si>
  <si>
    <t>LBO France (mid cap)</t>
  </si>
  <si>
    <t>Guillaume Rebaudet (Partner)
Antoine Fustier (Directeur)</t>
  </si>
  <si>
    <t>Pierre Bordeaux Montrieux (Partner)</t>
  </si>
  <si>
    <t>Cyril Fromager (Partner)</t>
  </si>
  <si>
    <t>Richard Dalaud (Partner)</t>
  </si>
  <si>
    <t>Nicolas Piau (Partner)</t>
  </si>
  <si>
    <t>Siparex Transition energertique (Capital Partners)</t>
  </si>
  <si>
    <t>Socadif</t>
  </si>
  <si>
    <t>Alexandra Dupond (Co-Head)</t>
  </si>
  <si>
    <t>Philippe Boudriot (Directeur Executif)
Edouard Thomazeau (Directeur)</t>
  </si>
  <si>
    <t>Angèle Faugier (Managing director)</t>
  </si>
  <si>
    <t>Aloys De fontaines (Directeur)</t>
  </si>
  <si>
    <t>Nov Tourisme (2020) - 170M€</t>
  </si>
  <si>
    <t>Montefiore (Tourisme)</t>
  </si>
  <si>
    <t>Eric Bismuth (Président)
Théodora Alavoidov (Directrice)</t>
  </si>
  <si>
    <t>Tourisme/loisirs</t>
  </si>
  <si>
    <t>Boris Podevin (Directeur)</t>
  </si>
  <si>
    <t>Sagard Newgen</t>
  </si>
  <si>
    <t>Agnès Huyghues Despointes (Partner)</t>
  </si>
  <si>
    <t>Maxime Baudry (Partner)</t>
  </si>
  <si>
    <t>Cécile Mayer Lévy (Directrice)</t>
  </si>
  <si>
    <t>Cyril Moulin (Partner)
Marie-Laurence Perrier (Directrice)</t>
  </si>
  <si>
    <t xml:space="preserve">Stéphane Saudo (Partner) </t>
  </si>
  <si>
    <t xml:space="preserve">Sébastien Alauzet (Partner) 
Yonel Génin (Partners) </t>
  </si>
  <si>
    <t>Ardian Growth Fund III (2023) : 500 M€</t>
  </si>
  <si>
    <t>CAPZA Artémid</t>
  </si>
  <si>
    <t>Maxime Bridlance (Directeur de Participations)</t>
  </si>
  <si>
    <t>Bruxelles, Luxembourg, Hong Kong</t>
  </si>
  <si>
    <t>L-GAM Strategic Value Fund (2022)</t>
  </si>
  <si>
    <t>Londres, Luxembourg, Milan</t>
  </si>
  <si>
    <t>Yves Alexandre (Partner)</t>
  </si>
  <si>
    <t>Small cap Opportunities II (2020) : 100 M€</t>
  </si>
  <si>
    <t>Paris, Milan, Rome</t>
  </si>
  <si>
    <t>VE&lt;100 M€</t>
  </si>
  <si>
    <t>Jean-Marie Leroy (Partner, Head of small cap)</t>
  </si>
  <si>
    <t>VE&gt;100 M€</t>
  </si>
  <si>
    <t>White knight IX (2018) : 450 M€</t>
  </si>
  <si>
    <t>Thomas Boulman (Partner, Head of Mid Cap)</t>
  </si>
  <si>
    <t>Aglaé Touchard Le Drian (Co-Head)</t>
  </si>
  <si>
    <t>Sagard Private Equity (2022) : 400 M€</t>
  </si>
  <si>
    <t>Londres, USA, Singapour, Hong Kong</t>
  </si>
  <si>
    <t>European Direct Lending Fund III (2019) : 5 500 M€</t>
  </si>
  <si>
    <t>20 - 300</t>
  </si>
  <si>
    <t xml:space="preserve">Pascal Meysson </t>
  </si>
  <si>
    <t>25&lt;EBITDA&lt;100</t>
  </si>
  <si>
    <t>Europe, USA, Asie</t>
  </si>
  <si>
    <t>Paris, Munich</t>
  </si>
  <si>
    <t>European Private Credit (2020) : 250 M€</t>
  </si>
  <si>
    <t>Apera capital</t>
  </si>
  <si>
    <t>Ardian Dette</t>
  </si>
  <si>
    <t>Ardian Private Debt Fund IV (2018) : 3 000 M€</t>
  </si>
  <si>
    <t>100 &lt; VE &lt; 500</t>
  </si>
  <si>
    <t>40 - 300</t>
  </si>
  <si>
    <t>Guillaume Chinardet (Partner)</t>
  </si>
  <si>
    <t>BlackRock dette</t>
  </si>
  <si>
    <t>BlackRock European Middle Market Private Debt Fund II (2019) : 1 500 M€</t>
  </si>
  <si>
    <t>Unittranche</t>
  </si>
  <si>
    <t>Dette sénior</t>
  </si>
  <si>
    <t>10&lt;EBITDA&lt;50</t>
  </si>
  <si>
    <t>BNP Paribas AM</t>
  </si>
  <si>
    <t>BNP Paribas European SME Debt Fund II (2020) : 576,5</t>
  </si>
  <si>
    <t>Bridgepoint dette</t>
  </si>
  <si>
    <t>Bridgepoint Maiden Credit Fund (2018) : 750 m€</t>
  </si>
  <si>
    <t>20&lt;VE&lt;200</t>
  </si>
  <si>
    <t xml:space="preserve">CM CIC Private debt </t>
  </si>
  <si>
    <t>CM-CIC Debt Fund 3 (2019) : 530 M€</t>
  </si>
  <si>
    <t>Crédit agricole du grand sud-ouest</t>
  </si>
  <si>
    <t>2 - 5</t>
  </si>
  <si>
    <t>EMZ 9 (2020) : 1 043 M€</t>
  </si>
  <si>
    <t>40 - 125</t>
  </si>
  <si>
    <t>10 - 25</t>
  </si>
  <si>
    <t xml:space="preserve">Crédit Agricole IDIA </t>
  </si>
  <si>
    <t>1 - 50</t>
  </si>
  <si>
    <t>Barings</t>
  </si>
  <si>
    <t>Amérique du Nord, Europe, Asie Pacifique</t>
  </si>
  <si>
    <t>Paris,Boston, Springfield, Toronto, Charlotte, Los Angeles, Chicago, Newyork, Amsterdam, Frankfurt, Madrid, Berlin, Dublin, Genève, Milan, Londres, Munich, ,Stockholm, Brisbane, Melbourne, Taipei, Singapore, Hongking, Sydney, Seoul, Shanghai</t>
  </si>
  <si>
    <t>25-250</t>
  </si>
  <si>
    <t>Commentaires</t>
  </si>
  <si>
    <t xml:space="preserve">Pas moins de 30% de la dette </t>
  </si>
  <si>
    <t xml:space="preserve">VE: 50-500 m€ 
EBITDA: 5-75 m€ 
</t>
  </si>
  <si>
    <t>Biolam (Capza)
 Batisanté ( IK)</t>
  </si>
  <si>
    <t>European Private Loan Fund III(2022)
European Private Loan Fund II (2019) 
Global Private Loan Fund III (2019) 
Global Private Loan Fund II (2017)</t>
  </si>
  <si>
    <t>Montefiore Investment Expansion: 400 M€ 
Montefiore Investment VI(2023): 1 Md€
Montefiore Co-Investissement - 150 M€
Montefiore Investissement - 850 M€</t>
  </si>
  <si>
    <t xml:space="preserve">Alice Foucault (Managing director)
Gregoire Taillet (Associate Director) </t>
  </si>
  <si>
    <t xml:space="preserve">Partners Groupe </t>
  </si>
  <si>
    <t>Zug (Suisse)</t>
  </si>
  <si>
    <t>Zug, Denver, Houston, Toronto, New York, São Paulo, London, Guernsey, Paris, Luxembourg, Milan, Munich,Dubai, Mumbai, Singapore, Manila, Shanghai,Seoul, Tokyo, Sydney</t>
  </si>
  <si>
    <t>150-1000</t>
  </si>
  <si>
    <t>Majoritaire/Minoritaire et co-contrôle possible</t>
  </si>
  <si>
    <t>Patrick Xin Du (Senior Vice President)</t>
  </si>
  <si>
    <t xml:space="preserve"> Goods &amp; Products, Health &amp; Life, Services and Technology.</t>
  </si>
  <si>
    <t xml:space="preserve">Site/Arx/Informations Jérome </t>
  </si>
  <si>
    <t>ticket : 150 m€ à 1 md€ avec 400/500 m€ en sweet spot</t>
  </si>
  <si>
    <t>Santé, B2B, services et Tech, industrie, education, biens de consommation</t>
  </si>
  <si>
    <t>Ares Management</t>
  </si>
  <si>
    <t>Ares Senior Direct Lending Fund II: 7045 m€</t>
  </si>
  <si>
    <t xml:space="preserve">Etats-Unis, Europe </t>
  </si>
  <si>
    <t>Amerique du Nord, Europe ( incl Paris), Asie/ Australie</t>
  </si>
  <si>
    <t>20-200</t>
  </si>
  <si>
    <t>Tous secteurs</t>
  </si>
  <si>
    <t>VE: 35-350</t>
  </si>
  <si>
    <t xml:space="preserve">Arx </t>
  </si>
  <si>
    <t>Indigo Capital</t>
  </si>
  <si>
    <t>Indigo Capital II: 300 m€ 
Indigo Capital I: 313 m€</t>
  </si>
  <si>
    <t>Monique Deloire (Managing Partner)</t>
  </si>
  <si>
    <t>Industrie et services</t>
  </si>
  <si>
    <t>VE: 20-300</t>
  </si>
  <si>
    <t>Plaquette, Arx</t>
  </si>
  <si>
    <t>oui</t>
  </si>
  <si>
    <t xml:space="preserve">Kartesia </t>
  </si>
  <si>
    <t xml:space="preserve">Kartesia Credit Opportunités IV: 870 m€ 
Kartesia Credit Opportunités III: 508 m€ </t>
  </si>
  <si>
    <t>London</t>
  </si>
  <si>
    <t>Belgique, Espagne, France, Allemagne, Luxembourg, Italie, Amsterdam</t>
  </si>
  <si>
    <t>10-50</t>
  </si>
  <si>
    <t>Manufacture,services aux entreprises secteurs biens de consommation</t>
  </si>
  <si>
    <t>Site internet, excel 
financeurs potentiels</t>
  </si>
  <si>
    <t xml:space="preserve">EBITDA &gt; 5m€ </t>
  </si>
  <si>
    <t xml:space="preserve">Zencap Crédit ETI III: 500 m€
Zencap Crédit ETI II
Zencap Infradebt 3&gt;100m€
Zencap Infradebt 2: 236 m€ 
Octra Ter: 240 m€ 
</t>
  </si>
  <si>
    <t>15-40</t>
  </si>
  <si>
    <t>Hervé Goigoux Becker 
hgoigouxbecker@zencap-am.fr 
'+33 1 40 68 17 59 ; +33 6 62 49 77 67</t>
  </si>
  <si>
    <t>LGT</t>
  </si>
  <si>
    <t xml:space="preserve">Crown European Private Debt II (2019): 1350 m€ 
European Capital Private Debt(2016): 474 m€
European Capital UK SME Debt (2014): 118 m€
</t>
  </si>
  <si>
    <t>Autriche, Allemagne, Irlande, Liechtenstein, Suisse, Royaume-Uni, Emirats Arabe Unis, Bahrein, Australie, hong Kong, Inde, Japon, Singapour, Thailande</t>
  </si>
  <si>
    <t>VE entre 50 et 250 M€ (up to 500 m€)
EBITDA entre 5 et 25 m€</t>
  </si>
  <si>
    <t xml:space="preserve">Site/ Excel financeurs potentiels </t>
  </si>
  <si>
    <t>Permira</t>
  </si>
  <si>
    <t xml:space="preserve">Permira VIII (2022): 16700 m€ 
Permira Growth Opportunities II (2021): 3523 m€ 
Permira VII (2019): 11000 m€ </t>
  </si>
  <si>
    <t>Europe, Asie, Amérique du Nord</t>
  </si>
  <si>
    <t xml:space="preserve">Londres, Francfort, Hong Kong, Luxembourg, Menlo Park, Madrid, Milan, Mumbai, New York, Paris, Seoul, Shanghai, Singapour, Stockholm, Tampa; Tokyo </t>
  </si>
  <si>
    <t>75-1500</t>
  </si>
  <si>
    <t>Technologie, consommation, santé, services</t>
  </si>
  <si>
    <t xml:space="preserve">VE: 150-4000 m€ </t>
  </si>
  <si>
    <t xml:space="preserve">Alexandre Margoline( Head Partner)
alexandre.margoline@permira.com 
+33 1 42 86 63 78
</t>
  </si>
  <si>
    <t xml:space="preserve">Crescent Capital </t>
  </si>
  <si>
    <t>New York, Boston, Chicago, London</t>
  </si>
  <si>
    <t>CDL Fund III (2022): 6000 m€</t>
  </si>
  <si>
    <t xml:space="preserve">EBITDA: 5-35 m€ +
</t>
  </si>
  <si>
    <t>25-200</t>
  </si>
  <si>
    <t>Services, education, environnement, consommation, santé, média/telecommunication, Logistique</t>
  </si>
  <si>
    <t xml:space="preserve">Pemberton AM </t>
  </si>
  <si>
    <t>Thomas Duetoft (Parnter)</t>
  </si>
  <si>
    <t>Production alimentaire, santé, technologie</t>
  </si>
  <si>
    <t xml:space="preserve">EBITDA: 25-100 m€ 
</t>
  </si>
  <si>
    <t xml:space="preserve">Site </t>
  </si>
  <si>
    <t>Londres, Amsterdam, Paris, Luxembourg, Francfort, Copenhague, Madrid, Munich, Milan</t>
  </si>
  <si>
    <t>Arcmont</t>
  </si>
  <si>
    <t>London, New York , Paris,  Munich, Madrid, Milan , Stockholm, Luxembourg</t>
  </si>
  <si>
    <t xml:space="preserve">Pictet AM </t>
  </si>
  <si>
    <t xml:space="preserve">EBITDA: 5-15 m€ 
</t>
  </si>
  <si>
    <t xml:space="preserve">Paris </t>
  </si>
  <si>
    <t>Paris, Amsterdam, Francfort, Londres, Madrid, Bruxelles, Genève, Luxembourg, Milan, Zurich, Hong Kong, Singapour, Tokyo, Osaka, Taipei, Montréal, Newyork</t>
  </si>
  <si>
    <t>Maxime Alban 
maxime.alban@bridgepointcredit.eu
06 28 72 58 39</t>
  </si>
  <si>
    <t>Pierre-Jean Mouesca 
pierrejean.mouesca@cic.fr
0638844690</t>
  </si>
  <si>
    <t>Guillaume Claire guillaume.claire@lgt.com
0140689684
0689320190</t>
  </si>
  <si>
    <t>Charles-Henri Clappier Charles-Henri.Clappier@kartesia.com
+33 170 79 13 37
+33 6 26 56 87 74
Julien Rigon
julien.rigon@kartesia.com</t>
  </si>
  <si>
    <t>Guillaume de Jong
gdejongh@capza.co
0142600199</t>
  </si>
  <si>
    <t>Pricoa Private Capital</t>
  </si>
  <si>
    <t>Amerique du Nord, Amerique Latine, Europe, Australie</t>
  </si>
  <si>
    <t>Atlanta, Chicago, Dallas, Frankfurt, London, Los Angeles, Madrid, Mexico, Milan, Minneapolis, New York, Newark, Paris, San Franciscon Sydney</t>
  </si>
  <si>
    <t>Dette sénior/ Mezzanine</t>
  </si>
  <si>
    <t>Elise Moulinier</t>
  </si>
  <si>
    <t>30-150</t>
  </si>
  <si>
    <t>Schelcher Prince Gestion</t>
  </si>
  <si>
    <t>SP Eurocréances (2018) :450 m€
SP Eurocréances (2016):350  m€
SP Eurocréances (2014): 170m€
SPG FRR Dette Privée France (2017)</t>
  </si>
  <si>
    <t>3-20</t>
  </si>
  <si>
    <t xml:space="preserve">EBITDA &gt; 3m€ </t>
  </si>
  <si>
    <t>Clément Auboin
clement.aubouin@spgestion.fr
+33 1 53 29 31 84 ; +33 6 87 47 18 25</t>
  </si>
  <si>
    <t xml:space="preserve">Swen Capital Partners </t>
  </si>
  <si>
    <t>François PASQUIER, Directeur d’Investissement</t>
  </si>
  <si>
    <t>5-20</t>
  </si>
  <si>
    <t>Lyxor Asset Management  (fusionné à Amundi)</t>
  </si>
  <si>
    <t xml:space="preserve">06/2022: Lyxor Asset Management et Lyxor International Asset Management ont fusionné dans Amundi Asset Management </t>
  </si>
  <si>
    <t xml:space="preserve">Access Capital </t>
  </si>
  <si>
    <t xml:space="preserve">VE: 50-500 m€
</t>
  </si>
  <si>
    <t>Paris, Brussels, Londres, Helsinki, Luxembourg, Munich</t>
  </si>
  <si>
    <t>Dominique Peninon ( Chairman)</t>
  </si>
  <si>
    <t xml:space="preserve">600 m€ d'actifs sous gestion </t>
  </si>
  <si>
    <t xml:space="preserve">297 mds€ sous gestion en crédit </t>
  </si>
  <si>
    <t xml:space="preserve">A été racheter par Nuveen, cherche a obtenir 10 milliards pour la stratégie de prets directs europeens 
14,8 milliards € sur 4 véhicules de direct lending </t>
  </si>
  <si>
    <t xml:space="preserve">Arcmont direct lending IV (2023) : 10 000m€ 
</t>
  </si>
  <si>
    <t xml:space="preserve">Florant Trichet </t>
  </si>
  <si>
    <t xml:space="preserve">Oui </t>
  </si>
  <si>
    <t xml:space="preserve">Jean-Christophe Germani (Managing Partner)
Diane Roland (Investment Executive)
Lauriane Bonhomme </t>
  </si>
  <si>
    <t>Stephan Caron (Managing director, head of european private debt): stephan.caron@blackrock.com</t>
  </si>
  <si>
    <t>25-125</t>
  </si>
  <si>
    <t xml:space="preserve">Five Arrows Debt Partners III (2021): 1400 m€ </t>
  </si>
  <si>
    <t xml:space="preserve">Londres, Paris, Luxembourg, New York </t>
  </si>
  <si>
    <t>Unitranche/ Mezzanine</t>
  </si>
  <si>
    <t xml:space="preserve">VE: 50-750 m€ </t>
  </si>
  <si>
    <t xml:space="preserve">Santé, Education, Software, Data, IT, Services Financiers </t>
  </si>
  <si>
    <t>Raoul Mahler (Managing Director Direct lending) : Raoul.Mahler@rothschild.com
Tel +33 (0)1 40 74 47 30</t>
  </si>
  <si>
    <t>5-40</t>
  </si>
  <si>
    <t xml:space="preserve">Mezzanine Partners </t>
  </si>
  <si>
    <t>2,5-15</t>
  </si>
  <si>
    <t xml:space="preserve">Benelux </t>
  </si>
  <si>
    <t xml:space="preserve">Brussels </t>
  </si>
  <si>
    <t xml:space="preserve">Belgique </t>
  </si>
  <si>
    <t>Emmanuel Damman (Managing Director) :
 emmanuel.damman@mezzapartners.be</t>
  </si>
  <si>
    <t>50-600</t>
  </si>
  <si>
    <t>Hayfin</t>
  </si>
  <si>
    <t xml:space="preserve">
Londres, Francfort, Madrid, Milan, New York, Paris, Singapour, Tel Aviv, La Jolla et au Luxembourg</t>
  </si>
  <si>
    <t xml:space="preserve">Santé, transport maritime, immobilier </t>
  </si>
  <si>
    <t>Fabrice Damien (Senior Advisor) 
fabrice.damien@hayfin.com</t>
  </si>
  <si>
    <t xml:space="preserve">Eurazeo Private Debt </t>
  </si>
  <si>
    <t xml:space="preserve">Paris, Francfort, Madrid </t>
  </si>
  <si>
    <t xml:space="preserve">François Lacoste (Managing Partner) </t>
  </si>
  <si>
    <t xml:space="preserve">USA, Europe </t>
  </si>
  <si>
    <t>New York, Bombay, Londres, Ouest des Moines, Singapour, Abou Dhabi, Amsterdam, Francfort, Genève, Londres, Luxembourg, Milan, Hong Kong,Mumbai, New Delhi, Shanghai, Singapour, Sidney, Tokyo, Amérique du Nord</t>
  </si>
  <si>
    <t xml:space="preserve">450 Mds $ d'actifs sous gestion en crédit </t>
  </si>
  <si>
    <t>CDPQ</t>
  </si>
  <si>
    <t>Londres, Paris; New Delhi, Shanghai, Mexico, Sao Paulo, Sydney, Singapor, Montréal, Québec, Newyork</t>
  </si>
  <si>
    <t>Québec</t>
  </si>
  <si>
    <t>Etats-Unis, Amérique Latine, Canada, Europe, Asie-Pacifique</t>
  </si>
  <si>
    <t>Park Square</t>
  </si>
  <si>
    <t>Londres, Frankfurt, Luxembourg, New York, Paris, Seoul, Suède</t>
  </si>
  <si>
    <t xml:space="preserve">Park Square Capital Credit Opportunities II (2015): 1790 m€ 
</t>
  </si>
  <si>
    <t>75-250</t>
  </si>
  <si>
    <t>Thibault Lagrange (Vice Président bureau Paris):
 thibault.lagrange@parksquarecapital.com
+33 1 87 16 63 80</t>
  </si>
  <si>
    <t>VE: 150-2500 £</t>
  </si>
  <si>
    <t>Site/ arx</t>
  </si>
  <si>
    <t>Vulcain</t>
  </si>
  <si>
    <t xml:space="preserve">Banque </t>
  </si>
  <si>
    <t xml:space="preserve">HPS Partners </t>
  </si>
  <si>
    <t>New York, Chicago, Dallas, Greenwich, Houston, Los Angeles, Palm Beach, San Francisco, Londres, Luxembourg, Munich, Dubai, Hongkong, Singapour, Sydney</t>
  </si>
  <si>
    <t xml:space="preserve">Energie, immobilier </t>
  </si>
  <si>
    <t>160-1000</t>
  </si>
  <si>
    <t xml:space="preserve">Télécoms, Industrie et transports, Finance, Consommation, Santé, Energie </t>
  </si>
  <si>
    <t xml:space="preserve">Site Internet </t>
  </si>
  <si>
    <t>Goldman Sachs</t>
  </si>
  <si>
    <t xml:space="preserve">Prêt bancaire </t>
  </si>
  <si>
    <t xml:space="preserve">CIC </t>
  </si>
  <si>
    <t xml:space="preserve">BNP Paribas  </t>
  </si>
  <si>
    <t xml:space="preserve">HSBC </t>
  </si>
  <si>
    <t xml:space="preserve">Bank of Ireland </t>
  </si>
  <si>
    <t xml:space="preserve">Paris, Londres, Frankfurt, Madrid, New York </t>
  </si>
  <si>
    <t xml:space="preserve">Jerome Bonan (Head of Origination France) </t>
  </si>
  <si>
    <t>Oui cloud</t>
  </si>
  <si>
    <t xml:space="preserve">Plaquette, site internet </t>
  </si>
  <si>
    <t>Paris, Londres, New York, Singapore</t>
  </si>
  <si>
    <t xml:space="preserve">Laetitia Pfirsch (Manager LBO et Acquistion Finance Paris) </t>
  </si>
  <si>
    <t xml:space="preserve">Vulcain </t>
  </si>
  <si>
    <t xml:space="preserve">Impact Investing </t>
  </si>
  <si>
    <t xml:space="preserve">VE : 50-500 M€ 
EBITDA &gt; 3 M€ 
CA: 30-1500 M€ </t>
  </si>
  <si>
    <t>25-50</t>
  </si>
  <si>
    <t>Site internet+ Plaquette</t>
  </si>
  <si>
    <t xml:space="preserve">Majoritaire en consortium ou minoritaire actif 
1,5 Mds € d'actifs sous gestion </t>
  </si>
  <si>
    <t xml:space="preserve">Innovafonds </t>
  </si>
  <si>
    <t xml:space="preserve">Majoritaire/Minoritiaire/Sponsorless </t>
  </si>
  <si>
    <t xml:space="preserve">Partenaires croissance II (2022): 55 m€
Fonds Industries et Technologies (2019): 120 m€ 
Partenaire Croissance I (2017): 30 m€ </t>
  </si>
  <si>
    <t>VE:10-60 m€ 
EBITDA &gt; 2 m€ 
CA: 10-150 m€</t>
  </si>
  <si>
    <t>Industrie, services à l'industrie, services B2B</t>
  </si>
  <si>
    <t xml:space="preserve">CA: 10-50 m €
EBITDA &gt; 2 m€
VE : 10-75 m€ </t>
  </si>
  <si>
    <t>Paris, Geneve, Frankfurt, Luxembourg, Milan, Brussels, Amsterdam</t>
  </si>
  <si>
    <t>1,7 Mds € AuM</t>
  </si>
  <si>
    <t xml:space="preserve">Arx, Site inernet, Plaquette </t>
  </si>
  <si>
    <t xml:space="preserve">EBITDA &gt; 3 m€ 
EV : 20-100 m€ </t>
  </si>
  <si>
    <t xml:space="preserve">Fonds souverain </t>
  </si>
  <si>
    <t>Abu Dhabi</t>
  </si>
  <si>
    <t xml:space="preserve">New York, San Francisco, London, Moscow, Beijing, Rio de Janeiro, San Fransisco </t>
  </si>
  <si>
    <t>Mubadala PE</t>
  </si>
  <si>
    <t>Mubadala Innovation</t>
  </si>
  <si>
    <t>0-100</t>
  </si>
  <si>
    <t>Preference pour secteur résilients</t>
  </si>
  <si>
    <t>Technologie et Innovation</t>
  </si>
  <si>
    <t xml:space="preserve">Amérique du Nord, Moyen Orient, Europe </t>
  </si>
  <si>
    <t>150-800</t>
  </si>
  <si>
    <t>VE: 200-4000</t>
  </si>
  <si>
    <t>Innovafonds Flexequity : 100-120m€ (en levée. Premier closing été 2023)</t>
  </si>
  <si>
    <t>5 - 12</t>
  </si>
  <si>
    <t>2 - 20</t>
  </si>
  <si>
    <t>Hugues Boivin-Champeaux (Dir Participations)
Pauline Eloy ( Dir. Investissement - Fonds Equity )
Quentin Ducouret (Dir. Associé)</t>
  </si>
  <si>
    <t>Rencontre du 10/01/2024</t>
  </si>
  <si>
    <t>Unitranche</t>
  </si>
  <si>
    <t>ZenCap</t>
  </si>
  <si>
    <t>10- 25</t>
  </si>
  <si>
    <t>CIC Private Debt Pôle Mezzanine &amp; unitranche</t>
  </si>
  <si>
    <t>SLP CIC Mezzanine &amp; Unitranche Financing 6 (2023) : 400M€ (objectif)
FPCI CIC Mezzanine 4 (2016-2019) : 310M€</t>
  </si>
  <si>
    <t>Agro-alimentaire, services BtoB, BtoC, Industrie, Construction, santé, distribution, luxe</t>
  </si>
  <si>
    <t>VE : 15 - 300M€</t>
  </si>
  <si>
    <t>Guillaume Rico (DG)
Pierre-Jean Mouesca (directeur d'investissement)
Nicolas Offroy (directeur d'investissement)</t>
  </si>
  <si>
    <t>CIC Private Debt Senior Mid Cap</t>
  </si>
  <si>
    <t>CIC Debt Fund 4 (2022) : 444M€</t>
  </si>
  <si>
    <t>EBITDA entre 10 et 100M€</t>
  </si>
  <si>
    <t>CIC Private Debt Senior Large Cap Europe</t>
  </si>
  <si>
    <t>CIC ELCF 3  (2023) : objectif 300M€</t>
  </si>
  <si>
    <t>EBITDA entre 100 et 500M€</t>
  </si>
  <si>
    <t>CIC Private Debt Pöle Infrastructure</t>
  </si>
  <si>
    <t>CIC Transition Infra Debt (2022 - aujourd'hui) : objectif 300M€</t>
  </si>
  <si>
    <t xml:space="preserve">Alexis Drouillot (Head Of Senior Mid Cap) </t>
  </si>
  <si>
    <t>Steve Dunn (Head Of)</t>
  </si>
  <si>
    <t>HLD Europe</t>
  </si>
  <si>
    <t>15 -  50</t>
  </si>
  <si>
    <t>Apera private Debt Fund I (2017) : 750 M€
Apera private Debt Fund II - 1,3 Mds€
Apera private Debt Fund III (frundraising)</t>
  </si>
  <si>
    <t>10 - 80</t>
  </si>
  <si>
    <t>Londres, Paris, Munich, Luxembourg, Royaume-Uni, Scandinavie</t>
  </si>
  <si>
    <t>Salim Lemseffer (Partner)
Alexandre Gallois (Associate)</t>
  </si>
  <si>
    <t>CA : 20 - 500 m€
EBITDA : 3 - 50 m€</t>
  </si>
  <si>
    <t>Site internet, Plaquette</t>
  </si>
  <si>
    <t>Apollo</t>
  </si>
  <si>
    <t>EVOLEM Start (2018)</t>
  </si>
  <si>
    <t>EVOLEM Plateforme (2010)</t>
  </si>
  <si>
    <t>1 - 35</t>
  </si>
  <si>
    <t>Fonds Evergreen Société Générale Capital Partners (2001) : 700M€</t>
  </si>
  <si>
    <t>Ui Capital Développement / Transmission (LBO) (2020) - 200M€</t>
  </si>
  <si>
    <t>FCDE</t>
  </si>
  <si>
    <t>PME / ETI de 10 à 300M€ de CA</t>
  </si>
  <si>
    <t>Site internet, arx</t>
  </si>
  <si>
    <t>Benoit Sellam (Président)</t>
  </si>
  <si>
    <t>FCDE Independent Fund II (2023) - 277M€</t>
  </si>
  <si>
    <t>15 - 55</t>
  </si>
  <si>
    <t>Céréa Mezzanine III (2023) : 300 M€</t>
  </si>
  <si>
    <t xml:space="preserve">+ fonds small 3 à 15m€ </t>
  </si>
  <si>
    <t>Céréa Dette</t>
  </si>
  <si>
    <t>Cerea Mezzanine</t>
  </si>
  <si>
    <t>Céréa Dette III (en cours de levée) : 350 M€</t>
  </si>
  <si>
    <t>4 - 25</t>
  </si>
  <si>
    <t>MML Fund VII (2021) - 670M€</t>
  </si>
  <si>
    <t>Capital Finance</t>
  </si>
  <si>
    <t>21 Invest Continuation Fund (2024)
21 Invest France Fund VI (2022): 137 m€
21 Investimenti IV (2021): 150 m€
21 Centrale partners V (2018) : 230 m€</t>
  </si>
  <si>
    <r>
      <rPr>
        <b/>
        <sz val="8"/>
        <color theme="1"/>
        <rFont val="Calibri"/>
        <family val="2"/>
        <scheme val="minor"/>
      </rPr>
      <t xml:space="preserve">3i 2020 Co-investment Programme </t>
    </r>
    <r>
      <rPr>
        <sz val="8"/>
        <color theme="1"/>
        <rFont val="Calibri"/>
        <family val="2"/>
        <scheme val="minor"/>
      </rPr>
      <t xml:space="preserve">(2020): Single asset continuation vehicle: 2 500 m€
</t>
    </r>
    <r>
      <rPr>
        <b/>
        <sz val="8"/>
        <color theme="1"/>
        <rFont val="Calibri"/>
        <family val="2"/>
        <scheme val="minor"/>
      </rPr>
      <t xml:space="preserve">3i European Operational Projects Fund </t>
    </r>
    <r>
      <rPr>
        <sz val="8"/>
        <color theme="1"/>
        <rFont val="Calibri"/>
        <family val="2"/>
        <scheme val="minor"/>
      </rPr>
      <t xml:space="preserve">(3i EOPF) (2017): 456 m€
3i Growth Capital Fund (2010): Minority investments: 1 200 m€
</t>
    </r>
    <r>
      <rPr>
        <b/>
        <sz val="8"/>
        <color theme="1"/>
        <rFont val="Calibri"/>
        <family val="2"/>
        <scheme val="minor"/>
      </rPr>
      <t>3i Eurofund V (2006)</t>
    </r>
    <r>
      <rPr>
        <sz val="8"/>
        <color theme="1"/>
        <rFont val="Calibri"/>
        <family val="2"/>
        <scheme val="minor"/>
      </rPr>
      <t>: Majority investments in European company: 5 000 m€</t>
    </r>
  </si>
  <si>
    <t>Abenex Continuation Fund (2024)
Abenex Small-cap II (2024)
Abenex VI (2021): 600 m€
Abenex V (2017) : 425 m€</t>
  </si>
  <si>
    <t>Tech II (2021): 3 523 m€
Tech (2019) : 1 688 m€</t>
  </si>
  <si>
    <t>Advent PE X (2019) : 20 999 m€
Advent PE IX (2019) : 14 767 m€</t>
  </si>
  <si>
    <t>Agro alimentaire, transition énergétique, filière bois, viticole</t>
  </si>
  <si>
    <t>Socadif LBO (2020): 150m€</t>
  </si>
  <si>
    <t>0 - 15</t>
  </si>
  <si>
    <t>Financière Agache</t>
  </si>
  <si>
    <t>Krefeld</t>
  </si>
  <si>
    <t>Mousse Partners</t>
  </si>
  <si>
    <t>Thétys</t>
  </si>
  <si>
    <t>GIM Dassault</t>
  </si>
  <si>
    <t>Artemis</t>
  </si>
  <si>
    <t>Kima Ventures</t>
  </si>
  <si>
    <t>Colma Impact</t>
  </si>
  <si>
    <t>Peugeot Invest</t>
  </si>
  <si>
    <t>Edify Investment Partners</t>
  </si>
  <si>
    <t>Après-Demain</t>
  </si>
  <si>
    <t>Otium Capital</t>
  </si>
  <si>
    <t>Invus</t>
  </si>
  <si>
    <t>Sofina</t>
  </si>
  <si>
    <t xml:space="preserve">Fanny Picard (Associé fondatrice) </t>
  </si>
  <si>
    <t>Claire Chabrier (Directrice associée)
Frédéric Labia (Directeur associé)</t>
  </si>
  <si>
    <t>BNP Paribas Développement</t>
  </si>
  <si>
    <t>1 - 20</t>
  </si>
  <si>
    <t>France (Paris, Nantes, Rennes, Lille, Strasbourg, Bordeaux, Toulouse, Lyon, Marseille)</t>
  </si>
  <si>
    <t>Yannick Carré (Directeur Participations)</t>
  </si>
  <si>
    <t>Santé, retail, BTP, Industrie, Transport, Alimentation, évènementiel</t>
  </si>
  <si>
    <t>VE : 4 - 15 m€</t>
  </si>
  <si>
    <t xml:space="preserve"> Eric Zinterhofer (Founding Partner) </t>
  </si>
  <si>
    <t>Anne Penet-Grobon
(Directrice du Capital Investissement)
Julien Pelissier (Directeur de participations)</t>
  </si>
  <si>
    <t>Société Générale Capital Partenaires</t>
  </si>
  <si>
    <t>Bpifrance</t>
  </si>
  <si>
    <t>Aurae</t>
  </si>
  <si>
    <t>Kresk Developpement</t>
  </si>
  <si>
    <t>Family Office</t>
  </si>
  <si>
    <t>Majoritairement en France + International</t>
  </si>
  <si>
    <t>10 - x</t>
  </si>
  <si>
    <t>50 &lt; VE &lt; 500</t>
  </si>
  <si>
    <t>Spécialisé luxe, mais participations dans des fintech, blockchain et services financiers</t>
  </si>
  <si>
    <t>New York, Beijing, Hong Kong</t>
  </si>
  <si>
    <t>Luxe, mode et technologie</t>
  </si>
  <si>
    <t>Majoritairement en France + Europe/International</t>
  </si>
  <si>
    <t>Santé, technologie, produits de consommation, énergi</t>
  </si>
  <si>
    <t>site du fonds</t>
  </si>
  <si>
    <t>Capelia</t>
  </si>
  <si>
    <t>Fonds VI (2024) - 100 M€</t>
  </si>
  <si>
    <t>Three Hills</t>
  </si>
  <si>
    <t>Lyon, Lille, Paris</t>
  </si>
  <si>
    <t>2 - 12</t>
  </si>
  <si>
    <t>Multiple de 2x EBITDA à l'achat</t>
  </si>
  <si>
    <t>TechLife Capital</t>
  </si>
  <si>
    <t>5 - 50</t>
  </si>
  <si>
    <t xml:space="preserve">Capital Solutions Fund IV (2024) - 1 Md€
Fisrt-time fund (2024) - 250 M€
Credit Opportunities Fund (2024) - 400 M€ </t>
  </si>
  <si>
    <t>Italie, R-U, Espagne, Pays-Bas, France, USA</t>
  </si>
  <si>
    <t>Londres, Paris, Luxembourg, Milan, New York</t>
  </si>
  <si>
    <t>50 - 150
10 - 30
20 - 40</t>
  </si>
  <si>
    <t>Entreprises valorisées jusqu’à 500 M€, avec un point d'intérêt entre 150 et 300 M€.</t>
  </si>
  <si>
    <t>Aéronautique,immobilier, médias</t>
  </si>
  <si>
    <t>site du fonds, articles de presse, Wikipedia</t>
  </si>
  <si>
    <t xml:space="preserve">Keensight VI (2021): 700 M€ 
Keensight V (2019) :1000 M  €  </t>
  </si>
  <si>
    <t>1 - 5</t>
  </si>
  <si>
    <t>Luxe, mode, art, médias, entreprises culturelles</t>
  </si>
  <si>
    <t>Site/Private Equity List</t>
  </si>
  <si>
    <t>Singapour</t>
  </si>
  <si>
    <t>Singapour, Bombay, Maurice, Shangai, HK, Tokyo, Sydney</t>
  </si>
  <si>
    <t>Paris, Londres, Brussels, Luxembourg, Madrid, Amsterdam, Milan, NYC, Séoule, Singapour, Tokyo</t>
  </si>
  <si>
    <t>France, USA, R-U, Allemagne</t>
  </si>
  <si>
    <t>0,1 - 0,2</t>
  </si>
  <si>
    <t>Entreprises très jeunes</t>
  </si>
  <si>
    <t>Site/Shareable/VC Mapping</t>
  </si>
  <si>
    <t>Neuilly-sur-Seine</t>
  </si>
  <si>
    <t>Industrie, biens de consommation, services financiers, immobiliers</t>
  </si>
  <si>
    <t>Site/PitchBook/Tracxn</t>
  </si>
  <si>
    <t>France, Suisse, Luxembourg, Belgique</t>
  </si>
  <si>
    <t>Windhof, Luxembourg</t>
  </si>
  <si>
    <t>Luxembourg, Suisse</t>
  </si>
  <si>
    <t xml:space="preserve">Majoritaire/Minoritiaire/Mezzanine </t>
  </si>
  <si>
    <t>Industriel, services B2B, agriculture</t>
  </si>
  <si>
    <t>Site/PitchBook</t>
  </si>
  <si>
    <t>For Talents</t>
  </si>
  <si>
    <t>Gabriel Trevissoi (Partner)</t>
  </si>
  <si>
    <t>30 - 100</t>
  </si>
  <si>
    <t>Lille</t>
  </si>
  <si>
    <t>France, Italie</t>
  </si>
  <si>
    <t>ETI familiales en phase de transition familiale entre 2 générations</t>
  </si>
  <si>
    <t>Suisse, Europe, International</t>
  </si>
  <si>
    <t>Lausanne</t>
  </si>
  <si>
    <t>2 - 250</t>
  </si>
  <si>
    <t>Sciences de la vie, énergies renouvelables, technologies</t>
  </si>
  <si>
    <t>Site/Arx/PitchBook</t>
  </si>
  <si>
    <t>Europe, Asie du Sud Est</t>
  </si>
  <si>
    <t>Paris, Hong Kong, USA</t>
  </si>
  <si>
    <t>Resonance (Tech Venture Capital) : 150 M€
Montyon Capital (Evergreen industriel)
FEBE Ventures (VC en Asie du Sud-Est)
Helsia Capital</t>
  </si>
  <si>
    <t>0,5 - 50</t>
  </si>
  <si>
    <t>Tech, santé, Industriel</t>
  </si>
  <si>
    <t>Site/Pitchbook</t>
  </si>
  <si>
    <t>New York, Paris, Singapour</t>
  </si>
  <si>
    <t>Santé, biotech, fintech, technologie​</t>
  </si>
  <si>
    <t>Private Equity
Public Equity
Opportunities: InvOpps FT3A (2021)</t>
  </si>
  <si>
    <t>Bruxelles, Luxembourg, Singapour</t>
  </si>
  <si>
    <t>Consommation et retail, transformation digitale, éducation, santé et sciences de la vie</t>
  </si>
  <si>
    <t>Bertrand De Talhouët (Président)</t>
  </si>
  <si>
    <t>Bertrand Fawe (Investment Manager)</t>
  </si>
  <si>
    <t>Augustin Chappelon (Chargé d'investissement senior)</t>
  </si>
  <si>
    <t>François Rivolier (Managing Partner)
Marc Dupuy (Directeur Associé)</t>
  </si>
  <si>
    <t>Eric Neuplanche (Président Fondateur)
Fabrice Fleury (Associé)
Julien Berger-Perrin (Associé)</t>
  </si>
  <si>
    <t>Emmanuel David (Managing director)
Matthieu Chevallier (Investment Director)</t>
  </si>
  <si>
    <t>François Terrier (Directeur d'investissements)</t>
  </si>
  <si>
    <t>Fonds Tech Souveraineté (2020) - 650 M€
Midcap Equity (2019) 
Bpifrance Capital I (2018) - 1230 M€
Digital Venture (2018) - 700 M€
…</t>
  </si>
  <si>
    <t>France, Europe, Afrique, Asie</t>
  </si>
  <si>
    <t>2 - 2000</t>
  </si>
  <si>
    <t>Technologie, biotech, énergie, transformation digitale​</t>
  </si>
  <si>
    <t>Fonds Impact/Family Office</t>
  </si>
  <si>
    <t>Inclusion, éducation, santé, énergie, ressources naturelles, agriculture, bien-être, marques responsables</t>
  </si>
  <si>
    <t>Minoritaire/MBI/MBO</t>
  </si>
  <si>
    <t>CA &gt; 20</t>
  </si>
  <si>
    <t>France, International</t>
  </si>
  <si>
    <t>Charles Collin (Directeur d'investissements)</t>
  </si>
  <si>
    <t>Idico</t>
  </si>
  <si>
    <t>Fonds Classique</t>
  </si>
  <si>
    <t>Majoritairement en France + Europe</t>
  </si>
  <si>
    <t>3 - 25</t>
  </si>
  <si>
    <t>Majoritaire/Minoritiaire/Mezzanine/Unitranche</t>
  </si>
  <si>
    <t>Majoritaire/Minoritiaire/Mezzanine/Unitranche/MBI</t>
  </si>
  <si>
    <t>B2B services, logiciels, industrie, santé​</t>
  </si>
  <si>
    <t>Small Cap: &gt;40m€
Lower Mid-Cap: 40-120m€
Private debt: 10-250m€</t>
  </si>
  <si>
    <t>idiCo Expansion 4 (Small Cap, 2024) : 200 M€ cible - 80M€ levés
idiCo Mezzanis 4 (Dette privée, 2024) : 250 M€ cible​ - 80M€ levés</t>
  </si>
  <si>
    <t>Site/CF News</t>
  </si>
  <si>
    <t>UI Grand Ouest</t>
  </si>
  <si>
    <t>Cap Grand Ouest 3 (2021) : 40M€</t>
  </si>
  <si>
    <t>Grand Ouest</t>
  </si>
  <si>
    <t>3 - 5
Jusqu'à 15M€ avec autres fonds UI
Jusqu'à 50M€ avec fonds sectoriels UI</t>
  </si>
  <si>
    <t>CA ≥ 5 M€
EBITDA ≥ 1 M€
VE &lt; 20 M€</t>
  </si>
  <si>
    <t>PolEquity</t>
  </si>
  <si>
    <t>Philippe Poletti (Founding Partner &amp; CEO)
Francois Darpas (Operating Partner)
Romain Mistre (Investment Director)</t>
  </si>
  <si>
    <t>Santé, Bien-être, Services Responsables, Industrie &amp; Environnement Propres</t>
  </si>
  <si>
    <t>CA: 5 à 50m€</t>
  </si>
  <si>
    <t>ODDO BHF Private Assets</t>
  </si>
  <si>
    <t>Paris, Strasbourg, Marseille, Lyon, Francfort (+16 autres en Allemagne), Zurich, Genève, Lausanne, Londres, Milan, New York, Tunis, Hô-Chi-Minh-Ville, Abu Dhabi, Madrid, Luxembourg</t>
  </si>
  <si>
    <t>EBITDA: 5 à 30m€</t>
  </si>
  <si>
    <t>Frédéric Jouenne (MD)
Sebastien Cailliau (MD)
Zakaria Lahlou (Senior Associate)</t>
  </si>
  <si>
    <t>Vespa Capital</t>
  </si>
  <si>
    <t>VE entre 10M€ et 50M€</t>
  </si>
  <si>
    <t>Denis Leroy (Associé Gérant)
Jean-Valmy Nicolas (Associé Gérant)
Kenza Moumni (Associée Gérante)</t>
  </si>
  <si>
    <t>Axio Capital</t>
  </si>
  <si>
    <t>VE proche de 3,5M€</t>
  </si>
  <si>
    <t>Investissements aussi dans l'immobilier</t>
  </si>
  <si>
    <t>Manon Brun (Directrice de participations)</t>
  </si>
  <si>
    <t>MBI/MBO/Carve-out</t>
  </si>
  <si>
    <t>Paris, Bruxelles
Puis présence dans certains pays par les bureaux d'EdR (Pays-Bas, Allemagne, Suisse)</t>
  </si>
  <si>
    <t>Trajan (associé à EdR)</t>
  </si>
  <si>
    <t>5 - 25+</t>
  </si>
  <si>
    <t>25+</t>
  </si>
  <si>
    <t>MBI/MBO/BIMBO/Carve-out</t>
  </si>
  <si>
    <t>13 pays
Majoritaire en France, Belgique, Suisse, Pays-Bas, Luxembourg</t>
  </si>
  <si>
    <t>Services aux entreprises, Industries de niche, Santé, Agroalimentaire, éducation, services financiers</t>
  </si>
  <si>
    <t>CA entre 10 et 100M€
EBITDA entre 2 et 8M€
VE entre 10 et 80M€</t>
  </si>
  <si>
    <t>Ixo PE</t>
  </si>
  <si>
    <t xml:space="preserve">Bruno de Cambiaire (Président) </t>
  </si>
  <si>
    <t>Ekkio Capital</t>
  </si>
  <si>
    <t>Arkea Capital Managers</t>
  </si>
  <si>
    <t>Intuitis</t>
  </si>
  <si>
    <t>VE entre 5M€ et 30M€</t>
  </si>
  <si>
    <t>Bertrand Guignon, Associé fondateur</t>
  </si>
  <si>
    <t>Arkanum</t>
  </si>
  <si>
    <t>Cervinvest Capital</t>
  </si>
  <si>
    <t>Albarest Partners</t>
  </si>
  <si>
    <t>Epopée Gestion</t>
  </si>
  <si>
    <t>Eutopia</t>
  </si>
  <si>
    <t>JBC2</t>
  </si>
  <si>
    <t>Adaxtra Capital</t>
  </si>
  <si>
    <t>Entrepreneurs Invest</t>
  </si>
  <si>
    <t>Arts et Biens</t>
  </si>
  <si>
    <t>Cap Invest</t>
  </si>
  <si>
    <t>Odyssée Venture</t>
  </si>
  <si>
    <t>Capitem Partenaires</t>
  </si>
  <si>
    <t>Smalt Capital</t>
  </si>
  <si>
    <t>Connect Pro</t>
  </si>
  <si>
    <t>Arcole</t>
  </si>
  <si>
    <t>Sparring Capital</t>
  </si>
  <si>
    <t>NCI</t>
  </si>
  <si>
    <t>Pleiade Investissement</t>
  </si>
  <si>
    <t>Paluel-Marmont Capital</t>
  </si>
  <si>
    <t xml:space="preserve">Elige Capital </t>
  </si>
  <si>
    <t xml:space="preserve">Crédit Mutuel Equity </t>
  </si>
  <si>
    <t>Sofipaca</t>
  </si>
  <si>
    <t>Impact Partners</t>
  </si>
  <si>
    <t>Activa Capital</t>
  </si>
  <si>
    <t>Elevation Capital Partners</t>
  </si>
  <si>
    <t>Impala</t>
  </si>
  <si>
    <t>Verdoso</t>
  </si>
  <si>
    <t>FrenchFood Capital</t>
  </si>
  <si>
    <t>AquaSourca</t>
  </si>
  <si>
    <t>A Plus Finance</t>
  </si>
  <si>
    <t>Experienced Capital Partners</t>
  </si>
  <si>
    <t>Essling Capital</t>
  </si>
  <si>
    <t>Vermeer Capital</t>
  </si>
  <si>
    <t>Ackermans &amp; Van Haaren (Belgique)</t>
  </si>
  <si>
    <t>DealbyDeal Invest</t>
  </si>
  <si>
    <t>Kings Park Capital (UK)</t>
  </si>
  <si>
    <t>Origine Partners</t>
  </si>
  <si>
    <t>H2 Equity Partners (Pays-Bas)</t>
  </si>
  <si>
    <t>Hivest Capital Partner</t>
  </si>
  <si>
    <t xml:space="preserve">Cèdre Capital </t>
  </si>
  <si>
    <t>GEI</t>
  </si>
  <si>
    <t>Peninsular Capital</t>
  </si>
  <si>
    <t>1 - 10</t>
  </si>
  <si>
    <t>Fabien Champaney</t>
  </si>
  <si>
    <t>7 - 20</t>
  </si>
  <si>
    <t>Kevin Blakimé (Directeur)</t>
  </si>
  <si>
    <t>5 - 15</t>
  </si>
  <si>
    <t>Edouard Malendrin</t>
  </si>
  <si>
    <t>0 - 10</t>
  </si>
  <si>
    <t>5 - ?</t>
  </si>
  <si>
    <t xml:space="preserve">Adrien Levy </t>
  </si>
  <si>
    <t>0 - 5</t>
  </si>
  <si>
    <t>Damien Garau
Déborah Jarjaye
Rémi Graille</t>
  </si>
  <si>
    <t>5 - 7</t>
  </si>
  <si>
    <t>0 - 20</t>
  </si>
  <si>
    <t>Benjamin Dierickx</t>
  </si>
  <si>
    <t>0 - 25</t>
  </si>
  <si>
    <t>3 - 12</t>
  </si>
  <si>
    <t>1 - 4</t>
  </si>
  <si>
    <t>Alexandre Masson (Managing Partner)</t>
  </si>
  <si>
    <t>1 - 15</t>
  </si>
  <si>
    <t>0 -10</t>
  </si>
  <si>
    <t>3 - 10</t>
  </si>
  <si>
    <t>1 - 25</t>
  </si>
  <si>
    <t>8 - 20</t>
  </si>
  <si>
    <t>7 - 40</t>
  </si>
  <si>
    <t>5 - 300</t>
  </si>
  <si>
    <t>5 - 25</t>
  </si>
  <si>
    <t>Patrick Kalverboer (Managing Partner)</t>
  </si>
  <si>
    <t>Cedric Lépée
Axel Bonnassies (Managing Partners &amp; co-founders)</t>
  </si>
  <si>
    <t>Sabine Barral</t>
  </si>
  <si>
    <t>Serge Peiffer</t>
  </si>
  <si>
    <t>Majoritaire/Minoritaire, LBO (OBO/MBO/MBI, BIMBO)</t>
  </si>
  <si>
    <t>France, Benelux, Italie, Suisse, Espagne et international (croissances externes)</t>
  </si>
  <si>
    <t>Chiffre d'affaires supérieur à 5m€
EBITDA supérieur à 1m€</t>
  </si>
  <si>
    <t>Technologie et digitalisation; Vieillissement de la population; Durabilité, économie circulaire et transition énergétique; Consommation évolutive; Éducation et formation continue</t>
  </si>
  <si>
    <t>Arkanum I 
Arkanum II: 75 M€</t>
  </si>
  <si>
    <t>Albacap 1: 114 M€</t>
  </si>
  <si>
    <t>VE entre 10 et 50 M€</t>
  </si>
  <si>
    <t>Sud Est de la France</t>
  </si>
  <si>
    <t>Innovation et Digital; Transitions PME/ETI; Immobilier durable; Infrastructures et Climat</t>
  </si>
  <si>
    <t>Brest, Paris, Nantes, Bordeaux</t>
  </si>
  <si>
    <t>Epopée Infra Climat I; Epopée Transitions I - Transitions PME/ETI (100 M€); Obligations Relance; Xplore I - Innovation et digital (80 M€); Xplore II - Innovation et digital (80 M€)</t>
  </si>
  <si>
    <t>Brest</t>
  </si>
  <si>
    <t>Santé, Immobilier, Transition énergétique, Actifs réels, Tourisme &amp; Loisirs</t>
  </si>
  <si>
    <t>Site/Arx/CF News</t>
  </si>
  <si>
    <t>123 IM</t>
  </si>
  <si>
    <t xml:space="preserve">Majoritaire/Minoritaire </t>
  </si>
  <si>
    <t>Unitranche/Mezzanine</t>
  </si>
  <si>
    <t>Dette sénior/Mezzanine</t>
  </si>
  <si>
    <t>Fonds de dette; Fonds obligataire; Capital Développement; Capital innovation/VC; Mezzanine; Immobilier</t>
  </si>
  <si>
    <t>Paris, Genève</t>
  </si>
  <si>
    <t>Modern Consumption, Health &amp; Wellness, Education &amp; Enlightenment; Leisure &amp; Social Life</t>
  </si>
  <si>
    <t>France, Espagne</t>
  </si>
  <si>
    <t>Paris, Madrid</t>
  </si>
  <si>
    <t>Sénevé Capital</t>
  </si>
  <si>
    <t xml:space="preserve">Majoritaire/Minoritaire, Venture, MBI/MBO, BIMBO </t>
  </si>
  <si>
    <t>CA entre 5 et 80 M€</t>
  </si>
  <si>
    <t>Minoritaire, Venture</t>
  </si>
  <si>
    <t>France, Europe, US, UK, Canada</t>
  </si>
  <si>
    <t>CA entre 1 et 50 M€</t>
  </si>
  <si>
    <t>Majoritaire/Minoritaire, Venture</t>
  </si>
  <si>
    <t>CA supérieur à 5 M€</t>
  </si>
  <si>
    <t>Majoritaire/Minoritaire, MBO, OBO</t>
  </si>
  <si>
    <t>Marseille, Nice, Saint-Denis de La Réunion, Ajaccio</t>
  </si>
  <si>
    <t>France, Maghreb</t>
  </si>
  <si>
    <t>Marseille</t>
  </si>
  <si>
    <t>Région Sud - Provence-Alpes-Côte d'Azur</t>
  </si>
  <si>
    <t>Majoritaire, MBI</t>
  </si>
  <si>
    <t>CA entre 5 et 20 M€</t>
  </si>
  <si>
    <t>Majoritaire/Minoritaire, obligations, MBI, carve-out</t>
  </si>
  <si>
    <t>CA entre 10 et 200 M€</t>
  </si>
  <si>
    <t>Majoritaire/Minoritaire, MBI/MBO</t>
  </si>
  <si>
    <t>PME industrielles et entreprise de services BtoB</t>
  </si>
  <si>
    <t>Rouen</t>
  </si>
  <si>
    <t>Rouen, Paris, Villeneuve-d'Ascq (Hauts-de-France), Saint Grégoire (Normandie)</t>
  </si>
  <si>
    <t>Normandie, Hauts-de-France, Bretagne, Pays de la Loire et Île de France</t>
  </si>
  <si>
    <t>4 - 18</t>
  </si>
  <si>
    <t>Majoritaire/Minoritaire, MBI/MBO, OBO</t>
  </si>
  <si>
    <t>CA minimum de 10 M€
VE entre 20 et 100 M€</t>
  </si>
  <si>
    <t>CA minimum de 8 M€</t>
  </si>
  <si>
    <t>Peut monter jusqu'à 20 M€ d'investissement durant détention</t>
  </si>
  <si>
    <t>Tous secteurs à l’exception des biotechnologies et industrie lourde</t>
  </si>
  <si>
    <t>Majoritaire/Minoritaire, MBI, OBO, Retournement</t>
  </si>
  <si>
    <t>CA entre 10 et 150 M€
VE entre 5 et 15 M€</t>
  </si>
  <si>
    <t>France / International</t>
  </si>
  <si>
    <t>Paris, Lille, Lyon, Nantes, Bordeaux, Toulouse, Marseille, Genève, Bruxelles, Francfort, Strasbourg, Zürich, Montréal</t>
  </si>
  <si>
    <t>LBO, OBO, MBO/MBI</t>
  </si>
  <si>
    <t>Majoritaire (minoritaire exceptionnellement), LBO, OBO, MBO, Carve-out</t>
  </si>
  <si>
    <t>1 - 30</t>
  </si>
  <si>
    <t>Aix-en-Provence</t>
  </si>
  <si>
    <t>Aix-en-Provence, Nice</t>
  </si>
  <si>
    <t>Région Sud - Provence-Alpes-Côte d'Azur (majoritairement); France</t>
  </si>
  <si>
    <t>Minoritaire, MBI/MBO</t>
  </si>
  <si>
    <t>Tous secteurs sauf immobilier</t>
  </si>
  <si>
    <t>Paris, Barcelone, Francfort, Londres, Milan, Copenhague</t>
  </si>
  <si>
    <t>Equipes Food &amp; Retail, BTP, etc.
Investissements dans des "territoires fragilisés"</t>
  </si>
  <si>
    <t>VE entre 30 et 100 M€</t>
  </si>
  <si>
    <t>Majoritaire/Minoritaire, LBO (OBO/MBO/MBI)</t>
  </si>
  <si>
    <t>Fonds de fonds, immobilier</t>
  </si>
  <si>
    <t>Majoritaire/Minoritaire</t>
  </si>
  <si>
    <t>Energie ; Cosmétiques ; Culture, divertissement, mode ; Technologies ; Immobilier, hôtels ; Finance ; Transition écologique</t>
  </si>
  <si>
    <t>Paris, Luxembourg</t>
  </si>
  <si>
    <t>CA jusqu'à 200 M€</t>
  </si>
  <si>
    <t>Majoritaire/Minoritaire, MBO, Retournement</t>
  </si>
  <si>
    <t>VE entre 20 et 150 M€</t>
  </si>
  <si>
    <t>FrenchFood Positive Impact (250M€); 
Agro Invest II (100M€);
Agro Invest I (98M€); FrenchFood Capital I (176M€)</t>
  </si>
  <si>
    <t>Agro-alimentaire, restauration</t>
  </si>
  <si>
    <t>Industrie, services, agro-alimentaire, Immobilier</t>
  </si>
  <si>
    <t>Lyon, Paris, Bruxelles, Luxembourg</t>
  </si>
  <si>
    <t>Tech, Cinéma &amp; Audiovisuel, Immobilier</t>
  </si>
  <si>
    <t>Paris, Marseille</t>
  </si>
  <si>
    <t>Experienced Capital Partners II
 Experienced Capital Partners I</t>
  </si>
  <si>
    <t>Secteurs de la consommation (beauté et bien-être, loisirs, food, tourisme, mode &amp; accessoires, mobilité, produits et services pour animaux de compagnie, produits et services pour enfants, maison &amp; ameublement, santé)</t>
  </si>
  <si>
    <t>Majoritaire/Minoritaire, MBI/MBO, Dette privée</t>
  </si>
  <si>
    <t>CA entre 25 et 500 M€</t>
  </si>
  <si>
    <t>Montouge</t>
  </si>
  <si>
    <t>Mutares</t>
  </si>
  <si>
    <t>Automobile et mobilité
Ingénierie et technologie
Biens et services
Commerce de détail et alimentation</t>
  </si>
  <si>
    <t>Munich</t>
  </si>
  <si>
    <t>Munich, Francfort, Amsterdam, Londres, Madrid, Milan, Stockholm, Vienne</t>
  </si>
  <si>
    <t>Allemagne, Europe</t>
  </si>
  <si>
    <t>Majoritaire/Minoritaire, MBO</t>
  </si>
  <si>
    <t>Spice Capital Partners</t>
  </si>
  <si>
    <t>Londres, Paris</t>
  </si>
  <si>
    <t>Anvers, Singapour</t>
  </si>
  <si>
    <t>Anvers</t>
  </si>
  <si>
    <t>CA ou VE entre 10 et 75 M€</t>
  </si>
  <si>
    <t>Majoritaire/Minoritaire, MBO, BIMBO</t>
  </si>
  <si>
    <t>Majoritaire/Minoritaire, Venture, MBO, BIMBO</t>
  </si>
  <si>
    <t>Industrie, santé</t>
  </si>
  <si>
    <t>Royaume-Uni, Europe</t>
  </si>
  <si>
    <t>Tourisme (France)</t>
  </si>
  <si>
    <t>Amsterdam</t>
  </si>
  <si>
    <t>Amsterdam, Londres</t>
  </si>
  <si>
    <t>CA entre 50 et 500 M€</t>
  </si>
  <si>
    <t>Paris, Miami</t>
  </si>
  <si>
    <t>Majoritaire/Minoritaire, MBI, BIMBO</t>
  </si>
  <si>
    <t>EBITDA supérieur à 2M€</t>
  </si>
  <si>
    <t>Nancy</t>
  </si>
  <si>
    <t>Nancy, Strasbourg</t>
  </si>
  <si>
    <t>CA entre 5 et 25 M€</t>
  </si>
  <si>
    <t>Winch Capital 4 (2018): 445 m€
Andera MidCap 5 (2023): 750 m€</t>
  </si>
  <si>
    <t>Paris, Antwerp, Milan, Munich, Madrid</t>
  </si>
  <si>
    <t>Europe
Principalement France, Belgique et Italie</t>
  </si>
  <si>
    <t>CA : 30 - 100 m€</t>
  </si>
  <si>
    <t>B2B services, Technology &amp; IT services, Financial services, Healthcare &amp; services, Niche industries</t>
  </si>
  <si>
    <t>Sylvain Charignon (Partner)</t>
  </si>
  <si>
    <t>s</t>
  </si>
  <si>
    <t>Latour Capital IV (2024) : 1200 M€
Latour Capital III (2019): 1000 M€
Latour Capital II (2015) : 305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</si>
</sst>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quot; &quot;;&quot;(&quot;#,##0&quot;)&quot;;&quot;- &quot;"/>
    <numFmt numFmtId="169" formatCode="#,##0_);\(#,##0\);\-"/>
  </numFmts>
  <fonts count="12">
    <font>
      <sz val="11"/>
      <color theme="1"/>
      <name val="Calibri"/>
      <family val="2"/>
      <scheme val="minor"/>
    </font>
    <font>
      <sz val="11"/>
      <color theme="1"/>
      <name val="Open Sans (Corps)"/>
      <family val="2"/>
    </font>
    <font>
      <sz val="8"/>
      <color theme="1"/>
      <name val="Calibri"/>
      <family val="2"/>
      <scheme val="minor"/>
    </font>
    <font>
      <sz val="8"/>
      <name val="Calibri"/>
      <family val="2"/>
      <scheme val="minor"/>
    </font>
    <font>
      <sz val="10"/>
      <color theme="1"/>
      <name val="Calibri"/>
      <family val="2"/>
      <scheme val="minor"/>
    </font>
    <font>
      <b/>
      <sz val="8"/>
      <color theme="5"/>
      <name val="Open Sans (Corps)"/>
    </font>
    <font>
      <b/>
      <u/>
      <sz val="11"/>
      <color theme="1"/>
      <name val="Calibri"/>
      <family val="2"/>
      <scheme val="minor"/>
    </font>
    <font>
      <b/>
      <sz val="12"/>
      <color theme="0"/>
      <name val="Calibri"/>
      <family val="2"/>
      <scheme val="minor"/>
    </font>
    <font>
      <b/>
      <sz val="8"/>
      <color theme="1"/>
      <name val="Calibri"/>
      <family val="2"/>
      <scheme val="minor"/>
    </font>
    <font>
      <sz val="11"/>
      <color rgb="FF00B0F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4" tint="0.89999084444715716"/>
        <bgColor indexed="64"/>
      </patternFill>
    </fill>
    <fill>
      <patternFill patternType="solid">
        <fgColor theme="5" tint="0.79998168889431442"/>
        <bgColor indexed="64"/>
      </patternFill>
    </fill>
    <fill>
      <patternFill patternType="solid">
        <fgColor theme="5"/>
        <bgColor indexed="64"/>
      </patternFill>
    </fill>
    <fill>
      <patternFill patternType="solid">
        <fgColor theme="3" tint="0.89999084444715716"/>
        <bgColor indexed="64"/>
      </patternFill>
    </fill>
  </fills>
  <borders count="9">
    <border>
      <left/>
      <right/>
      <top/>
      <bottom/>
      <diagonal/>
    </border>
    <border>
      <left/>
      <right/>
      <top style="thin">
        <color theme="4"/>
      </top>
      <bottom style="thin">
        <color theme="4"/>
      </bottom>
      <diagonal/>
    </border>
    <border>
      <left/>
      <right/>
      <top style="thin">
        <color theme="4"/>
      </top>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1">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wrapText="1"/>
    </xf>
    <xf numFmtId="0" fontId="2" fillId="2" borderId="0" xfId="0" applyFont="1" applyFill="1" applyAlignment="1">
      <alignment vertical="center"/>
    </xf>
    <xf numFmtId="49" fontId="5" fillId="3" borderId="2" xfId="1" applyNumberFormat="1" applyFont="1" applyFill="1" applyBorder="1" applyAlignment="1">
      <alignment horizontal="center" vertical="center" wrapText="1"/>
    </xf>
    <xf numFmtId="0" fontId="5" fillId="3" borderId="2" xfId="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0" borderId="3" xfId="0" applyBorder="1" applyAlignment="1">
      <alignment horizontal="center" vertical="center"/>
    </xf>
    <xf numFmtId="168" fontId="7" fillId="5" borderId="0" xfId="0" applyNumberFormat="1" applyFont="1" applyFill="1" applyAlignment="1">
      <alignment horizontal="center" vertical="center" wrapText="1"/>
    </xf>
    <xf numFmtId="0" fontId="2" fillId="2" borderId="1" xfId="0" applyFont="1" applyFill="1" applyBorder="1" applyAlignment="1">
      <alignment horizontal="center" vertical="center" wrapText="1"/>
    </xf>
    <xf numFmtId="0" fontId="5" fillId="3" borderId="2" xfId="1" applyFont="1" applyFill="1" applyBorder="1" applyAlignment="1">
      <alignment horizontal="center" vertical="center"/>
    </xf>
    <xf numFmtId="17" fontId="2" fillId="0" borderId="1" xfId="0" quotePrefix="1" applyNumberFormat="1" applyFont="1" applyBorder="1" applyAlignment="1">
      <alignment horizontal="center" vertical="center"/>
    </xf>
    <xf numFmtId="0" fontId="9" fillId="6" borderId="3" xfId="0" applyFont="1" applyFill="1" applyBorder="1" applyAlignment="1">
      <alignment horizontal="center" vertical="center"/>
    </xf>
    <xf numFmtId="0" fontId="4" fillId="0" borderId="0" xfId="0" applyFont="1" applyAlignment="1">
      <alignment horizontal="center" vertical="center"/>
    </xf>
    <xf numFmtId="168" fontId="7" fillId="0" borderId="0" xfId="0" applyNumberFormat="1" applyFont="1" applyAlignment="1">
      <alignment horizontal="center" vertical="center" wrapText="1"/>
    </xf>
    <xf numFmtId="168" fontId="4" fillId="0" borderId="0" xfId="0" applyNumberFormat="1" applyFont="1" applyAlignment="1">
      <alignment horizontal="center" vertical="center" wrapText="1"/>
    </xf>
    <xf numFmtId="168" fontId="4" fillId="0" borderId="6" xfId="0" applyNumberFormat="1" applyFont="1" applyBorder="1" applyAlignment="1">
      <alignment horizontal="center" vertical="center" wrapText="1"/>
    </xf>
    <xf numFmtId="0" fontId="0" fillId="0" borderId="0" xfId="0" applyAlignment="1">
      <alignment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169" fontId="2" fillId="0" borderId="1" xfId="0" quotePrefix="1" applyNumberFormat="1" applyFont="1" applyBorder="1" applyAlignment="1">
      <alignment horizontal="center" vertical="center"/>
    </xf>
    <xf numFmtId="0" fontId="2" fillId="0" borderId="8" xfId="0" applyFont="1" applyBorder="1" applyAlignment="1">
      <alignment vertical="center"/>
    </xf>
    <xf numFmtId="17" fontId="2" fillId="0" borderId="1" xfId="0" quotePrefix="1" applyNumberFormat="1" applyFont="1" applyBorder="1" applyAlignment="1">
      <alignment horizontal="center" vertical="center" wrapText="1"/>
    </xf>
    <xf numFmtId="0" fontId="2" fillId="0" borderId="7" xfId="0" applyFont="1" applyBorder="1" applyAlignment="1">
      <alignment vertical="center" wrapText="1"/>
    </xf>
    <xf numFmtId="0" fontId="2" fillId="0" borderId="1" xfId="0" quotePrefix="1"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8" xfId="0" applyFont="1" applyBorder="1" applyAlignment="1">
      <alignment vertical="center" wrapText="1"/>
    </xf>
    <xf numFmtId="49" fontId="2" fillId="0" borderId="1" xfId="0" quotePrefix="1" applyNumberFormat="1" applyFont="1" applyBorder="1" applyAlignment="1">
      <alignment horizontal="center" vertical="center" wrapText="1"/>
    </xf>
    <xf numFmtId="49" fontId="2" fillId="0" borderId="8" xfId="0" applyNumberFormat="1" applyFont="1" applyBorder="1" applyAlignment="1">
      <alignment vertical="center" wrapText="1"/>
    </xf>
    <xf numFmtId="3" fontId="2" fillId="0" borderId="1" xfId="0" applyNumberFormat="1" applyFont="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8" xfId="0" applyFont="1" applyFill="1" applyBorder="1" applyAlignment="1">
      <alignment vertical="center" wrapText="1"/>
    </xf>
    <xf numFmtId="16" fontId="2" fillId="0" borderId="1" xfId="0" quotePrefix="1" applyNumberFormat="1" applyFont="1" applyBorder="1" applyAlignment="1">
      <alignment horizontal="center" vertical="center" wrapText="1"/>
    </xf>
    <xf numFmtId="0" fontId="2" fillId="0" borderId="0" xfId="0" quotePrefix="1" applyFont="1" applyAlignment="1">
      <alignment horizontal="center" vertical="center" wrapText="1"/>
    </xf>
    <xf numFmtId="0" fontId="2" fillId="0" borderId="0" xfId="0" applyFont="1" applyAlignment="1">
      <alignment vertical="center" wrapText="1"/>
    </xf>
    <xf numFmtId="0" fontId="8" fillId="0" borderId="1" xfId="0" applyFont="1" applyBorder="1" applyAlignment="1">
      <alignment horizontal="center" vertical="center" wrapText="1"/>
    </xf>
  </cellXfs>
  <cellStyles count="2">
    <cellStyle name="Normal" xfId="0" builtinId="0"/>
    <cellStyle name="Normal 2 2" xfId="1" xr:uid="{24261C40-C2B4-4AFC-A136-2DE75CF327F8}"/>
  </cellStyles>
  <dxfs count="4">
    <dxf>
      <fill>
        <patternFill>
          <bgColor rgb="FF00B050"/>
        </patternFill>
      </fill>
    </dxf>
    <dxf>
      <font>
        <color theme="3"/>
      </font>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oneCellAnchor>
    <xdr:from>
      <xdr:col>8</xdr:col>
      <xdr:colOff>0</xdr:colOff>
      <xdr:row>109</xdr:row>
      <xdr:rowOff>0</xdr:rowOff>
    </xdr:from>
    <xdr:ext cx="304800" cy="304800"/>
    <xdr:sp macro="" textlink="">
      <xdr:nvSpPr>
        <xdr:cNvPr id="40" name="AutoShape 4" descr="Dentressangle">
          <a:extLst>
            <a:ext uri="{FF2B5EF4-FFF2-40B4-BE49-F238E27FC236}">
              <a16:creationId xmlns:a16="http://schemas.microsoft.com/office/drawing/2014/main" id="{B65C52A3-B932-4A59-BC0E-A4237EF618C2}"/>
            </a:ext>
          </a:extLst>
        </xdr:cNvPr>
        <xdr:cNvSpPr>
          <a:spLocks noChangeAspect="1" noChangeArrowheads="1"/>
        </xdr:cNvSpPr>
      </xdr:nvSpPr>
      <xdr:spPr bwMode="auto">
        <a:xfrm>
          <a:off x="12462510" y="225171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8</xdr:col>
      <xdr:colOff>0</xdr:colOff>
      <xdr:row>110</xdr:row>
      <xdr:rowOff>0</xdr:rowOff>
    </xdr:from>
    <xdr:ext cx="304800" cy="304800"/>
    <xdr:sp macro="" textlink="">
      <xdr:nvSpPr>
        <xdr:cNvPr id="2" name="AutoShape 4" descr="Dentressangle">
          <a:extLst>
            <a:ext uri="{FF2B5EF4-FFF2-40B4-BE49-F238E27FC236}">
              <a16:creationId xmlns:a16="http://schemas.microsoft.com/office/drawing/2014/main" id="{CCD913F0-32D1-478D-A5B1-3D4BCFF4160C}"/>
            </a:ext>
          </a:extLst>
        </xdr:cNvPr>
        <xdr:cNvSpPr>
          <a:spLocks noChangeAspect="1" noChangeArrowheads="1"/>
        </xdr:cNvSpPr>
      </xdr:nvSpPr>
      <xdr:spPr bwMode="auto">
        <a:xfrm>
          <a:off x="9246577" y="4229832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aris" TargetMode="External"/><Relationship Id="rId13" Type="http://schemas.openxmlformats.org/officeDocument/2006/relationships/hyperlink" Target="https://www.bing.com/th?id=OSK.YtMhN6HhvG5MEe3503eBpt0x5dUEQecJSHfTztAgl0U&amp;qlt=95" TargetMode="External"/><Relationship Id="rId18" Type="http://schemas.openxmlformats.org/officeDocument/2006/relationships/hyperlink" Target="https://www.bing.com/images/search?form=xlimg&amp;q=North%20Carolina" TargetMode="External"/><Relationship Id="rId26" Type="http://schemas.openxmlformats.org/officeDocument/2006/relationships/hyperlink" Target="https://www.bing.com/images/search?form=xlimg&amp;q=Miami" TargetMode="External"/><Relationship Id="rId3" Type="http://schemas.openxmlformats.org/officeDocument/2006/relationships/hyperlink" Target="https://www.bing.com/th?id=AMMS_08d2869d43a589e2a364e67dfd999853&amp;qlt=95" TargetMode="External"/><Relationship Id="rId21" Type="http://schemas.openxmlformats.org/officeDocument/2006/relationships/hyperlink" Target="https://www.bing.com/th?id=OSK.fd739ab5f0f1209dd84abce5feba63d5&amp;qlt=95" TargetMode="External"/><Relationship Id="rId7" Type="http://schemas.openxmlformats.org/officeDocument/2006/relationships/hyperlink" Target="https://www.bing.com/th?id=OSK.6f397b35762e2852058e1cfc4607f893&amp;qlt=95" TargetMode="External"/><Relationship Id="rId12" Type="http://schemas.openxmlformats.org/officeDocument/2006/relationships/hyperlink" Target="https://www.bing.com/images/search?form=xlimg&amp;q=United%20States" TargetMode="External"/><Relationship Id="rId17" Type="http://schemas.openxmlformats.org/officeDocument/2006/relationships/hyperlink" Target="https://www.bing.com/th?id=OSK.03c72211b35cb109bcdc7d51ef4f03c5&amp;qlt=95" TargetMode="External"/><Relationship Id="rId25" Type="http://schemas.openxmlformats.org/officeDocument/2006/relationships/hyperlink" Target="https://www.bing.com/th?id=OSK.4798fa458a58ac0e8dca5ee139bcc84c&amp;qlt=95" TargetMode="External"/><Relationship Id="rId2" Type="http://schemas.openxmlformats.org/officeDocument/2006/relationships/hyperlink" Target="https://www.bing.com/images/search?form=xlimg&amp;q=italy" TargetMode="External"/><Relationship Id="rId16" Type="http://schemas.openxmlformats.org/officeDocument/2006/relationships/hyperlink" Target="https://www.bing.com/images/search?form=xlimg&amp;q=New%20York%20(state)"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OSK.74504db459d180a457a4fc93c0fb7f5e&amp;qlt=95" TargetMode="External"/><Relationship Id="rId1" Type="http://schemas.openxmlformats.org/officeDocument/2006/relationships/hyperlink" Target="https://www.bing.com/th?id=AMMS_28a2035337d7355f2b5e171120ae41de&amp;qlt=95" TargetMode="External"/><Relationship Id="rId6" Type="http://schemas.openxmlformats.org/officeDocument/2006/relationships/hyperlink" Target="https://www.bing.com/images/search?form=xlimg&amp;q=London" TargetMode="External"/><Relationship Id="rId11" Type="http://schemas.openxmlformats.org/officeDocument/2006/relationships/hyperlink" Target="https://www.bing.com/th?id=OSK.08d481ce2e6378c8b3492a5438438208&amp;qlt=95" TargetMode="External"/><Relationship Id="rId24" Type="http://schemas.openxmlformats.org/officeDocument/2006/relationships/hyperlink" Target="https://www.bing.com/images/search?form=xlimg&amp;q=antwerp" TargetMode="External"/><Relationship Id="rId32" Type="http://schemas.openxmlformats.org/officeDocument/2006/relationships/hyperlink" Target="https://www.bing.com/images/search?form=xlimg&amp;q=Republic%20of%20Ireland" TargetMode="External"/><Relationship Id="rId5" Type="http://schemas.openxmlformats.org/officeDocument/2006/relationships/hyperlink" Target="https://www.bing.com/th?id=OSK.3666846595b7a7ef3fd0663d5b9791f3&amp;qlt=95" TargetMode="External"/><Relationship Id="rId15" Type="http://schemas.openxmlformats.org/officeDocument/2006/relationships/hyperlink" Target="https://www.bing.com/th?id=OSK.cba7f275842a20f49b98d704e1366fd5&amp;qlt=95" TargetMode="External"/><Relationship Id="rId23" Type="http://schemas.openxmlformats.org/officeDocument/2006/relationships/hyperlink" Target="https://www.bing.com/th?id=AMMS_8a62fda2f6ed77f5be36ddf088afc299&amp;qlt=95" TargetMode="External"/><Relationship Id="rId28" Type="http://schemas.openxmlformats.org/officeDocument/2006/relationships/hyperlink" Target="https://www.bing.com/images/search?form=xlimg&amp;q=Munich" TargetMode="External"/><Relationship Id="rId10" Type="http://schemas.openxmlformats.org/officeDocument/2006/relationships/hyperlink" Target="https://www.bing.com/images/search?form=xlimg&amp;q=brussels" TargetMode="External"/><Relationship Id="rId19" Type="http://schemas.openxmlformats.org/officeDocument/2006/relationships/hyperlink" Target="https://www.bing.com/th?id=OSK.3bedf56b22d99dfbb70510919895554c&amp;qlt=95" TargetMode="External"/><Relationship Id="rId31" Type="http://schemas.openxmlformats.org/officeDocument/2006/relationships/hyperlink" Target="https://www.bing.com/th?id=OSK.EaGKENylPymKR2vxwyKFWGRGtGNcLXtM8meCLdtsfYI&amp;qlt=95" TargetMode="External"/><Relationship Id="rId4" Type="http://schemas.openxmlformats.org/officeDocument/2006/relationships/hyperlink" Target="https://www.bing.com/images/search?form=xlimg&amp;q=united+kingdom" TargetMode="External"/><Relationship Id="rId9" Type="http://schemas.openxmlformats.org/officeDocument/2006/relationships/hyperlink" Target="https://www.bing.com/th?id=AMMS_8f0ca84f3c0f80f4fec799ec8d39f1f3&amp;qlt=95" TargetMode="External"/><Relationship Id="rId14" Type="http://schemas.openxmlformats.org/officeDocument/2006/relationships/hyperlink" Target="https://www.bing.com/images/search?form=xlimg&amp;q=New%20York%20City" TargetMode="External"/><Relationship Id="rId22" Type="http://schemas.openxmlformats.org/officeDocument/2006/relationships/hyperlink" Target="https://www.bing.com/images/search?form=xlimg&amp;q=Luxembourg" TargetMode="External"/><Relationship Id="rId27" Type="http://schemas.openxmlformats.org/officeDocument/2006/relationships/hyperlink" Target="https://www.bing.com/th?id=Afa828084d892ea57b6ec54d69d3543cf&amp;qlt=95" TargetMode="External"/><Relationship Id="rId30" Type="http://schemas.openxmlformats.org/officeDocument/2006/relationships/hyperlink" Target="https://www.bing.com/images/search?form=xlimg&amp;q=Los%20Angele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Srd>
</file>

<file path=xl/richData/rdarray.xml><?xml version="1.0" encoding="utf-8"?>
<arrayData xmlns="http://schemas.microsoft.com/office/spreadsheetml/2017/richdata2" count="40">
  <a r="10">
    <v t="s">Luciana Lamorgese (Minister)</v>
    <v t="r">21</v>
    <v t="r">22</v>
    <v t="s">Nunzia Catalfo (Minister)</v>
    <v t="r">23</v>
    <v t="r">24</v>
    <v t="s">Federico D'Incà (Minister)</v>
    <v t="s">Peppe Provenzano (Minister)</v>
    <v t="s">Elena Bonetti (Minister)</v>
    <v t="s">Paola Pisano (Minister)</v>
  </a>
  <a r="1">
    <v t="s">Italian</v>
  </a>
  <a r="128">
    <v t="r">42</v>
    <v t="r">43</v>
    <v t="r">44</v>
    <v t="s">Province of Mantua</v>
    <v t="r">45</v>
    <v t="r">46</v>
    <v t="r">47</v>
    <v t="r">48</v>
    <v t="s">Province of Verona</v>
    <v t="r">49</v>
    <v t="s">Province of Ancona</v>
    <v t="r">50</v>
    <v t="r">51</v>
    <v t="r">52</v>
    <v t="r">53</v>
    <v t="r">54</v>
    <v t="r">55</v>
    <v t="r">56</v>
    <v t="r">57</v>
    <v t="r">58</v>
    <v t="r">59</v>
    <v t="r">60</v>
    <v t="s">Province of Siena</v>
    <v t="r">61</v>
    <v t="s">Province of Belluno</v>
    <v t="r">62</v>
    <v t="s">Province of Cremona</v>
    <v t="s">Province of Trapani</v>
    <v t="s">Province of Treviso</v>
    <v t="s">Province of Cuneo</v>
    <v t="s">Province of Ferrara</v>
    <v t="r">63</v>
    <v t="r">64</v>
    <v t="s">Province of Cosenza</v>
    <v t="r">65</v>
    <v t="r">66</v>
    <v t="s">Province of Livorno</v>
    <v t="s">Metropolitan City of Catania</v>
    <v t="s">Province of Como</v>
    <v t="s">Province of Benevento</v>
    <v t="r">67</v>
    <v t="s">Province of Lecce</v>
    <v t="s">Province of Genoa</v>
    <v t="r">68</v>
    <v t="s">Province of Pisa</v>
    <v t="s">South Tyrol</v>
    <v t="s">Province of Grosseto</v>
    <v t="s">Province of Vicenza</v>
    <v t="s">Province of Asti</v>
    <v t="s">Province of Agrigento</v>
    <v t="s">Province of Avellino</v>
    <v t="s">Province of Lucca</v>
    <v t="s">Province of Bergamo</v>
    <v t="s">Province of Sassari</v>
    <v t="r">69</v>
    <v t="s">Province of Piacenza</v>
    <v t="s">Province of L'Aquila</v>
    <v t="s">Province of Trieste</v>
    <v t="s">Province of Savona</v>
    <v t="s">Province of Udine</v>
    <v t="r">70</v>
    <v t="s">Province of Teramo</v>
    <v t="s">Province of Vercelli</v>
    <v t="s">Province of Forlì-Cesena</v>
    <v t="s">Province of Viterbo</v>
    <v t="r">71</v>
    <v t="s">Province of Foggia</v>
    <v t="s">Province of Potenza</v>
    <v t="s">Province of Catanzaro</v>
    <v t="s">Province of Rovigo</v>
    <v t="s">Province of Pordenone</v>
    <v t="r">72</v>
    <v t="s">Province of Rieti</v>
    <v t="s">Province of Cagliari</v>
    <v t="s">Province of Salerno</v>
    <v t="s">Province of Biella</v>
    <v t="r">73</v>
    <v t="r">74</v>
    <v t="s">Province of Lodi</v>
    <v t="s">Province of Padua</v>
    <v t="s">Province of Macerata</v>
    <v t="s">Province of Monza and Brianza</v>
    <v t="s">Province of Pavia</v>
    <v t="s">Province of Pistoia</v>
    <v t="s">Province of Frosinone</v>
    <v t="s">Province of La Spezia</v>
    <v t="s">Province of Novara</v>
    <v t="s">Province of Latina</v>
    <v t="s">Province of Ravenna</v>
    <v t="s">Province of Ragusa</v>
    <v t="s">Province of Pesaro and Urbino</v>
    <v t="r">75</v>
    <v t="s">Province of Pescara</v>
    <v t="s">Province of Enna</v>
    <v t="s">Province of Imperia</v>
    <v t="s">Province of Varese</v>
    <v t="s">Province of Lecco</v>
    <v t="s">Province of Sondrio</v>
    <v t="r">76</v>
    <v t="r">77</v>
    <v t="s">Province of Reggio Emilia</v>
    <v t="s">Province of Fermo</v>
    <v t="r">78</v>
    <v t="s">Province of Perugia</v>
    <v t="s">Province of Arezzo</v>
    <v t="s">Province of Terni</v>
    <v t="r">79</v>
    <v t="s">Province of Oristano</v>
    <v t="s">Province of Brindisi</v>
    <v t="s">Province of Rimini</v>
    <v t="s">Province of Crotone</v>
    <v t="s">Province of Matera</v>
    <v t="r">80</v>
    <v t="s">Province of Chieti</v>
    <v t="s">Province of Gorizia</v>
    <v t="r">81</v>
    <v t="s">Province of Caserta</v>
    <v t="s">Province of Barletta-Andria-Trani</v>
    <v t="s">Province of Prato</v>
    <v t="r">82</v>
    <v t="r">83</v>
    <v t="r">84</v>
    <v t="r">85</v>
    <v t="s">Metropolitan City of Messina</v>
    <v t="s">Metropolitan City of Palermo</v>
    <v t="r">86</v>
    <v t="r">87</v>
    <v t="s">Province of Syracuse</v>
  </a>
  <a r="2">
    <v t="s">Central European Summer Time</v>
    <v t="s">Central European Time Zone</v>
  </a>
  <a r="4">
    <v t="r">115</v>
    <v t="r">116</v>
    <v t="r">117</v>
    <v t="r">118</v>
  </a>
  <a r="1">
    <v t="s">English</v>
  </a>
  <a r="150">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s">Metropolitan Borough of Knowsley</v>
    <v t="r">252</v>
    <v t="s">Metropolitan Borough of Wirral</v>
    <v t="r">253</v>
    <v t="r">254</v>
    <v t="r">255</v>
    <v t="r">256</v>
    <v t="r">257</v>
    <v t="r">258</v>
    <v t="r">259</v>
    <v t="r">260</v>
    <v t="r">261</v>
    <v t="r">262</v>
    <v t="r">263</v>
    <v t="r">264</v>
    <v t="r">265</v>
    <v t="r">266</v>
    <v t="r">267</v>
    <v t="r">268</v>
    <v t="r">269</v>
    <v t="r">270</v>
    <v t="r">271</v>
    <v t="r">272</v>
    <v t="s">Outer Hebrides</v>
    <v t="r">273</v>
    <v t="r">274</v>
    <v t="r">275</v>
    <v t="r">276</v>
    <v t="r">277</v>
    <v t="r">278</v>
    <v t="r">279</v>
    <v t="r">280</v>
    <v t="r">281</v>
    <v t="r">282</v>
  </a>
  <a r="3">
    <v t="s">British Summer Time</v>
    <v t="s">Greenwich Mean Time Zone</v>
    <v t="s">Western European Time Zone</v>
  </a>
  <a r="1">
    <v t="r">295</v>
  </a>
  <a r="1">
    <v t="s">Greenwich Mean Time</v>
  </a>
  <a r="1">
    <v t="r">308</v>
  </a>
  <a r="4">
    <v t="r">344</v>
    <v t="r">345</v>
    <v t="r">346</v>
    <v t="r">347</v>
  </a>
  <a r="1">
    <v t="s">English language</v>
  </a>
  <a r="55">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a>
  <a r="6">
    <v t="s">Samoa Time Zone</v>
    <v t="s">Atlantic Time Zone</v>
    <v t="s">Central Time Zone</v>
    <v t="s">Alaska Time Zone</v>
    <v t="s">Mountain Time Zone</v>
    <v t="s">Chamorro Time Zone</v>
  </a>
  <a r="1">
    <v t="r">432</v>
  </a>
  <a r="1">
    <v t="s">Eastern Time Zone</v>
  </a>
  <a r="2">
    <v t="r">445</v>
    <v t="r">446</v>
  </a>
  <a r="2">
    <v t="r">478</v>
    <v t="r">479</v>
  </a>
  <a r="7">
    <v t="r">521</v>
    <v t="r">522</v>
    <v t="r">523</v>
    <v t="s">Jean Castex (Prime Minister)</v>
    <v t="r">524</v>
    <v t="r">525</v>
    <v t="r">526</v>
  </a>
  <a r="1">
    <v t="s">French</v>
  </a>
  <a r="132">
    <v t="r">545</v>
    <v t="r">302</v>
    <v t="r">546</v>
    <v t="s">Alsace</v>
    <v t="r">547</v>
    <v t="r">548</v>
    <v t="s">Brittany</v>
    <v t="s">Lorraine</v>
    <v t="r">549</v>
    <v t="r">550</v>
    <v t="r">551</v>
    <v t="r">552</v>
    <v t="r">553</v>
    <v t="r">554</v>
    <v t="r">555</v>
    <v t="r">556</v>
    <v t="r">557</v>
    <v t="r">558</v>
    <v t="r">559</v>
    <v t="s">Burgundy</v>
    <v t="s">Loire</v>
    <v t="r">560</v>
    <v t="s">Poitou-Charentes</v>
    <v t="r">561</v>
    <v t="r">562</v>
    <v t="r">563</v>
    <v t="r">564</v>
    <v t="r">565</v>
    <v t="r">566</v>
    <v t="r">567</v>
    <v t="s">Picardy</v>
    <v t="r">568</v>
    <v t="s">Limousin</v>
    <v t="r">569</v>
    <v t="r">570</v>
    <v t="s">Auvergne</v>
    <v t="r">571</v>
    <v t="r">572</v>
    <v t="s">Franche-Comté</v>
    <v t="r">573</v>
    <v t="s">Rhône-Alpes</v>
    <v t="s">Midi-Pyrénées</v>
    <v t="r">574</v>
    <v t="r">575</v>
    <v t="r">576</v>
    <v t="r">577</v>
    <v t="s">Languedoc-Roussillon</v>
    <v t="s">Nord-Pas-de-Calais</v>
    <v t="r">578</v>
    <v t="s">Aquitaine</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v t="r">645</v>
    <v t="r">646</v>
    <v t="r">647</v>
    <v t="r">648</v>
    <v t="r">649</v>
    <v t="r">650</v>
    <v t="r">651</v>
    <v t="s">Lower Normandy</v>
    <v t="s">Upper Normandy</v>
    <v t="r">652</v>
    <v t="r">653</v>
    <v t="r">654</v>
    <v t="r">655</v>
    <v t="r">656</v>
    <v t="r">657</v>
    <v t="s">Champagne-Ardenne</v>
  </a>
  <a r="4">
    <v t="r">684</v>
    <v t="r">685</v>
    <v t="r">686</v>
    <v t="s">Dan Kersch (Deputy prime minister)</v>
  </a>
  <a r="3">
    <v t="s">Luxembourgish</v>
    <v t="s">German</v>
    <v t="s">French</v>
  </a>
  <a r="3">
    <v t="s">Diekirch District</v>
    <v t="s">Grevenmacher District</v>
    <v t="s">Luxembourg District</v>
  </a>
  <a r="1">
    <v t="s">Grégory Doucet (Mayor)</v>
  </a>
  <a r="1">
    <v t="s">Central European Time Zone</v>
  </a>
  <a r="3">
    <v t="s">Central European Summer Time</v>
    <v t="s">Central European Time Zone</v>
    <v t="s">W. Europe Standard Time</v>
  </a>
  <a r="2">
    <v t="s">Chinese</v>
    <v t="s">English</v>
  </a>
  <a r="2">
    <v t="s">Hong Kong Time Zone</v>
    <v t="s">China Standard Time</v>
  </a>
  <a r="1">
    <v t="r">760</v>
  </a>
  <a r="1">
    <v t="r">772</v>
  </a>
  <a r="1">
    <v t="r">783</v>
  </a>
  <a r="1">
    <v t="r">794</v>
  </a>
  <a r="2">
    <v t="s">Central European Time Zone</v>
    <v t="s">W. Europe Standard Time</v>
  </a>
  <a r="1">
    <v t="r">806</v>
  </a>
  <a r="1">
    <v t="s">Pacific Time Zone</v>
  </a>
  <a r="2">
    <v t="r">833</v>
    <v t="r">834</v>
  </a>
  <a r="2">
    <v t="s">English language</v>
    <v t="s">Irish language</v>
  </a>
  <a r="26">
    <v t="r">852</v>
    <v t="r">853</v>
    <v t="r">854</v>
    <v t="r">855</v>
    <v t="r">856</v>
    <v t="r">857</v>
    <v t="r">858</v>
    <v t="r">859</v>
    <v t="r">860</v>
    <v t="r">861</v>
    <v t="r">862</v>
    <v t="r">863</v>
    <v t="r">864</v>
    <v t="r">865</v>
    <v t="r">866</v>
    <v t="r">867</v>
    <v t="r">868</v>
    <v t="r">869</v>
    <v t="r">870</v>
    <v t="r">871</v>
    <v t="r">872</v>
    <v t="r">873</v>
    <v t="r">874</v>
    <v t="r">875</v>
    <v t="r">876</v>
    <v t="r">877</v>
  </a>
</arrayData>
</file>

<file path=xl/richData/rdrichvalue.xml><?xml version="1.0" encoding="utf-8"?>
<rvData xmlns="http://schemas.microsoft.com/office/spreadsheetml/2017/richdata" count="884">
  <rv s="0">
    <v>536870912</v>
    <v>Italy</v>
    <v>09e8f885-427b-8850-947d-202e0287b9e8</v>
    <v>en-GB</v>
    <v>Map</v>
  </rv>
  <rv s="1">
    <fb>0.432345141769226</fb>
    <v>29</v>
  </rv>
  <rv s="1">
    <fb>301340</fb>
    <v>30</v>
  </rv>
  <rv s="1">
    <fb>347000</fb>
    <v>30</v>
  </rv>
  <rv s="1">
    <fb>7.3</fb>
    <v>31</v>
  </rv>
  <rv s="1">
    <fb>39</fb>
    <v>32</v>
  </rv>
  <rv s="0">
    <v>536870912</v>
    <v>Rome</v>
    <v>5ed498af-fa85-2a88-874d-212494ddb06f</v>
    <v>en-GB</v>
    <v>Map</v>
  </rv>
  <rv s="1">
    <fb>320411.45899999997</fb>
    <v>30</v>
  </rv>
  <rv s="1">
    <fb>110.623595648239</fb>
    <v>33</v>
  </rv>
  <rv s="1">
    <fb>6.1124694376529102E-3</fb>
    <v>29</v>
  </rv>
  <rv s="1">
    <fb>5002.4066798773601</fb>
    <v>30</v>
  </rv>
  <rv s="1">
    <fb>1.29</fb>
    <v>31</v>
  </rv>
  <rv s="1">
    <fb>0.31790303272888798</fb>
    <v>29</v>
  </rv>
  <rv s="1">
    <fb>79.948454735494707</fb>
    <v>34</v>
  </rv>
  <rv s="1">
    <fb>1.61</fb>
    <v>35</v>
  </rv>
  <rv s="1">
    <fb>2001244392041.5701</fb>
    <v>36</v>
  </rv>
  <rv s="1">
    <fb>1.0187936</fb>
    <v>29</v>
  </rv>
  <rv s="1">
    <fb>0.61933000000000005</fb>
    <v>29</v>
  </rv>
  <rv s="2">
    <v>0</v>
    <v>27</v>
    <v>37</v>
    <v>0</v>
    <v>Image of Italy</v>
  </rv>
  <rv s="1">
    <fb>2.6</fb>
    <v>34</v>
  </rv>
  <rv s="0">
    <v>536870912</v>
    <v>Cutrofiano</v>
    <v>46cdd3b5-8057-513a-8d65-369c28bf8679</v>
    <v>en-GB</v>
    <v>Map</v>
  </rv>
  <rv s="0">
    <v>805306368</v>
    <v>Luigi Di Maio (Minister)</v>
    <v>59d427d5-9609-17e5-4e5f-0e2e4f3196e8</v>
    <v>en-GB</v>
    <v>Generic</v>
  </rv>
  <rv s="0">
    <v>805306368</v>
    <v>Dario Franceschini (Minister)</v>
    <v>31ede07d-910f-e904-68a6-678eff43cbf0</v>
    <v>en-GB</v>
    <v>Generic</v>
  </rv>
  <rv s="0">
    <v>805306368</v>
    <v>Roberto Speranza (Minister)</v>
    <v>3e649b4b-3f0f-4d27-00a0-d23ad8721780</v>
    <v>en-GB</v>
    <v>Generic</v>
  </rv>
  <rv s="0">
    <v>805306368</v>
    <v>Lorenzo Guerini (Minister)</v>
    <v>948864d5-85c6-2e1d-75ca-f9b475127724</v>
    <v>en-GB</v>
    <v>Generic</v>
  </rv>
  <rv s="3">
    <v>0</v>
  </rv>
  <rv s="4">
    <v>https://www.bing.com/search?q=italy&amp;form=skydnc</v>
    <v>Learn more on Bing</v>
  </rv>
  <rv s="1">
    <fb>82.946341463414697</fb>
    <v>34</v>
  </rv>
  <rv s="1">
    <fb>522087790000</fb>
    <v>36</v>
  </rv>
  <rv s="1">
    <fb>2</fb>
    <v>34</v>
  </rv>
  <rv s="3">
    <v>1</v>
  </rv>
  <rv s="1">
    <fb>0.2283268819</fb>
    <v>29</v>
  </rv>
  <rv s="1">
    <fb>3.9773999999999998</fb>
    <v>31</v>
  </rv>
  <rv s="1">
    <fb>60297396</fb>
    <v>30</v>
  </rv>
  <rv s="1">
    <fb>0.23</fb>
    <v>29</v>
  </rv>
  <rv s="1">
    <fb>0.26700000000000002</fb>
    <v>29</v>
  </rv>
  <rv s="1">
    <fb>0.42100000000000004</fb>
    <v>29</v>
  </rv>
  <rv s="1">
    <fb>1.9E-2</fb>
    <v>29</v>
  </rv>
  <rv s="1">
    <fb>0.06</fb>
    <v>29</v>
  </rv>
  <rv s="1">
    <fb>0.12</fb>
    <v>29</v>
  </rv>
  <rv s="1">
    <fb>0.16899999999999998</fb>
    <v>29</v>
  </rv>
  <rv s="1">
    <fb>0.495550003051758</fb>
    <v>29</v>
  </rv>
  <rv s="0">
    <v>536870912</v>
    <v>Piedmont</v>
    <v>1a1b261b-a6b1-8503-5262-e2f707fe58ce</v>
    <v>en-GB</v>
    <v>Map</v>
  </rv>
  <rv s="0">
    <v>536870912</v>
    <v>Emilia-Romagna</v>
    <v>129d3426-cfe5-9154-2989-f246e1aa5cec</v>
    <v>en-GB</v>
    <v>Map</v>
  </rv>
  <rv s="0">
    <v>536870912</v>
    <v>Veneto</v>
    <v>6809e680-9adc-134d-ebe9-70b79f5adb5f</v>
    <v>en-GB</v>
    <v>Map</v>
  </rv>
  <rv s="0">
    <v>536870912</v>
    <v>Tuscany</v>
    <v>a8854f08-da35-486d-5bd1-760f4eeb3da0</v>
    <v>en-GB</v>
    <v>Map</v>
  </rv>
  <rv s="0">
    <v>536870912</v>
    <v>Lombardy</v>
    <v>4e4d95c0-6e91-acd2-e10c-7165bc365e22</v>
    <v>en-GB</v>
    <v>Map</v>
  </rv>
  <rv s="0">
    <v>536870912</v>
    <v>Sicily</v>
    <v>610fbc95-e594-a116-6d30-36286446a003</v>
    <v>en-GB</v>
    <v>Map</v>
  </rv>
  <rv s="0">
    <v>536870912</v>
    <v>Calabria</v>
    <v>87d05176-c03a-c209-fa72-dfafed738418</v>
    <v>en-GB</v>
    <v>Map</v>
  </rv>
  <rv s="0">
    <v>536870912</v>
    <v>Campania</v>
    <v>9933ef2b-24f2-a29d-6e4f-fe6bffe78694</v>
    <v>en-GB</v>
    <v>Map</v>
  </rv>
  <rv s="0">
    <v>536870912</v>
    <v>Sardinia</v>
    <v>2ac543b8-3c5f-c1c2-9c26-7153eb61c3d0</v>
    <v>en-GB</v>
    <v>Map</v>
  </rv>
  <rv s="0">
    <v>536870912</v>
    <v>Lazio</v>
    <v>e5d48b4e-72f5-da43-7854-da4784df7b51</v>
    <v>en-GB</v>
    <v>Map</v>
  </rv>
  <rv s="0">
    <v>536870912</v>
    <v>Abruzzo</v>
    <v>6d07734f-0734-da73-bda9-a2e9e44c1042</v>
    <v>en-GB</v>
    <v>Map</v>
  </rv>
  <rv s="0">
    <v>536870912</v>
    <v>Liguria</v>
    <v>bc9d0bc0-7501-9ea0-5ffc-8d29df64f153</v>
    <v>en-GB</v>
    <v>Map</v>
  </rv>
  <rv s="0">
    <v>536870912</v>
    <v>Umbria</v>
    <v>a75c12d3-c6a9-ea7c-e844-577d1cfe72dd</v>
    <v>en-GB</v>
    <v>Map</v>
  </rv>
  <rv s="0">
    <v>536870912</v>
    <v>Apulia</v>
    <v>162619f7-7efb-76cc-0544-2da0306bd7c3</v>
    <v>en-GB</v>
    <v>Map</v>
  </rv>
  <rv s="0">
    <v>536870912</v>
    <v>Molise</v>
    <v>048932e0-ef04-999e-a84f-326f5eaf1b11</v>
    <v>en-GB</v>
    <v>Map</v>
  </rv>
  <rv s="0">
    <v>536870912</v>
    <v>Aosta Valley</v>
    <v>d9b216c7-5de6-eaf4-2383-5f7fc3075fdb</v>
    <v>en-GB</v>
    <v>Map</v>
  </rv>
  <rv s="0">
    <v>536870912</v>
    <v>Metropolitan City of Florence</v>
    <v>2f3f0535-482c-476a-1d8b-3d5f6fad7391</v>
    <v>en-GB</v>
    <v>Map</v>
  </rv>
  <rv s="0">
    <v>536870912</v>
    <v>Marche</v>
    <v>262ac8bf-0bbd-ba85-aef3-2130493eaa9b</v>
    <v>en-GB</v>
    <v>Map</v>
  </rv>
  <rv s="0">
    <v>536870912</v>
    <v>Trentino</v>
    <v>120cbbaa-1e9e-f708-d24c-faa311d321c4</v>
    <v>en-GB</v>
    <v>Map</v>
  </rv>
  <rv s="0">
    <v>536870912</v>
    <v>Province of Modena</v>
    <v>5440f9d7-7f7c-603d-adbd-e1a1d0236ec2</v>
    <v>en-GB</v>
    <v>Map</v>
  </rv>
  <rv s="0">
    <v>536870912</v>
    <v>Metropolitan City of Milan</v>
    <v>bfabe2c1-21a8-e914-acd1-5fea8ea5dd97</v>
    <v>en-GB</v>
    <v>Map</v>
  </rv>
  <rv s="0">
    <v>536870912</v>
    <v>Basilicata</v>
    <v>c286f639-68f8-3ed2-0119-87142c109b42</v>
    <v>en-GB</v>
    <v>Map</v>
  </rv>
  <rv s="0">
    <v>536870912</v>
    <v>Metropolitan City of Venice</v>
    <v>558e4220-5944-57d7-3d5c-ee9c55739f9d</v>
    <v>en-GB</v>
    <v>Map</v>
  </rv>
  <rv s="0">
    <v>536870912</v>
    <v>Province of Parma</v>
    <v>8dea1c07-f47d-5713-e2a8-39e495a8c4a2</v>
    <v>en-GB</v>
    <v>Map</v>
  </rv>
  <rv s="0">
    <v>536870912</v>
    <v>Trentino-Alto Adige/South Tyrol</v>
    <v>b537e28d-6f0c-d8cf-1384-534def0737dd</v>
    <v>en-GB</v>
    <v>Map</v>
  </rv>
  <rv s="0">
    <v>536870912</v>
    <v>Province of Brescia</v>
    <v>446a641b-a5d7-2aa4-9917-1d4c9ac2f472</v>
    <v>en-GB</v>
    <v>Map</v>
  </rv>
  <rv s="0">
    <v>536870912</v>
    <v>Metropolitan City of Bari</v>
    <v>790bdf08-e670-ceb7-9ab7-df76f11c0cd2</v>
    <v>en-GB</v>
    <v>Map</v>
  </rv>
  <rv s="0">
    <v>536870912</v>
    <v>Province of Alessandria</v>
    <v>00958e2f-b46d-2584-0b58-3b805660d781</v>
    <v>en-GB</v>
    <v>Map</v>
  </rv>
  <rv s="0">
    <v>536870912</v>
    <v>Province of Ascoli Piceno</v>
    <v>28b9088e-56b5-1589-e3e6-a91d695bd929</v>
    <v>en-GB</v>
    <v>Map</v>
  </rv>
  <rv s="0">
    <v>536870912</v>
    <v>Province of Campobasso</v>
    <v>c7d893b5-491a-33dd-bd2b-8d4a2984fe8c</v>
    <v>en-GB</v>
    <v>Map</v>
  </rv>
  <rv s="0">
    <v>536870912</v>
    <v>Province of Caltanissetta</v>
    <v>d40e7f08-9850-7e0d-8505-29b8d0a39703</v>
    <v>en-GB</v>
    <v>Map</v>
  </rv>
  <rv s="0">
    <v>536870912</v>
    <v>Province of Isernia</v>
    <v>0e9a3793-704a-835a-9155-71483dc32ec8</v>
    <v>en-GB</v>
    <v>Map</v>
  </rv>
  <rv s="0">
    <v>536870912</v>
    <v>Province of Massa and Carrara</v>
    <v>5b6da054-dd27-6e38-166a-f0de954f81a6</v>
    <v>en-GB</v>
    <v>Map</v>
  </rv>
  <rv s="0">
    <v>536870912</v>
    <v>Province of Nuoro</v>
    <v>5dbb194c-c19a-fd8f-7f4f-40c37f7e78ce</v>
    <v>en-GB</v>
    <v>Map</v>
  </rv>
  <rv s="0">
    <v>536870912</v>
    <v>Province of Carbonia-Iglesias</v>
    <v>38d153ed-3de2-68a1-667c-27ce9aa10938</v>
    <v>en-GB</v>
    <v>Map</v>
  </rv>
  <rv s="0">
    <v>536870912</v>
    <v>Province of Taranto</v>
    <v>ca4ced58-8536-2946-c39a-e082bd08bfc2</v>
    <v>en-GB</v>
    <v>Map</v>
  </rv>
  <rv s="0">
    <v>536870912</v>
    <v>Province of Olbia-Tempio</v>
    <v>2bf37320-d9da-9428-a8ab-b58e03cfd182</v>
    <v>en-GB</v>
    <v>Map</v>
  </rv>
  <rv s="0">
    <v>536870912</v>
    <v>Province of Vibo Valentia</v>
    <v>fb657409-aaca-a33e-cfdd-bf03f359656e</v>
    <v>en-GB</v>
    <v>Map</v>
  </rv>
  <rv s="0">
    <v>536870912</v>
    <v>Province of Ogliastra</v>
    <v>15704465-8842-6b4f-04e6-da3752d670b3</v>
    <v>en-GB</v>
    <v>Map</v>
  </rv>
  <rv s="0">
    <v>536870912</v>
    <v>Province of Verbano-Cusio-Ossola</v>
    <v>a44237ea-032d-5947-b103-2cf81f24ec30</v>
    <v>en-GB</v>
    <v>Map</v>
  </rv>
  <rv s="0">
    <v>536870912</v>
    <v>Province of Medio Campidano</v>
    <v>c072d2b9-0636-8673-ad61-de43ceafbff1</v>
    <v>en-GB</v>
    <v>Map</v>
  </rv>
  <rv s="0">
    <v>536870912</v>
    <v>Metropolitan City of Bologna</v>
    <v>6b7c135f-45ec-3dc4-72bd-639c8de52892</v>
    <v>en-GB</v>
    <v>Map</v>
  </rv>
  <rv s="0">
    <v>536870912</v>
    <v>Metropolitan City of Rome Capital</v>
    <v>76a6fcae-8c89-adab-ce40-a0d52e665024</v>
    <v>en-GB</v>
    <v>Map</v>
  </rv>
  <rv s="0">
    <v>536870912</v>
    <v>Metropolitan City of Naples</v>
    <v>aeb76b48-07bf-43a8-8941-86d06bb8bf02</v>
    <v>en-GB</v>
    <v>Map</v>
  </rv>
  <rv s="0">
    <v>536870912</v>
    <v>Metropolitan City of Turin</v>
    <v>cb9fd131-b82a-0d2d-6b03-03cebe7f6604</v>
    <v>en-GB</v>
    <v>Map</v>
  </rv>
  <rv s="0">
    <v>536870912</v>
    <v>Metropolitan City of Reggio Calabria</v>
    <v>e8f895ec-a35e-4175-95b5-4fa5282cba18</v>
    <v>en-GB</v>
    <v>Map</v>
  </rv>
  <rv s="3">
    <v>2</v>
  </rv>
  <rv s="1">
    <fb>0.24250464933068097</fb>
    <v>29</v>
  </rv>
  <rv s="3">
    <v>3</v>
  </rv>
  <rv s="1">
    <fb>0.59099999999999997</fb>
    <v>29</v>
  </rv>
  <rv s="1">
    <fb>9.8870000839233405E-2</fb>
    <v>38</v>
  </rv>
  <rv s="1">
    <fb>42651966</fb>
    <v>30</v>
  </rv>
  <rv s="5">
    <v>#VALUE!</v>
    <v>en-GB</v>
    <v>09e8f885-427b-8850-947d-202e0287b9e8</v>
    <v>536870912</v>
    <v>1</v>
    <v>21</v>
    <v>22</v>
    <v>Italy</v>
    <v>25</v>
    <v>26</v>
    <v>Map</v>
    <v>27</v>
    <v>28</v>
    <v>IT</v>
    <v>1</v>
    <v>2</v>
    <v>3</v>
    <v>4</v>
    <v>5</v>
    <v>6</v>
    <v>7</v>
    <v>8</v>
    <v>9</v>
    <v>EUR</v>
    <v>Italy, officially the Italian Republic, is a country consisting of a peninsula delimited by the Alps and several islands surrounding it. Italy is located in the center of the Mediterranean Sea, in Southern Europe, and is also often considered part of Western Europe. A unitary parliamentary republic with Rome as its capital and largest city, the country covers a total area of 301,340 km² and shares land borders with France, Switzerland, Austria, Slovenia, and the enclaved microstates of Vatican City and San Marino. Italy has a territorial exclave in Switzerland and a maritime exclave in Tunisian waters. With around 60 million inhabitants, Italy is the third-most populous member state of the European Union, after Germany and France.</v>
    <v>10</v>
    <v>11</v>
    <v>12</v>
    <v>13</v>
    <v>14</v>
    <v>15</v>
    <v>16</v>
    <v>17</v>
    <v>18</v>
    <v>19</v>
    <v>20</v>
    <v>25</v>
    <v>26</v>
    <v>27</v>
    <v>28</v>
    <v>29</v>
    <v>Italy</v>
    <v>Il Canto degli Italiani</v>
    <v>30</v>
    <v>Italian Republic</v>
    <v>31</v>
    <v>32</v>
    <v>33</v>
    <v>34</v>
    <v>35</v>
    <v>36</v>
    <v>37</v>
    <v>38</v>
    <v>39</v>
    <v>40</v>
    <v>41</v>
    <v>88</v>
    <v>89</v>
    <v>90</v>
    <v>91</v>
    <v>92</v>
    <v>Italy</v>
    <v>93</v>
    <v>mdp/vdpid/118</v>
  </rv>
  <rv s="0">
    <v>536870912</v>
    <v>United Kingdom</v>
    <v>b1a5155a-6bb2-4646-8f7c-3e6b3a53c831</v>
    <v>en-GB</v>
    <v>Map</v>
  </rv>
  <rv s="1">
    <fb>0.71714878141404492</fb>
    <v>29</v>
  </rv>
  <rv s="1">
    <fb>243610</fb>
    <v>30</v>
  </rv>
  <rv s="1">
    <fb>148000</fb>
    <v>30</v>
  </rv>
  <rv s="1">
    <fb>11</fb>
    <v>31</v>
  </rv>
  <rv s="1">
    <fb>44</fb>
    <v>32</v>
  </rv>
  <rv s="0">
    <v>536870912</v>
    <v>London</v>
    <v>8e0ba7b6-4225-fa8a-6369-1b5294e602a5</v>
    <v>en-GB</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2">
    <v>1</v>
    <v>27</v>
    <v>49</v>
    <v>0</v>
    <v>Image of United Kingdom</v>
  </rv>
  <rv s="1">
    <fb>3.6</fb>
    <v>34</v>
  </rv>
  <rv s="0">
    <v>805306368</v>
    <v>Boris Johnson (Prime Minister)</v>
    <v>fe217755-2d46-1c61-dded-740ff4500899</v>
    <v>en-GB</v>
    <v>Generic</v>
  </rv>
  <rv s="0">
    <v>805306368</v>
    <v>Nadhim Zahawi (Minister)</v>
    <v>394346ee-f3b1-c53c-2bcd-8d22bdee8814</v>
    <v>en-GB</v>
    <v>Generic</v>
  </rv>
  <rv s="0">
    <v>805306368</v>
    <v>Justine Greening (Minister)</v>
    <v>7aff4253-0f04-ea8e-9418-a9ef69475621</v>
    <v>en-GB</v>
    <v>Generic</v>
  </rv>
  <rv s="0">
    <v>805306368</v>
    <v>Natalie Evans, Baroness Evans of Bowes Park (Minister)</v>
    <v>fcf767e2-c1da-d731-e0f0-696a3bd436b5</v>
    <v>en-GB</v>
    <v>Generic</v>
  </rv>
  <rv s="3">
    <v>4</v>
  </rv>
  <rv s="4">
    <v>https://www.bing.com/search?q=united+kingdom&amp;form=skydnc</v>
    <v>Learn more on Bing</v>
  </rv>
  <rv s="1">
    <fb>81.256097560975604</fb>
    <v>34</v>
  </rv>
  <rv s="1">
    <fb>1868152970000</fb>
    <v>36</v>
  </rv>
  <rv s="1">
    <fb>7</fb>
    <v>34</v>
  </rv>
  <rv s="1">
    <fb>10.130000000000001</fb>
    <v>35</v>
  </rv>
  <rv s="3">
    <v>5</v>
  </rv>
  <rv s="1">
    <fb>0.14794489889999998</fb>
    <v>29</v>
  </rv>
  <rv s="1">
    <fb>2.8117000000000001</fb>
    <v>31</v>
  </rv>
  <rv s="1">
    <fb>66834405</fb>
    <v>30</v>
  </rv>
  <rv s="1">
    <fb>0.22500000000000001</fb>
    <v>29</v>
  </rv>
  <rv s="1">
    <fb>0.26800000000000002</fb>
    <v>29</v>
  </rv>
  <rv s="1">
    <fb>2.7999999999999997E-2</fb>
    <v>29</v>
  </rv>
  <rv s="1">
    <fb>7.0999999999999994E-2</fb>
    <v>29</v>
  </rv>
  <rv s="1">
    <fb>0.11900000000000001</fb>
    <v>29</v>
  </rv>
  <rv s="1">
    <fb>0.16399999999999998</fb>
    <v>29</v>
  </rv>
  <rv s="1">
    <fb>0.62773998260497998</fb>
    <v>29</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City of London</v>
    <v>3513d611-e6ca-408d-8d00-c93a427d32ad</v>
    <v>en-GB</v>
    <v>Map</v>
  </rv>
  <rv s="0">
    <v>536870912</v>
    <v>Newcastle upon Tyne</v>
    <v>e1ab16e3-5050-dafb-7e90-7ceb4efd055d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Shropshire</v>
    <v>620367d1-f8ad-2237-2ba3-9bd995d6cb3e</v>
    <v>en-GB</v>
    <v>Map</v>
  </rv>
  <rv s="0">
    <v>536870912</v>
    <v>Surrey</v>
    <v>4e00ff19-370b-4752-b12d-9b5088a81c75</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Dorset</v>
    <v>248ebd80-8904-8a43-be23-3cd065a30350</v>
    <v>en-GB</v>
    <v>Map</v>
  </rv>
  <rv s="0">
    <v>536870912</v>
    <v>West Sussex</v>
    <v>6fef3193-51df-c781-5d99-8b60839e1cf9</v>
    <v>en-GB</v>
    <v>Map</v>
  </rv>
  <rv s="0">
    <v>536870912</v>
    <v>Cumbria</v>
    <v>a192dc6e-69b1-5d04-741f-67720ce0ebfc</v>
    <v>en-GB</v>
    <v>Map</v>
  </rv>
  <rv s="0">
    <v>536870912</v>
    <v>Devon</v>
    <v>5ad1bd45-b1d3-1dd7-13e3-f0ecea97ece7</v>
    <v>en-GB</v>
    <v>Map</v>
  </rv>
  <rv s="0">
    <v>536870912</v>
    <v>Hampshire</v>
    <v>2d3a57b7-ee5f-c34a-1ce7-09a573697693</v>
    <v>en-GB</v>
    <v>Map</v>
  </rv>
  <rv s="0">
    <v>536870912</v>
    <v>Suffolk</v>
    <v>b891db46-5bbb-53eb-6a27-28ae58d995e9</v>
    <v>en-GB</v>
    <v>Map</v>
  </rv>
  <rv s="0">
    <v>536870912</v>
    <v>York</v>
    <v>a60ce14b-6919-f15c-15bd-5d5494ff8598</v>
    <v>en-GB</v>
    <v>Map</v>
  </rv>
  <rv s="0">
    <v>536870912</v>
    <v>Newport</v>
    <v>eb987e3b-b3c7-4072-08fa-b6ba938b35e1</v>
    <v>en-GB</v>
    <v>Map</v>
  </rv>
  <rv s="0">
    <v>536870912</v>
    <v>Derby</v>
    <v>137d5451-9100-4ac6-b03e-fbc72ac322f4</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Reading</v>
    <v>281a95af-ccff-e632-516d-0f60d9882cfd</v>
    <v>en-GB</v>
    <v>Map</v>
  </rv>
  <rv s="0">
    <v>536870912</v>
    <v>Warwickshire</v>
    <v>f1173647-228f-1554-f0d8-39e325d478af</v>
    <v>en-GB</v>
    <v>Map</v>
  </rv>
  <rv s="0">
    <v>536870912</v>
    <v>Staffordshire</v>
    <v>8af62e75-98e5-6987-9d37-3061b70d0365</v>
    <v>en-GB</v>
    <v>Map</v>
  </rv>
  <rv s="0">
    <v>536870912</v>
    <v>Oxfordshire</v>
    <v>1eda598d-62bc-9a62-5694-ee4472f8dcf5</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Hertfordshire</v>
    <v>070f9acc-7c22-7b21-6d9a-6d46b9aa876a</v>
    <v>en-GB</v>
    <v>Map</v>
  </rv>
  <rv s="0">
    <v>536870912</v>
    <v>Northumberland</v>
    <v>86a3fee3-ba4c-f565-1ce4-449912831e53</v>
    <v>en-GB</v>
    <v>Map</v>
  </rv>
  <rv s="0">
    <v>536870912</v>
    <v>Manchester</v>
    <v>35dddbb1-7bb3-4072-bfd5-f9e6570713b0</v>
    <v>en-GB</v>
    <v>Map</v>
  </rv>
  <rv s="0">
    <v>536870912</v>
    <v>Cambridgeshire</v>
    <v>bc02c14b-0035-fc4c-411f-168edbf62536</v>
    <v>en-GB</v>
    <v>Map</v>
  </rv>
  <rv s="0">
    <v>536870912</v>
    <v>East Sussex</v>
    <v>4a646622-0fa1-ec75-7268-69cce45dbd22</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Wolverhampton</v>
    <v>a4e729ad-f9ef-fbc2-5496-659379e68cc8</v>
    <v>en-GB</v>
    <v>Map</v>
  </rv>
  <rv s="0">
    <v>536870912</v>
    <v>Leicester</v>
    <v>88af3d23-ab3c-0468-1391-254a59804943</v>
    <v>en-GB</v>
    <v>Map</v>
  </rv>
  <rv s="0">
    <v>536870912</v>
    <v>Southampton</v>
    <v>c459ea11-71e5-3eae-977c-7a7ac56e054d</v>
    <v>en-GB</v>
    <v>Map</v>
  </rv>
  <rv s="0">
    <v>536870912</v>
    <v>Portsmouth</v>
    <v>337425e1-03f7-5cdc-cf78-5fb9639fcc32</v>
    <v>en-GB</v>
    <v>Map</v>
  </rv>
  <rv s="0">
    <v>536870912</v>
    <v>Luton</v>
    <v>f00d5748-ef3f-0016-e774-64ef25551a8e</v>
    <v>en-GB</v>
    <v>Map</v>
  </rv>
  <rv s="0">
    <v>536870912</v>
    <v>Slough</v>
    <v>abfe29f2-7624-f440-e5c1-83347196e0b5</v>
    <v>en-GB</v>
    <v>Map</v>
  </rv>
  <rv s="0">
    <v>536870912</v>
    <v>London Borough of Richmond upon Thames</v>
    <v>330d56ea-b71b-f6c8-32ac-1c0f219611a4</v>
    <v>en-GB</v>
    <v>Map</v>
  </rv>
  <rv s="0">
    <v>536870912</v>
    <v>Peterborough</v>
    <v>62489622-eccf-7222-2856-6fff39f80df8</v>
    <v>en-GB</v>
    <v>Map</v>
  </rv>
  <rv s="0">
    <v>536870912</v>
    <v>Poole</v>
    <v>cc1b9a88-ec7e-57fa-3120-f797177b9ece</v>
    <v>en-GB</v>
    <v>Map</v>
  </rv>
  <rv s="0">
    <v>536870912</v>
    <v>Middlesbrough</v>
    <v>8b36aad5-43a9-73f0-207c-ad3765927011</v>
    <v>en-GB</v>
    <v>Map</v>
  </rv>
  <rv s="0">
    <v>536870912</v>
    <v>Wales</v>
    <v>b51b24e1-6afb-d525-d360-f2eb5bf3410b</v>
    <v>en-GB</v>
    <v>Map</v>
  </rv>
  <rv s="0">
    <v>536870912</v>
    <v>West Berkshire</v>
    <v>24ab4528-6d4a-2364-a87a-5ce1744b2fd9</v>
    <v>en-GB</v>
    <v>Map</v>
  </rv>
  <rv s="0">
    <v>536870912</v>
    <v>Herefordshire</v>
    <v>f586d43a-d582-5c49-952e-b296001cdbe1</v>
    <v>en-GB</v>
    <v>Map</v>
  </rv>
  <rv s="0">
    <v>536870912</v>
    <v>Essex</v>
    <v>5c034f63-79be-7ab6-5ae6-b57d985a0e50</v>
    <v>en-GB</v>
    <v>Map</v>
  </rv>
  <rv s="0">
    <v>536870912</v>
    <v>Rutland</v>
    <v>39bb7744-90c5-e3fa-c4f7-7e89bf42f3a9</v>
    <v>en-GB</v>
    <v>Map</v>
  </rv>
  <rv s="0">
    <v>536870912</v>
    <v>Scotland</v>
    <v>a0377d96-1a18-f843-65ad-adcbc4acdc69</v>
    <v>en-GB</v>
    <v>Map</v>
  </rv>
  <rv s="0">
    <v>536870912</v>
    <v>Gwynedd</v>
    <v>4696c15a-9117-8701-d989-35980505aaba</v>
    <v>en-GB</v>
    <v>Map</v>
  </rv>
  <rv s="0">
    <v>536870912</v>
    <v>Cardiff</v>
    <v>cdfaa940-1a8c-2522-2bf5-e09831059c8c</v>
    <v>en-GB</v>
    <v>Map</v>
  </rv>
  <rv s="0">
    <v>536870912</v>
    <v>Edinburgh</v>
    <v>286af946-edea-5f33-df53-4164821c69da</v>
    <v>en-GB</v>
    <v>Map</v>
  </rv>
  <rv s="0">
    <v>536870912</v>
    <v>Northern Ireland</v>
    <v>e4b8bc44-385c-e87b-bb7d-b32328f53502</v>
    <v>en-GB</v>
    <v>Map</v>
  </rv>
  <rv s="0">
    <v>536870912</v>
    <v>Merthyr Tydfil</v>
    <v>067b1107-205b-0f64-187e-94c55c7c82a3</v>
    <v>en-GB</v>
    <v>Map</v>
  </rv>
  <rv s="0">
    <v>536870912</v>
    <v>Glasgow</v>
    <v>da2548ee-1b26-f939-06b4-2fae57e075e7</v>
    <v>en-GB</v>
    <v>Map</v>
  </rv>
  <rv s="0">
    <v>536870912</v>
    <v>Dundee</v>
    <v>26e6ea64-8197-1c44-a767-91d93e3e7e60</v>
    <v>en-GB</v>
    <v>Map</v>
  </rv>
  <rv s="0">
    <v>536870912</v>
    <v>Belfast</v>
    <v>066bd7c2-af77-6ff0-3347-a0c3ed0a34f4</v>
    <v>en-GB</v>
    <v>Map</v>
  </rv>
  <rv s="0">
    <v>536870912</v>
    <v>Aberdeenshire</v>
    <v>b81a7eb6-c957-282c-9953-e0c1798b2eb6</v>
    <v>en-GB</v>
    <v>Map</v>
  </rv>
  <rv s="0">
    <v>536870912</v>
    <v>Aberdeen</v>
    <v>e99cc5fc-69e5-a8a6-e0bb-bade5ce6f2e7</v>
    <v>en-GB</v>
    <v>Map</v>
  </rv>
  <rv s="0">
    <v>536870912</v>
    <v>Wrexham County Borough</v>
    <v>3c28a426-f3d1-4876-8049-750e76d56950</v>
    <v>en-GB</v>
    <v>Map</v>
  </rv>
  <rv s="0">
    <v>536870912</v>
    <v>West Lothian</v>
    <v>c3c56189-7090-194e-859f-d3fbb1781795</v>
    <v>en-GB</v>
    <v>Map</v>
  </rv>
  <rv s="0">
    <v>536870912</v>
    <v>Swansea</v>
    <v>ca0c6bd0-fcf5-4af4-618e-0dcc81e904f1</v>
    <v>en-GB</v>
    <v>Map</v>
  </rv>
  <rv s="0">
    <v>536870912</v>
    <v>Carmarthenshire</v>
    <v>1d3b8c9e-4e53-0b68-e9b4-8eddd9ffd0bc</v>
    <v>en-GB</v>
    <v>Map</v>
  </rv>
  <rv s="0">
    <v>536870912</v>
    <v>Flintshire</v>
    <v>154b78b5-e707-2db6-6f66-f6a938690d05</v>
    <v>en-GB</v>
    <v>Map</v>
  </rv>
  <rv s="0">
    <v>536870912</v>
    <v>Anglesey</v>
    <v>5207525e-c76a-4aec-33af-64384c5a6e0c</v>
    <v>en-GB</v>
    <v>Map</v>
  </rv>
  <rv s="0">
    <v>536870912</v>
    <v>Pembrokeshire</v>
    <v>4925e50e-8717-4f5f-2bfd-0bfe0c525744</v>
    <v>en-GB</v>
    <v>Map</v>
  </rv>
  <rv s="0">
    <v>536870912</v>
    <v>Powys</v>
    <v>5d9c5f00-6996-2dfd-d223-c8de2ee5eca5</v>
    <v>en-GB</v>
    <v>Map</v>
  </rv>
  <rv s="0">
    <v>536870912</v>
    <v>Vale of Glamorgan</v>
    <v>94cdbb31-cc8e-b56e-7be6-54e42315cdbf</v>
    <v>en-GB</v>
    <v>Map</v>
  </rv>
  <rv s="0">
    <v>536870912</v>
    <v>Midlothian</v>
    <v>9c548132-3419-5bc6-56ca-e1373dcfe23c</v>
    <v>en-GB</v>
    <v>Map</v>
  </rv>
  <rv s="0">
    <v>536870912</v>
    <v>Fife</v>
    <v>54a585e4-03af-cb0b-6dc0-35d8c58407f5</v>
    <v>en-GB</v>
    <v>Map</v>
  </rv>
  <rv s="0">
    <v>536870912</v>
    <v>East Lothian</v>
    <v>0fbdbf9c-787c-9fa5-4e8a-acfd4aaff046</v>
    <v>en-GB</v>
    <v>Map</v>
  </rv>
  <rv s="0">
    <v>536870912</v>
    <v>Dumfries and Galloway</v>
    <v>166abd1b-5753-3637-40eb-61aaf9738a0b</v>
    <v>en-GB</v>
    <v>Map</v>
  </rv>
  <rv s="0">
    <v>536870912</v>
    <v>City of Westminster</v>
    <v>63ce8294-e571-7282-75aa-205efd425a22</v>
    <v>en-GB</v>
    <v>Map</v>
  </rv>
  <rv s="0">
    <v>536870912</v>
    <v>Ceredigion</v>
    <v>7b38a8a3-f389-b19c-ae91-3d0d4ca3273b</v>
    <v>en-GB</v>
    <v>Map</v>
  </rv>
  <rv s="0">
    <v>536870912</v>
    <v>Royal Borough of Greenwich</v>
    <v>69a30182-b3c0-474a-ff80-5e14c2516e95</v>
    <v>en-GB</v>
    <v>Map</v>
  </rv>
  <rv s="0">
    <v>536870912</v>
    <v>Southend-on-Sea</v>
    <v>7da0961f-3c65-9262-1fa3-d36b06c3c72c</v>
    <v>en-GB</v>
    <v>Map</v>
  </rv>
  <rv s="0">
    <v>536870912</v>
    <v>Trafford</v>
    <v>88dd02ca-7d6b-61b2-cbec-c00dae5fc203</v>
    <v>en-GB</v>
    <v>Map</v>
  </rv>
  <rv s="0">
    <v>536870912</v>
    <v>Orkney</v>
    <v>041d9a1c-58a6-ca2b-d149-0546a069bef4</v>
    <v>en-GB</v>
    <v>Map</v>
  </rv>
  <rv s="0">
    <v>536870912</v>
    <v>London Borough of Ealing</v>
    <v>77aca5f9-73b2-ac32-7da9-829325532b67</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Kirklees</v>
    <v>7fdc5fe4-3ddc-2d3f-0ba1-f1c30887c0c4</v>
    <v>en-GB</v>
    <v>Map</v>
  </rv>
  <rv s="0">
    <v>536870912</v>
    <v>Royal Borough of Kensington and Chelsea</v>
    <v>c8bf96b0-bbe9-7147-b91d-e4f05eeeaa4c</v>
    <v>en-GB</v>
    <v>Map</v>
  </rv>
  <rv s="0">
    <v>536870912</v>
    <v>London Borough of Hackney</v>
    <v>76c7413e-fd75-9503-c844-f948f920bf50</v>
    <v>en-GB</v>
    <v>Map</v>
  </rv>
  <rv s="0">
    <v>536870912</v>
    <v>Caerphilly County Borough</v>
    <v>6d897151-929a-c376-fe6c-d2ecbf6d0096</v>
    <v>en-GB</v>
    <v>Map</v>
  </rv>
  <rv s="0">
    <v>536870912</v>
    <v>Sandwell</v>
    <v>7578a257-fbbb-a33c-1ae8-09f08c610682</v>
    <v>en-GB</v>
    <v>Map</v>
  </rv>
  <rv s="0">
    <v>536870912</v>
    <v>Calderdale</v>
    <v>5924493e-e100-57de-1e2c-616b7f16fb75</v>
    <v>en-GB</v>
    <v>Map</v>
  </rv>
  <rv s="0">
    <v>536870912</v>
    <v>City of Bradford</v>
    <v>2fb792af-f38f-dc28-e920-682ea0f4dd1e</v>
    <v>en-GB</v>
    <v>Map</v>
  </rv>
  <rv s="0">
    <v>536870912</v>
    <v>Royal Borough of Kingston upon Thames</v>
    <v>a7e7bf4f-aaf6-b38c-c6f1-3cece81a7c73</v>
    <v>en-GB</v>
    <v>Map</v>
  </rv>
  <rv s="0">
    <v>536870912</v>
    <v>London Borough of Hammersmith and Fulham</v>
    <v>51eedf66-5a54-e2da-0786-904cd2ae5e01</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Barnet</v>
    <v>1415c296-3271-e593-e550-6baa54d0be91</v>
    <v>en-GB</v>
    <v>Map</v>
  </rv>
  <rv s="0">
    <v>536870912</v>
    <v>Brighton and Hove</v>
    <v>297cae4c-741d-4091-0d17-7a0cb4dfc072</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Tower Hamlets</v>
    <v>b55b7e9b-cc89-eb16-0ee2-ef35b73001a0</v>
    <v>en-GB</v>
    <v>Map</v>
  </rv>
  <rv s="0">
    <v>536870912</v>
    <v>London Borough of Hillingdon</v>
    <v>adce1ab7-1b39-eea4-bbdd-78e6be2aaa2e</v>
    <v>en-GB</v>
    <v>Map</v>
  </rv>
  <rv s="0">
    <v>536870912</v>
    <v>London Borough of Lambeth</v>
    <v>601c1f89-26d4-d4e8-5de2-23643ae45707</v>
    <v>en-GB</v>
    <v>Map</v>
  </rv>
  <rv s="0">
    <v>536870912</v>
    <v>London Borough of Hounslow</v>
    <v>a393f5fb-5fb3-19ff-52cf-267a06915d2f</v>
    <v>en-GB</v>
    <v>Map</v>
  </rv>
  <rv s="0">
    <v>536870912</v>
    <v>London Borough of Islington</v>
    <v>fffc642f-7ca5-55b3-c338-3cba1b932d55</v>
    <v>en-GB</v>
    <v>Map</v>
  </rv>
  <rv s="0">
    <v>536870912</v>
    <v>London Borough of Merton</v>
    <v>8e4ee7a7-2b94-344c-b740-c768658bb561</v>
    <v>en-GB</v>
    <v>Map</v>
  </rv>
  <rv s="0">
    <v>536870912</v>
    <v>London Borough of Lewisham</v>
    <v>105eeb6e-338a-1994-b9e3-fa5b63eb79fd</v>
    <v>en-GB</v>
    <v>Map</v>
  </rv>
  <rv s="0">
    <v>536870912</v>
    <v>London Borough of Havering</v>
    <v>b14e42eb-0997-fe1c-4049-b8f437a869de</v>
    <v>en-GB</v>
    <v>Map</v>
  </rv>
  <rv s="0">
    <v>536870912</v>
    <v>Denbighshire</v>
    <v>d9b0986c-3824-a9c1-8788-f8c20d153ff5</v>
    <v>en-GB</v>
    <v>Map</v>
  </rv>
  <rv s="0">
    <v>536870912</v>
    <v>Monmouthshire</v>
    <v>81bc2422-be5c-4cd9-8614-3b9b226c7154</v>
    <v>en-GB</v>
    <v>Map</v>
  </rv>
  <rv s="0">
    <v>536870912</v>
    <v>London Borough of Haringey</v>
    <v>942466ed-2570-73ac-4497-51fccd9667ac</v>
    <v>en-GB</v>
    <v>Map</v>
  </rv>
  <rv s="0">
    <v>536870912</v>
    <v>London Borough of Southwark</v>
    <v>6ff0cd7b-6e7e-3ceb-7dad-6e0d2c1da0c3</v>
    <v>en-GB</v>
    <v>Map</v>
  </rv>
  <rv s="0">
    <v>536870912</v>
    <v>London Borough of Waltham Forest</v>
    <v>7da02390-10d4-e36c-314f-ea514faa62e6</v>
    <v>en-GB</v>
    <v>Map</v>
  </rv>
  <rv s="0">
    <v>536870912</v>
    <v>London Borough of Wandsworth</v>
    <v>53aa5bbb-0a68-ec05-93a9-8fa5ae4c0035</v>
    <v>en-GB</v>
    <v>Map</v>
  </rv>
  <rv s="0">
    <v>536870912</v>
    <v>Torbay</v>
    <v>20f58686-8f00-84da-c4d0-61544ec1c0b3</v>
    <v>en-GB</v>
    <v>Map</v>
  </rv>
  <rv s="0">
    <v>536870912</v>
    <v>London Borough of Bexley</v>
    <v>37fc0a51-9932-09b4-2e6d-28e52a5abc35</v>
    <v>en-GB</v>
    <v>Map</v>
  </rv>
  <rv s="0">
    <v>536870912</v>
    <v>City of Wakefield</v>
    <v>fda1d0a0-3c3d-b6d2-4e49-217176b79940</v>
    <v>en-GB</v>
    <v>Map</v>
  </rv>
  <rv s="0">
    <v>536870912</v>
    <v>London Borough of Harrow</v>
    <v>0365592b-9270-e980-6139-aa2a4615cdb3</v>
    <v>en-GB</v>
    <v>Map</v>
  </rv>
  <rv s="0">
    <v>536870912</v>
    <v>London Borough of Bromley</v>
    <v>5fbe984e-fdf2-c1a4-c9e0-c9ae9a1b1bfa</v>
    <v>en-GB</v>
    <v>Map</v>
  </rv>
  <rv s="0">
    <v>536870912</v>
    <v>North Tyneside</v>
    <v>36ca8e86-236d-306d-dfc1-621780c43474</v>
    <v>en-GB</v>
    <v>Map</v>
  </rv>
  <rv s="0">
    <v>536870912</v>
    <v>North Somerset</v>
    <v>e3678f85-61b8-0810-8c53-e58bdb733dec</v>
    <v>en-GB</v>
    <v>Map</v>
  </rv>
  <rv s="0">
    <v>536870912</v>
    <v>Tameside</v>
    <v>4d704dba-d053-5372-9d1b-631f69f25246</v>
    <v>en-GB</v>
    <v>Map</v>
  </rv>
  <rv s="0">
    <v>536870912</v>
    <v>London Borough of Sutton</v>
    <v>c1460554-820a-05a1-aac2-342042bac143</v>
    <v>en-GB</v>
    <v>Map</v>
  </rv>
  <rv s="0">
    <v>536870912</v>
    <v>Borough of Halton</v>
    <v>aba165c7-6f69-a541-bd58-9952c853e295</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6</v>
  </rv>
  <rv s="1">
    <fb>0.255052921600669</fb>
    <v>29</v>
  </rv>
  <rv s="3">
    <v>7</v>
  </rv>
  <rv s="1">
    <fb>0.30599999999999999</fb>
    <v>29</v>
  </rv>
  <rv s="1">
    <fb>3.8510000705719E-2</fb>
    <v>38</v>
  </rv>
  <rv s="1">
    <fb>55908316</fb>
    <v>30</v>
  </rv>
  <rv s="6">
    <v>#VALUE!</v>
    <v>en-GB</v>
    <v>b1a5155a-6bb2-4646-8f7c-3e6b3a53c831</v>
    <v>536870912</v>
    <v>1</v>
    <v>46</v>
    <v>47</v>
    <v>United Kingdom</v>
    <v>25</v>
    <v>26</v>
    <v>Map</v>
    <v>27</v>
    <v>48</v>
    <v>GB</v>
    <v>96</v>
    <v>97</v>
    <v>98</v>
    <v>99</v>
    <v>100</v>
    <v>101</v>
    <v>102</v>
    <v>103</v>
    <v>104</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v>
    <v>105</v>
    <v>106</v>
    <v>107</v>
    <v>108</v>
    <v>109</v>
    <v>110</v>
    <v>111</v>
    <v>112</v>
    <v>113</v>
    <v>114</v>
    <v>101</v>
    <v>119</v>
    <v>120</v>
    <v>121</v>
    <v>122</v>
    <v>123</v>
    <v>124</v>
    <v>United Kingdom</v>
    <v>God Save the Queen</v>
    <v>125</v>
    <v>United Kingdom of Great Britain and Northern Ireland</v>
    <v>126</v>
    <v>127</v>
    <v>128</v>
    <v>129</v>
    <v>130</v>
    <v>36</v>
    <v>131</v>
    <v>132</v>
    <v>133</v>
    <v>134</v>
    <v>135</v>
    <v>283</v>
    <v>284</v>
    <v>285</v>
    <v>286</v>
    <v>287</v>
    <v>United Kingdom</v>
    <v>288</v>
    <v>mdp/vdpid/242</v>
  </rv>
  <rv s="0">
    <v>536870912</v>
    <v>Greater London</v>
    <v>2ba8a441-178c-f2c0-26cb-a4b260b8c806</v>
    <v>en-GB</v>
    <v>Map</v>
  </rv>
  <rv s="1">
    <fb>1572</fb>
    <v>56</v>
  </rv>
  <rv s="0">
    <v>536870912</v>
    <v>United Kingdom of Great Britain and Ireland</v>
    <v>0538d165-f2b4-64c9-9745-179dd804d95b</v>
    <v>en-GB</v>
    <v>Map</v>
  </rv>
  <rv s="7">
    <v>2</v>
    <v>27</v>
    <v>50</v>
    <v>6</v>
    <v>0</v>
    <v>Image of London</v>
  </rv>
  <rv s="1">
    <fb>51.507222222221998</fb>
    <v>57</v>
  </rv>
  <rv s="0">
    <v>805306368</v>
    <v>Sadiq Khan (Mayor)</v>
    <v>d7862dc2-4c03-1dc8-3412-7fe03041fdcb</v>
    <v>en-GB</v>
    <v>Generic</v>
  </rv>
  <rv s="3">
    <v>8</v>
  </rv>
  <rv s="4">
    <v>https://www.bing.com/search?q=london+england&amp;form=skydnc</v>
    <v>Learn more on Bing</v>
  </rv>
  <rv s="1">
    <fb>-0.1275</fb>
    <v>57</v>
  </rv>
  <rv s="1">
    <fb>8799728</fb>
    <v>56</v>
  </rv>
  <rv s="3">
    <v>9</v>
  </rv>
  <rv s="8">
    <v>#VALUE!</v>
    <v>en-GB</v>
    <v>8e0ba7b6-4225-fa8a-6369-1b5294e602a5</v>
    <v>536870912</v>
    <v>1</v>
    <v>51</v>
    <v>52</v>
    <v>London</v>
    <v>53</v>
    <v>54</v>
    <v>Map</v>
    <v>27</v>
    <v>55</v>
    <v>138</v>
    <v>290</v>
    <v>291</v>
    <v>292</v>
    <v>London is the capital and largest city of England and the United Kingdom, with a population of around 8.8 million. It stands on the River Thames in south-east England at the head of a 50-mile estuary down to the North Sea and has been a major ...</v>
    <v>293</v>
    <v>294</v>
    <v>296</v>
    <v>297</v>
    <v>298</v>
    <v>London</v>
    <v>299</v>
    <v>300</v>
    <v>London</v>
    <v>mdp/vdpid/5471798185326280713</v>
  </rv>
  <rv s="0">
    <v>536870912</v>
    <v>Paris</v>
    <v>85584d24-2116-5b98-89f9-5714db931ac6</v>
    <v>en-GB</v>
    <v>Map</v>
  </rv>
  <rv s="0">
    <v>536870912</v>
    <v>Metropolitan France</v>
    <v>a50a7b3c-58a6-b52d-98d1-10a1a763403b</v>
    <v>en-GB</v>
    <v>Map</v>
  </rv>
  <rv s="1">
    <fb>105.4</fb>
    <v>56</v>
  </rv>
  <rv s="0">
    <v>536870912</v>
    <v>French First Republic</v>
    <v>6b82fc53-2110-cfe7-64fe-f1bb78c06a9c</v>
    <v>en-GB</v>
    <v>Map</v>
  </rv>
  <rv s="7">
    <v>3</v>
    <v>27</v>
    <v>58</v>
    <v>7</v>
    <v>0</v>
    <v>Image of Paris</v>
  </rv>
  <rv s="1">
    <fb>48.856666666666698</fb>
    <v>57</v>
  </rv>
  <rv s="0">
    <v>805306368</v>
    <v>Anne Hidalgo (Mayor)</v>
    <v>f26212ed-b25d-e4f8-ecf0-85777b9d38cf</v>
    <v>en-GB</v>
    <v>Generic</v>
  </rv>
  <rv s="3">
    <v>10</v>
  </rv>
  <rv s="4">
    <v>https://www.bing.com/search?q=paris+france&amp;form=skydnc</v>
    <v>Learn more on Bing</v>
  </rv>
  <rv s="1">
    <fb>2.35222222222222</fb>
    <v>57</v>
  </rv>
  <rv s="1">
    <fb>2145906</fb>
    <v>56</v>
  </rv>
  <rv s="9">
    <v>#VALUE!</v>
    <v>en-GB</v>
    <v>85584d24-2116-5b98-89f9-5714db931ac6</v>
    <v>536870912</v>
    <v>1</v>
    <v>59</v>
    <v>60</v>
    <v>Paris</v>
    <v>53</v>
    <v>54</v>
    <v>Map</v>
    <v>27</v>
    <v>61</v>
    <v>303</v>
    <v>304</v>
    <v>305</v>
    <v>Paris is the capital and largest city of France. With an official estimated population of 2,102,650 residents as of 1 January 2023 in an area of more than 105 km², Paris is the fourth-largest city in the European Union and the 30th most densely ...</v>
    <v>306</v>
    <v>307</v>
    <v>309</v>
    <v>310</v>
    <v>311</v>
    <v>Paris</v>
    <v>312</v>
    <v>Paris</v>
    <v>mdp/vdpid/7012570570818584578</v>
  </rv>
  <rv s="0">
    <v>536870912</v>
    <v>Brussels</v>
    <v>f77206fd-fe4f-6c8e-5588-1d0651b151ea</v>
    <v>en-GB</v>
    <v>Map</v>
  </rv>
  <rv s="1">
    <fb>161.38</fb>
    <v>56</v>
  </rv>
  <rv s="0">
    <v>536870912</v>
    <v>Belgium</v>
    <v>ac5bcc34-e1cd-2e76-9d31-fb1be1159a5e</v>
    <v>en-GB</v>
    <v>Map</v>
  </rv>
  <rv s="7">
    <v>4</v>
    <v>27</v>
    <v>67</v>
    <v>7</v>
    <v>0</v>
    <v>Image of Brussels</v>
  </rv>
  <rv s="1">
    <fb>50.836024999999999</fb>
    <v>57</v>
  </rv>
  <rv s="4">
    <v>https://www.bing.com/search?q=brussels&amp;form=skydnc</v>
    <v>Learn more on Bing</v>
  </rv>
  <rv s="1">
    <fb>4.3707050000000001</fb>
    <v>57</v>
  </rv>
  <rv s="1">
    <fb>1208542</fb>
    <v>56</v>
  </rv>
  <rv s="10">
    <v>#VALUE!</v>
    <v>en-GB</v>
    <v>f77206fd-fe4f-6c8e-5588-1d0651b151ea</v>
    <v>536870912</v>
    <v>1</v>
    <v>64</v>
    <v>65</v>
    <v>Brussels</v>
    <v>25</v>
    <v>26</v>
    <v>Map</v>
    <v>27</v>
    <v>66</v>
    <v>315</v>
    <v>316</v>
    <v>Brussels, officially the Brussels-Capital Region, is a region of Belgium comprising 19 municipalities, including the City of Brussels, which is the capital of Belgium. The Brussels-Capital Region is located in the central portion of the country and is a part of both the French Community of Belgium and the Flemish Community, but is separate from the Flemish Region and the Walloon Region. Brussels is the most densely populated and the richest region in Belgium in terms of GDP per capita. It covers 162 km², a relatively small area compared to the two other regions, and has a population of over 1.2 million. The five times larger metropolitan area of Brussels comprises over 2.5 million people, which makes it the largest in Belgium. It is also part of a large conurbation extending towards Ghent, Antwerp, Leuven and Walloon Brabant, home to over 5 million people.</v>
    <v>317</v>
    <v>318</v>
    <v>319</v>
    <v>320</v>
    <v>Brussels</v>
    <v>321</v>
    <v>90</v>
    <v>Brussels</v>
    <v>mdp/vdpid/10103253</v>
  </rv>
  <rv s="0">
    <v>536870912</v>
    <v>United States</v>
    <v>5232ed96-85b1-2edb-12c6-63e6c597a1de</v>
    <v>en-GB</v>
    <v>Map</v>
  </rv>
  <rv s="1">
    <fb>0.44369067999501505</fb>
    <v>74</v>
  </rv>
  <rv s="1">
    <fb>9826675</fb>
    <v>56</v>
  </rv>
  <rv s="1">
    <fb>1359000</fb>
    <v>56</v>
  </rv>
  <rv s="1">
    <fb>11.6</fb>
    <v>75</v>
  </rv>
  <rv s="1">
    <fb>1</fb>
    <v>76</v>
  </rv>
  <rv s="0">
    <v>536870912</v>
    <v>Washington, D.C.</v>
    <v>216726d1-8987-06d3-5eff-823da05c3d3c</v>
    <v>en-GB</v>
    <v>Map</v>
  </rv>
  <rv s="1">
    <fb>5006302.0769999996</fb>
    <v>56</v>
  </rv>
  <rv s="1">
    <fb>117.244195476228</fb>
    <v>77</v>
  </rv>
  <rv s="1">
    <fb>7.4999999999999997E-2</fb>
    <v>74</v>
  </rv>
  <rv s="1">
    <fb>12993.961824772699</fb>
    <v>56</v>
  </rv>
  <rv s="1">
    <fb>1.7295</fb>
    <v>75</v>
  </rv>
  <rv s="1">
    <fb>0.339297856663409</fb>
    <v>74</v>
  </rv>
  <rv s="1">
    <fb>82.427828245269197</fb>
    <v>78</v>
  </rv>
  <rv s="1">
    <fb>0.71</fb>
    <v>79</v>
  </rv>
  <rv s="1">
    <fb>21427700000000</fb>
    <v>80</v>
  </rv>
  <rv s="1">
    <fb>1.0182144</fb>
    <v>74</v>
  </rv>
  <rv s="1">
    <fb>0.88167390000000001</fb>
    <v>74</v>
  </rv>
  <rv s="7">
    <v>5</v>
    <v>27</v>
    <v>69</v>
    <v>6</v>
    <v>0</v>
    <v>Image of United States</v>
  </rv>
  <rv s="1">
    <fb>5.6</fb>
    <v>78</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Mike Johnson (Speaker)</v>
    <v>0cdd8beb-6fa0-b09e-350a-8a9eef364ec7</v>
    <v>en-GB</v>
    <v>Generic</v>
  </rv>
  <rv s="0">
    <v>805306368</v>
    <v>John Roberts (Chief justice)</v>
    <v>af7f7f4b-fd5b-867d-e108-4b6ecf118076</v>
    <v>en-GB</v>
    <v>Generic</v>
  </rv>
  <rv s="3">
    <v>11</v>
  </rv>
  <rv s="4">
    <v>https://www.bing.com/search?q=united+states&amp;form=skydnc</v>
    <v>Learn more on Bing</v>
  </rv>
  <rv s="1">
    <fb>78.539024390243895</fb>
    <v>78</v>
  </rv>
  <rv s="1">
    <fb>30436313050000</fb>
    <v>80</v>
  </rv>
  <rv s="1">
    <fb>19</fb>
    <v>78</v>
  </rv>
  <rv s="1">
    <fb>7.25</fb>
    <v>79</v>
  </rv>
  <rv s="3">
    <v>12</v>
  </rv>
  <rv s="1">
    <fb>0.1108387988</fb>
    <v>74</v>
  </rv>
  <rv s="1">
    <fb>2.6120000000000001</fb>
    <v>75</v>
  </rv>
  <rv s="1">
    <fb>333287557</fb>
    <v>56</v>
  </rv>
  <rv s="1">
    <fb>0.22600000000000001</fb>
    <v>74</v>
  </rv>
  <rv s="1">
    <fb>0.30499999999999999</fb>
    <v>74</v>
  </rv>
  <rv s="1">
    <fb>0.46799999999999997</fb>
    <v>74</v>
  </rv>
  <rv s="1">
    <fb>1.7000000000000001E-2</fb>
    <v>74</v>
  </rv>
  <rv s="1">
    <fb>5.0999999999999997E-2</fb>
    <v>74</v>
  </rv>
  <rv s="1">
    <fb>0.10300000000000001</fb>
    <v>74</v>
  </rv>
  <rv s="1">
    <fb>0.153</fb>
    <v>74</v>
  </rv>
  <rv s="1">
    <fb>0.62048999786377002</fb>
    <v>74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13</v>
  </rv>
  <rv s="1">
    <fb>9.5866513904898809E-2</fb>
    <v>74</v>
  </rv>
  <rv s="3">
    <v>14</v>
  </rv>
  <rv s="1">
    <fb>0.36599999999999999</fb>
    <v>74</v>
  </rv>
  <rv s="1">
    <fb>0.14699999999999999</fb>
    <v>38</v>
  </rv>
  <rv s="1">
    <fb>270663028</fb>
    <v>56</v>
  </rv>
  <rv s="6">
    <v>#VALUE!</v>
    <v>en-GB</v>
    <v>5232ed96-85b1-2edb-12c6-63e6c597a1de</v>
    <v>536870912</v>
    <v>1</v>
    <v>72</v>
    <v>47</v>
    <v>United States</v>
    <v>53</v>
    <v>54</v>
    <v>Map</v>
    <v>27</v>
    <v>73</v>
    <v>US</v>
    <v>324</v>
    <v>325</v>
    <v>326</v>
    <v>327</v>
    <v>328</v>
    <v>329</v>
    <v>330</v>
    <v>331</v>
    <v>332</v>
    <v>USD</v>
    <v>The United States of America, commonly known as the United States or simply America, is a country primarily located in North America and consisting of 50 states, a federal district, five major unincorporated territories, and nine Minor Outlying ...</v>
    <v>333</v>
    <v>334</v>
    <v>335</v>
    <v>336</v>
    <v>337</v>
    <v>338</v>
    <v>339</v>
    <v>340</v>
    <v>341</v>
    <v>342</v>
    <v>343</v>
    <v>348</v>
    <v>349</v>
    <v>350</v>
    <v>351</v>
    <v>352</v>
    <v>353</v>
    <v>United States</v>
    <v>The Star-Spangled Banner</v>
    <v>354</v>
    <v>the United States of America</v>
    <v>355</v>
    <v>356</v>
    <v>357</v>
    <v>358</v>
    <v>359</v>
    <v>360</v>
    <v>361</v>
    <v>362</v>
    <v>363</v>
    <v>364</v>
    <v>365</v>
    <v>421</v>
    <v>422</v>
    <v>423</v>
    <v>424</v>
    <v>425</v>
    <v>United States</v>
    <v>426</v>
    <v>mdp/vdpid/244</v>
  </rv>
  <rv s="1">
    <fb>1213.369839</fb>
    <v>56</v>
  </rv>
  <rv s="0">
    <v>536870912</v>
    <v>United States of America</v>
    <v>5232ed96-85b1-2edb-12c6-63e6c597a1de</v>
    <v>en-GB</v>
    <v>Map</v>
  </rv>
  <rv s="7">
    <v>6</v>
    <v>27</v>
    <v>81</v>
    <v>6</v>
    <v>0</v>
    <v>Image of New York City</v>
  </rv>
  <rv s="1">
    <fb>40.700000000000003</fb>
    <v>57</v>
  </rv>
  <rv s="0">
    <v>805306368</v>
    <v>Eric Adams (Mayor)</v>
    <v>d104f492-36f0-3246-f9f7-c35dae370b2c</v>
    <v>en-GB</v>
    <v>Generic</v>
  </rv>
  <rv s="3">
    <v>15</v>
  </rv>
  <rv s="4">
    <v>https://www.bing.com/search?q=new+york+city&amp;form=skydnc</v>
    <v>Learn more on Bing</v>
  </rv>
  <rv s="1">
    <fb>-74</fb>
    <v>57</v>
  </rv>
  <rv s="1">
    <fb>8804190</fb>
    <v>56</v>
  </rv>
  <rv s="3">
    <v>16</v>
  </rv>
  <rv s="11">
    <v>#VALUE!</v>
    <v>en-GB</v>
    <v>60d5dc2b-c915-460b-b722-c9e3485499ca</v>
    <v>536870912</v>
    <v>1</v>
    <v>82</v>
    <v>83</v>
    <v>New York City</v>
    <v>53</v>
    <v>54</v>
    <v>Map</v>
    <v>27</v>
    <v>61</v>
    <v>394</v>
    <v>428</v>
    <v>429</v>
    <v>New York, often called New York City or simply NYC, is the most populous city in the United States. With a census-estimated population of 8,335,897 distributed over 300.46 square miles in 2022, the city is the most densely populated major city ...</v>
    <v>430</v>
    <v>431</v>
    <v>433</v>
    <v>434</v>
    <v>435</v>
    <v>New York City</v>
    <v>436</v>
    <v>437</v>
    <v>New York City</v>
    <v>mdp/vdpid/5487505297524129794</v>
  </rv>
  <rv s="1">
    <fb>141300</fb>
    <v>56</v>
  </rv>
  <rv s="1">
    <fb>33711</fb>
    <v>56</v>
  </rv>
  <rv s="0">
    <v>536870912</v>
    <v>Albany</v>
    <v>62ca8245-972e-448d-af38-345d4a958798</v>
    <v>en-GB</v>
    <v>Map</v>
  </rv>
  <rv s="1">
    <fb>7262279</fb>
    <v>56</v>
  </rv>
  <rv s="1">
    <fb>8231687</fb>
    <v>56</v>
  </rv>
  <rv s="7">
    <v>7</v>
    <v>27</v>
    <v>84</v>
    <v>6</v>
    <v>0</v>
    <v>Image of New York</v>
  </rv>
  <rv s="0">
    <v>805306368</v>
    <v>Kathy Hochul (Governor)</v>
    <v>df92839d-3205-3454-b70c-aeefc37041a6</v>
    <v>en-GB</v>
    <v>Generic</v>
  </rv>
  <rv s="0">
    <v>805306368</v>
    <v>Antonio Delgado (Lieutenant governor)</v>
    <v>c20a119d-42bf-2146-a5a5-f4ec19b8a648</v>
    <v>en-GB</v>
    <v>Generic</v>
  </rv>
  <rv s="3">
    <v>17</v>
  </rv>
  <rv s="4">
    <v>https://www.bing.com/search?q=new+york+state&amp;form=skydnc</v>
    <v>Learn more on Bing</v>
  </rv>
  <rv s="1">
    <fb>1132</fb>
    <v>80</v>
  </rv>
  <rv s="1">
    <fb>59269</fb>
    <v>80</v>
  </rv>
  <rv s="1">
    <fb>283400</fb>
    <v>80</v>
  </rv>
  <rv s="1">
    <fb>2.63</fb>
    <v>75</v>
  </rv>
  <rv s="1">
    <fb>20201249</fb>
    <v>56</v>
  </rv>
  <rv s="1">
    <fb>1.9E-2</fb>
    <v>74</v>
  </rv>
  <rv s="1">
    <fb>0.15</fb>
    <v>74</v>
  </rv>
  <rv s="1">
    <fb>0.01</fb>
    <v>90</v>
  </rv>
  <rv s="1">
    <fb>8.8000000000000009E-2</fb>
    <v>74</v>
  </rv>
  <rv s="1">
    <fb>0.34200000000000003</fb>
    <v>74</v>
  </rv>
  <rv s="1">
    <fb>0.17600000000000002</fb>
    <v>74</v>
  </rv>
  <rv s="1">
    <fb>0.22500000000000001</fb>
    <v>74</v>
  </rv>
  <rv s="1">
    <fb>0.85599999999999998</fb>
    <v>74</v>
  </rv>
  <rv s="1">
    <fb>0.188</fb>
    <v>74</v>
  </rv>
  <rv s="1">
    <fb>0.63300000000000001</fb>
    <v>74</v>
  </rv>
  <rv s="1">
    <fb>1E-3</fb>
    <v>74</v>
  </rv>
  <rv s="1">
    <fb>7.400000000000001E-2</fb>
    <v>74</v>
  </rv>
  <rv s="1">
    <fb>2.4E-2</fb>
    <v>74</v>
  </rv>
  <rv s="1">
    <fb>0.21299999999999999</fb>
    <v>74</v>
  </rv>
  <rv s="1">
    <fb>0.06</fb>
    <v>74</v>
  </rv>
  <rv s="1">
    <fb>0.70099999999999996</fb>
    <v>74</v>
  </rv>
  <rv s="12">
    <v>#VALUE!</v>
    <v>en-GB</v>
    <v>caeb7b9a-f5d7-4686-8fb5-cf7628296b13</v>
    <v>536870912</v>
    <v>1</v>
    <v>87</v>
    <v>88</v>
    <v>New York</v>
    <v>53</v>
    <v>54</v>
    <v>Map</v>
    <v>27</v>
    <v>89</v>
    <v>US-NY</v>
    <v>439</v>
    <v>440</v>
    <v>441</v>
    <v>429</v>
    <v>New York, sometimes called New York State, is a state in the Northeastern United States. A Mid-Atlantic state, New York borders New England, and has an international border with Canada. With almost 19.7 million residents, it is the fourth-most ...</v>
    <v>442</v>
    <v>443</v>
    <v>444</v>
    <v>343</v>
    <v>447</v>
    <v>448</v>
    <v>449</v>
    <v>450</v>
    <v>451</v>
    <v>New York</v>
    <v>452</v>
    <v>453</v>
    <v>454</v>
    <v>455</v>
    <v>456</v>
    <v>457</v>
    <v>458</v>
    <v>459</v>
    <v>460</v>
    <v>461</v>
    <v>462</v>
    <v>463</v>
    <v>464</v>
    <v>465</v>
    <v>466</v>
    <v>467</v>
    <v>468</v>
    <v>469</v>
    <v>437</v>
    <v>New York</v>
    <v>mdp/vdpid/23161</v>
  </rv>
  <rv s="1">
    <fb>139390</fb>
    <v>56</v>
  </rv>
  <rv s="1">
    <fb>60550</fb>
    <v>56</v>
  </rv>
  <rv s="0">
    <v>536870912</v>
    <v>Raleigh</v>
    <v>7b706445-83c5-46a4-bb70-cff23cd555d3</v>
    <v>en-GB</v>
    <v>Map</v>
  </rv>
  <rv s="1">
    <fb>3775581</fb>
    <v>56</v>
  </rv>
  <rv s="1">
    <fb>4540498</fb>
    <v>56</v>
  </rv>
  <rv s="7">
    <v>8</v>
    <v>27</v>
    <v>91</v>
    <v>6</v>
    <v>0</v>
    <v>Image of North Carolina</v>
  </rv>
  <rv s="0">
    <v>536870912</v>
    <v>Charlotte</v>
    <v>e6558399-4151-4390-ad12-f2a72b268ce7</v>
    <v>en-GB</v>
    <v>Map</v>
  </rv>
  <rv s="0">
    <v>805306368</v>
    <v>Roy Cooper (Governor)</v>
    <v>820bd6b0-5fb7-750e-f669-ed2a8611d0dd</v>
    <v>en-GB</v>
    <v>Generic</v>
  </rv>
  <rv s="0">
    <v>805306368</v>
    <v>Mark Robinson (Lieutenant governor)</v>
    <v>d93d9a6d-8231-1646-b92c-00ca50d3db23</v>
    <v>en-GB</v>
    <v>Generic</v>
  </rv>
  <rv s="3">
    <v>18</v>
  </rv>
  <rv s="4">
    <v>https://www.bing.com/search?q=north+carolina&amp;form=skydnc</v>
    <v>Learn more on Bing</v>
  </rv>
  <rv s="1">
    <fb>797</fb>
    <v>80</v>
  </rv>
  <rv s="1">
    <fb>46868</fb>
    <v>80</v>
  </rv>
  <rv s="1">
    <fb>154900</fb>
    <v>80</v>
  </rv>
  <rv s="1">
    <fb>2.54</fb>
    <v>75</v>
  </rv>
  <rv s="1">
    <fb>10439388</fb>
    <v>56</v>
  </rv>
  <rv s="1">
    <fb>6.4000000000000001E-2</fb>
    <v>74</v>
  </rv>
  <rv s="1">
    <fb>0.151</fb>
    <v>74</v>
  </rv>
  <rv s="1">
    <fb>1.6E-2</fb>
    <v>90</v>
  </rv>
  <rv s="1">
    <fb>2.7999999999999997E-2</fb>
    <v>74</v>
  </rv>
  <rv s="1">
    <fb>0.28399999999999997</fb>
    <v>74</v>
  </rv>
  <rv s="1">
    <fb>0.221</fb>
    <v>74</v>
  </rv>
  <rv s="1">
    <fb>7.6999999999999999E-2</fb>
    <v>74</v>
  </rv>
  <rv s="1">
    <fb>0.85799999999999998</fb>
    <v>74</v>
  </rv>
  <rv s="1">
    <fb>9.0999999999999998E-2</fb>
    <v>74</v>
  </rv>
  <rv s="1">
    <fb>0.61799999999999999</fb>
    <v>74</v>
  </rv>
  <rv s="1">
    <fb>9.6000000000000002E-2</fb>
    <v>74</v>
  </rv>
  <rv s="1">
    <fb>2.1000000000000001E-2</fb>
    <v>74</v>
  </rv>
  <rv s="1">
    <fb>0.22800000000000001</fb>
    <v>74</v>
  </rv>
  <rv s="1">
    <fb>0.71200000000000008</fb>
    <v>74</v>
  </rv>
  <rv s="13">
    <v>#VALUE!</v>
    <v>en-GB</v>
    <v>9e2bf053-dd80-4646-8f26-65075e7085c0</v>
    <v>536870912</v>
    <v>1</v>
    <v>94</v>
    <v>95</v>
    <v>North Carolina</v>
    <v>53</v>
    <v>54</v>
    <v>Map</v>
    <v>27</v>
    <v>89</v>
    <v>US-NC</v>
    <v>471</v>
    <v>472</v>
    <v>473</v>
    <v>429</v>
    <v>North Carolina is a state in the Southeastern region of the United States. The state is the 28th largest and 9th-most populous of the United States. It is bordered by Virginia to the north, the Atlantic Ocean to the east, Georgia and South ...</v>
    <v>474</v>
    <v>475</v>
    <v>476</v>
    <v>477</v>
    <v>480</v>
    <v>481</v>
    <v>482</v>
    <v>483</v>
    <v>484</v>
    <v>North Carolina</v>
    <v>354</v>
    <v>485</v>
    <v>486</v>
    <v>487</v>
    <v>488</v>
    <v>489</v>
    <v>490</v>
    <v>491</v>
    <v>492</v>
    <v>493</v>
    <v>494</v>
    <v>495</v>
    <v>496</v>
    <v>464</v>
    <v>497</v>
    <v>498</v>
    <v>499</v>
    <v>468</v>
    <v>500</v>
    <v>437</v>
    <v>North Carolina</v>
    <v>mdp/vdpid/23611</v>
  </rv>
  <rv s="0">
    <v>536870912</v>
    <v>France</v>
    <v>c7bfe2de-4f82-e23c-ae42-8544b5b5c0ea</v>
    <v>en-GB</v>
    <v>Map</v>
  </rv>
  <rv s="1">
    <fb>0.524475441661716</fb>
    <v>74</v>
  </rv>
  <rv s="1">
    <fb>643801</fb>
    <v>56</v>
  </rv>
  <rv s="1">
    <fb>307000</fb>
    <v>56</v>
  </rv>
  <rv s="1">
    <fb>11.3</fb>
    <v>75</v>
  </rv>
  <rv s="1">
    <fb>33</fb>
    <v>76</v>
  </rv>
  <rv s="1">
    <fb>303275.56800000003</fb>
    <v>56</v>
  </rv>
  <rv s="1">
    <fb>110.04856675289</fb>
    <v>77</v>
  </rv>
  <rv s="1">
    <fb>1.1082549228829199E-2</fb>
    <v>74</v>
  </rv>
  <rv s="1">
    <fb>6939.5214736692897</fb>
    <v>56</v>
  </rv>
  <rv s="1">
    <fb>1.88</fb>
    <v>75</v>
  </rv>
  <rv s="1">
    <fb>0.31233278442262596</fb>
    <v>74</v>
  </rv>
  <rv s="1">
    <fb>46.487970872236403</fb>
    <v>78</v>
  </rv>
  <rv s="1">
    <fb>1.39</fb>
    <v>79</v>
  </rv>
  <rv s="1">
    <fb>2715518274227.4502</fb>
    <v>80</v>
  </rv>
  <rv s="1">
    <fb>1.0251076000000001</fb>
    <v>74</v>
  </rv>
  <rv s="1">
    <fb>0.65629000000000004</fb>
    <v>74</v>
  </rv>
  <rv s="7">
    <v>9</v>
    <v>27</v>
    <v>104</v>
    <v>7</v>
    <v>0</v>
    <v>Image of France</v>
  </rv>
  <rv s="1">
    <fb>3.4</fb>
    <v>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19</v>
  </rv>
  <rv s="4">
    <v>https://www.bing.com/search?q=france&amp;form=skydnc</v>
    <v>Learn more on Bing</v>
  </rv>
  <rv s="1">
    <fb>82.526829268292701</fb>
    <v>78</v>
  </rv>
  <rv s="1">
    <fb>2365950236659.3599</fb>
    <v>80</v>
  </rv>
  <rv s="1">
    <fb>8</fb>
    <v>78</v>
  </rv>
  <rv s="1">
    <fb>11.16</fb>
    <v>79</v>
  </rv>
  <rv s="3">
    <v>20</v>
  </rv>
  <rv s="1">
    <fb>6.7968269799999995E-2</fb>
    <v>74</v>
  </rv>
  <rv s="1">
    <fb>3.2671999999999999</fb>
    <v>75</v>
  </rv>
  <rv s="1">
    <fb>67749632</fb>
    <v>56</v>
  </rv>
  <rv s="1">
    <fb>0.21899999999999997</fb>
    <v>74</v>
  </rv>
  <rv s="1">
    <fb>0.25800000000000001</fb>
    <v>74</v>
  </rv>
  <rv s="1">
    <fb>0.4</fb>
    <v>74</v>
  </rv>
  <rv s="1">
    <fb>3.2000000000000001E-2</fb>
    <v>74</v>
  </rv>
  <rv s="1">
    <fb>8.1000000000000003E-2</fb>
    <v>74</v>
  </rv>
  <rv s="1">
    <fb>0.13</fb>
    <v>74</v>
  </rv>
  <rv s="1">
    <fb>0.16899999999999998</fb>
    <v>74</v>
  </rv>
  <rv s="1">
    <fb>0.55125999450683605</fb>
    <v>74</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21</v>
  </rv>
  <rv s="1">
    <fb>0.24229980509910898</fb>
    <v>74</v>
  </rv>
  <rv s="1">
    <fb>0.60699999999999998</fb>
    <v>74</v>
  </rv>
  <rv s="1">
    <fb>8.4270000457763714E-2</fb>
    <v>38</v>
  </rv>
  <rv s="1">
    <fb>54123364</fb>
    <v>56</v>
  </rv>
  <rv s="6">
    <v>#VALUE!</v>
    <v>en-GB</v>
    <v>c7bfe2de-4f82-e23c-ae42-8544b5b5c0ea</v>
    <v>536870912</v>
    <v>1</v>
    <v>102</v>
    <v>47</v>
    <v>France</v>
    <v>25</v>
    <v>26</v>
    <v>Map</v>
    <v>27</v>
    <v>103</v>
    <v>FR</v>
    <v>503</v>
    <v>504</v>
    <v>505</v>
    <v>506</v>
    <v>507</v>
    <v>302</v>
    <v>508</v>
    <v>509</v>
    <v>510</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511</v>
    <v>512</v>
    <v>513</v>
    <v>514</v>
    <v>515</v>
    <v>516</v>
    <v>517</v>
    <v>518</v>
    <v>519</v>
    <v>520</v>
    <v>302</v>
    <v>527</v>
    <v>528</v>
    <v>529</v>
    <v>530</v>
    <v>531</v>
    <v>532</v>
    <v>France</v>
    <v>La Marseillaise</v>
    <v>533</v>
    <v>French Republic</v>
    <v>534</v>
    <v>535</v>
    <v>536</v>
    <v>537</v>
    <v>538</v>
    <v>539</v>
    <v>540</v>
    <v>541</v>
    <v>542</v>
    <v>543</v>
    <v>544</v>
    <v>658</v>
    <v>659</v>
    <v>90</v>
    <v>660</v>
    <v>661</v>
    <v>France</v>
    <v>662</v>
    <v>mdp/vdpid/84</v>
  </rv>
  <rv s="0">
    <v>536870912</v>
    <v>Luxembourg</v>
    <v>18da5ef5-2f6b-6dda-3140-08391acd669a</v>
    <v>en-GB</v>
    <v>Map</v>
  </rv>
  <rv s="1">
    <fb>0.53711935914593001</fb>
    <v>74</v>
  </rv>
  <rv s="1">
    <fb>2586</fb>
    <v>56</v>
  </rv>
  <rv s="1">
    <fb>2000</fb>
    <v>56</v>
  </rv>
  <rv s="1">
    <fb>10.3</fb>
    <v>75</v>
  </rv>
  <rv s="1">
    <fb>352</fb>
    <v>76</v>
  </rv>
  <rv s="0">
    <v>536870912</v>
    <v>Luxembourg</v>
    <v>387ae05a-dd15-f01c-07b2-097158a060ba</v>
    <v>en-GB</v>
    <v>Map</v>
  </rv>
  <rv s="1">
    <fb>8987.8169999999991</fb>
    <v>56</v>
  </rv>
  <rv s="1">
    <fb>115.087815087815</fb>
    <v>77</v>
  </rv>
  <rv s="1">
    <fb>1.7433207565384301E-2</fb>
    <v>74</v>
  </rv>
  <rv s="1">
    <fb>13914.6784488756</fb>
    <v>56</v>
  </rv>
  <rv s="1">
    <fb>1.37</fb>
    <v>75</v>
  </rv>
  <rv s="1">
    <fb>0.35679011089811602</fb>
    <v>74</v>
  </rv>
  <rv s="1">
    <fb>80.562295207665002</fb>
    <v>78</v>
  </rv>
  <rv s="1">
    <fb>1.19</fb>
    <v>79</v>
  </rv>
  <rv s="1">
    <fb>71104919108.141098</fb>
    <v>80</v>
  </rv>
  <rv s="1">
    <fb>1.0228595</fb>
    <v>74</v>
  </rv>
  <rv s="1">
    <fb>0.19151769999999999</fb>
    <v>74</v>
  </rv>
  <rv s="7">
    <v>10</v>
    <v>27</v>
    <v>115</v>
    <v>7</v>
    <v>0</v>
    <v>Image of Luxembourg</v>
  </rv>
  <rv s="1">
    <fb>1.9</fb>
    <v>78</v>
  </rv>
  <rv s="0">
    <v>805306368</v>
    <v>Henri, Grand Duke of Luxembourg (Monarch)</v>
    <v>894c7fec-1e82-07fe-a006-b2af9628daf3</v>
    <v>en-GB</v>
    <v>Generic</v>
  </rv>
  <rv s="0">
    <v>805306368</v>
    <v>Xavier Bettel (Prime Minister)</v>
    <v>d991448c-bb7b-59d9-24b6-06461041bb47</v>
    <v>en-GB</v>
    <v>Generic</v>
  </rv>
  <rv s="0">
    <v>805306368</v>
    <v>François Bausch (Deputy prime minister)</v>
    <v>53918a7c-5c39-c85e-fb69-6fafec9f2ef8</v>
    <v>en-GB</v>
    <v>Generic</v>
  </rv>
  <rv s="3">
    <v>22</v>
  </rv>
  <rv s="4">
    <v>https://www.bing.com/search?q=luxembourg&amp;form=skydnc</v>
    <v>Learn more on Bing</v>
  </rv>
  <rv s="1">
    <fb>82.095121951219497</fb>
    <v>78</v>
  </rv>
  <rv s="1">
    <fb>44233610000</fb>
    <v>80</v>
  </rv>
  <rv s="1">
    <fb>5</fb>
    <v>78</v>
  </rv>
  <rv s="1">
    <fb>13.05</fb>
    <v>79</v>
  </rv>
  <rv s="3">
    <v>23</v>
  </rv>
  <rv s="1">
    <fb>0.1064453761</fb>
    <v>74</v>
  </rv>
  <rv s="1">
    <fb>3.0089999999999999</fb>
    <v>75</v>
  </rv>
  <rv s="1">
    <fb>645397</fb>
    <v>56</v>
  </rv>
  <rv s="1">
    <fb>0.23300000000000001</fb>
    <v>74</v>
  </rv>
  <rv s="1">
    <fb>0.41399999999999998</fb>
    <v>74</v>
  </rv>
  <rv s="1">
    <fb>6.5000000000000002E-2</fb>
    <v>74</v>
  </rv>
  <rv s="1">
    <fb>0.11900000000000001</fb>
    <v>74</v>
  </rv>
  <rv s="1">
    <fb>0.16800000000000001</fb>
    <v>74</v>
  </rv>
  <rv s="1">
    <fb>0.59326999664306601</fb>
    <v>74</v>
  </rv>
  <rv s="3">
    <v>24</v>
  </rv>
  <rv s="1">
    <fb>0.26504268340465897</fb>
    <v>74</v>
  </rv>
  <rv s="1">
    <fb>0.20399999999999999</fb>
    <v>74</v>
  </rv>
  <rv s="1">
    <fb>5.3629999160766599E-2</fb>
    <v>38</v>
  </rv>
  <rv s="1">
    <fb>565488</fb>
    <v>56</v>
  </rv>
  <rv s="6">
    <v>#VALUE!</v>
    <v>en-GB</v>
    <v>18da5ef5-2f6b-6dda-3140-08391acd669a</v>
    <v>536870912</v>
    <v>1</v>
    <v>113</v>
    <v>47</v>
    <v>Luxembourg</v>
    <v>25</v>
    <v>26</v>
    <v>Map</v>
    <v>27</v>
    <v>114</v>
    <v>LU</v>
    <v>665</v>
    <v>666</v>
    <v>667</v>
    <v>668</v>
    <v>669</v>
    <v>670</v>
    <v>671</v>
    <v>672</v>
    <v>673</v>
    <v>EUR</v>
    <v>Luxembourg, officially the Grand Duchy of Luxembourg, is a landlocked country in Western Europe. It borders Belgium to the west and north, Germany to the east, and France to the south. Its capital and most populous city, Luxembourg, is one of the four institutional seats of the European Union and the seat of several EU institutions, notably the Court of Justice of the European Union, the highest judicial authority. Luxembourg's culture, people, and languages are highly intertwined with its French and German neighbors; while Luxembourgish is the only national language of the Luxembourgish people and of the Grand Duchy of Luxembourg, French is the only language for legislation, and all three – Luxembourgish, French and German – are used for administrative matters in the country.</v>
    <v>674</v>
    <v>675</v>
    <v>676</v>
    <v>677</v>
    <v>678</v>
    <v>679</v>
    <v>680</v>
    <v>681</v>
    <v>682</v>
    <v>683</v>
    <v>670</v>
    <v>687</v>
    <v>688</v>
    <v>689</v>
    <v>690</v>
    <v>691</v>
    <v>692</v>
    <v>Luxembourg</v>
    <v>Ons Heemecht</v>
    <v>693</v>
    <v>Grand Duchy of Luxembourg</v>
    <v>694</v>
    <v>695</v>
    <v>696</v>
    <v>697</v>
    <v>538</v>
    <v>698</v>
    <v>466</v>
    <v>699</v>
    <v>700</v>
    <v>701</v>
    <v>702</v>
    <v>703</v>
    <v>704</v>
    <v>90</v>
    <v>705</v>
    <v>706</v>
    <v>Luxembourg</v>
    <v>707</v>
    <v>mdp/vdpid/147</v>
  </rv>
  <rv s="0">
    <v>536870912</v>
    <v>Lyon</v>
    <v>f152adba-40b2-9268-e39b-1c4e4e7e4666</v>
    <v>en-GB</v>
    <v>Map</v>
  </rv>
  <rv s="1">
    <fb>47.95</fb>
    <v>56</v>
  </rv>
  <rv s="1">
    <fb>45.767306300000001</fb>
    <v>57</v>
  </rv>
  <rv s="3">
    <v>25</v>
  </rv>
  <rv s="4">
    <v>https://www.bing.com/search?q=lyon+france&amp;form=skydnc</v>
    <v>Learn more on Bing</v>
  </rv>
  <rv s="1">
    <fb>4.8343065000000003</fb>
    <v>57</v>
  </rv>
  <rv s="1">
    <fb>720890</fb>
    <v>56</v>
  </rv>
  <rv s="3">
    <v>26</v>
  </rv>
  <rv s="14">
    <v>#VALUE!</v>
    <v>en-GB</v>
    <v>f152adba-40b2-9268-e39b-1c4e4e7e4666</v>
    <v>536870912</v>
    <v>1</v>
    <v>120</v>
    <v>121</v>
    <v>Lyon</v>
    <v>25</v>
    <v>122</v>
    <v>Map</v>
    <v>27</v>
    <v>123</v>
    <v>654</v>
    <v>568</v>
    <v>710</v>
    <v>502</v>
    <v>Lyon, also spelled in English as Lyons, is the third-largest city and second-largest metropolitan area of France. It is located at the confluence of the rivers Rhône and Saône, 391 km southeast of Paris, 278 km north of Marseille, 113 km southwest of Geneva, and 50 km northeast of Saint-Étienne.</v>
    <v>711</v>
    <v>712</v>
    <v>713</v>
    <v>714</v>
    <v>Lyon</v>
    <v>715</v>
    <v>716</v>
    <v>Lyon</v>
    <v>mdp/vdpid/7014249592032067585</v>
  </rv>
  <rv s="0">
    <v>536870912</v>
    <v>Strassen</v>
    <v>3413d55d-90a2-8f23-8d66-f2fd98057191</v>
    <v>en-GB</v>
    <v>Map</v>
  </rv>
  <rv s="0">
    <v>536870912</v>
    <v>Luxembourg</v>
    <v>171f2751-0da0-4a38-a2c7-d94a479c5c2a</v>
    <v>en-GB</v>
    <v>Map</v>
  </rv>
  <rv s="1">
    <fb>10.71</fb>
    <v>56</v>
  </rv>
  <rv s="1">
    <fb>49.616667</fb>
    <v>57</v>
  </rv>
  <rv s="4">
    <v>https://www.bing.com/search?q=strassen+luxembourg&amp;form=skydnc</v>
    <v>Learn more on Bing</v>
  </rv>
  <rv s="1">
    <fb>6.0666669999999998</fb>
    <v>57</v>
  </rv>
  <rv s="3">
    <v>27</v>
  </rv>
  <rv s="15">
    <v>#VALUE!</v>
    <v>en-GB</v>
    <v>3413d55d-90a2-8f23-8d66-f2fd98057191</v>
    <v>536870912</v>
    <v>1</v>
    <v>127</v>
    <v>128</v>
    <v>Strassen</v>
    <v>53</v>
    <v>129</v>
    <v>Map</v>
    <v>27</v>
    <v>130</v>
    <v>719</v>
    <v>720</v>
    <v>664</v>
    <v>Strassen is a commune and town in central Luxembourg. It is part of the canton of Luxembourg. In 2016, Strassen's population counted 8500 citizens. The current mayor of Strassen is Nico Pundel.</v>
    <v>721</v>
    <v>722</v>
    <v>723</v>
    <v>Strassen</v>
    <v>724</v>
    <v>Strassen</v>
    <v>mdp/vdpid/7014441933854474241</v>
  </rv>
  <rv s="0">
    <v>536870912</v>
    <v>Hong Kong</v>
    <v>304df1d5-38ee-e835-eb2a-554caba5c30e</v>
    <v>en-GB</v>
    <v>Map</v>
  </rv>
  <rv s="1">
    <fb>4.7619047619047603E-2</fb>
    <v>74</v>
  </rv>
  <rv s="1">
    <fb>1108</fb>
    <v>56</v>
  </rv>
  <rv s="1">
    <fb>7.2</fb>
    <v>75</v>
  </rv>
  <rv s="1">
    <fb>852</fb>
    <v>76</v>
  </rv>
  <rv s="0">
    <v>536870912</v>
    <v>Victoria City, Hong Kong</v>
    <v>644c4679-89fe-6735-4bef-8faef0ed623b</v>
    <v>en-GB</v>
    <v>Map</v>
  </rv>
  <rv s="1">
    <fb>43644.633999999998</fb>
    <v>56</v>
  </rv>
  <rv s="1">
    <fb>134.593052867475</fb>
    <v>77</v>
  </rv>
  <rv s="1">
    <fb>2.8649279875438E-2</fb>
    <v>74</v>
  </rv>
  <rv s="1">
    <fb>6083.2699356802004</fb>
    <v>56</v>
  </rv>
  <rv s="1">
    <fb>1.0720000000000001</fb>
    <v>75</v>
  </rv>
  <rv s="1">
    <fb>93.172881620063393</fb>
    <v>78</v>
  </rv>
  <rv s="1">
    <fb>1.86</fb>
    <v>79</v>
  </rv>
  <rv s="1">
    <fb>366029556273.05103</fb>
    <v>80</v>
  </rv>
  <rv s="1">
    <fb>1.0861767</fb>
    <v>74</v>
  </rv>
  <rv s="1">
    <fb>0.76922230000000003</fb>
    <v>74</v>
  </rv>
  <rv s="0">
    <v>536870912</v>
    <v>Kowloon</v>
    <v>4cda8ccc-49df-e25d-4081-af247bd5d447</v>
    <v>en-GB</v>
    <v>Map</v>
  </rv>
  <rv s="4">
    <v>https://www.bing.com/search?q=hong+kong&amp;form=skydnc</v>
    <v>Learn more on Bing</v>
  </rv>
  <rv s="1">
    <fb>84.934146341463403</fb>
    <v>78</v>
  </rv>
  <rv s="1">
    <fb>4899234580000</fb>
    <v>80</v>
  </rv>
  <rv s="1">
    <fb>4.4400000000000004</fb>
    <v>79</v>
  </rv>
  <rv s="3">
    <v>28</v>
  </rv>
  <rv s="1">
    <fb>1.319</fb>
    <v>75</v>
  </rv>
  <rv s="1">
    <fb>7507400</fb>
    <v>56</v>
  </rv>
  <rv s="1">
    <fb>0.60073001861572306</fb>
    <v>74</v>
  </rv>
  <rv s="3">
    <v>29</v>
  </rv>
  <rv s="1">
    <fb>3.6289999485015899E-2</fb>
    <v>38</v>
  </rv>
  <rv s="16">
    <v>#VALUE!</v>
    <v>en-GB</v>
    <v>304df1d5-38ee-e835-eb2a-554caba5c30e</v>
    <v>536870912</v>
    <v>1</v>
    <v>137</v>
    <v>138</v>
    <v>Hong Kong</v>
    <v>25</v>
    <v>122</v>
    <v>Map</v>
    <v>27</v>
    <v>139</v>
    <v>HK</v>
    <v>727</v>
    <v>728</v>
    <v>729</v>
    <v>730</v>
    <v>731</v>
    <v>732</v>
    <v>733</v>
    <v>734</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735</v>
    <v>736</v>
    <v>737</v>
    <v>738</v>
    <v>739</v>
    <v>740</v>
    <v>741</v>
    <v>742</v>
    <v>743</v>
    <v>744</v>
    <v>745</v>
    <v>746</v>
    <v>Hong Kong</v>
    <v>March of the Volunteers</v>
    <v>747</v>
    <v>Hong Kong Special Administrative Region</v>
    <v>748</v>
    <v>749</v>
    <v>750</v>
    <v>751</v>
    <v>537</v>
    <v>752</v>
    <v>Hong Kong</v>
    <v>749</v>
    <v>mdp/vdpid/104</v>
  </rv>
  <rv s="0">
    <v>536870912</v>
    <v>Stockholm</v>
    <v>9daa4a8d-0e69-da3a-672e-16d4743a665b</v>
    <v>en-GB</v>
    <v>Map</v>
  </rv>
  <rv s="0">
    <v>536870912</v>
    <v>Stockholm County</v>
    <v>41fffb7d-bbe9-8d1b-286b-f0fdeb3ab886</v>
    <v>en-GB</v>
    <v>Map</v>
  </rv>
  <rv s="0">
    <v>536870912</v>
    <v>Stockholm Municipality</v>
    <v>8cd708d4-3f11-0bfd-fd9e-ca7252fdc745</v>
    <v>en-GB</v>
    <v>Map</v>
  </rv>
  <rv s="1">
    <fb>188</fb>
    <v>56</v>
  </rv>
  <rv s="0">
    <v>536870912</v>
    <v>Sweden</v>
    <v>a5928099-53c3-11a8-91e6-6fe59b8c4f9a</v>
    <v>en-GB</v>
    <v>Map</v>
  </rv>
  <rv s="1">
    <fb>59.329444000000002</fb>
    <v>57</v>
  </rv>
  <rv s="0">
    <v>805306368</v>
    <v>Anna König Jerlmyr (Mayor)</v>
    <v>546b4b93-5e51-7825-737e-481cba4a983e</v>
    <v>en-GB</v>
    <v>Generic</v>
  </rv>
  <rv s="3">
    <v>30</v>
  </rv>
  <rv s="4">
    <v>https://www.bing.com/search?q=stockholm+sweden&amp;form=skydnc</v>
    <v>Learn more on Bing</v>
  </rv>
  <rv s="1">
    <fb>18.068611000000001</fb>
    <v>57</v>
  </rv>
  <rv s="1">
    <fb>978770</fb>
    <v>56</v>
  </rv>
  <rv s="14">
    <v>#VALUE!</v>
    <v>en-GB</v>
    <v>9daa4a8d-0e69-da3a-672e-16d4743a665b</v>
    <v>536870912</v>
    <v>1</v>
    <v>145</v>
    <v>121</v>
    <v>Stockholm</v>
    <v>25</v>
    <v>122</v>
    <v>Map</v>
    <v>27</v>
    <v>55</v>
    <v>755</v>
    <v>756</v>
    <v>757</v>
    <v>758</v>
    <v>Stockholm is the capital and largest city of Sweden as well as the largest urban area in Scandinavia. Approximately 980,000 people live in the municipality, with 1.6 million in the urban area, and 2.4 million in the metropolitan area. The city stretches across fourteen islands where Lake Mälaren flows into the Baltic Sea. Outside the city to the east, and along the coast, is the island chain of the Stockholm archipelago. The area has been settled since the Stone Age, in the 6th millennium BC, and was founded as a city in 1252 by Swedish statesman Birger Jarl. It is also the county seat of Stockholm County. For several hundred years, Stockholm was the capital of Finland as well, which then was a part of Sweden. The population of the municipality of Stockholm is expected to reach one million people in 2022.</v>
    <v>759</v>
    <v>761</v>
    <v>762</v>
    <v>763</v>
    <v>Stockholm</v>
    <v>764</v>
    <v>724</v>
    <v>Stockholm</v>
    <v>mdp/vdpid/7005763932988112897</v>
  </rv>
  <rv s="0">
    <v>536870912</v>
    <v>New York</v>
    <v>60d5dc2b-c915-460b-b722-c9e3485499ca</v>
    <v>en-GB</v>
    <v>Map</v>
  </rv>
  <rv s="0">
    <v>536870912</v>
    <v>Antwerp</v>
    <v>f4f8ed05-34c5-5e62-51e0-b59ae08f8127</v>
    <v>en-GB</v>
    <v>Map</v>
  </rv>
  <rv s="0">
    <v>536870912</v>
    <v>Flemish Region</v>
    <v>f250b992-acb5-d7d5-db4f-47fb684176fd</v>
    <v>en-GB</v>
    <v>Map</v>
  </rv>
  <rv s="1">
    <fb>204.51</fb>
    <v>56</v>
  </rv>
  <rv s="7">
    <v>11</v>
    <v>27</v>
    <v>152</v>
    <v>7</v>
    <v>0</v>
    <v>Image of Antwerp</v>
  </rv>
  <rv s="1">
    <fb>51.216999999999999</fb>
    <v>57</v>
  </rv>
  <rv s="0">
    <v>805306368</v>
    <v>Bart De Wever (Mayor)</v>
    <v>b612ad4e-f70e-98c6-7b14-c49f120304f0</v>
    <v>en-GB</v>
    <v>Generic</v>
  </rv>
  <rv s="3">
    <v>31</v>
  </rv>
  <rv s="4">
    <v>https://www.bing.com/search?q=antwerp&amp;form=skydnc</v>
    <v>Learn more on Bing</v>
  </rv>
  <rv s="1">
    <fb>4.4000000000000004</fb>
    <v>57</v>
  </rv>
  <rv s="1">
    <fb>480721</fb>
    <v>56</v>
  </rv>
  <rv s="11">
    <v>#VALUE!</v>
    <v>en-GB</v>
    <v>f4f8ed05-34c5-5e62-51e0-b59ae08f8127</v>
    <v>536870912</v>
    <v>1</v>
    <v>150</v>
    <v>83</v>
    <v>Antwerp</v>
    <v>25</v>
    <v>26</v>
    <v>Map</v>
    <v>27</v>
    <v>151</v>
    <v>768</v>
    <v>769</v>
    <v>316</v>
    <v>Antwerp is the largest city in Belgium by area at 204.51 square kilometres and the capital of Antwerp Province in the Flemish Region. With a population of 520,504, it is the most populous city center in Belgium, and with a metropolitan population of around 1,200,000 people; it is the second-largest metropolitan region after Brussels.</v>
    <v>770</v>
    <v>771</v>
    <v>773</v>
    <v>774</v>
    <v>775</v>
    <v>Antwerp</v>
    <v>776</v>
    <v>716</v>
    <v>Antwerp</v>
    <v>mdp/vdpid/7009785850389069835</v>
  </rv>
  <rv s="0">
    <v>536870912</v>
    <v>Miami</v>
    <v>0f9ee715-4425-4f86-a2e6-2fe7befe1ac6</v>
    <v>en-GB</v>
    <v>Map</v>
  </rv>
  <rv s="0">
    <v>536870912</v>
    <v>Miami-Dade County</v>
    <v>011ca011-9462-caa9-fe46-e0bfd960472e</v>
    <v>en-GB</v>
    <v>Map</v>
  </rv>
  <rv s="1">
    <fb>92.4</fb>
    <v>56</v>
  </rv>
  <rv s="7">
    <v>12</v>
    <v>27</v>
    <v>157</v>
    <v>7</v>
    <v>0</v>
    <v>Image of Miami</v>
  </rv>
  <rv s="1">
    <fb>25.775084</fb>
    <v>57</v>
  </rv>
  <rv s="0">
    <v>805306368</v>
    <v>Francis X. Suarez (Mayor)</v>
    <v>e0123078-942d-04f1-659c-2e1b624aa4bc</v>
    <v>en-GB</v>
    <v>Generic</v>
  </rv>
  <rv s="3">
    <v>32</v>
  </rv>
  <rv s="4">
    <v>https://www.bing.com/search?q=miami+florida&amp;form=skydnc</v>
    <v>Learn more on Bing</v>
  </rv>
  <rv s="1">
    <fb>-80.194702000000007</fb>
    <v>57</v>
  </rv>
  <rv s="1">
    <fb>442241</fb>
    <v>56</v>
  </rv>
  <rv s="8">
    <v>#VALUE!</v>
    <v>en-GB</v>
    <v>0f9ee715-4425-4f86-a2e6-2fe7befe1ac6</v>
    <v>536870912</v>
    <v>1</v>
    <v>156</v>
    <v>52</v>
    <v>Miami</v>
    <v>25</v>
    <v>26</v>
    <v>Map</v>
    <v>27</v>
    <v>61</v>
    <v>371</v>
    <v>779</v>
    <v>780</v>
    <v>323</v>
    <v>Miami, officially the City of Miami, is a coastal metropolis and the seat of Miami-Dade County in South Florida, United States of America. With a population of 442,241 as of the 2020 census, it is the second-most populous city in the state of Florida after Jacksonville. It is the core of the much larger Miami metropolitan area, which, with a population of 6.14 million, is the third-largest metro in the Southeast and ninth-largest in the United States. The city has the third-largest skyline in the U.S. with over 300 high-rises, 58 of which exceed 491 ft.</v>
    <v>781</v>
    <v>782</v>
    <v>784</v>
    <v>785</v>
    <v>786</v>
    <v>Miami</v>
    <v>787</v>
    <v>437</v>
    <v>Miami</v>
    <v>mdp/vdpid/5502110112036159489</v>
  </rv>
  <rv s="0">
    <v>536870912</v>
    <v>Munich</v>
    <v>7f38f401-452d-d25b-059c-487e14b70a85</v>
    <v>en-GB</v>
    <v>Map</v>
  </rv>
  <rv s="1">
    <fb>310.70999999999998</fb>
    <v>56</v>
  </rv>
  <rv s="0">
    <v>536870912</v>
    <v>Germany</v>
    <v>75c62d8e-1449-4e4d-b188-d9e88f878dd9</v>
    <v>en-GB</v>
    <v>Map</v>
  </rv>
  <rv s="7">
    <v>13</v>
    <v>27</v>
    <v>161</v>
    <v>7</v>
    <v>0</v>
    <v>Image of Munich</v>
  </rv>
  <rv s="1">
    <fb>48.139126400000002</fb>
    <v>57</v>
  </rv>
  <rv s="0">
    <v>805306368</v>
    <v>Dieter Reiter (Mayor)</v>
    <v>acfb7447-f4f8-7b17-3e8a-8a0d8e31ceb9</v>
    <v>en-GB</v>
    <v>Generic</v>
  </rv>
  <rv s="3">
    <v>33</v>
  </rv>
  <rv s="4">
    <v>https://www.bing.com/search?q=munich+germany&amp;form=skydnc</v>
    <v>Learn more on Bing</v>
  </rv>
  <rv s="1">
    <fb>11.5802189</fb>
    <v>57</v>
  </rv>
  <rv s="1">
    <fb>1487708</fb>
    <v>56</v>
  </rv>
  <rv s="3">
    <v>34</v>
  </rv>
  <rv s="17">
    <v>#VALUE!</v>
    <v>en-GB</v>
    <v>7f38f401-452d-d25b-059c-487e14b70a85</v>
    <v>536870912</v>
    <v>1</v>
    <v>159</v>
    <v>160</v>
    <v>Munich</v>
    <v>25</v>
    <v>26</v>
    <v>Map</v>
    <v>27</v>
    <v>55</v>
    <v>790</v>
    <v>791</v>
    <v>Munich is the capital and most populous city of the Free State of Bavaria. With a population of 1,578,132 inhabitants as of 31 May 2022, it is the third-largest city in Germany, after Berlin and Hamburg, and thus the largest which does not constitute its own state, as well as the 11th-largest city in the European Union. The city's metropolitan region is home to about 6 million people.</v>
    <v>792</v>
    <v>793</v>
    <v>795</v>
    <v>796</v>
    <v>797</v>
    <v>Munich</v>
    <v>798</v>
    <v>799</v>
    <v>Munich</v>
    <v>mdp/vdpid/7021484408976703489</v>
  </rv>
  <rv s="0">
    <v>536870912</v>
    <v>Los Angeles</v>
    <v>9958ca5c-ea31-4e71-8a17-bd1e7839c723</v>
    <v>en-GB</v>
    <v>Map</v>
  </rv>
  <rv s="0">
    <v>536870912</v>
    <v>Los Angeles County</v>
    <v>a22eb5ba-111e-51ea-f880-81d4f242d057</v>
    <v>en-GB</v>
    <v>Map</v>
  </rv>
  <rv s="1">
    <fb>1302.1517100000001</fb>
    <v>56</v>
  </rv>
  <rv s="7">
    <v>14</v>
    <v>27</v>
    <v>162</v>
    <v>6</v>
    <v>0</v>
    <v>Image of Los Angeles</v>
  </rv>
  <rv s="1">
    <fb>34.052230000000002</fb>
    <v>57</v>
  </rv>
  <rv s="0">
    <v>805306368</v>
    <v>Karen Bass (Mayor)</v>
    <v>a751553e-fe0b-cc4e-1581-201bdf467bf3</v>
    <v>en-GB</v>
    <v>Generic</v>
  </rv>
  <rv s="3">
    <v>35</v>
  </rv>
  <rv s="4">
    <v>https://www.bing.com/search?q=los+angeles&amp;form=skydnc</v>
    <v>Learn more on Bing</v>
  </rv>
  <rv s="1">
    <fb>-118.24368</fb>
    <v>57</v>
  </rv>
  <rv s="1">
    <fb>3898747</fb>
    <v>56</v>
  </rv>
  <rv s="3">
    <v>36</v>
  </rv>
  <rv s="8">
    <v>#VALUE!</v>
    <v>en-GB</v>
    <v>9958ca5c-ea31-4e71-8a17-bd1e7839c723</v>
    <v>536870912</v>
    <v>1</v>
    <v>163</v>
    <v>52</v>
    <v>Los Angeles</v>
    <v>53</v>
    <v>54</v>
    <v>Map</v>
    <v>27</v>
    <v>61</v>
    <v>368</v>
    <v>802</v>
    <v>803</v>
    <v>429</v>
    <v>Los Angeles, often referred to by its initials L.A., officially the City of Los Angeles, is the most populous city in the U.S. state of California. With roughly 3.9 million residents within the city limits as of 2020, Los Angeles is the ...</v>
    <v>804</v>
    <v>805</v>
    <v>807</v>
    <v>808</v>
    <v>809</v>
    <v>Los Angeles</v>
    <v>810</v>
    <v>811</v>
    <v>Los Angeles</v>
    <v>mdp/vdpid/5059788015119892481</v>
  </rv>
  <rv s="0">
    <v>536870912</v>
    <v>Republic of Ireland</v>
    <v>77f28672-5669-4775-a58a-b62b17779010</v>
    <v>en-GB</v>
    <v>Map</v>
  </rv>
  <rv s="1">
    <fb>0.64537668747278298</fb>
    <v>74</v>
  </rv>
  <rv s="1">
    <fb>69797</fb>
    <v>56</v>
  </rv>
  <rv s="1">
    <fb>9000</fb>
    <v>56</v>
  </rv>
  <rv s="1">
    <fb>12.5</fb>
    <v>75</v>
  </rv>
  <rv s="1">
    <fb>353</fb>
    <v>76</v>
  </rv>
  <rv s="0">
    <v>536870912</v>
    <v>Dublin</v>
    <v>7e7d2832-97c8-afa4-d282-865c20a549c9</v>
    <v>en-GB</v>
    <v>Map</v>
  </rv>
  <rv s="1">
    <fb>37711.428</fb>
    <v>56</v>
  </rv>
  <rv s="1">
    <fb>106.584326346003</fb>
    <v>77</v>
  </rv>
  <rv s="1">
    <fb>9.3904448105434097E-3</fb>
    <v>74</v>
  </rv>
  <rv s="1">
    <fb>5672.0641341079599</fb>
    <v>56</v>
  </rv>
  <rv s="1">
    <fb>1.75</fb>
    <v>75</v>
  </rv>
  <rv s="1">
    <fb>0.110277255364644</fb>
    <v>74</v>
  </rv>
  <rv s="1">
    <fb>85.342819766444293</fb>
    <v>78</v>
  </rv>
  <rv s="1">
    <fb>1.37</fb>
    <v>79</v>
  </rv>
  <rv s="1">
    <fb>388698711348.15601</fb>
    <v>80</v>
  </rv>
  <rv s="1">
    <fb>1.0085278</fb>
    <v>74</v>
  </rv>
  <rv s="1">
    <fb>0.7778062</fb>
    <v>74</v>
  </rv>
  <rv s="7">
    <v>15</v>
    <v>27</v>
    <v>165</v>
    <v>6</v>
    <v>0</v>
    <v>Image of Republic of Ireland</v>
  </rv>
  <rv s="1">
    <fb>3.1</fb>
    <v>78</v>
  </rv>
  <rv s="0">
    <v>805306368</v>
    <v>Michael D. Higgins (President)</v>
    <v>66da4ccd-5e5c-25af-1ee8-8bc26bc581fe</v>
    <v>en-GB</v>
    <v>Generic</v>
  </rv>
  <rv s="0">
    <v>805306368</v>
    <v>Donal O'Donnell (Chief justice)</v>
    <v>e19e8bb7-3a15-4389-9ca9-f25cb75bc3b7</v>
    <v>en-GB</v>
    <v>Generic</v>
  </rv>
  <rv s="3">
    <v>37</v>
  </rv>
  <rv s="4">
    <v>https://www.bing.com/search?q=republic+of+ireland&amp;form=skydnc</v>
    <v>Learn more on Bing</v>
  </rv>
  <rv s="1">
    <fb>82.256097560975604</fb>
    <v>78</v>
  </rv>
  <rv s="1">
    <fb>110154370000</fb>
    <v>80</v>
  </rv>
  <rv s="1">
    <fb>10.79</fb>
    <v>79</v>
  </rv>
  <rv s="3">
    <v>38</v>
  </rv>
  <rv s="1">
    <fb>0.15164452009999999</fb>
    <v>74</v>
  </rv>
  <rv s="1">
    <fb>3.3125</fb>
    <v>75</v>
  </rv>
  <rv s="1">
    <fb>5086988</fb>
    <v>56</v>
  </rv>
  <rv s="1">
    <fb>0.22</fb>
    <v>74</v>
  </rv>
  <rv s="1">
    <fb>0.25900000000000001</fb>
    <v>74</v>
  </rv>
  <rv s="1">
    <fb>0.41200000000000003</fb>
    <v>74</v>
  </rv>
  <rv s="1">
    <fb>3.1E-2</fb>
    <v>74</v>
  </rv>
  <rv s="1">
    <fb>7.9000000000000001E-2</fb>
    <v>74</v>
  </rv>
  <rv s="1">
    <fb>0.126</fb>
    <v>74</v>
  </rv>
  <rv s="1">
    <fb>0.16300000000000001</fb>
    <v>74</v>
  </rv>
  <rv s="1">
    <fb>0.62067001342773398</fb>
    <v>74</v>
  </rv>
  <rv s="0">
    <v>536870912</v>
    <v>County Cork</v>
    <v>bb6ad608-a731-417f-8fb4-3b29c7a06023</v>
    <v>en-GB</v>
    <v>Map</v>
  </rv>
  <rv s="0">
    <v>536870912</v>
    <v>County Kerry</v>
    <v>e281d492-542b-4c66-83a2-ec093a5cc247</v>
    <v>en-GB</v>
    <v>Map</v>
  </rv>
  <rv s="0">
    <v>536870912</v>
    <v>County Waterford</v>
    <v>a5aedce9-d905-4473-a32e-cd606469c5aa</v>
    <v>en-GB</v>
    <v>Map</v>
  </rv>
  <rv s="0">
    <v>536870912</v>
    <v>County Wexford</v>
    <v>99e6a13e-c2b2-40d9-b651-20d465421019</v>
    <v>en-GB</v>
    <v>Map</v>
  </rv>
  <rv s="0">
    <v>536870912</v>
    <v>County Galway</v>
    <v>73d9290c-2300-4ebd-98b6-0f77a242e08d</v>
    <v>en-GB</v>
    <v>Map</v>
  </rv>
  <rv s="0">
    <v>536870912</v>
    <v>County Laois</v>
    <v>c781c434-2a24-4f3d-a510-636b54663792</v>
    <v>en-GB</v>
    <v>Map</v>
  </rv>
  <rv s="0">
    <v>536870912</v>
    <v>County Kildare</v>
    <v>de3b8ce7-c7bc-4504-b970-d00c510d4ad6</v>
    <v>en-GB</v>
    <v>Map</v>
  </rv>
  <rv s="0">
    <v>536870912</v>
    <v>County Donegal</v>
    <v>b645d938-5d54-43e6-a821-1b0a55668a19</v>
    <v>en-GB</v>
    <v>Map</v>
  </rv>
  <rv s="0">
    <v>536870912</v>
    <v>County Westmeath</v>
    <v>54d058c5-8802-4485-8280-3d1537c6ff67</v>
    <v>en-GB</v>
    <v>Map</v>
  </rv>
  <rv s="0">
    <v>536870912</v>
    <v>County Leitrim</v>
    <v>5bdfc913-2ad8-446b-b3f9-e2e5bceeeafa</v>
    <v>en-GB</v>
    <v>Map</v>
  </rv>
  <rv s="0">
    <v>536870912</v>
    <v>County Mayo</v>
    <v>66ce3cb4-58f3-4497-b907-d42613782718</v>
    <v>en-GB</v>
    <v>Map</v>
  </rv>
  <rv s="0">
    <v>536870912</v>
    <v>County Roscommon</v>
    <v>b8c54237-085b-4bce-94ae-a61830948221</v>
    <v>en-GB</v>
    <v>Map</v>
  </rv>
  <rv s="0">
    <v>536870912</v>
    <v>County Clare</v>
    <v>085afbf1-6f94-4dcc-b587-444630726c9d</v>
    <v>en-GB</v>
    <v>Map</v>
  </rv>
  <rv s="0">
    <v>536870912</v>
    <v>County Tipperary</v>
    <v>9fc814a7-4b18-a287-d374-0875740a332b</v>
    <v>en-GB</v>
    <v>Map</v>
  </rv>
  <rv s="0">
    <v>536870912</v>
    <v>County Carlow</v>
    <v>344c1010-7d51-b5ad-141b-1b033e5928e0</v>
    <v>en-GB</v>
    <v>Map</v>
  </rv>
  <rv s="0">
    <v>536870912</v>
    <v>County Longford</v>
    <v>b606fd50-b140-461d-8499-0a2f15477c3f</v>
    <v>en-GB</v>
    <v>Map</v>
  </rv>
  <rv s="0">
    <v>536870912</v>
    <v>County Louth</v>
    <v>b3be5d39-0c24-438c-8cc9-4f47b53ee145</v>
    <v>en-GB</v>
    <v>Map</v>
  </rv>
  <rv s="0">
    <v>536870912</v>
    <v>County Offaly</v>
    <v>a2b6e818-7b54-4481-a69c-4b2490dcfe0c</v>
    <v>en-GB</v>
    <v>Map</v>
  </rv>
  <rv s="0">
    <v>536870912</v>
    <v>County Wicklow</v>
    <v>5cd59f89-1103-45a7-b3b9-0e04f5a8806b</v>
    <v>en-GB</v>
    <v>Map</v>
  </rv>
  <rv s="0">
    <v>536870912</v>
    <v>County Cavan</v>
    <v>e04372f9-a714-ff4d-9b13-bd083769ac5c</v>
    <v>en-GB</v>
    <v>Map</v>
  </rv>
  <rv s="0">
    <v>536870912</v>
    <v>County Monaghan</v>
    <v>fc43fd90-de92-49b3-bf37-7c577555fac7</v>
    <v>en-GB</v>
    <v>Map</v>
  </rv>
  <rv s="0">
    <v>536870912</v>
    <v>County Meath</v>
    <v>ff3f7e83-2ccd-4a6f-ac4f-9cfbc30014d6</v>
    <v>en-GB</v>
    <v>Map</v>
  </rv>
  <rv s="0">
    <v>536870912</v>
    <v>County Kilkenny</v>
    <v>1e943eb7-cca5-478d-b38d-39f3df9d3cb1</v>
    <v>en-GB</v>
    <v>Map</v>
  </rv>
  <rv s="0">
    <v>536870912</v>
    <v>County Limerick</v>
    <v>a20328c4-ef10-4fd7-bd04-5fe56806534e</v>
    <v>en-GB</v>
    <v>Map</v>
  </rv>
  <rv s="0">
    <v>536870912</v>
    <v>County Sligo</v>
    <v>f380e360-16e6-4512-b449-7900cf9b1aa7</v>
    <v>en-GB</v>
    <v>Map</v>
  </rv>
  <rv s="0">
    <v>536870912</v>
    <v>Connacht</v>
    <v>ef4b0f22-1de8-46c2-be90-c31bfbcc6a14</v>
    <v>en-GB</v>
    <v>Map</v>
  </rv>
  <rv s="3">
    <v>39</v>
  </rv>
  <rv s="1">
    <fb>0.18262353633181699</fb>
    <v>74</v>
  </rv>
  <rv s="1">
    <fb>0.26100000000000001</fb>
    <v>74</v>
  </rv>
  <rv s="1">
    <fb>4.9279999732971203E-2</fb>
    <v>38</v>
  </rv>
  <rv s="1">
    <fb>3133123</fb>
    <v>56</v>
  </rv>
  <rv s="18">
    <v>#VALUE!</v>
    <v>en-GB</v>
    <v>77f28672-5669-4775-a58a-b62b17779010</v>
    <v>536870912</v>
    <v>1</v>
    <v>168</v>
    <v>169</v>
    <v>Republic of Ireland</v>
    <v>53</v>
    <v>54</v>
    <v>Map</v>
    <v>27</v>
    <v>170</v>
    <v>814</v>
    <v>815</v>
    <v>816</v>
    <v>817</v>
    <v>818</v>
    <v>819</v>
    <v>820</v>
    <v>821</v>
    <v>822</v>
    <v>EUR</v>
    <v>Ireland, also known as the Republic of Ireland, is a country in north-western Europe consisting of 26 of the 32 counties of the island of Ireland. The capital and largest city is Dublin, on the eastern side of the island. Around 2.1 million of ...</v>
    <v>823</v>
    <v>824</v>
    <v>825</v>
    <v>826</v>
    <v>827</v>
    <v>828</v>
    <v>829</v>
    <v>830</v>
    <v>831</v>
    <v>832</v>
    <v>819</v>
    <v>835</v>
    <v>836</v>
    <v>837</v>
    <v>838</v>
    <v>691</v>
    <v>839</v>
    <v>Republic of Ireland</v>
    <v>Amhrán na bhFiann</v>
    <v>840</v>
    <v>Poblacht na hÉireann</v>
    <v>841</v>
    <v>842</v>
    <v>843</v>
    <v>844</v>
    <v>845</v>
    <v>846</v>
    <v>847</v>
    <v>848</v>
    <v>849</v>
    <v>850</v>
    <v>851</v>
    <v>878</v>
    <v>879</v>
    <v>880</v>
    <v>881</v>
    <v>Republic of Ireland</v>
    <v>882</v>
    <v>mdp/vdpid/68</v>
  </rv>
</rvData>
</file>

<file path=xl/richData/rdrichvaluestructure.xml><?xml version="1.0" encoding="utf-8"?>
<rvStructures xmlns="http://schemas.microsoft.com/office/spreadsheetml/2017/richdata" count="19">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3">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71">
    <spb s="0">
      <v xml:space="preserve">data.worldbank.org	</v>
      <v xml:space="preserve">	</v>
      <v xml:space="preserve">http://data.worldbank.org/indicator/FP.CPI.TOTL	</v>
      <v xml:space="preserve">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http://en.wikipedia.org/wiki/Italy	</v>
      <v xml:space="preserve">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2</v>
      <v>6</v>
      <v>7</v>
      <v>8</v>
      <v>9</v>
      <v>1</v>
      <v>8</v>
      <v>10</v>
      <v>11</v>
      <v>8</v>
      <v>12</v>
      <v>13</v>
      <v>14</v>
      <v>8</v>
      <v>8</v>
      <v>15</v>
      <v>8</v>
      <v>16</v>
      <v>17</v>
      <v>18</v>
      <v>19</v>
      <v>8</v>
      <v>1</v>
      <v>8</v>
      <v>8</v>
      <v>8</v>
      <v>8</v>
      <v>8</v>
      <v>8</v>
      <v>8</v>
      <v>8</v>
      <v>8</v>
      <v>8</v>
      <v>20</v>
    </spb>
    <spb s="2">
      <v>0</v>
      <v>Name</v>
      <v>LearnMoreOnLink</v>
    </spb>
    <spb s="3">
      <v>0</v>
      <v>0</v>
      <v>0</v>
    </spb>
    <spb s="4">
      <v>0</v>
      <v>0</v>
    </spb>
    <spb s="5">
      <v>23</v>
      <v>23</v>
      <v>24</v>
      <v>23</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9">
      <v>4</v>
    </spb>
    <spb s="9">
      <v>5</v>
    </spb>
    <spb s="9">
      <v>6</v>
    </spb>
    <spb s="9">
      <v>7</v>
    </spb>
    <spb s="9">
      <v>8</v>
    </spb>
    <spb s="9">
      <v>9</v>
    </spb>
    <spb s="9">
      <v>10</v>
    </spb>
    <spb s="9">
      <v>11</v>
    </spb>
    <spb s="0">
      <v xml:space="preserve">Wikipedia	</v>
      <v xml:space="preserve">Public domain	</v>
      <v xml:space="preserve">http://en.wikipedia.org/wiki/Italy	</v>
      <v xml:space="preserve">http://en.wikipedia.org/wiki/Public_domain	</v>
    </spb>
    <spb s="9">
      <v>12</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https://www.sec.gov/cgi-bin/browse-edgar?action=getcompany&amp;CIK=0001883884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https://www.sec.gov/cgi-bin/browse-edgar?action=getcompany&amp;CIK=0001883884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10">
      <v>0</v>
      <v>39</v>
      <v>40</v>
      <v>41</v>
      <v>4</v>
      <v>5</v>
      <v>41</v>
      <v>42</v>
      <v>42</v>
      <v>43</v>
      <v>44</v>
      <v>42</v>
      <v>42</v>
      <v>40</v>
      <v>9</v>
      <v>39</v>
      <v>40</v>
      <v>10</v>
      <v>45</v>
      <v>40</v>
      <v>12</v>
      <v>13</v>
      <v>14</v>
      <v>40</v>
      <v>40</v>
      <v>44</v>
      <v>40</v>
      <v>16</v>
      <v>17</v>
      <v>18</v>
      <v>19</v>
      <v>40</v>
      <v>39</v>
      <v>40</v>
      <v>40</v>
      <v>40</v>
      <v>40</v>
      <v>40</v>
      <v>40</v>
      <v>40</v>
      <v>40</v>
      <v>40</v>
      <v>40</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 BY-SA 3.0	</v>
      <v xml:space="preserve">https://en.wikipedia.org/wiki/London	</v>
      <v xml:space="preserve">https://creativecommons.org/licenses/by-sa/3.0	</v>
    </spb>
    <spb s="11">
      <v>50</v>
      <v>50</v>
      <v>50</v>
      <v>50</v>
      <v>50</v>
      <v>50</v>
      <v>50</v>
      <v>50</v>
      <v>50</v>
      <v>50</v>
    </spb>
    <spb s="2">
      <v>2</v>
      <v>Name</v>
      <v>LearnMoreOnLink</v>
    </spb>
    <spb s="12">
      <v>23</v>
      <v>23</v>
      <v>23</v>
    </spb>
    <spb s="13">
      <v>1</v>
      <v>2</v>
    </spb>
    <spb s="14">
      <v>square km</v>
      <v>2021</v>
    </spb>
    <spb s="9">
      <v>13</v>
    </spb>
    <spb s="9">
      <v>14</v>
    </spb>
    <spb s="0">
      <v xml:space="preserve">Wikipedia	</v>
      <v xml:space="preserve">CC BY-SA 3.0	</v>
      <v xml:space="preserve">https://en.wikipedia.org/wiki/Paris	</v>
      <v xml:space="preserve">https://creativecommons.org/licenses/by-sa/3.0	</v>
    </spb>
    <spb s="15">
      <v>58</v>
      <v>58</v>
      <v>58</v>
      <v>58</v>
      <v>58</v>
      <v>58</v>
      <v>58</v>
      <v>58</v>
      <v>58</v>
    </spb>
    <spb s="2">
      <v>3</v>
      <v>Name</v>
      <v>LearnMoreOnLink</v>
    </spb>
    <spb s="14">
      <v>square km</v>
      <v>2020</v>
    </spb>
    <spb s="0">
      <v xml:space="preserve">Wikipedia	</v>
      <v xml:space="preserve">CC-BY-SA	</v>
      <v xml:space="preserve">http://en.wikipedia.org/wiki/Brussels	</v>
      <v xml:space="preserve">http://creativecommons.org/licenses/by-sa/3.0/	</v>
    </spb>
    <spb s="0">
      <v xml:space="preserve">Wikipedia	Wikipedia	Sec	</v>
      <v xml:space="preserve">CC-BY-SA	CC-BY-SA		</v>
      <v xml:space="preserve">http://en.wikipedia.org/wiki/Brussels	https://en.wikipedia.org/wiki/Brussels	https://www.sec.gov/cgi-bin/browse-edgar?action=getcompany&amp;CIK=0001889193	</v>
      <v xml:space="preserve">http://creativecommons.org/licenses/by-sa/3.0/	http://creativecommons.org/licenses/by-sa/3.0/		</v>
    </spb>
    <spb s="16">
      <v>62</v>
      <v>63</v>
      <v>62</v>
      <v>63</v>
      <v>62</v>
      <v>63</v>
    </spb>
    <spb s="2">
      <v>4</v>
      <v>Name</v>
      <v>LearnMoreOnLink</v>
    </spb>
    <spb s="14">
      <v>square km</v>
      <v>2019</v>
    </spb>
    <spb s="0">
      <v xml:space="preserve">Wikipedia	</v>
      <v xml:space="preserve">CC BY 3.0	</v>
      <v xml:space="preserve">http://it.wikipedia.org/wiki/Regione_di_Bruxelles-Capitale	</v>
      <v xml:space="preserve">https://creativecommons.org/licenses/by/3.0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7">
      <v>0</v>
      <v>68</v>
      <v>69</v>
      <v>69</v>
      <v>4</v>
      <v>69</v>
      <v>69</v>
      <v>69</v>
      <v>70</v>
      <v>69</v>
      <v>69</v>
      <v>70</v>
      <v>69</v>
      <v>69</v>
      <v>9</v>
      <v>68</v>
      <v>71</v>
      <v>10</v>
      <v>69</v>
      <v>71</v>
      <v>12</v>
      <v>13</v>
      <v>14</v>
      <v>71</v>
      <v>69</v>
      <v>71</v>
      <v>16</v>
      <v>17</v>
      <v>18</v>
      <v>19</v>
      <v>71</v>
      <v>68</v>
      <v>71</v>
      <v>71</v>
      <v>71</v>
      <v>71</v>
      <v>71</v>
      <v>71</v>
      <v>71</v>
      <v>71</v>
      <v>71</v>
      <v>71</v>
      <v>20</v>
    </spb>
    <spb s="8">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9">
      <v>15</v>
    </spb>
    <spb s="9">
      <v>16</v>
    </spb>
    <spb s="9">
      <v>17</v>
    </spb>
    <spb s="9">
      <v>18</v>
    </spb>
    <spb s="9">
      <v>19</v>
    </spb>
    <spb s="9">
      <v>20</v>
    </spb>
    <spb s="9">
      <v>21</v>
    </spb>
    <spb s="0">
      <v xml:space="preserve">Wikipedia	</v>
      <v xml:space="preserve">CC BY-SA 3.0	</v>
      <v xml:space="preserve">https://en.wikipedia.org/wiki/New_York_City	</v>
      <v xml:space="preserve">https://creativecommons.org/licenses/by-sa/3.0	</v>
    </spb>
    <spb s="15">
      <v>81</v>
      <v>81</v>
      <v>81</v>
      <v>81</v>
      <v>81</v>
      <v>81</v>
      <v>81</v>
      <v>81</v>
      <v>81</v>
    </spb>
    <spb s="2">
      <v>5</v>
      <v>Name</v>
      <v>LearnMoreOnLink</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8">
      <v>84</v>
      <v>84</v>
      <v>71</v>
      <v>84</v>
      <v>84</v>
      <v>84</v>
      <v>85</v>
      <v>84</v>
      <v>71</v>
      <v>84</v>
      <v>71</v>
      <v>86</v>
      <v>84</v>
      <v>71</v>
      <v>71</v>
      <v>71</v>
      <v>71</v>
      <v>86</v>
      <v>71</v>
      <v>71</v>
      <v>71</v>
      <v>71</v>
      <v>71</v>
      <v>71</v>
      <v>71</v>
      <v>71</v>
      <v>71</v>
      <v>86</v>
      <v>71</v>
      <v>71</v>
      <v>71</v>
      <v>71</v>
    </spb>
    <spb s="2">
      <v>6</v>
      <v>Name</v>
      <v>LearnMoreOnLink</v>
    </spb>
    <spb s="19">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22</v>
    </spb>
    <spb s="0">
      <v xml:space="preserve">Wikipedia	</v>
      <v xml:space="preserve">CC BY-SA 3.0	</v>
      <v xml:space="preserve">https://en.wikipedia.org/wiki/North_Carolina	</v>
      <v xml:space="preserve">https://creativecommons.org/licenses/by-sa/3.0	</v>
    </spb>
    <spb s="0">
      <v xml:space="preserve">Wikipedia	</v>
      <v xml:space="preserve">CC-BY-SA	</v>
      <v xml:space="preserve">http://en.wikipedia.org/wiki/North_Carolina	</v>
      <v xml:space="preserve">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8">
      <v>91</v>
      <v>91</v>
      <v>71</v>
      <v>91</v>
      <v>91</v>
      <v>91</v>
      <v>92</v>
      <v>91</v>
      <v>71</v>
      <v>91</v>
      <v>71</v>
      <v>93</v>
      <v>91</v>
      <v>71</v>
      <v>71</v>
      <v>71</v>
      <v>71</v>
      <v>93</v>
      <v>71</v>
      <v>71</v>
      <v>71</v>
      <v>71</v>
      <v>71</v>
      <v>71</v>
      <v>71</v>
      <v>71</v>
      <v>71</v>
      <v>93</v>
      <v>71</v>
      <v>71</v>
      <v>71</v>
      <v>71</v>
    </spb>
    <spb s="2">
      <v>7</v>
      <v>Name</v>
      <v>LearnMoreOnLink</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	</v>
      <v xml:space="preserve">	</v>
      <v xml:space="preserve">https://en.wikipedia.org	</v>
      <v xml:space="preserve">https://creativecommons.org/licenses/by-sa/3.0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0">
      <v>0</v>
      <v>96</v>
      <v>97</v>
      <v>97</v>
      <v>4</v>
      <v>97</v>
      <v>97</v>
      <v>97</v>
      <v>98</v>
      <v>99</v>
      <v>100</v>
      <v>98</v>
      <v>101</v>
      <v>9</v>
      <v>96</v>
      <v>101</v>
      <v>10</v>
      <v>98</v>
      <v>101</v>
      <v>12</v>
      <v>13</v>
      <v>14</v>
      <v>101</v>
      <v>101</v>
      <v>100</v>
      <v>101</v>
      <v>16</v>
      <v>17</v>
      <v>18</v>
      <v>19</v>
      <v>101</v>
      <v>96</v>
      <v>101</v>
      <v>101</v>
      <v>101</v>
      <v>101</v>
      <v>101</v>
      <v>101</v>
      <v>101</v>
      <v>101</v>
      <v>101</v>
      <v>101</v>
      <v>20</v>
    </spb>
    <spb s="8">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21">
      <v>0</v>
      <v>105</v>
      <v>106</v>
      <v>107</v>
      <v>4</v>
      <v>108</v>
      <v>107</v>
      <v>108</v>
      <v>108</v>
      <v>108</v>
      <v>109</v>
      <v>108</v>
      <v>108</v>
      <v>110</v>
      <v>111</v>
      <v>9</v>
      <v>105</v>
      <v>111</v>
      <v>10</v>
      <v>112</v>
      <v>111</v>
      <v>12</v>
      <v>13</v>
      <v>14</v>
      <v>111</v>
      <v>111</v>
      <v>109</v>
      <v>111</v>
      <v>16</v>
      <v>17</v>
      <v>18</v>
      <v>19</v>
      <v>111</v>
      <v>105</v>
      <v>111</v>
      <v>111</v>
      <v>111</v>
      <v>111</v>
      <v>111</v>
      <v>111</v>
      <v>111</v>
      <v>111</v>
      <v>111</v>
      <v>111</v>
      <v>20</v>
    </spb>
    <spb s="8">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https://en.wikipedia.org/wiki/Luxembourg	</v>
      <v xml:space="preserve">https://creativecommons.org/licenses/by-sa/3.0	</v>
    </spb>
    <spb s="0">
      <v xml:space="preserve">Wikipedia	</v>
      <v xml:space="preserve">CC-BY-SA	</v>
      <v xml:space="preserve">http://en.wikipedia.org/wiki/Lyon	</v>
      <v xml:space="preserve">http://creativecommons.org/licenses/by-sa/3.0/	</v>
    </spb>
    <spb s="0">
      <v xml:space="preserve">Wikipedia	Sec	Weathertrends360	</v>
      <v xml:space="preserve">CC-BY-SA			</v>
      <v xml:space="preserve">http://en.wikipedia.org/wiki/Lyon	https://www.sec.gov/cgi-bin/browse-edgar?action=getcompany&amp;CIK=0001760579	https://www.weathertrends360.com/	</v>
      <v xml:space="preserve">http://creativecommons.org/licenses/by-sa/3.0/			</v>
    </spb>
    <spb s="0">
      <v xml:space="preserve">Wikipedia	Wikipedia	Sec	</v>
      <v xml:space="preserve">CC-BY-SA	CC-BY-SA		</v>
      <v xml:space="preserve">http://en.wikipedia.org/wiki/Lyon	https://en.wikipedia.org/wiki/Lyon	https://www.sec.gov/cgi-bin/browse-edgar?action=getcompany&amp;CIK=0001760579	</v>
      <v xml:space="preserve">http://creativecommons.org/licenses/by-sa/3.0/	http://creativecommons.org/licenses/by-sa/3.0/		</v>
    </spb>
    <spb s="0">
      <v xml:space="preserve">Wikipedia	Wikipedia	Wikipedia	Wikipedia	</v>
      <v xml:space="preserve">CC-BY-SA	CC-BY-SA	CC-BY-SA	CC-BY-SA	</v>
      <v xml:space="preserve">http://en.wikipedia.org/wiki/Lyon	http://de.wikipedia.org/wiki/Lyon	http://es.wikipedia.org/wiki/Lyon	http://fr.wikipedia.org/wiki/Lyon	</v>
      <v xml:space="preserve">http://creativecommons.org/licenses/by-sa/3.0/	http://creativecommons.org/licenses/by-sa/3.0/	http://creativecommons.org/licenses/by-sa/3.0/	http://creativecommons.org/licenses/by-sa/3.0/	</v>
    </spb>
    <spb s="22">
      <v>116</v>
      <v>117</v>
      <v>116</v>
      <v>117</v>
      <v>116</v>
      <v>118</v>
      <v>119</v>
      <v>116</v>
    </spb>
    <spb s="2">
      <v>8</v>
      <v>Name</v>
      <v>LearnMoreOnLink</v>
    </spb>
    <spb s="23">
      <v>1</v>
      <v>3</v>
    </spb>
    <spb s="14">
      <v>square km</v>
      <v>2012</v>
    </spb>
    <spb s="0">
      <v xml:space="preserve">Wikipedia	</v>
      <v xml:space="preserve">CC-BY-SA	</v>
      <v xml:space="preserve">http://en.wikipedia.org/wiki/Strassen,_Luxembourg	</v>
      <v xml:space="preserve">http://creativecommons.org/licenses/by-sa/3.0/	</v>
    </spb>
    <spb s="0">
      <v xml:space="preserve">Wikipedia	Wikipedia	</v>
      <v xml:space="preserve">CC-BY-SA	CC-BY-SA	</v>
      <v xml:space="preserve">http://en.wikipedia.org/wiki/Strassen,_Luxembourg	http://it.wikipedia.org/wiki/Strassen_(Lussemburgo)	</v>
      <v xml:space="preserve">http://creativecommons.org/licenses/by-sa/3.0/	http://creativecommons.org/licenses/by-sa/3.0/	</v>
    </spb>
    <spb s="0">
      <v xml:space="preserve">Wikipedia	Wikipedia	Sec	</v>
      <v xml:space="preserve">CC-BY-SA	CC-BY-SA		</v>
      <v xml:space="preserve">http://en.wikipedia.org/wiki/Strassen,_Luxembourg	https://en.wikipedia.org/wiki/Strassen,_Luxembourg	https://www.sec.gov/cgi-bin/browse-edgar?action=getcompany&amp;CIK=0001537014	</v>
      <v xml:space="preserve">http://creativecommons.org/licenses/by-sa/3.0/	http://creativecommons.org/licenses/by-sa/3.0/		</v>
    </spb>
    <spb s="24">
      <v>124</v>
      <v>124</v>
      <v>125</v>
      <v>125</v>
      <v>124</v>
      <v>124</v>
      <v>126</v>
      <v>124</v>
    </spb>
    <spb s="2">
      <v>9</v>
      <v>Name</v>
      <v>LearnMoreOnLink</v>
    </spb>
    <spb s="25">
      <v>1</v>
    </spb>
    <spb s="26">
      <v>square km</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7">
      <v>0</v>
      <v>131</v>
      <v>132</v>
      <v>133</v>
      <v>4</v>
      <v>5</v>
      <v>133</v>
      <v>134</v>
      <v>134</v>
      <v>135</v>
      <v>134</v>
      <v>136</v>
      <v>132</v>
      <v>9</v>
      <v>131</v>
      <v>132</v>
      <v>10</v>
      <v>134</v>
      <v>13</v>
      <v>132</v>
      <v>134</v>
      <v>132</v>
      <v>16</v>
      <v>17</v>
      <v>19</v>
      <v>132</v>
      <v>131</v>
      <v>132</v>
      <v>132</v>
      <v>20</v>
    </spb>
    <spb s="2">
      <v>10</v>
      <v>Name</v>
      <v>LearnMoreOnLink</v>
    </spb>
    <spb s="28">
      <v>2019</v>
      <v>2019</v>
      <v>square km</v>
      <v>per thousand (2018)</v>
      <v>2019</v>
      <v>2019</v>
      <v>2018</v>
      <v>per liter (2016)</v>
      <v>2019</v>
      <v>years (2018)</v>
      <v>2019</v>
      <v>2019</v>
      <v>2016</v>
      <v>1995</v>
      <v>kilotons per year (2016)</v>
      <v>kWh (2014)</v>
      <v>2014</v>
      <v>2019</v>
      <v>2018</v>
      <v>2018</v>
      <v>2019</v>
    </spb>
    <spb s="0">
      <v xml:space="preserve">Wikipedia	</v>
      <v xml:space="preserve">CC-BY-SA	</v>
      <v xml:space="preserve">http://en.wikipedia.org/wiki/Stockholm	</v>
      <v xml:space="preserve">http://creativecommons.org/licenses/by-sa/3.0/	</v>
    </spb>
    <spb s="0">
      <v xml:space="preserve">Wikipedia	Wikipedia	Sec	Weathertrends360	</v>
      <v xml:space="preserve">CC-BY-SA	CC-BY-SA			</v>
      <v xml:space="preserve">http://en.wikipedia.org/wiki/Stockholm	http://en.wikipedia.org/wiki/Stockholm_urban_area	https://www.sec.gov/cgi-bin/browse-edgar?action=getcompany&amp;CIK=0001925993	https://www.weathertrends360.com/	</v>
      <v xml:space="preserve">http://creativecommons.org/licenses/by-sa/3.0/	http://creativecommons.org/licenses/by-sa/3.0/			</v>
    </spb>
    <spb s="0">
      <v xml:space="preserve">Wikipedia	Wikipedia	Wikipedia	Sec	</v>
      <v xml:space="preserve">CC-BY-SA	CC-BY-SA	CC-BY-SA		</v>
      <v xml:space="preserve">http://en.wikipedia.org/wiki/Stockholm	http://en.wikipedia.org/wiki/Stockholm_urban_area	https://en.wikipedia.org/wiki/Stockholm	https://www.sec.gov/cgi-bin/browse-edgar?action=getcompany&amp;CIK=0001925993	</v>
      <v xml:space="preserve">http://creativecommons.org/licenses/by-sa/3.0/	http://creativecommons.org/licenses/by-sa/3.0/	http://creativecommons.org/licenses/by-sa/3.0/		</v>
    </spb>
    <spb s="0">
      <v xml:space="preserve">Wikipedia	Wikipedia	</v>
      <v xml:space="preserve">CC-BY-SA	CC-BY-SA	</v>
      <v xml:space="preserve">http://en.wikipedia.org/wiki/Stockholm	http://en.wikipedia.org/wiki/Stockholm_urban_area	</v>
      <v xml:space="preserve">http://creativecommons.org/licenses/by-sa/3.0/	http://creativecommons.org/licenses/by-sa/3.0/	</v>
    </spb>
    <spb s="0">
      <v xml:space="preserve">Wikipedia	Wikipedia	Wikipedia	</v>
      <v xml:space="preserve">CC-BY-SA	CC-BY-SA	CC-BY-SA	</v>
      <v xml:space="preserve">http://en.wikipedia.org/wiki/Stockholm	http://es.wikipedia.org/wiki/Estocolmo	http://en.wikipedia.org/wiki/Stockholm_urban_area	</v>
      <v xml:space="preserve">http://creativecommons.org/licenses/by-sa/3.0/	http://creativecommons.org/licenses/by-sa/3.0/	http://creativecommons.org/licenses/by-sa/3.0/	</v>
    </spb>
    <spb s="11">
      <v>140</v>
      <v>141</v>
      <v>140</v>
      <v>140</v>
      <v>140</v>
      <v>141</v>
      <v>140</v>
      <v>142</v>
      <v>143</v>
      <v>144</v>
    </spb>
    <spb s="0">
      <v xml:space="preserve">Wikipedia	Wikipedia	Wikipedia	</v>
      <v xml:space="preserve">CC-BY-SA	CC-BY-SA	CC-BY-SA	</v>
      <v xml:space="preserve">http://en.wikipedia.org/wiki/Antwerp	http://de.wikipedia.org/wiki/Antwerpen	http://es.wikipedia.org/wiki/Amberes	</v>
      <v xml:space="preserve">http://creativecommons.org/licenses/by-sa/3.0/	http://creativecommons.org/licenses/by-sa/3.0/	http://creativecommons.org/licenses/by-sa/3.0/	</v>
    </spb>
    <spb s="0">
      <v xml:space="preserve">Wikipedia	Weathertrends360	</v>
      <v xml:space="preserve">CC-BY-SA		</v>
      <v xml:space="preserve">http://en.wikipedia.org/wiki/Antwerp	https://www.weathertrends360.com/	</v>
      <v xml:space="preserve">http://creativecommons.org/licenses/by-sa/3.0/		</v>
    </spb>
    <spb s="0">
      <v xml:space="preserve">Wikipedia	</v>
      <v xml:space="preserve">CC-BY-SA	</v>
      <v xml:space="preserve">http://en.wikipedia.org/wiki/Antwerp	</v>
      <v xml:space="preserve">http://creativecommons.org/licenses/by-sa/3.0/	</v>
    </spb>
    <spb s="0">
      <v xml:space="preserve">Wikipedia	Wikipedia	</v>
      <v xml:space="preserve">CC-BY-SA	CC-BY-SA	</v>
      <v xml:space="preserve">http://en.wikipedia.org/wiki/Antwerp	https://en.wikipedia.org/wiki/Antwerp	</v>
      <v xml:space="preserve">http://creativecommons.org/licenses/by-sa/3.0/	http://creativecommons.org/licenses/by-sa/3.0/	</v>
    </spb>
    <spb s="15">
      <v>146</v>
      <v>147</v>
      <v>148</v>
      <v>148</v>
      <v>148</v>
      <v>147</v>
      <v>148</v>
      <v>149</v>
      <v>148</v>
    </spb>
    <spb s="14">
      <v>square km</v>
      <v>2009</v>
    </spb>
    <spb s="0">
      <v xml:space="preserve">Wikipedia	</v>
      <v xml:space="preserve">CC-BY-SA-3.0	</v>
      <v xml:space="preserve">http://es.wikipedia.org/wiki/Amberes	</v>
      <v xml:space="preserve">http://creativecommons.org/licenses/by-sa/3.0/	</v>
    </spb>
    <spb s="0">
      <v xml:space="preserve">Wikipedia	</v>
      <v xml:space="preserve">CC-BY-SA	</v>
      <v xml:space="preserve">http://en.wikipedia.org/wiki/Miami	</v>
      <v xml:space="preserve">http://creativecommons.org/licenses/by-sa/3.0/	</v>
    </spb>
    <spb s="0">
      <v xml:space="preserve">Wikipedia	Wikipedia	Sec	</v>
      <v xml:space="preserve">CC-BY-SA	CC-BY-SA		</v>
      <v xml:space="preserve">http://en.wikipedia.org/wiki/Miami	https://en.wikipedia.org/wiki/Miami	https://www.sec.gov/cgi-bin/browse-edgar?action=getcompany&amp;CIK=0001935771	</v>
      <v xml:space="preserve">http://creativecommons.org/licenses/by-sa/3.0/	http://creativecommons.org/licenses/by-sa/3.0/		</v>
    </spb>
    <spb s="0">
      <v xml:space="preserve">Wikipedia	Wikipedia	</v>
      <v xml:space="preserve">CC-BY-SA	CC-BY-SA	</v>
      <v xml:space="preserve">http://en.wikipedia.org/wiki/Miami	http://fr.wikipedia.org/wiki/Miami	</v>
      <v xml:space="preserve">http://creativecommons.org/licenses/by-sa/3.0/	http://creativecommons.org/licenses/by-sa/3.0/	</v>
    </spb>
    <spb s="22">
      <v>153</v>
      <v>154</v>
      <v>153</v>
      <v>154</v>
      <v>153</v>
      <v>154</v>
      <v>154</v>
      <v>155</v>
    </spb>
    <spb s="0">
      <v xml:space="preserve">	</v>
      <v xml:space="preserve">	</v>
      <v xml:space="preserve">https://en.wikipedia.org/wiki/Miami	</v>
      <v xml:space="preserve">https://creativecommons.org/licenses/by-sa/3.0	</v>
    </spb>
    <spb s="0">
      <v xml:space="preserve">Wikipedia	Youtube	Wikipedia	Sec	</v>
      <v xml:space="preserve">CC-BY-SA		CC-BY-SA		</v>
      <v xml:space="preserve">http://en.wikipedia.org/wiki/Munich	https://www.youtube.com/user/MUENCHENdeVIDEOS	https://en.wikipedia.org/wiki/Munich	https://www.sec.gov/cgi-bin/browse-edgar?action=getcompany&amp;CIK=0001897388	</v>
      <v xml:space="preserve">http://creativecommons.org/licenses/by-sa/3.0/		http://creativecommons.org/licenses/by-sa/3.0/		</v>
    </spb>
    <spb s="16">
      <v>97</v>
      <v>97</v>
      <v>97</v>
      <v>97</v>
      <v>97</v>
      <v>158</v>
    </spb>
    <spb s="2">
      <v>11</v>
      <v>Name</v>
      <v>LearnMoreOnLink</v>
    </spb>
    <spb s="0">
      <v xml:space="preserve">	</v>
      <v xml:space="preserve">	</v>
      <v xml:space="preserve">https://en.wikipedia.org/wiki/Munich	</v>
      <v xml:space="preserve">https://creativecommons.org/licenses/by-sa/3.0	</v>
    </spb>
    <spb s="0">
      <v xml:space="preserve">Wikipedia	</v>
      <v xml:space="preserve">CC BY-SA 3.0	</v>
      <v xml:space="preserve">https://en.wikipedia.org/wiki/Los_Angeles	</v>
      <v xml:space="preserve">https://creativecommons.org/licenses/by-sa/3.0	</v>
    </spb>
    <spb s="11">
      <v>162</v>
      <v>162</v>
      <v>162</v>
      <v>162</v>
      <v>162</v>
      <v>162</v>
      <v>162</v>
      <v>162</v>
      <v>162</v>
      <v>162</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29">
      <v>0</v>
      <v>164</v>
      <v>165</v>
      <v>165</v>
      <v>4</v>
      <v>165</v>
      <v>165</v>
      <v>165</v>
      <v>165</v>
      <v>165</v>
      <v>166</v>
      <v>165</v>
      <v>165</v>
      <v>167</v>
      <v>9</v>
      <v>164</v>
      <v>167</v>
      <v>10</v>
      <v>165</v>
      <v>167</v>
      <v>12</v>
      <v>13</v>
      <v>14</v>
      <v>167</v>
      <v>167</v>
      <v>165</v>
      <v>167</v>
      <v>16</v>
      <v>17</v>
      <v>18</v>
      <v>19</v>
      <v>167</v>
      <v>164</v>
      <v>167</v>
      <v>167</v>
      <v>167</v>
      <v>167</v>
      <v>167</v>
      <v>167</v>
      <v>167</v>
      <v>167</v>
      <v>167</v>
      <v>167</v>
      <v>20</v>
    </spb>
    <spb s="2">
      <v>12</v>
      <v>Name</v>
      <v>LearnMoreOnLink</v>
    </spb>
    <spb s="8">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s>
  <s>
    <k n="Area" t="s"/>
    <k n="Population"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k n="Admin Division 2 (County/district/other)" t="spb"/>
  </s>
  <s>
    <k n="Name" t="i"/>
    <k n="Description" t="i"/>
  </s>
  <s>
    <k n="Area" t="spb"/>
    <k n="Name" t="spb"/>
    <k n="Latitude" t="spb"/>
    <k n="Longitude" t="spb"/>
    <k n="UniqueName" t="spb"/>
    <k n="Description" t="spb"/>
    <k n="Country/region" t="spb"/>
    <k n="Admin Division 1 (State/province/other)" t="spb"/>
  </s>
  <s>
    <k n="Name" t="i"/>
  </s>
  <s>
    <k n="Area" t="s"/>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3" formatCode="#,##0"/>
    </x:dxf>
    <x:dxf>
      <x:numFmt numFmtId="167" formatCode="_([$$-409]* #,##0_);_([$$-409]* \(#,##0\);_([$$-409]* &quot;-&quot;_);_(@_)"/>
    </x:dxf>
    <x:dxf>
      <x:numFmt numFmtId="166" formatCode="0.0"/>
    </x:dxf>
    <x:dxf>
      <x:numFmt numFmtId="2" formatCode="0.00"/>
    </x:dxf>
    <x:dxf>
      <x:numFmt numFmtId="165" formatCode="0.0%"/>
    </x:dxf>
    <x:dxf>
      <x:numFmt numFmtId="164" formatCode="_([$$-409]* #,##0.00_);_([$$-409]* \(#,##0.00\);_([$$-409]* &quot;-&quot;??_);_(@_)"/>
    </x:dxf>
    <x:dxf>
      <x:numFmt numFmtId="4" formatCode="#,##0.00"/>
    </x:dxf>
    <x:dxf>
      <x:numFmt numFmtId="14" formatCode="0.00%"/>
    </x:dxf>
    <x:dxf>
      <x:numFmt numFmtId="1" formatCode="0"/>
    </x:dxf>
    <x:dxf>
      <x:numFmt numFmtId="0" formatCode="General"/>
    </x:dxf>
    <x:dxf>
      <x:numFmt numFmtId="13" formatCode="0%"/>
    </x:dxf>
  </dxfs>
  <richProperties>
    <rPr n="IsTitleField" t="b"/>
    <rPr n="IsHeroField" t="b"/>
    <rPr n="RequiresInlineAttribution" t="b"/>
    <rPr n="NumberFormat" t="s"/>
  </richProperties>
  <richStyles>
    <rSty>
      <rpv i="0">1</rpv>
    </rSty>
    <rSty>
      <rpv i="1">1</rpv>
    </rSty>
    <rSty>
      <rpv i="2">1</rpv>
    </rSty>
    <rSty dxfid="4"/>
    <rSty dxfid="0"/>
    <rSty dxfid="3"/>
    <rSty dxfid="8"/>
    <rSty dxfid="6"/>
    <rSty dxfid="2"/>
    <rSty dxfid="5"/>
    <rSty dxfid="1"/>
    <rSty dxfid="7"/>
    <rSty dxfid="0">
      <rpv i="3">#,##0</rpv>
    </rSty>
    <rSty dxfid="9">
      <rpv i="3">0.0000</rpv>
    </rSty>
    <rSty dxfid="7">
      <rpv i="3">0.0%</rpv>
    </rSty>
    <rSty dxfid="3">
      <rpv i="3">0.00</rpv>
    </rSty>
    <rSty dxfid="8">
      <rpv i="3">0</rpv>
    </rSty>
    <rSty dxfid="6">
      <rpv i="3">#,##0.00</rpv>
    </rSty>
    <rSty dxfid="9">
      <rpv i="3">0.0</rpv>
    </rSty>
    <rSty dxfid="9">
      <rpv i="3">_([$$-en-US]* #,##0.00_);_([$$-en-US]* (#,##0.00);_([$$-en-US]* "-"??_);_(@_)</rpv>
    </rSty>
    <rSty dxfid="9">
      <rpv i="3">_([$$-en-US]* #,##0_);_([$$-en-US]* (#,##0);_([$$-en-US]* "-"_);_(@_)</rpv>
    </rSty>
    <rSty dxfid="10"/>
  </richStyles>
</richStyleSheet>
</file>

<file path=xl/theme/theme1.xml><?xml version="1.0" encoding="utf-8"?>
<a:theme xmlns:a="http://schemas.openxmlformats.org/drawingml/2006/main" name="Thème Office">
  <a:themeElements>
    <a:clrScheme name="D&amp;A">
      <a:dk1>
        <a:srgbClr val="3F5563"/>
      </a:dk1>
      <a:lt1>
        <a:sysClr val="window" lastClr="FFFFFF"/>
      </a:lt1>
      <a:dk2>
        <a:srgbClr val="002A5E"/>
      </a:dk2>
      <a:lt2>
        <a:srgbClr val="E1E3E9"/>
      </a:lt2>
      <a:accent1>
        <a:srgbClr val="002A5E"/>
      </a:accent1>
      <a:accent2>
        <a:srgbClr val="4B74AD"/>
      </a:accent2>
      <a:accent3>
        <a:srgbClr val="E8580F"/>
      </a:accent3>
      <a:accent4>
        <a:srgbClr val="5E6A98"/>
      </a:accent4>
      <a:accent5>
        <a:srgbClr val="B1BCCE"/>
      </a:accent5>
      <a:accent6>
        <a:srgbClr val="03A688"/>
      </a:accent6>
      <a:hlink>
        <a:srgbClr val="002A5E"/>
      </a:hlink>
      <a:folHlink>
        <a:srgbClr val="4B74A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8BC47-25B9-4455-B507-A2A9C9370337}">
  <dimension ref="B1:L45"/>
  <sheetViews>
    <sheetView showGridLines="0" workbookViewId="0">
      <selection activeCell="P8" sqref="P8"/>
    </sheetView>
  </sheetViews>
  <sheetFormatPr defaultColWidth="10.90625" defaultRowHeight="14.5"/>
  <cols>
    <col min="1" max="1" width="3.08984375" customWidth="1"/>
    <col min="3" max="3" width="28.08984375" customWidth="1"/>
    <col min="4" max="4" width="17.6328125" style="22" customWidth="1"/>
    <col min="5" max="5" width="1.81640625" customWidth="1"/>
    <col min="6" max="6" width="21.36328125" customWidth="1"/>
    <col min="7" max="7" width="1.81640625" customWidth="1"/>
    <col min="8" max="8" width="14" customWidth="1"/>
    <col min="9" max="9" width="1.81640625" customWidth="1"/>
    <col min="10" max="10" width="17.1796875" customWidth="1"/>
    <col min="11" max="11" width="1.81640625" customWidth="1"/>
    <col min="12" max="12" width="20.1796875" customWidth="1"/>
  </cols>
  <sheetData>
    <row r="1" spans="2:3">
      <c r="B1" s="9" t="s">
        <v>133</v>
      </c>
    </row>
    <row r="3" spans="2:3">
      <c r="B3" s="10" t="s">
        <v>134</v>
      </c>
      <c r="C3" s="11" t="s">
        <v>7</v>
      </c>
    </row>
    <row r="4" spans="2:3">
      <c r="B4" s="17">
        <v>1</v>
      </c>
      <c r="C4" s="12" t="str">
        <f>VLOOKUP(B4,'Liste Fonds'!$B$3:$S$219,2,FALSE)</f>
        <v>21 invest</v>
      </c>
    </row>
    <row r="5" spans="2:3">
      <c r="B5" s="17">
        <v>2</v>
      </c>
      <c r="C5" s="12" t="str">
        <f>VLOOKUP(B5,'Liste Fonds'!$B$3:$S$219,2,FALSE)</f>
        <v>Goldman Sachs</v>
      </c>
    </row>
    <row r="6" spans="2:3">
      <c r="B6" s="17">
        <v>3</v>
      </c>
      <c r="C6" s="12" t="str">
        <f>VLOOKUP(B6,'Liste Fonds'!$B$3:$S$219,2,FALSE)</f>
        <v>3i Group</v>
      </c>
    </row>
    <row r="7" spans="2:3">
      <c r="B7" s="17">
        <v>53</v>
      </c>
      <c r="C7" s="12" t="str">
        <f>VLOOKUP(B7,'Liste Fonds'!$B$3:$S$219,2,FALSE)</f>
        <v>Blackstone</v>
      </c>
    </row>
    <row r="8" spans="2:3">
      <c r="B8" s="17">
        <v>5</v>
      </c>
      <c r="C8" s="12" t="str">
        <f>VLOOKUP(B8,'Liste Fonds'!$B$3:$S$219,2,FALSE)</f>
        <v>Abénex</v>
      </c>
    </row>
    <row r="9" spans="2:3">
      <c r="B9" s="17">
        <v>8</v>
      </c>
      <c r="C9" s="12" t="str">
        <f>VLOOKUP(B9,'Liste Fonds'!$B$3:$S$219,2,FALSE)</f>
        <v>Abénex Croissance</v>
      </c>
    </row>
    <row r="10" spans="2:3">
      <c r="B10" s="17">
        <v>7</v>
      </c>
      <c r="C10" s="12" t="str">
        <f>VLOOKUP(B10,'Liste Fonds'!$B$3:$S$219,2,FALSE)</f>
        <v>BNP evergreen</v>
      </c>
    </row>
    <row r="11" spans="2:3">
      <c r="B11" s="17">
        <v>48</v>
      </c>
      <c r="C11" s="12" t="str">
        <f>VLOOKUP(B11,'Liste Fonds'!$B$3:$S$219,2,FALSE)</f>
        <v xml:space="preserve">Azulis Capital </v>
      </c>
    </row>
    <row r="12" spans="2:3">
      <c r="B12" s="17"/>
      <c r="C12" s="12" t="e">
        <f>VLOOKUP(B12,'Liste Fonds'!$B$3:$S$219,2,FALSE)</f>
        <v>#N/A</v>
      </c>
    </row>
    <row r="13" spans="2:3">
      <c r="B13" s="17"/>
      <c r="C13" s="12" t="e">
        <f>VLOOKUP(B13,'Liste Fonds'!$B$3:$S$219,2,FALSE)</f>
        <v>#N/A</v>
      </c>
    </row>
    <row r="14" spans="2:3">
      <c r="B14" s="17"/>
      <c r="C14" s="12" t="e">
        <f>VLOOKUP(B14,'Liste Fonds'!$B$3:$S$219,2,FALSE)</f>
        <v>#N/A</v>
      </c>
    </row>
    <row r="15" spans="2:3">
      <c r="B15" s="17"/>
      <c r="C15" s="12" t="e">
        <f>VLOOKUP(B15,'Liste Fonds'!$B$3:$S$219,2,FALSE)</f>
        <v>#N/A</v>
      </c>
    </row>
    <row r="16" spans="2:3">
      <c r="B16" s="17"/>
      <c r="C16" s="12" t="e">
        <f>VLOOKUP(B16,'Liste Fonds'!$B$3:$S$219,2,FALSE)</f>
        <v>#N/A</v>
      </c>
    </row>
    <row r="19" spans="2:12">
      <c r="B19" s="9" t="s">
        <v>136</v>
      </c>
    </row>
    <row r="21" spans="2:12" ht="31.4" customHeight="1">
      <c r="D21" s="13" t="s">
        <v>17</v>
      </c>
      <c r="E21" s="19"/>
      <c r="F21" s="13" t="s">
        <v>18</v>
      </c>
      <c r="G21" s="19"/>
      <c r="H21" s="13" t="s">
        <v>137</v>
      </c>
      <c r="I21" s="19"/>
      <c r="J21" s="13" t="s">
        <v>97</v>
      </c>
      <c r="K21" s="19"/>
      <c r="L21" s="13" t="s">
        <v>82</v>
      </c>
    </row>
    <row r="22" spans="2:12" ht="5.15" customHeight="1">
      <c r="D22" s="19"/>
      <c r="E22" s="19"/>
      <c r="F22" s="19"/>
      <c r="G22" s="19"/>
      <c r="H22" s="19"/>
      <c r="I22" s="19"/>
      <c r="J22" s="19"/>
      <c r="K22" s="19"/>
      <c r="L22" s="19"/>
    </row>
    <row r="23" spans="2:12" ht="26">
      <c r="D23" s="23" t="str">
        <f>C4</f>
        <v>21 invest</v>
      </c>
      <c r="E23" s="18"/>
      <c r="F23" s="21" t="str">
        <f>VLOOKUP($D23,'Liste Fonds'!$C$3:$S$219,11,FALSE)</f>
        <v>Stephane Periquet (Managing Partner)</v>
      </c>
      <c r="G23" s="20"/>
      <c r="H23" s="21" t="str">
        <f>VLOOKUP($D23,'Liste Fonds'!$C$3:$S$219,7,FALSE)</f>
        <v>20 - 60</v>
      </c>
      <c r="I23" s="20"/>
      <c r="J23" s="21" t="str">
        <f>VLOOKUP($D23,'Liste Fonds'!$C$3:$S$219,10,FALSE)</f>
        <v xml:space="preserve">Majoritaire/Minoritaire </v>
      </c>
      <c r="K23" s="20"/>
      <c r="L23" s="21" t="str">
        <f>VLOOKUP($D23,'Liste Fonds'!$C$3:$S$219,14,FALSE)</f>
        <v>n.a.</v>
      </c>
    </row>
    <row r="24" spans="2:12" ht="5.15" customHeight="1">
      <c r="D24" s="24"/>
      <c r="E24" s="18"/>
      <c r="F24" s="20"/>
      <c r="G24" s="20"/>
      <c r="H24" s="20"/>
      <c r="I24" s="20"/>
      <c r="J24" s="20"/>
      <c r="K24" s="20"/>
      <c r="L24" s="20"/>
    </row>
    <row r="25" spans="2:12">
      <c r="D25" s="23" t="str">
        <f>C5</f>
        <v>Goldman Sachs</v>
      </c>
      <c r="E25" s="18"/>
      <c r="F25" s="21">
        <f>VLOOKUP($D25,'Liste Fonds'!$C$3:$S$219,11,FALSE)</f>
        <v>0</v>
      </c>
      <c r="G25" s="20"/>
      <c r="H25" s="21">
        <f>VLOOKUP($D25,'Liste Fonds'!$C$3:$S$219,7,FALSE)</f>
        <v>0</v>
      </c>
      <c r="I25" s="20"/>
      <c r="J25" s="21">
        <f>VLOOKUP($D25,'Liste Fonds'!$C$3:$S$219,10,FALSE)</f>
        <v>0</v>
      </c>
      <c r="K25" s="20"/>
      <c r="L25" s="21">
        <f>VLOOKUP($D25,'Liste Fonds'!$C$3:$S$219,14,FALSE)</f>
        <v>0</v>
      </c>
    </row>
    <row r="26" spans="2:12" ht="5.15" customHeight="1">
      <c r="D26" s="24"/>
      <c r="E26" s="18"/>
      <c r="F26" s="20"/>
      <c r="G26" s="20"/>
      <c r="H26" s="20"/>
      <c r="I26" s="20"/>
      <c r="J26" s="20"/>
      <c r="K26" s="20"/>
      <c r="L26" s="20"/>
    </row>
    <row r="27" spans="2:12" ht="65">
      <c r="D27" s="23" t="str">
        <f>C6</f>
        <v>3i Group</v>
      </c>
      <c r="E27" s="18"/>
      <c r="F27" s="21" t="str">
        <f>VLOOKUP($D27,'Liste Fonds'!$C$3:$S$219,11,FALSE)</f>
        <v xml:space="preserve">Remi Carnimolla (Parner, Managing Director) </v>
      </c>
      <c r="G27" s="20"/>
      <c r="H27" s="21" t="str">
        <f>VLOOKUP($D27,'Liste Fonds'!$C$3:$S$219,7,FALSE)</f>
        <v>25 - 300</v>
      </c>
      <c r="I27" s="20"/>
      <c r="J27" s="21" t="str">
        <f>VLOOKUP($D27,'Liste Fonds'!$C$3:$S$219,10,FALSE)</f>
        <v xml:space="preserve">Majoritaire/Minoritaire </v>
      </c>
      <c r="K27" s="20"/>
      <c r="L27" s="21" t="str">
        <f>VLOOKUP($D27,'Liste Fonds'!$C$3:$S$219,14,FALSE)</f>
        <v>Business &amp; Tachnology Services
Consumer
Healthcare
Industrie</v>
      </c>
    </row>
    <row r="28" spans="2:12" ht="5.15" customHeight="1">
      <c r="D28" s="24"/>
      <c r="E28" s="18"/>
      <c r="F28" s="20"/>
      <c r="G28" s="20"/>
      <c r="H28" s="20"/>
      <c r="I28" s="20"/>
      <c r="J28" s="20"/>
      <c r="K28" s="20"/>
      <c r="L28" s="20"/>
    </row>
    <row r="29" spans="2:12" ht="26">
      <c r="D29" s="23" t="str">
        <f>C7</f>
        <v>Blackstone</v>
      </c>
      <c r="E29" s="18"/>
      <c r="F29" s="21" t="str">
        <f>VLOOKUP($D29,'Liste Fonds'!$C$3:$S$219,11,FALSE)</f>
        <v xml:space="preserve">Florant Trichet </v>
      </c>
      <c r="G29" s="20"/>
      <c r="H29" s="21" t="str">
        <f>VLOOKUP($D29,'Liste Fonds'!$C$3:$S$219,7,FALSE)</f>
        <v>70 - 1000</v>
      </c>
      <c r="I29" s="20"/>
      <c r="J29" s="21" t="str">
        <f>VLOOKUP($D29,'Liste Fonds'!$C$3:$S$219,10,FALSE)</f>
        <v xml:space="preserve">Majoritaire/Minoritaire </v>
      </c>
      <c r="K29" s="20"/>
      <c r="L29" s="21" t="str">
        <f>VLOOKUP($D29,'Liste Fonds'!$C$3:$S$219,14,FALSE)</f>
        <v>n.a.</v>
      </c>
    </row>
    <row r="30" spans="2:12" ht="5.15" customHeight="1">
      <c r="D30" s="24"/>
      <c r="E30" s="18"/>
      <c r="F30" s="20"/>
      <c r="G30" s="20"/>
      <c r="H30" s="20"/>
      <c r="I30" s="20"/>
      <c r="J30" s="20"/>
      <c r="K30" s="20"/>
      <c r="L30" s="20"/>
    </row>
    <row r="31" spans="2:12" ht="39">
      <c r="D31" s="23" t="str">
        <f>C8</f>
        <v>Abénex</v>
      </c>
      <c r="E31" s="18"/>
      <c r="F31" s="21" t="str">
        <f>VLOOKUP($D31,'Liste Fonds'!$C$3:$S$219,11,FALSE)</f>
        <v>Olivier Moatti (Associé Gérant)</v>
      </c>
      <c r="G31" s="20"/>
      <c r="H31" s="21" t="str">
        <f>VLOOKUP($D31,'Liste Fonds'!$C$3:$S$219,7,FALSE)</f>
        <v>10 - 100</v>
      </c>
      <c r="I31" s="20"/>
      <c r="J31" s="21" t="str">
        <f>VLOOKUP($D31,'Liste Fonds'!$C$3:$S$219,10,FALSE)</f>
        <v xml:space="preserve">Majoritaire/Minoritaire </v>
      </c>
      <c r="K31" s="20"/>
      <c r="L31" s="21" t="str">
        <f>VLOOKUP($D31,'Liste Fonds'!$C$3:$S$219,14,FALSE)</f>
        <v>Grande consommation, Services B&amp;B, Industrie, Santé</v>
      </c>
    </row>
    <row r="32" spans="2:12" ht="5.15" customHeight="1">
      <c r="D32" s="24"/>
      <c r="E32" s="18"/>
      <c r="F32" s="20"/>
      <c r="G32" s="20"/>
      <c r="H32" s="20"/>
      <c r="I32" s="20"/>
      <c r="J32" s="20"/>
      <c r="K32" s="20"/>
      <c r="L32" s="20"/>
    </row>
    <row r="33" spans="4:12" ht="39">
      <c r="D33" s="23" t="str">
        <f>C9</f>
        <v>Abénex Croissance</v>
      </c>
      <c r="E33" s="18"/>
      <c r="F33" s="21" t="str">
        <f>VLOOKUP($D33,'Liste Fonds'!$C$3:$S$219,11,FALSE)</f>
        <v>Olivier Moatti (Associé Gérant)</v>
      </c>
      <c r="G33" s="20"/>
      <c r="H33" s="21" t="str">
        <f>VLOOKUP($D33,'Liste Fonds'!$C$3:$S$219,7,FALSE)</f>
        <v>3 - 15</v>
      </c>
      <c r="I33" s="20"/>
      <c r="J33" s="21" t="str">
        <f>VLOOKUP($D33,'Liste Fonds'!$C$3:$S$219,10,FALSE)</f>
        <v xml:space="preserve">Majoritaire/Minoritaire </v>
      </c>
      <c r="K33" s="20"/>
      <c r="L33" s="21" t="str">
        <f>VLOOKUP($D33,'Liste Fonds'!$C$3:$S$219,14,FALSE)</f>
        <v>Grande consommation, Services B&amp;B, Industrie, Santé</v>
      </c>
    </row>
    <row r="34" spans="4:12" ht="5.15" customHeight="1">
      <c r="D34" s="24"/>
      <c r="E34" s="18"/>
      <c r="F34" s="20"/>
      <c r="G34" s="20"/>
      <c r="H34" s="20"/>
      <c r="I34" s="20"/>
      <c r="J34" s="20"/>
      <c r="K34" s="20"/>
      <c r="L34" s="20"/>
    </row>
    <row r="35" spans="4:12" ht="27.65" customHeight="1">
      <c r="D35" s="23" t="str">
        <f>C10</f>
        <v>BNP evergreen</v>
      </c>
      <c r="E35" s="18"/>
      <c r="F35" s="21" t="str">
        <f>VLOOKUP($D35,'Liste Fonds'!$C$3:$S$219,11,FALSE)</f>
        <v>Koen Broothaerts (Investment Manager Senior)</v>
      </c>
      <c r="G35" s="20"/>
      <c r="H35" s="21" t="str">
        <f>VLOOKUP($D35,'Liste Fonds'!$C$3:$S$219,7,FALSE)</f>
        <v>3 - 50</v>
      </c>
      <c r="I35" s="20"/>
      <c r="J35" s="21" t="str">
        <f>VLOOKUP($D35,'Liste Fonds'!$C$3:$S$219,10,FALSE)</f>
        <v>Minoritaire</v>
      </c>
      <c r="K35" s="20"/>
      <c r="L35" s="21" t="str">
        <f>VLOOKUP($D35,'Liste Fonds'!$C$3:$S$219,14,FALSE)</f>
        <v>n.a.</v>
      </c>
    </row>
    <row r="36" spans="4:12" ht="4.5" customHeight="1">
      <c r="D36" s="24"/>
      <c r="E36" s="18"/>
      <c r="F36" s="20"/>
      <c r="G36" s="20"/>
      <c r="H36" s="20"/>
      <c r="I36" s="20"/>
      <c r="J36" s="20"/>
      <c r="K36" s="20"/>
      <c r="L36" s="20"/>
    </row>
    <row r="37" spans="4:12" ht="39">
      <c r="D37" s="23" t="str">
        <f>C11</f>
        <v xml:space="preserve">Azulis Capital </v>
      </c>
      <c r="E37" s="18"/>
      <c r="F37" s="21" t="str">
        <f>VLOOKUP($D37,'Liste Fonds'!$C$3:$S$219,11,FALSE)</f>
        <v>Yann Collignon (Associé Gérant)</v>
      </c>
      <c r="G37" s="20"/>
      <c r="H37" s="21" t="str">
        <f>VLOOKUP($D37,'Liste Fonds'!$C$3:$S$219,7,FALSE)</f>
        <v xml:space="preserve">7 - 30 </v>
      </c>
      <c r="I37" s="20"/>
      <c r="J37" s="21" t="str">
        <f>VLOOKUP($D37,'Liste Fonds'!$C$3:$S$219,10,FALSE)</f>
        <v xml:space="preserve">Majoritaire/Minoritaire </v>
      </c>
      <c r="K37" s="20"/>
      <c r="L37" s="21" t="str">
        <f>VLOOKUP($D37,'Liste Fonds'!$C$3:$S$219,14,FALSE)</f>
        <v>Sante, Sevice B2B, Agroalimentaire, Consomation</v>
      </c>
    </row>
    <row r="38" spans="4:12" ht="4.5" customHeight="1">
      <c r="D38" s="24"/>
      <c r="E38" s="18"/>
      <c r="F38" s="20"/>
      <c r="G38" s="20"/>
      <c r="H38" s="20"/>
      <c r="I38" s="20"/>
      <c r="J38" s="20"/>
      <c r="K38" s="20"/>
      <c r="L38" s="20"/>
    </row>
    <row r="39" spans="4:12">
      <c r="D39" s="23" t="e">
        <f>C12</f>
        <v>#N/A</v>
      </c>
      <c r="E39" s="18"/>
      <c r="F39" s="21" t="e">
        <f>VLOOKUP($D39,'Liste Fonds'!$C$3:$S$219,11,FALSE)</f>
        <v>#N/A</v>
      </c>
      <c r="G39" s="20"/>
      <c r="H39" s="21" t="e">
        <f>VLOOKUP($D39,'Liste Fonds'!$C$3:$S$219,7,FALSE)</f>
        <v>#N/A</v>
      </c>
      <c r="I39" s="20"/>
      <c r="J39" s="21" t="e">
        <f>VLOOKUP($D39,'Liste Fonds'!$C$3:$S$219,10,FALSE)</f>
        <v>#N/A</v>
      </c>
      <c r="K39" s="20"/>
      <c r="L39" s="21" t="e">
        <f>VLOOKUP($D39,'Liste Fonds'!$C$3:$S$219,14,FALSE)</f>
        <v>#N/A</v>
      </c>
    </row>
    <row r="40" spans="4:12" ht="5.15" customHeight="1">
      <c r="D40" s="24"/>
      <c r="E40" s="18"/>
      <c r="F40" s="20"/>
      <c r="G40" s="20"/>
      <c r="H40" s="20"/>
      <c r="I40" s="20"/>
      <c r="J40" s="20"/>
      <c r="K40" s="20"/>
      <c r="L40" s="20"/>
    </row>
    <row r="41" spans="4:12">
      <c r="D41" s="23" t="e">
        <f>C13</f>
        <v>#N/A</v>
      </c>
      <c r="E41" s="18"/>
      <c r="F41" s="21" t="e">
        <f>VLOOKUP($D41,'Liste Fonds'!$C$3:$S$219,11,FALSE)</f>
        <v>#N/A</v>
      </c>
      <c r="G41" s="20"/>
      <c r="H41" s="21" t="e">
        <f>VLOOKUP($D41,'Liste Fonds'!$C$3:$S$219,7,FALSE)</f>
        <v>#N/A</v>
      </c>
      <c r="I41" s="20"/>
      <c r="J41" s="21" t="e">
        <f>VLOOKUP($D41,'Liste Fonds'!$C$3:$S$219,10,FALSE)</f>
        <v>#N/A</v>
      </c>
      <c r="K41" s="20"/>
      <c r="L41" s="21" t="e">
        <f>VLOOKUP($D41,'Liste Fonds'!$C$3:$S$219,14,FALSE)</f>
        <v>#N/A</v>
      </c>
    </row>
    <row r="42" spans="4:12" ht="5.15" customHeight="1">
      <c r="D42" s="24"/>
      <c r="E42" s="18"/>
      <c r="F42" s="20"/>
      <c r="G42" s="20"/>
      <c r="H42" s="20"/>
      <c r="I42" s="20"/>
      <c r="J42" s="20"/>
      <c r="K42" s="20"/>
      <c r="L42" s="20"/>
    </row>
    <row r="43" spans="4:12">
      <c r="D43" s="23" t="e">
        <f>C14</f>
        <v>#N/A</v>
      </c>
      <c r="E43" s="18"/>
      <c r="F43" s="21" t="e">
        <f>VLOOKUP($D43,'Liste Fonds'!$C$3:$S$219,11,FALSE)</f>
        <v>#N/A</v>
      </c>
      <c r="G43" s="20"/>
      <c r="H43" s="21" t="e">
        <f>VLOOKUP($D43,'Liste Fonds'!$C$3:$S$219,7,FALSE)</f>
        <v>#N/A</v>
      </c>
      <c r="I43" s="20"/>
      <c r="J43" s="21" t="e">
        <f>VLOOKUP($D43,'Liste Fonds'!$C$3:$S$219,10,FALSE)</f>
        <v>#N/A</v>
      </c>
      <c r="K43" s="20"/>
      <c r="L43" s="21" t="e">
        <f>VLOOKUP($D43,'Liste Fonds'!$C$3:$S$219,14,FALSE)</f>
        <v>#N/A</v>
      </c>
    </row>
    <row r="44" spans="4:12" ht="5.15" customHeight="1">
      <c r="D44" s="24"/>
      <c r="E44" s="18"/>
      <c r="F44" s="20"/>
      <c r="G44" s="20"/>
      <c r="H44" s="20"/>
      <c r="I44" s="20"/>
      <c r="J44" s="20"/>
      <c r="K44" s="20"/>
      <c r="L44" s="20"/>
    </row>
    <row r="45" spans="4:12">
      <c r="D45" s="23" t="e">
        <f>C15</f>
        <v>#N/A</v>
      </c>
      <c r="E45" s="18"/>
      <c r="F45" s="21" t="e">
        <f>VLOOKUP($D45,'Liste Fonds'!$C$3:$S$219,11,FALSE)</f>
        <v>#N/A</v>
      </c>
      <c r="G45" s="20"/>
      <c r="H45" s="21" t="e">
        <f>VLOOKUP($D45,'Liste Fonds'!$C$3:$S$219,7,FALSE)</f>
        <v>#N/A</v>
      </c>
      <c r="I45" s="20"/>
      <c r="J45" s="21" t="e">
        <f>VLOOKUP($D45,'Liste Fonds'!$C$3:$S$219,10,FALSE)</f>
        <v>#N/A</v>
      </c>
      <c r="K45" s="20"/>
      <c r="L45" s="21" t="e">
        <f>VLOOKUP($D45,'Liste Fonds'!$C$3:$S$219,14,FALSE)</f>
        <v>#N/A</v>
      </c>
    </row>
  </sheetData>
  <autoFilter ref="D21:L21" xr:uid="{8058BC47-25B9-4455-B507-A2A9C9370337}"/>
  <conditionalFormatting sqref="D23:E45">
    <cfRule type="cellIs" dxfId="3" priority="5" operator="equal">
      <formula>4</formula>
    </cfRule>
    <cfRule type="cellIs" dxfId="2" priority="6" operator="equal">
      <formula>3</formula>
    </cfRule>
    <cfRule type="cellIs" dxfId="1" priority="7" operator="equal">
      <formula>2</formula>
    </cfRule>
    <cfRule type="cellIs" dxfId="0" priority="8" operator="equal">
      <formul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7B03-D4FA-48F4-9C03-BE62674D324C}">
  <dimension ref="A1:U322"/>
  <sheetViews>
    <sheetView showGridLines="0" tabSelected="1" zoomScale="190" zoomScaleNormal="190" workbookViewId="0">
      <pane xSplit="3" ySplit="3" topLeftCell="I267" activePane="bottomRight" state="frozen"/>
      <selection pane="topRight" activeCell="D1" sqref="D1"/>
      <selection pane="bottomLeft" activeCell="A4" sqref="A4"/>
      <selection pane="bottomRight" activeCell="L270" sqref="L270"/>
    </sheetView>
  </sheetViews>
  <sheetFormatPr defaultColWidth="11.453125" defaultRowHeight="10.5"/>
  <cols>
    <col min="1" max="1" width="2.453125" style="2" customWidth="1"/>
    <col min="2" max="2" width="9.90625" style="1" bestFit="1" customWidth="1"/>
    <col min="3" max="3" width="18.6328125" style="3" customWidth="1"/>
    <col min="4" max="4" width="46.36328125" style="1" customWidth="1"/>
    <col min="5" max="5" width="18" style="1" customWidth="1"/>
    <col min="6" max="6" width="19.1796875" style="1" customWidth="1"/>
    <col min="7" max="7" width="11" style="1" customWidth="1"/>
    <col min="8" max="8" width="21.453125" style="3" customWidth="1"/>
    <col min="9" max="9" width="24.36328125" style="1" bestFit="1" customWidth="1"/>
    <col min="10" max="11" width="15" style="1" customWidth="1"/>
    <col min="12" max="12" width="17.36328125" style="1" customWidth="1"/>
    <col min="13" max="13" width="36.90625" style="1" customWidth="1"/>
    <col min="14" max="14" width="11.36328125" style="1" customWidth="1"/>
    <col min="15" max="15" width="22" style="1" customWidth="1"/>
    <col min="16" max="16" width="26.08984375" style="1" customWidth="1"/>
    <col min="17" max="17" width="29.90625" style="1" customWidth="1"/>
    <col min="18" max="18" width="16.08984375" style="1" customWidth="1"/>
    <col min="19" max="19" width="16.453125" style="1" bestFit="1" customWidth="1"/>
    <col min="20" max="20" width="11.453125" style="1" bestFit="1" customWidth="1"/>
    <col min="21" max="16384" width="11.453125" style="2"/>
  </cols>
  <sheetData>
    <row r="1" spans="2:21" ht="6" customHeight="1">
      <c r="C1" s="1"/>
    </row>
    <row r="2" spans="2:21" ht="7.5" customHeight="1">
      <c r="C2" s="1"/>
    </row>
    <row r="3" spans="2:21" ht="31.5">
      <c r="B3" s="5" t="s">
        <v>135</v>
      </c>
      <c r="C3" s="5" t="s">
        <v>17</v>
      </c>
      <c r="D3" s="5" t="s">
        <v>144</v>
      </c>
      <c r="E3" s="5" t="s">
        <v>138</v>
      </c>
      <c r="F3" s="6" t="s">
        <v>195</v>
      </c>
      <c r="G3" s="6" t="s">
        <v>20</v>
      </c>
      <c r="H3" s="6" t="s">
        <v>183</v>
      </c>
      <c r="I3" s="6" t="s">
        <v>19</v>
      </c>
      <c r="J3" s="5" t="s">
        <v>78</v>
      </c>
      <c r="K3" s="5" t="s">
        <v>79</v>
      </c>
      <c r="L3" s="6" t="s">
        <v>97</v>
      </c>
      <c r="M3" s="6" t="s">
        <v>74</v>
      </c>
      <c r="N3" s="6" t="s">
        <v>75</v>
      </c>
      <c r="O3" s="15" t="s">
        <v>82</v>
      </c>
      <c r="P3" s="6" t="s">
        <v>141</v>
      </c>
      <c r="Q3" s="5" t="s">
        <v>15</v>
      </c>
      <c r="R3" s="5" t="s">
        <v>151</v>
      </c>
      <c r="S3" s="5" t="s">
        <v>16</v>
      </c>
      <c r="T3" s="5" t="s">
        <v>158</v>
      </c>
      <c r="U3" s="5" t="s">
        <v>1036</v>
      </c>
    </row>
    <row r="4" spans="2:21" ht="42">
      <c r="B4" s="8">
        <v>1</v>
      </c>
      <c r="C4" s="7" t="s">
        <v>53</v>
      </c>
      <c r="D4" s="7" t="s">
        <v>1277</v>
      </c>
      <c r="E4" s="7" t="s">
        <v>209</v>
      </c>
      <c r="F4" s="7" t="s">
        <v>94</v>
      </c>
      <c r="G4" s="7" t="e" vm="1">
        <v>#VALUE!</v>
      </c>
      <c r="H4" s="7" t="s">
        <v>72</v>
      </c>
      <c r="I4" s="29" t="s">
        <v>22</v>
      </c>
      <c r="J4" s="7" t="str">
        <f>LEFT(I4,3)</f>
        <v xml:space="preserve">20 </v>
      </c>
      <c r="K4" s="7" t="str">
        <f>RIGHT(I4,3)</f>
        <v xml:space="preserve"> 60</v>
      </c>
      <c r="L4" s="7" t="s">
        <v>1530</v>
      </c>
      <c r="M4" s="7" t="s">
        <v>73</v>
      </c>
      <c r="N4" s="7" t="s">
        <v>92</v>
      </c>
      <c r="O4" s="7" t="s">
        <v>0</v>
      </c>
      <c r="P4" s="7" t="s">
        <v>140</v>
      </c>
      <c r="Q4" s="7" t="s">
        <v>76</v>
      </c>
      <c r="R4" s="7"/>
      <c r="S4" s="7" t="s">
        <v>154</v>
      </c>
      <c r="T4" s="7" t="s">
        <v>92</v>
      </c>
      <c r="U4" s="28"/>
    </row>
    <row r="5" spans="2:21" ht="31.75" customHeight="1">
      <c r="B5" s="8">
        <v>2</v>
      </c>
      <c r="C5" s="7" t="s">
        <v>1187</v>
      </c>
      <c r="D5" s="7"/>
      <c r="E5" s="7" t="s">
        <v>1180</v>
      </c>
      <c r="F5" s="7" t="s">
        <v>89</v>
      </c>
      <c r="G5" s="7"/>
      <c r="H5" s="7"/>
      <c r="I5" s="29"/>
      <c r="J5" s="7"/>
      <c r="K5" s="7"/>
      <c r="L5" s="7"/>
      <c r="M5" s="7"/>
      <c r="N5" s="7"/>
      <c r="O5" s="7"/>
      <c r="P5" s="7"/>
      <c r="Q5" s="7"/>
      <c r="R5" s="7"/>
      <c r="S5" s="7"/>
      <c r="T5" s="7"/>
      <c r="U5" s="28"/>
    </row>
    <row r="6" spans="2:21" ht="52.5">
      <c r="B6" s="8">
        <v>3</v>
      </c>
      <c r="C6" s="7" t="s">
        <v>157</v>
      </c>
      <c r="D6" s="7" t="s">
        <v>1278</v>
      </c>
      <c r="E6" s="7" t="s">
        <v>209</v>
      </c>
      <c r="F6" s="7" t="s">
        <v>182</v>
      </c>
      <c r="G6" s="7" t="e" vm="2">
        <v>#VALUE!</v>
      </c>
      <c r="H6" s="7" t="s">
        <v>77</v>
      </c>
      <c r="I6" s="29" t="s">
        <v>21</v>
      </c>
      <c r="J6" s="7" t="str">
        <f>LEFT(I6,3)</f>
        <v xml:space="preserve">25 </v>
      </c>
      <c r="K6" s="7" t="str">
        <f>RIGHT(I6,3)</f>
        <v>300</v>
      </c>
      <c r="L6" s="7" t="s">
        <v>1530</v>
      </c>
      <c r="M6" s="7" t="s">
        <v>83</v>
      </c>
      <c r="N6" s="7" t="s">
        <v>92</v>
      </c>
      <c r="O6" s="7" t="s">
        <v>139</v>
      </c>
      <c r="P6" s="7" t="s">
        <v>143</v>
      </c>
      <c r="Q6" s="7" t="s">
        <v>84</v>
      </c>
      <c r="R6" s="7" t="s">
        <v>156</v>
      </c>
      <c r="S6" s="7" t="s">
        <v>155</v>
      </c>
      <c r="T6" s="7" t="s">
        <v>96</v>
      </c>
      <c r="U6" s="28"/>
    </row>
    <row r="7" spans="2:21" ht="31.5" customHeight="1">
      <c r="B7" s="8">
        <v>4</v>
      </c>
      <c r="C7" s="7" t="s">
        <v>1191</v>
      </c>
      <c r="D7" s="7"/>
      <c r="E7" s="7" t="s">
        <v>1180</v>
      </c>
      <c r="F7" s="7"/>
      <c r="G7" s="7"/>
      <c r="H7" s="7"/>
      <c r="I7" s="29"/>
      <c r="J7" s="7"/>
      <c r="K7" s="7"/>
      <c r="L7" s="7" t="s">
        <v>1188</v>
      </c>
      <c r="M7" s="7"/>
      <c r="N7" s="7"/>
      <c r="O7" s="7"/>
      <c r="P7" s="7"/>
      <c r="Q7" s="7"/>
      <c r="R7" s="7"/>
      <c r="S7" s="7"/>
      <c r="T7" s="7"/>
      <c r="U7" s="28"/>
    </row>
    <row r="8" spans="2:21" ht="31.5" customHeight="1">
      <c r="B8" s="8">
        <v>5</v>
      </c>
      <c r="C8" s="7" t="s">
        <v>198</v>
      </c>
      <c r="D8" s="7" t="s">
        <v>1279</v>
      </c>
      <c r="E8" s="7" t="s">
        <v>209</v>
      </c>
      <c r="F8" s="7" t="s">
        <v>1</v>
      </c>
      <c r="G8" s="7" t="e" vm="3">
        <v>#VALUE!</v>
      </c>
      <c r="H8" s="7" t="s">
        <v>149</v>
      </c>
      <c r="I8" s="29" t="s">
        <v>202</v>
      </c>
      <c r="J8" s="7" t="str">
        <f>LEFT(I8,3)</f>
        <v xml:space="preserve">10 </v>
      </c>
      <c r="K8" s="7" t="str">
        <f>RIGHT(I8,3)</f>
        <v>100</v>
      </c>
      <c r="L8" s="7" t="s">
        <v>1530</v>
      </c>
      <c r="M8" s="7" t="s">
        <v>146</v>
      </c>
      <c r="N8" s="7" t="s">
        <v>96</v>
      </c>
      <c r="O8" s="7" t="s">
        <v>139</v>
      </c>
      <c r="P8" s="7" t="s">
        <v>142</v>
      </c>
      <c r="Q8" s="7" t="s">
        <v>152</v>
      </c>
      <c r="R8" s="7" t="s">
        <v>150</v>
      </c>
      <c r="S8" s="7" t="s">
        <v>154</v>
      </c>
      <c r="T8" s="7" t="s">
        <v>92</v>
      </c>
      <c r="U8" s="28"/>
    </row>
    <row r="9" spans="2:21" ht="31.5" customHeight="1">
      <c r="B9" s="8">
        <v>6</v>
      </c>
      <c r="C9" s="7" t="s">
        <v>148</v>
      </c>
      <c r="D9" s="7" t="s">
        <v>293</v>
      </c>
      <c r="E9" s="7" t="s">
        <v>81</v>
      </c>
      <c r="F9" s="7" t="s">
        <v>1</v>
      </c>
      <c r="G9" s="7" t="e" vm="3">
        <v>#VALUE!</v>
      </c>
      <c r="H9" s="7"/>
      <c r="I9" s="29" t="s">
        <v>167</v>
      </c>
      <c r="J9" s="7" t="str">
        <f>LEFT(I9,2)</f>
        <v xml:space="preserve">5 </v>
      </c>
      <c r="K9" s="7" t="str">
        <f>RIGHT(I9,3)</f>
        <v xml:space="preserve">20 </v>
      </c>
      <c r="L9" s="7" t="s">
        <v>86</v>
      </c>
      <c r="M9" s="7" t="s">
        <v>168</v>
      </c>
      <c r="N9" s="7" t="s">
        <v>96</v>
      </c>
      <c r="O9" s="7" t="s">
        <v>0</v>
      </c>
      <c r="P9" s="7" t="s">
        <v>140</v>
      </c>
      <c r="Q9" s="7" t="s">
        <v>170</v>
      </c>
      <c r="R9" s="7"/>
      <c r="S9" s="7" t="s">
        <v>169</v>
      </c>
      <c r="T9" s="7" t="s">
        <v>96</v>
      </c>
      <c r="U9" s="28"/>
    </row>
    <row r="10" spans="2:21" ht="31.5" customHeight="1">
      <c r="B10" s="8">
        <v>7</v>
      </c>
      <c r="C10" s="7" t="s">
        <v>324</v>
      </c>
      <c r="D10" s="7" t="s">
        <v>325</v>
      </c>
      <c r="E10" s="7" t="s">
        <v>81</v>
      </c>
      <c r="F10" s="7" t="s">
        <v>326</v>
      </c>
      <c r="G10" s="7" t="e" vm="4">
        <v>#VALUE!</v>
      </c>
      <c r="H10" s="7" t="s">
        <v>327</v>
      </c>
      <c r="I10" s="29" t="s">
        <v>328</v>
      </c>
      <c r="J10" s="7" t="str">
        <f>LEFT(I10,2)</f>
        <v xml:space="preserve">3 </v>
      </c>
      <c r="K10" s="7" t="str">
        <f>RIGHT(I10,3)</f>
        <v xml:space="preserve"> 50</v>
      </c>
      <c r="L10" s="7" t="s">
        <v>86</v>
      </c>
      <c r="M10" s="7" t="s">
        <v>330</v>
      </c>
      <c r="N10" s="7" t="s">
        <v>92</v>
      </c>
      <c r="O10" s="7" t="s">
        <v>0</v>
      </c>
      <c r="P10" s="7" t="s">
        <v>140</v>
      </c>
      <c r="Q10" s="7" t="s">
        <v>329</v>
      </c>
      <c r="R10" s="7"/>
      <c r="S10" s="7" t="s">
        <v>252</v>
      </c>
      <c r="T10" s="7" t="s">
        <v>92</v>
      </c>
      <c r="U10" s="28"/>
    </row>
    <row r="11" spans="2:21" ht="31.5" customHeight="1">
      <c r="B11" s="8">
        <v>8</v>
      </c>
      <c r="C11" s="7" t="s">
        <v>199</v>
      </c>
      <c r="D11" s="7" t="s">
        <v>258</v>
      </c>
      <c r="E11" s="7" t="s">
        <v>209</v>
      </c>
      <c r="F11" s="7" t="s">
        <v>1</v>
      </c>
      <c r="G11" s="7" t="e" vm="3">
        <v>#VALUE!</v>
      </c>
      <c r="H11" s="7" t="s">
        <v>149</v>
      </c>
      <c r="I11" s="29" t="s">
        <v>145</v>
      </c>
      <c r="J11" s="7" t="str">
        <f>LEFT(I11,2)</f>
        <v xml:space="preserve">3 </v>
      </c>
      <c r="K11" s="7" t="str">
        <f>RIGHT(I11,3)</f>
        <v xml:space="preserve"> 15</v>
      </c>
      <c r="L11" s="7" t="s">
        <v>1530</v>
      </c>
      <c r="M11" s="7" t="s">
        <v>146</v>
      </c>
      <c r="N11" s="7" t="s">
        <v>96</v>
      </c>
      <c r="O11" s="7" t="s">
        <v>139</v>
      </c>
      <c r="P11" s="7" t="s">
        <v>142</v>
      </c>
      <c r="Q11" s="7" t="s">
        <v>153</v>
      </c>
      <c r="R11" s="7"/>
      <c r="S11" s="7" t="s">
        <v>154</v>
      </c>
      <c r="T11" s="7" t="s">
        <v>92</v>
      </c>
      <c r="U11" s="28"/>
    </row>
    <row r="12" spans="2:21" ht="31.5" customHeight="1">
      <c r="B12" s="8">
        <v>9</v>
      </c>
      <c r="C12" s="7" t="s">
        <v>1301</v>
      </c>
      <c r="D12" s="7"/>
      <c r="E12" s="7" t="s">
        <v>81</v>
      </c>
      <c r="F12" s="7" t="s">
        <v>1</v>
      </c>
      <c r="G12" s="7" t="e" vm="3">
        <v>#VALUE!</v>
      </c>
      <c r="H12" s="7" t="s">
        <v>1303</v>
      </c>
      <c r="I12" s="29" t="s">
        <v>1302</v>
      </c>
      <c r="J12" s="7" t="str">
        <f>LEFT(I12,2)</f>
        <v xml:space="preserve">1 </v>
      </c>
      <c r="K12" s="7" t="str">
        <f>RIGHT(I12,3)</f>
        <v xml:space="preserve"> 20</v>
      </c>
      <c r="L12" s="7" t="s">
        <v>86</v>
      </c>
      <c r="M12" s="7" t="s">
        <v>1304</v>
      </c>
      <c r="N12" s="7"/>
      <c r="O12" s="7" t="s">
        <v>0</v>
      </c>
      <c r="P12" s="7" t="s">
        <v>1305</v>
      </c>
      <c r="Q12" s="7" t="s">
        <v>1306</v>
      </c>
      <c r="R12" s="7"/>
      <c r="S12" s="7" t="s">
        <v>522</v>
      </c>
      <c r="T12" s="7"/>
      <c r="U12" s="28"/>
    </row>
    <row r="13" spans="2:21" ht="31.5" customHeight="1">
      <c r="B13" s="8">
        <v>10</v>
      </c>
      <c r="C13" s="7" t="s">
        <v>88</v>
      </c>
      <c r="D13" s="7" t="s">
        <v>1281</v>
      </c>
      <c r="E13" s="7" t="s">
        <v>209</v>
      </c>
      <c r="F13" s="7" t="s">
        <v>89</v>
      </c>
      <c r="G13" s="7" t="e" vm="5">
        <v>#VALUE!</v>
      </c>
      <c r="H13" s="7" t="s">
        <v>90</v>
      </c>
      <c r="I13" s="7" t="s">
        <v>259</v>
      </c>
      <c r="J13" s="7" t="str">
        <f>LEFT(I13,3)</f>
        <v>100</v>
      </c>
      <c r="K13" s="7" t="str">
        <f>RIGHT(I13,4)</f>
        <v>2000</v>
      </c>
      <c r="L13" s="7" t="s">
        <v>1530</v>
      </c>
      <c r="M13" s="7" t="s">
        <v>91</v>
      </c>
      <c r="N13" s="7" t="s">
        <v>92</v>
      </c>
      <c r="O13" s="7" t="s">
        <v>0</v>
      </c>
      <c r="P13" s="7" t="s">
        <v>140</v>
      </c>
      <c r="Q13" s="7" t="s">
        <v>262</v>
      </c>
      <c r="R13" s="7"/>
      <c r="S13" s="7" t="s">
        <v>154</v>
      </c>
      <c r="T13" s="7" t="s">
        <v>92</v>
      </c>
      <c r="U13" s="28"/>
    </row>
    <row r="14" spans="2:21" ht="31.5" customHeight="1">
      <c r="B14" s="8">
        <v>11</v>
      </c>
      <c r="C14" s="7" t="s">
        <v>36</v>
      </c>
      <c r="D14" s="7" t="s">
        <v>343</v>
      </c>
      <c r="E14" s="7" t="s">
        <v>81</v>
      </c>
      <c r="F14" s="7" t="s">
        <v>94</v>
      </c>
      <c r="G14" s="7" t="e" vm="3">
        <v>#VALUE!</v>
      </c>
      <c r="H14" s="7" t="s">
        <v>217</v>
      </c>
      <c r="I14" s="29" t="s">
        <v>347</v>
      </c>
      <c r="J14" s="7" t="str">
        <f>LEFT(I14,3)</f>
        <v xml:space="preserve">5  </v>
      </c>
      <c r="K14" s="7" t="str">
        <f>RIGHT(I14,3)</f>
        <v xml:space="preserve"> 15</v>
      </c>
      <c r="L14" s="7"/>
      <c r="M14" s="7" t="s">
        <v>1384</v>
      </c>
      <c r="N14" s="7" t="s">
        <v>92</v>
      </c>
      <c r="O14" s="7" t="s">
        <v>0</v>
      </c>
      <c r="P14" s="7" t="s">
        <v>140</v>
      </c>
      <c r="Q14" s="7" t="s">
        <v>345</v>
      </c>
      <c r="R14" s="7"/>
      <c r="S14" s="7" t="s">
        <v>344</v>
      </c>
      <c r="T14" s="7" t="s">
        <v>96</v>
      </c>
      <c r="U14" s="28"/>
    </row>
    <row r="15" spans="2:21" ht="31.5" customHeight="1">
      <c r="B15" s="8">
        <v>12</v>
      </c>
      <c r="C15" s="7" t="s">
        <v>260</v>
      </c>
      <c r="D15" s="7" t="s">
        <v>1280</v>
      </c>
      <c r="E15" s="7" t="s">
        <v>209</v>
      </c>
      <c r="F15" s="7" t="s">
        <v>89</v>
      </c>
      <c r="G15" s="7" t="e" vm="5">
        <v>#VALUE!</v>
      </c>
      <c r="H15" s="7" t="s">
        <v>90</v>
      </c>
      <c r="I15" s="7" t="s">
        <v>259</v>
      </c>
      <c r="J15" s="7">
        <v>50</v>
      </c>
      <c r="K15" s="7" t="str">
        <f>RIGHT(I15,4)</f>
        <v>2000</v>
      </c>
      <c r="L15" s="7" t="s">
        <v>1530</v>
      </c>
      <c r="M15" s="7" t="s">
        <v>91</v>
      </c>
      <c r="N15" s="7" t="s">
        <v>92</v>
      </c>
      <c r="O15" s="7" t="s">
        <v>139</v>
      </c>
      <c r="P15" s="7" t="s">
        <v>261</v>
      </c>
      <c r="Q15" s="7" t="s">
        <v>263</v>
      </c>
      <c r="R15" s="7"/>
      <c r="S15" s="7" t="s">
        <v>154</v>
      </c>
      <c r="T15" s="7" t="s">
        <v>92</v>
      </c>
      <c r="U15" s="28"/>
    </row>
    <row r="16" spans="2:21" ht="31.5" customHeight="1">
      <c r="B16" s="8">
        <v>13</v>
      </c>
      <c r="C16" s="7" t="s">
        <v>35</v>
      </c>
      <c r="D16" s="7" t="s">
        <v>350</v>
      </c>
      <c r="E16" s="7" t="s">
        <v>81</v>
      </c>
      <c r="F16" s="7" t="s">
        <v>94</v>
      </c>
      <c r="G16" s="7" t="e" vm="3">
        <v>#VALUE!</v>
      </c>
      <c r="H16" s="7" t="s">
        <v>217</v>
      </c>
      <c r="I16" s="29" t="s">
        <v>353</v>
      </c>
      <c r="J16" s="7">
        <v>1</v>
      </c>
      <c r="K16" s="7">
        <v>7</v>
      </c>
      <c r="L16" s="7"/>
      <c r="M16" s="7" t="s">
        <v>349</v>
      </c>
      <c r="N16" s="7" t="s">
        <v>92</v>
      </c>
      <c r="O16" s="7" t="s">
        <v>0</v>
      </c>
      <c r="P16" s="7" t="s">
        <v>140</v>
      </c>
      <c r="Q16" s="7" t="s">
        <v>352</v>
      </c>
      <c r="R16" s="7"/>
      <c r="S16" s="7" t="s">
        <v>322</v>
      </c>
      <c r="T16" s="7" t="s">
        <v>92</v>
      </c>
      <c r="U16" s="28"/>
    </row>
    <row r="17" spans="2:21" ht="32" customHeight="1">
      <c r="B17" s="8">
        <v>14</v>
      </c>
      <c r="C17" s="7" t="s">
        <v>127</v>
      </c>
      <c r="D17" s="7" t="s">
        <v>186</v>
      </c>
      <c r="E17" s="7" t="s">
        <v>209</v>
      </c>
      <c r="F17" s="7" t="s">
        <v>193</v>
      </c>
      <c r="G17" s="7" t="e" vm="6">
        <v>#VALUE!</v>
      </c>
      <c r="H17" s="7" t="s">
        <v>210</v>
      </c>
      <c r="I17" s="29" t="s">
        <v>194</v>
      </c>
      <c r="J17" s="7" t="str">
        <f>LEFT(I17,2)</f>
        <v xml:space="preserve">2 </v>
      </c>
      <c r="K17" s="7" t="str">
        <f>RIGHT(I17,1)</f>
        <v>5</v>
      </c>
      <c r="L17" s="7" t="s">
        <v>86</v>
      </c>
      <c r="M17" s="7" t="s">
        <v>197</v>
      </c>
      <c r="N17" s="7" t="s">
        <v>96</v>
      </c>
      <c r="O17" s="7" t="s">
        <v>0</v>
      </c>
      <c r="P17" s="7" t="s">
        <v>140</v>
      </c>
      <c r="Q17" s="7" t="s">
        <v>192</v>
      </c>
      <c r="R17" s="7" t="s">
        <v>101</v>
      </c>
      <c r="S17" s="7" t="s">
        <v>165</v>
      </c>
      <c r="T17" s="7" t="s">
        <v>96</v>
      </c>
      <c r="U17" s="28"/>
    </row>
    <row r="18" spans="2:21" ht="31.5" customHeight="1">
      <c r="B18" s="8">
        <v>15</v>
      </c>
      <c r="C18" s="7" t="s">
        <v>37</v>
      </c>
      <c r="D18" s="7" t="s">
        <v>351</v>
      </c>
      <c r="E18" s="7" t="s">
        <v>81</v>
      </c>
      <c r="F18" s="7" t="s">
        <v>94</v>
      </c>
      <c r="G18" s="7" t="e" vm="3">
        <v>#VALUE!</v>
      </c>
      <c r="H18" s="7" t="s">
        <v>217</v>
      </c>
      <c r="I18" s="29" t="s">
        <v>224</v>
      </c>
      <c r="J18" s="7" t="str">
        <f>LEFT(I18,3)</f>
        <v xml:space="preserve">15 </v>
      </c>
      <c r="K18" s="7" t="str">
        <f t="shared" ref="K18:K29" si="0">RIGHT(I18,3)</f>
        <v xml:space="preserve"> 50</v>
      </c>
      <c r="L18" s="7"/>
      <c r="M18" s="7" t="s">
        <v>348</v>
      </c>
      <c r="N18" s="7" t="s">
        <v>92</v>
      </c>
      <c r="O18" s="7" t="s">
        <v>0</v>
      </c>
      <c r="P18" s="7" t="s">
        <v>140</v>
      </c>
      <c r="Q18" s="7" t="s">
        <v>346</v>
      </c>
      <c r="R18" s="7"/>
      <c r="S18" s="7" t="s">
        <v>344</v>
      </c>
      <c r="T18" s="7" t="s">
        <v>96</v>
      </c>
      <c r="U18" s="28"/>
    </row>
    <row r="19" spans="2:21" ht="31.5" customHeight="1">
      <c r="B19" s="8">
        <v>16</v>
      </c>
      <c r="C19" s="7" t="s">
        <v>127</v>
      </c>
      <c r="D19" s="7" t="s">
        <v>187</v>
      </c>
      <c r="E19" s="7" t="s">
        <v>209</v>
      </c>
      <c r="F19" s="7" t="s">
        <v>1</v>
      </c>
      <c r="G19" s="7" t="e" vm="6">
        <v>#VALUE!</v>
      </c>
      <c r="H19" s="7" t="s">
        <v>210</v>
      </c>
      <c r="I19" s="29" t="s">
        <v>212</v>
      </c>
      <c r="J19" s="7" t="str">
        <f>LEFT(I19,2)</f>
        <v xml:space="preserve">4 </v>
      </c>
      <c r="K19" s="7" t="str">
        <f t="shared" si="0"/>
        <v xml:space="preserve"> 15</v>
      </c>
      <c r="L19" s="7" t="s">
        <v>85</v>
      </c>
      <c r="M19" s="7" t="s">
        <v>213</v>
      </c>
      <c r="N19" s="7" t="s">
        <v>96</v>
      </c>
      <c r="O19" s="7" t="s">
        <v>139</v>
      </c>
      <c r="P19" s="7" t="s">
        <v>201</v>
      </c>
      <c r="Q19" s="7" t="s">
        <v>211</v>
      </c>
      <c r="R19" s="7" t="s">
        <v>205</v>
      </c>
      <c r="S19" s="7" t="s">
        <v>165</v>
      </c>
      <c r="T19" s="7" t="s">
        <v>96</v>
      </c>
      <c r="U19" s="28"/>
    </row>
    <row r="20" spans="2:21" ht="31.5" customHeight="1">
      <c r="B20" s="8">
        <v>17</v>
      </c>
      <c r="C20" s="7" t="s">
        <v>57</v>
      </c>
      <c r="D20" s="7" t="s">
        <v>434</v>
      </c>
      <c r="E20" s="7" t="s">
        <v>81</v>
      </c>
      <c r="F20" s="7" t="s">
        <v>431</v>
      </c>
      <c r="G20" s="7" t="e" vm="4">
        <v>#VALUE!</v>
      </c>
      <c r="H20" s="7" t="s">
        <v>432</v>
      </c>
      <c r="I20" s="29" t="s">
        <v>435</v>
      </c>
      <c r="J20" s="7" t="str">
        <f>LEFT(I20,3)</f>
        <v xml:space="preserve">50 </v>
      </c>
      <c r="K20" s="7" t="str">
        <f t="shared" si="0"/>
        <v>300</v>
      </c>
      <c r="L20" s="7" t="s">
        <v>1530</v>
      </c>
      <c r="M20" s="7" t="s">
        <v>433</v>
      </c>
      <c r="N20" s="7" t="s">
        <v>92</v>
      </c>
      <c r="O20" s="7" t="s">
        <v>0</v>
      </c>
      <c r="P20" s="7" t="s">
        <v>140</v>
      </c>
      <c r="Q20" s="7"/>
      <c r="R20" s="7"/>
      <c r="S20" s="7" t="s">
        <v>417</v>
      </c>
      <c r="T20" s="7" t="s">
        <v>92</v>
      </c>
      <c r="U20" s="28"/>
    </row>
    <row r="21" spans="2:21" ht="31.5" customHeight="1">
      <c r="B21" s="8">
        <v>18</v>
      </c>
      <c r="C21" s="7" t="s">
        <v>233</v>
      </c>
      <c r="D21" s="7" t="s">
        <v>238</v>
      </c>
      <c r="E21" s="7" t="s">
        <v>209</v>
      </c>
      <c r="F21" s="7" t="s">
        <v>234</v>
      </c>
      <c r="G21" s="7" t="e" vm="7">
        <v>#VALUE!</v>
      </c>
      <c r="H21" s="7" t="s">
        <v>234</v>
      </c>
      <c r="I21" s="7" t="s">
        <v>236</v>
      </c>
      <c r="J21" s="7" t="str">
        <f>LEFT(I21,3)</f>
        <v xml:space="preserve">50 </v>
      </c>
      <c r="K21" s="7" t="str">
        <f t="shared" si="0"/>
        <v>150</v>
      </c>
      <c r="L21" s="7" t="s">
        <v>85</v>
      </c>
      <c r="M21" s="7" t="s">
        <v>239</v>
      </c>
      <c r="N21" s="7" t="s">
        <v>92</v>
      </c>
      <c r="O21" s="7" t="s">
        <v>0</v>
      </c>
      <c r="P21" s="7" t="s">
        <v>237</v>
      </c>
      <c r="Q21" s="7" t="s">
        <v>235</v>
      </c>
      <c r="R21" s="7"/>
      <c r="S21" s="7" t="s">
        <v>166</v>
      </c>
      <c r="T21" s="7" t="s">
        <v>92</v>
      </c>
      <c r="U21" s="39"/>
    </row>
    <row r="22" spans="2:21" ht="31.5" customHeight="1">
      <c r="B22" s="8">
        <v>19</v>
      </c>
      <c r="C22" s="7" t="s">
        <v>33</v>
      </c>
      <c r="D22" s="7" t="s">
        <v>533</v>
      </c>
      <c r="E22" s="7" t="s">
        <v>81</v>
      </c>
      <c r="F22" s="7" t="s">
        <v>431</v>
      </c>
      <c r="G22" s="7"/>
      <c r="H22" s="7" t="s">
        <v>534</v>
      </c>
      <c r="I22" s="29" t="s">
        <v>535</v>
      </c>
      <c r="J22" s="7" t="str">
        <f>LEFT(I22,2)</f>
        <v>20</v>
      </c>
      <c r="K22" s="7" t="str">
        <f t="shared" si="0"/>
        <v>100</v>
      </c>
      <c r="L22" s="7" t="s">
        <v>1530</v>
      </c>
      <c r="M22" s="7" t="s">
        <v>536</v>
      </c>
      <c r="N22" s="7" t="s">
        <v>92</v>
      </c>
      <c r="O22" s="7" t="s">
        <v>0</v>
      </c>
      <c r="P22" s="7" t="s">
        <v>140</v>
      </c>
      <c r="Q22" s="7"/>
      <c r="R22" s="7"/>
      <c r="S22" s="7" t="s">
        <v>420</v>
      </c>
      <c r="T22" s="7" t="s">
        <v>92</v>
      </c>
      <c r="U22" s="28"/>
    </row>
    <row r="23" spans="2:21" ht="31.5" customHeight="1">
      <c r="B23" s="8">
        <v>20</v>
      </c>
      <c r="C23" s="7" t="s">
        <v>289</v>
      </c>
      <c r="D23" s="7" t="s">
        <v>290</v>
      </c>
      <c r="E23" s="7" t="s">
        <v>209</v>
      </c>
      <c r="F23" s="7" t="s">
        <v>292</v>
      </c>
      <c r="G23" s="7" t="e" vm="3">
        <v>#VALUE!</v>
      </c>
      <c r="H23" s="7" t="s">
        <v>836</v>
      </c>
      <c r="I23" s="29" t="s">
        <v>249</v>
      </c>
      <c r="J23" s="7" t="str">
        <f>LEFT(I23,2)</f>
        <v xml:space="preserve">5 </v>
      </c>
      <c r="K23" s="7" t="str">
        <f t="shared" si="0"/>
        <v xml:space="preserve"> 30</v>
      </c>
      <c r="L23" s="7" t="s">
        <v>86</v>
      </c>
      <c r="M23" s="7" t="s">
        <v>294</v>
      </c>
      <c r="N23" s="7" t="s">
        <v>92</v>
      </c>
      <c r="O23" s="7" t="s">
        <v>0</v>
      </c>
      <c r="P23" s="7" t="s">
        <v>140</v>
      </c>
      <c r="Q23" s="7"/>
      <c r="R23" s="7"/>
      <c r="S23" s="7" t="s">
        <v>291</v>
      </c>
      <c r="T23" s="7" t="s">
        <v>92</v>
      </c>
      <c r="U23" s="28"/>
    </row>
    <row r="24" spans="2:21" ht="31.5" customHeight="1">
      <c r="B24" s="8">
        <v>21</v>
      </c>
      <c r="C24" s="7" t="s">
        <v>54</v>
      </c>
      <c r="D24" s="7" t="s">
        <v>774</v>
      </c>
      <c r="E24" s="7" t="s">
        <v>81</v>
      </c>
      <c r="F24" s="7" t="s">
        <v>1</v>
      </c>
      <c r="G24" s="7" t="e" vm="3">
        <v>#VALUE!</v>
      </c>
      <c r="H24" s="7" t="s">
        <v>217</v>
      </c>
      <c r="I24" s="29" t="s">
        <v>771</v>
      </c>
      <c r="J24" s="7" t="str">
        <f>LEFT(I24,3)</f>
        <v xml:space="preserve">30 </v>
      </c>
      <c r="K24" s="7" t="str">
        <f t="shared" si="0"/>
        <v>100</v>
      </c>
      <c r="L24" s="7" t="s">
        <v>1530</v>
      </c>
      <c r="M24" s="7" t="s">
        <v>772</v>
      </c>
      <c r="N24" s="7" t="s">
        <v>92</v>
      </c>
      <c r="O24" s="7" t="s">
        <v>0</v>
      </c>
      <c r="P24" s="7" t="s">
        <v>140</v>
      </c>
      <c r="Q24" s="7" t="s">
        <v>773</v>
      </c>
      <c r="R24" s="7"/>
      <c r="S24" s="7" t="s">
        <v>429</v>
      </c>
      <c r="T24" s="7" t="s">
        <v>92</v>
      </c>
      <c r="U24" s="28"/>
    </row>
    <row r="25" spans="2:21" ht="31.5" customHeight="1">
      <c r="B25" s="8">
        <v>22</v>
      </c>
      <c r="C25" s="7" t="s">
        <v>241</v>
      </c>
      <c r="D25" s="7" t="s">
        <v>242</v>
      </c>
      <c r="E25" s="7" t="s">
        <v>209</v>
      </c>
      <c r="F25" s="7" t="s">
        <v>1</v>
      </c>
      <c r="G25" s="7" t="e" vm="6">
        <v>#VALUE!</v>
      </c>
      <c r="H25" s="7" t="s">
        <v>1</v>
      </c>
      <c r="I25" s="29" t="s">
        <v>243</v>
      </c>
      <c r="J25" s="7" t="str">
        <f>LEFT(I25,2)</f>
        <v xml:space="preserve">2 </v>
      </c>
      <c r="K25" s="7" t="str">
        <f t="shared" si="0"/>
        <v xml:space="preserve"> 10</v>
      </c>
      <c r="L25" s="7" t="s">
        <v>1530</v>
      </c>
      <c r="M25" s="7"/>
      <c r="N25" s="7"/>
      <c r="O25" s="7" t="s">
        <v>0</v>
      </c>
      <c r="P25" s="7" t="s">
        <v>140</v>
      </c>
      <c r="Q25" s="7" t="s">
        <v>247</v>
      </c>
      <c r="R25" s="7"/>
      <c r="S25" s="7" t="s">
        <v>166</v>
      </c>
      <c r="T25" s="7" t="s">
        <v>92</v>
      </c>
      <c r="U25" s="28"/>
    </row>
    <row r="26" spans="2:21" ht="31.5" customHeight="1">
      <c r="B26" s="8">
        <v>23</v>
      </c>
      <c r="C26" s="7" t="s">
        <v>48</v>
      </c>
      <c r="D26" s="7" t="s">
        <v>1249</v>
      </c>
      <c r="E26" s="7" t="s">
        <v>81</v>
      </c>
      <c r="F26" s="7" t="s">
        <v>94</v>
      </c>
      <c r="G26" s="7" t="e" vm="7">
        <v>#VALUE!</v>
      </c>
      <c r="H26" s="7" t="s">
        <v>786</v>
      </c>
      <c r="I26" s="29" t="s">
        <v>782</v>
      </c>
      <c r="J26" s="7" t="str">
        <f>LEFT(I26,3)</f>
        <v xml:space="preserve">25 </v>
      </c>
      <c r="K26" s="7" t="str">
        <f t="shared" si="0"/>
        <v>500</v>
      </c>
      <c r="L26" s="7" t="s">
        <v>1530</v>
      </c>
      <c r="M26" s="7" t="s">
        <v>785</v>
      </c>
      <c r="N26" s="7" t="s">
        <v>96</v>
      </c>
      <c r="O26" s="7" t="s">
        <v>139</v>
      </c>
      <c r="P26" s="7" t="s">
        <v>783</v>
      </c>
      <c r="Q26" s="7"/>
      <c r="R26" s="7"/>
      <c r="S26" s="7" t="s">
        <v>784</v>
      </c>
      <c r="T26" s="7" t="s">
        <v>96</v>
      </c>
      <c r="U26" s="28"/>
    </row>
    <row r="27" spans="2:21" ht="31.5" customHeight="1">
      <c r="B27" s="8">
        <v>24</v>
      </c>
      <c r="C27" s="7" t="s">
        <v>44</v>
      </c>
      <c r="D27" s="7" t="s">
        <v>229</v>
      </c>
      <c r="E27" s="7" t="s">
        <v>209</v>
      </c>
      <c r="F27" s="7" t="s">
        <v>1</v>
      </c>
      <c r="G27" s="7" t="e" vm="6">
        <v>#VALUE!</v>
      </c>
      <c r="H27" s="7" t="s">
        <v>1</v>
      </c>
      <c r="I27" s="29" t="s">
        <v>98</v>
      </c>
      <c r="J27" s="7" t="str">
        <f>LEFT(I27,2)</f>
        <v xml:space="preserve">2 </v>
      </c>
      <c r="K27" s="7" t="str">
        <f t="shared" si="0"/>
        <v xml:space="preserve"> 7 </v>
      </c>
      <c r="L27" s="7" t="s">
        <v>1530</v>
      </c>
      <c r="M27" s="7" t="s">
        <v>180</v>
      </c>
      <c r="N27" s="7" t="s">
        <v>96</v>
      </c>
      <c r="O27" s="7" t="s">
        <v>0</v>
      </c>
      <c r="P27" s="7" t="s">
        <v>140</v>
      </c>
      <c r="Q27" s="7" t="s">
        <v>99</v>
      </c>
      <c r="R27" s="7" t="s">
        <v>101</v>
      </c>
      <c r="S27" s="7" t="s">
        <v>165</v>
      </c>
      <c r="T27" s="7" t="s">
        <v>96</v>
      </c>
      <c r="U27" s="28"/>
    </row>
    <row r="28" spans="2:21" ht="31.5" customHeight="1">
      <c r="B28" s="8">
        <v>25</v>
      </c>
      <c r="C28" s="7" t="s">
        <v>306</v>
      </c>
      <c r="D28" s="7" t="s">
        <v>140</v>
      </c>
      <c r="E28" s="7" t="s">
        <v>81</v>
      </c>
      <c r="F28" s="7" t="s">
        <v>794</v>
      </c>
      <c r="G28" s="7" t="e" vm="3">
        <v>#VALUE!</v>
      </c>
      <c r="H28" s="7" t="s">
        <v>217</v>
      </c>
      <c r="I28" s="29" t="s">
        <v>1250</v>
      </c>
      <c r="J28" s="7" t="str">
        <f>LEFT(I28,3)</f>
        <v xml:space="preserve">15 </v>
      </c>
      <c r="K28" s="7" t="str">
        <f t="shared" si="0"/>
        <v xml:space="preserve"> 50</v>
      </c>
      <c r="L28" s="7" t="s">
        <v>1530</v>
      </c>
      <c r="M28" s="7" t="s">
        <v>787</v>
      </c>
      <c r="N28" s="7" t="s">
        <v>92</v>
      </c>
      <c r="O28" s="7" t="s">
        <v>0</v>
      </c>
      <c r="P28" s="7" t="s">
        <v>140</v>
      </c>
      <c r="Q28" s="7" t="s">
        <v>323</v>
      </c>
      <c r="R28" s="7"/>
      <c r="S28" s="7" t="s">
        <v>791</v>
      </c>
      <c r="T28" s="7" t="s">
        <v>96</v>
      </c>
      <c r="U28" s="28"/>
    </row>
    <row r="29" spans="2:21" ht="31.5" customHeight="1">
      <c r="B29" s="8">
        <v>26</v>
      </c>
      <c r="C29" s="7" t="s">
        <v>43</v>
      </c>
      <c r="D29" s="7" t="s">
        <v>228</v>
      </c>
      <c r="E29" s="7" t="s">
        <v>209</v>
      </c>
      <c r="F29" s="7" t="s">
        <v>94</v>
      </c>
      <c r="G29" s="7" t="e" vm="6">
        <v>#VALUE!</v>
      </c>
      <c r="H29" s="7" t="s">
        <v>1</v>
      </c>
      <c r="I29" s="29" t="s">
        <v>1233</v>
      </c>
      <c r="J29" s="7" t="str">
        <f>LEFT(I29,2)</f>
        <v>10</v>
      </c>
      <c r="K29" s="7" t="str">
        <f t="shared" si="0"/>
        <v xml:space="preserve"> 25</v>
      </c>
      <c r="L29" s="7" t="s">
        <v>1530</v>
      </c>
      <c r="M29" s="7" t="s">
        <v>180</v>
      </c>
      <c r="N29" s="7" t="s">
        <v>96</v>
      </c>
      <c r="O29" s="7" t="s">
        <v>0</v>
      </c>
      <c r="P29" s="7" t="s">
        <v>140</v>
      </c>
      <c r="Q29" s="7" t="s">
        <v>100</v>
      </c>
      <c r="R29" s="7"/>
      <c r="S29" s="7" t="s">
        <v>154</v>
      </c>
      <c r="T29" s="7" t="s">
        <v>92</v>
      </c>
      <c r="U29" s="28"/>
    </row>
    <row r="30" spans="2:21" ht="31.5" customHeight="1">
      <c r="B30" s="8">
        <v>27</v>
      </c>
      <c r="C30" s="7" t="s">
        <v>706</v>
      </c>
      <c r="D30" s="7" t="s">
        <v>711</v>
      </c>
      <c r="E30" s="7" t="s">
        <v>81</v>
      </c>
      <c r="F30" s="7"/>
      <c r="G30" s="7" t="s">
        <v>217</v>
      </c>
      <c r="H30" s="7" t="s">
        <v>217</v>
      </c>
      <c r="I30" s="7" t="s">
        <v>475</v>
      </c>
      <c r="J30" s="7">
        <v>10</v>
      </c>
      <c r="K30" s="7">
        <v>50</v>
      </c>
      <c r="L30" s="7" t="s">
        <v>86</v>
      </c>
      <c r="M30" s="7" t="s">
        <v>967</v>
      </c>
      <c r="N30" s="7" t="s">
        <v>96</v>
      </c>
      <c r="O30" s="7" t="s">
        <v>139</v>
      </c>
      <c r="P30" s="7" t="s">
        <v>652</v>
      </c>
      <c r="Q30" s="7"/>
      <c r="R30" s="7"/>
      <c r="S30" s="7" t="s">
        <v>710</v>
      </c>
      <c r="T30" s="7"/>
      <c r="U30" s="28"/>
    </row>
    <row r="31" spans="2:21" ht="31.5" customHeight="1">
      <c r="B31" s="8">
        <v>28</v>
      </c>
      <c r="C31" s="7" t="s">
        <v>46</v>
      </c>
      <c r="D31" s="7" t="s">
        <v>227</v>
      </c>
      <c r="E31" s="7" t="s">
        <v>209</v>
      </c>
      <c r="F31" s="7" t="s">
        <v>182</v>
      </c>
      <c r="G31" s="7" t="e" vm="6">
        <v>#VALUE!</v>
      </c>
      <c r="H31" s="7" t="s">
        <v>179</v>
      </c>
      <c r="I31" s="29" t="s">
        <v>177</v>
      </c>
      <c r="J31" s="7" t="str">
        <f>LEFT(I31,2)</f>
        <v xml:space="preserve">5 </v>
      </c>
      <c r="K31" s="7" t="str">
        <f t="shared" ref="K31:K43" si="1">RIGHT(I31,3)</f>
        <v xml:space="preserve"> 35</v>
      </c>
      <c r="L31" s="7" t="s">
        <v>1530</v>
      </c>
      <c r="M31" s="7" t="s">
        <v>181</v>
      </c>
      <c r="N31" s="7" t="s">
        <v>96</v>
      </c>
      <c r="O31" s="7" t="s">
        <v>139</v>
      </c>
      <c r="P31" s="7" t="s">
        <v>253</v>
      </c>
      <c r="Q31" s="7"/>
      <c r="R31" s="7"/>
      <c r="S31" s="7" t="s">
        <v>184</v>
      </c>
      <c r="T31" s="7" t="s">
        <v>92</v>
      </c>
      <c r="U31" s="28"/>
    </row>
    <row r="32" spans="2:21" ht="31.5" customHeight="1">
      <c r="B32" s="8">
        <v>29</v>
      </c>
      <c r="C32" s="7" t="s">
        <v>51</v>
      </c>
      <c r="D32" s="7" t="s">
        <v>140</v>
      </c>
      <c r="E32" s="7" t="s">
        <v>1313</v>
      </c>
      <c r="F32" s="7" t="s">
        <v>439</v>
      </c>
      <c r="G32" s="7" t="e" vm="3">
        <v>#VALUE!</v>
      </c>
      <c r="H32" s="7" t="s">
        <v>436</v>
      </c>
      <c r="I32" s="29" t="s">
        <v>442</v>
      </c>
      <c r="J32" s="7" t="str">
        <f t="shared" ref="J32:J38" si="2">LEFT(I32,3)</f>
        <v xml:space="preserve">5  </v>
      </c>
      <c r="K32" s="7" t="str">
        <f t="shared" si="1"/>
        <v xml:space="preserve"> 80</v>
      </c>
      <c r="L32" s="7" t="s">
        <v>1530</v>
      </c>
      <c r="M32" s="7" t="s">
        <v>437</v>
      </c>
      <c r="N32" s="7" t="s">
        <v>92</v>
      </c>
      <c r="O32" s="7" t="s">
        <v>139</v>
      </c>
      <c r="P32" s="7" t="s">
        <v>438</v>
      </c>
      <c r="Q32" s="7"/>
      <c r="R32" s="7"/>
      <c r="S32" s="7" t="s">
        <v>443</v>
      </c>
      <c r="T32" s="7" t="s">
        <v>92</v>
      </c>
      <c r="U32" s="28"/>
    </row>
    <row r="33" spans="2:21" ht="31.5" customHeight="1">
      <c r="B33" s="8">
        <v>30</v>
      </c>
      <c r="C33" s="7" t="s">
        <v>45</v>
      </c>
      <c r="D33" s="7" t="s">
        <v>1625</v>
      </c>
      <c r="E33" s="7" t="s">
        <v>209</v>
      </c>
      <c r="F33" s="7" t="s">
        <v>1627</v>
      </c>
      <c r="G33" s="7" t="e" vm="6">
        <v>#VALUE!</v>
      </c>
      <c r="H33" s="7" t="s">
        <v>1626</v>
      </c>
      <c r="I33" s="29" t="s">
        <v>1360</v>
      </c>
      <c r="J33" s="7" t="str">
        <f t="shared" si="2"/>
        <v xml:space="preserve">30 </v>
      </c>
      <c r="K33" s="7" t="str">
        <f t="shared" si="1"/>
        <v>100</v>
      </c>
      <c r="L33" s="7" t="s">
        <v>1530</v>
      </c>
      <c r="M33" s="7" t="s">
        <v>1630</v>
      </c>
      <c r="N33" s="7" t="s">
        <v>96</v>
      </c>
      <c r="O33" s="7" t="s">
        <v>0</v>
      </c>
      <c r="P33" s="7" t="s">
        <v>1629</v>
      </c>
      <c r="Q33" s="7" t="s">
        <v>1628</v>
      </c>
      <c r="R33" s="7" t="s">
        <v>1631</v>
      </c>
      <c r="S33" s="7" t="s">
        <v>184</v>
      </c>
      <c r="T33" s="7" t="s">
        <v>92</v>
      </c>
      <c r="U33" s="28"/>
    </row>
    <row r="34" spans="2:21" ht="31.5" customHeight="1">
      <c r="B34" s="8">
        <v>31</v>
      </c>
      <c r="C34" s="7" t="s">
        <v>25</v>
      </c>
      <c r="D34" s="7" t="s">
        <v>140</v>
      </c>
      <c r="E34" s="7" t="s">
        <v>1313</v>
      </c>
      <c r="F34" s="7" t="s">
        <v>1</v>
      </c>
      <c r="G34" s="7" t="e" vm="8">
        <v>#VALUE!</v>
      </c>
      <c r="H34" s="7" t="s">
        <v>452</v>
      </c>
      <c r="I34" s="7" t="s">
        <v>943</v>
      </c>
      <c r="J34" s="7" t="str">
        <f t="shared" si="2"/>
        <v xml:space="preserve">30 </v>
      </c>
      <c r="K34" s="7" t="str">
        <f t="shared" si="1"/>
        <v>300</v>
      </c>
      <c r="L34" s="7" t="s">
        <v>85</v>
      </c>
      <c r="M34" s="7" t="s">
        <v>451</v>
      </c>
      <c r="N34" s="7" t="s">
        <v>92</v>
      </c>
      <c r="O34" s="7" t="s">
        <v>0</v>
      </c>
      <c r="P34" s="7" t="s">
        <v>140</v>
      </c>
      <c r="Q34" s="7"/>
      <c r="R34" s="7"/>
      <c r="S34" s="7" t="s">
        <v>417</v>
      </c>
      <c r="T34" s="7" t="s">
        <v>92</v>
      </c>
      <c r="U34" s="28"/>
    </row>
    <row r="35" spans="2:21" ht="31.5" customHeight="1">
      <c r="B35" s="8">
        <v>32</v>
      </c>
      <c r="C35" s="7" t="s">
        <v>49</v>
      </c>
      <c r="D35" s="7" t="s">
        <v>226</v>
      </c>
      <c r="E35" s="7" t="s">
        <v>209</v>
      </c>
      <c r="F35" s="7" t="s">
        <v>94</v>
      </c>
      <c r="G35" s="7" t="e" vm="6">
        <v>#VALUE!</v>
      </c>
      <c r="H35" s="7" t="s">
        <v>1</v>
      </c>
      <c r="I35" s="7" t="s">
        <v>223</v>
      </c>
      <c r="J35" s="7" t="str">
        <f t="shared" si="2"/>
        <v xml:space="preserve">50 </v>
      </c>
      <c r="K35" s="7" t="str">
        <f t="shared" si="1"/>
        <v>250</v>
      </c>
      <c r="L35" s="7" t="s">
        <v>1530</v>
      </c>
      <c r="M35" s="7" t="s">
        <v>232</v>
      </c>
      <c r="N35" s="7" t="s">
        <v>92</v>
      </c>
      <c r="O35" s="7" t="s">
        <v>139</v>
      </c>
      <c r="P35" s="7" t="s">
        <v>221</v>
      </c>
      <c r="Q35" s="7" t="s">
        <v>222</v>
      </c>
      <c r="R35" s="7"/>
      <c r="S35" s="7" t="s">
        <v>166</v>
      </c>
      <c r="T35" s="7"/>
      <c r="U35" s="28"/>
    </row>
    <row r="36" spans="2:21" ht="31.5" customHeight="1">
      <c r="B36" s="8">
        <v>33</v>
      </c>
      <c r="C36" s="7" t="s">
        <v>131</v>
      </c>
      <c r="D36" s="7" t="s">
        <v>140</v>
      </c>
      <c r="E36" s="7" t="s">
        <v>1313</v>
      </c>
      <c r="F36" s="7" t="s">
        <v>458</v>
      </c>
      <c r="G36" s="7" t="e" vm="3">
        <v>#VALUE!</v>
      </c>
      <c r="H36" s="7" t="s">
        <v>217</v>
      </c>
      <c r="I36" s="29" t="s">
        <v>459</v>
      </c>
      <c r="J36" s="7" t="str">
        <f t="shared" si="2"/>
        <v xml:space="preserve">10 </v>
      </c>
      <c r="K36" s="7" t="str">
        <f t="shared" si="1"/>
        <v xml:space="preserve"> 40</v>
      </c>
      <c r="L36" s="7" t="s">
        <v>85</v>
      </c>
      <c r="M36" s="7" t="s">
        <v>460</v>
      </c>
      <c r="N36" s="7" t="s">
        <v>92</v>
      </c>
      <c r="O36" s="7" t="s">
        <v>0</v>
      </c>
      <c r="P36" s="7" t="s">
        <v>140</v>
      </c>
      <c r="Q36" s="7" t="s">
        <v>329</v>
      </c>
      <c r="R36" s="7"/>
      <c r="S36" s="7" t="s">
        <v>252</v>
      </c>
      <c r="T36" s="7" t="s">
        <v>92</v>
      </c>
      <c r="U36" s="28"/>
    </row>
    <row r="37" spans="2:21" ht="31.5" customHeight="1">
      <c r="B37" s="8">
        <v>34</v>
      </c>
      <c r="C37" s="7" t="s">
        <v>49</v>
      </c>
      <c r="D37" s="7" t="s">
        <v>225</v>
      </c>
      <c r="E37" s="7" t="s">
        <v>209</v>
      </c>
      <c r="F37" s="7" t="s">
        <v>94</v>
      </c>
      <c r="G37" s="7" t="e" vm="6">
        <v>#VALUE!</v>
      </c>
      <c r="H37" s="7"/>
      <c r="I37" s="7" t="s">
        <v>224</v>
      </c>
      <c r="J37" s="7" t="str">
        <f t="shared" si="2"/>
        <v xml:space="preserve">15 </v>
      </c>
      <c r="K37" s="7" t="str">
        <f t="shared" si="1"/>
        <v xml:space="preserve"> 50</v>
      </c>
      <c r="L37" s="7" t="s">
        <v>1530</v>
      </c>
      <c r="M37" s="7" t="s">
        <v>231</v>
      </c>
      <c r="N37" s="7" t="s">
        <v>92</v>
      </c>
      <c r="O37" s="7" t="s">
        <v>139</v>
      </c>
      <c r="P37" s="7" t="s">
        <v>221</v>
      </c>
      <c r="Q37" s="7" t="s">
        <v>222</v>
      </c>
      <c r="R37" s="7"/>
      <c r="S37" s="7" t="s">
        <v>166</v>
      </c>
      <c r="T37" s="7"/>
      <c r="U37" s="28"/>
    </row>
    <row r="38" spans="2:21" ht="31.5" customHeight="1">
      <c r="B38" s="8">
        <v>35</v>
      </c>
      <c r="C38" s="7" t="s">
        <v>52</v>
      </c>
      <c r="D38" s="7" t="s">
        <v>501</v>
      </c>
      <c r="E38" s="7" t="s">
        <v>1313</v>
      </c>
      <c r="F38" s="7" t="s">
        <v>502</v>
      </c>
      <c r="G38" s="7" t="e" vm="9">
        <v>#VALUE!</v>
      </c>
      <c r="H38" s="7" t="s">
        <v>490</v>
      </c>
      <c r="I38" s="29" t="s">
        <v>506</v>
      </c>
      <c r="J38" s="7" t="str">
        <f t="shared" si="2"/>
        <v xml:space="preserve">35 </v>
      </c>
      <c r="K38" s="7" t="str">
        <f t="shared" si="1"/>
        <v xml:space="preserve"> 75</v>
      </c>
      <c r="L38" s="7" t="s">
        <v>85</v>
      </c>
      <c r="M38" s="7" t="s">
        <v>504</v>
      </c>
      <c r="N38" s="7" t="s">
        <v>96</v>
      </c>
      <c r="O38" s="7" t="s">
        <v>139</v>
      </c>
      <c r="P38" s="7" t="s">
        <v>503</v>
      </c>
      <c r="Q38" s="7" t="s">
        <v>505</v>
      </c>
      <c r="R38" s="7"/>
      <c r="S38" s="7" t="s">
        <v>529</v>
      </c>
      <c r="T38" s="7" t="s">
        <v>96</v>
      </c>
      <c r="U38" s="28"/>
    </row>
    <row r="39" spans="2:21" ht="31.5" customHeight="1">
      <c r="B39" s="8">
        <v>36</v>
      </c>
      <c r="C39" s="7" t="s">
        <v>119</v>
      </c>
      <c r="D39" s="7" t="s">
        <v>248</v>
      </c>
      <c r="E39" s="7" t="s">
        <v>209</v>
      </c>
      <c r="F39" s="7" t="s">
        <v>1</v>
      </c>
      <c r="G39" s="7" t="e" vm="6">
        <v>#VALUE!</v>
      </c>
      <c r="H39" s="7"/>
      <c r="I39" s="29" t="s">
        <v>249</v>
      </c>
      <c r="J39" s="7" t="str">
        <f>LEFT(I39,2)</f>
        <v xml:space="preserve">5 </v>
      </c>
      <c r="K39" s="7" t="str">
        <f t="shared" si="1"/>
        <v xml:space="preserve"> 30</v>
      </c>
      <c r="L39" s="7" t="s">
        <v>1530</v>
      </c>
      <c r="M39" s="7" t="s">
        <v>250</v>
      </c>
      <c r="N39" s="7" t="s">
        <v>92</v>
      </c>
      <c r="O39" s="7" t="s">
        <v>0</v>
      </c>
      <c r="P39" s="7" t="s">
        <v>140</v>
      </c>
      <c r="Q39" s="7" t="s">
        <v>251</v>
      </c>
      <c r="R39" s="7"/>
      <c r="S39" s="7" t="s">
        <v>252</v>
      </c>
      <c r="T39" s="7" t="s">
        <v>92</v>
      </c>
      <c r="U39" s="28"/>
    </row>
    <row r="40" spans="2:21" ht="31.5" customHeight="1">
      <c r="B40" s="8">
        <v>37</v>
      </c>
      <c r="C40" s="7" t="s">
        <v>56</v>
      </c>
      <c r="D40" s="7" t="s">
        <v>1258</v>
      </c>
      <c r="E40" s="7" t="s">
        <v>1313</v>
      </c>
      <c r="F40" s="7" t="s">
        <v>1</v>
      </c>
      <c r="G40" s="7" t="e" vm="8">
        <v>#VALUE!</v>
      </c>
      <c r="H40" s="7" t="s">
        <v>517</v>
      </c>
      <c r="I40" s="29" t="s">
        <v>516</v>
      </c>
      <c r="J40" s="7" t="str">
        <f>LEFT(I40,2)</f>
        <v xml:space="preserve">0 </v>
      </c>
      <c r="K40" s="7" t="str">
        <f t="shared" si="1"/>
        <v xml:space="preserve">  3</v>
      </c>
      <c r="L40" s="7" t="s">
        <v>87</v>
      </c>
      <c r="M40" s="7" t="s">
        <v>518</v>
      </c>
      <c r="N40" s="7" t="s">
        <v>92</v>
      </c>
      <c r="O40" s="7" t="s">
        <v>139</v>
      </c>
      <c r="P40" s="7" t="s">
        <v>519</v>
      </c>
      <c r="Q40" s="7"/>
      <c r="R40" s="7"/>
      <c r="S40" s="7" t="s">
        <v>252</v>
      </c>
      <c r="T40" s="7" t="s">
        <v>92</v>
      </c>
      <c r="U40" s="28"/>
    </row>
    <row r="41" spans="2:21" ht="31.5" customHeight="1">
      <c r="B41" s="8">
        <v>38</v>
      </c>
      <c r="C41" s="7" t="s">
        <v>66</v>
      </c>
      <c r="D41" s="7" t="s">
        <v>264</v>
      </c>
      <c r="E41" s="7" t="s">
        <v>209</v>
      </c>
      <c r="F41" s="7" t="s">
        <v>1</v>
      </c>
      <c r="G41" s="7" t="e" vm="6">
        <v>#VALUE!</v>
      </c>
      <c r="H41" s="7"/>
      <c r="I41" s="29" t="s">
        <v>194</v>
      </c>
      <c r="J41" s="7" t="str">
        <f>LEFT(I41,2)</f>
        <v xml:space="preserve">2 </v>
      </c>
      <c r="K41" s="7" t="str">
        <f t="shared" si="1"/>
        <v xml:space="preserve"> 15</v>
      </c>
      <c r="L41" s="7" t="s">
        <v>86</v>
      </c>
      <c r="M41" s="7"/>
      <c r="N41" s="7"/>
      <c r="O41" s="7" t="s">
        <v>139</v>
      </c>
      <c r="P41" s="7" t="s">
        <v>253</v>
      </c>
      <c r="Q41" s="7"/>
      <c r="R41" s="7"/>
      <c r="S41" s="7" t="s">
        <v>252</v>
      </c>
      <c r="T41" s="7"/>
      <c r="U41" s="28"/>
    </row>
    <row r="42" spans="2:21" ht="31.5" customHeight="1">
      <c r="B42" s="8">
        <v>39</v>
      </c>
      <c r="C42" s="7" t="s">
        <v>56</v>
      </c>
      <c r="D42" s="7" t="s">
        <v>1259</v>
      </c>
      <c r="E42" s="7" t="s">
        <v>1313</v>
      </c>
      <c r="F42" s="7" t="s">
        <v>1</v>
      </c>
      <c r="G42" s="7" t="e" vm="8">
        <v>#VALUE!</v>
      </c>
      <c r="H42" s="7" t="s">
        <v>517</v>
      </c>
      <c r="I42" s="32" t="s">
        <v>1260</v>
      </c>
      <c r="J42" s="7" t="str">
        <f>LEFT(I42,2)</f>
        <v xml:space="preserve">1 </v>
      </c>
      <c r="K42" s="7" t="str">
        <f t="shared" si="1"/>
        <v xml:space="preserve"> 35</v>
      </c>
      <c r="L42" s="7" t="s">
        <v>1530</v>
      </c>
      <c r="M42" s="7" t="s">
        <v>518</v>
      </c>
      <c r="N42" s="7" t="s">
        <v>92</v>
      </c>
      <c r="O42" s="7" t="s">
        <v>139</v>
      </c>
      <c r="P42" s="7" t="s">
        <v>519</v>
      </c>
      <c r="Q42" s="7"/>
      <c r="R42" s="7"/>
      <c r="S42" s="7" t="s">
        <v>252</v>
      </c>
      <c r="T42" s="7" t="s">
        <v>92</v>
      </c>
      <c r="U42" s="28"/>
    </row>
    <row r="43" spans="2:21" ht="31.5" customHeight="1">
      <c r="B43" s="8">
        <v>40</v>
      </c>
      <c r="C43" s="7" t="s">
        <v>29</v>
      </c>
      <c r="D43" s="7" t="s">
        <v>266</v>
      </c>
      <c r="E43" s="7" t="s">
        <v>209</v>
      </c>
      <c r="F43" s="7" t="s">
        <v>94</v>
      </c>
      <c r="G43" s="7" t="e" vm="6">
        <v>#VALUE!</v>
      </c>
      <c r="H43" s="7" t="s">
        <v>162</v>
      </c>
      <c r="I43" s="29" t="s">
        <v>159</v>
      </c>
      <c r="J43" s="7" t="str">
        <f>LEFT(I43,3)</f>
        <v xml:space="preserve">30 </v>
      </c>
      <c r="K43" s="7" t="str">
        <f t="shared" si="1"/>
        <v>180</v>
      </c>
      <c r="L43" s="7" t="s">
        <v>1530</v>
      </c>
      <c r="M43" s="7" t="s">
        <v>267</v>
      </c>
      <c r="N43" s="7" t="s">
        <v>92</v>
      </c>
      <c r="O43" s="7" t="s">
        <v>0</v>
      </c>
      <c r="P43" s="7" t="s">
        <v>140</v>
      </c>
      <c r="Q43" s="7" t="s">
        <v>160</v>
      </c>
      <c r="R43" s="7" t="s">
        <v>156</v>
      </c>
      <c r="S43" s="7" t="s">
        <v>165</v>
      </c>
      <c r="T43" s="7" t="s">
        <v>96</v>
      </c>
      <c r="U43" s="28"/>
    </row>
    <row r="44" spans="2:21" ht="31.5" customHeight="1">
      <c r="B44" s="8">
        <v>41</v>
      </c>
      <c r="C44" s="14" t="s">
        <v>114</v>
      </c>
      <c r="D44" s="14"/>
      <c r="E44" s="14" t="s">
        <v>1313</v>
      </c>
      <c r="F44" s="14"/>
      <c r="G44" s="14" t="s">
        <v>327</v>
      </c>
      <c r="H44" s="14" t="s">
        <v>986</v>
      </c>
      <c r="I44" s="14"/>
      <c r="J44" s="14"/>
      <c r="K44" s="14"/>
      <c r="L44" s="14"/>
      <c r="M44" s="14"/>
      <c r="N44" s="14"/>
      <c r="O44" s="14"/>
      <c r="P44" s="14"/>
      <c r="Q44" s="14"/>
      <c r="R44" s="14"/>
      <c r="S44" s="14"/>
      <c r="T44" s="14"/>
      <c r="U44" s="28"/>
    </row>
    <row r="45" spans="2:21" ht="31.5" customHeight="1">
      <c r="B45" s="8">
        <v>42</v>
      </c>
      <c r="C45" s="7" t="s">
        <v>30</v>
      </c>
      <c r="D45" s="7" t="s">
        <v>983</v>
      </c>
      <c r="E45" s="7" t="s">
        <v>209</v>
      </c>
      <c r="F45" s="7" t="s">
        <v>94</v>
      </c>
      <c r="G45" s="7" t="e" vm="6">
        <v>#VALUE!</v>
      </c>
      <c r="H45" s="7" t="s">
        <v>162</v>
      </c>
      <c r="I45" s="29" t="s">
        <v>163</v>
      </c>
      <c r="J45" s="7" t="str">
        <f>LEFT(I45,3)</f>
        <v xml:space="preserve"> 10</v>
      </c>
      <c r="K45" s="7" t="str">
        <f>RIGHT(I45,3)</f>
        <v xml:space="preserve"> 35</v>
      </c>
      <c r="L45" s="7" t="s">
        <v>86</v>
      </c>
      <c r="M45" s="7" t="s">
        <v>161</v>
      </c>
      <c r="N45" s="7" t="s">
        <v>96</v>
      </c>
      <c r="O45" s="7" t="s">
        <v>139</v>
      </c>
      <c r="P45" s="7" t="s">
        <v>164</v>
      </c>
      <c r="Q45" s="7"/>
      <c r="R45" s="7" t="s">
        <v>101</v>
      </c>
      <c r="S45" s="7" t="s">
        <v>166</v>
      </c>
      <c r="T45" s="7" t="s">
        <v>92</v>
      </c>
      <c r="U45" s="28"/>
    </row>
    <row r="46" spans="2:21" ht="31.5" customHeight="1">
      <c r="B46" s="8">
        <v>43</v>
      </c>
      <c r="C46" s="7" t="s">
        <v>308</v>
      </c>
      <c r="D46" s="7"/>
      <c r="E46" s="7" t="s">
        <v>1313</v>
      </c>
      <c r="F46" s="7" t="s">
        <v>877</v>
      </c>
      <c r="G46" s="7" t="s">
        <v>217</v>
      </c>
      <c r="H46" s="7" t="s">
        <v>217</v>
      </c>
      <c r="I46" s="29" t="s">
        <v>878</v>
      </c>
      <c r="J46" s="7">
        <v>2</v>
      </c>
      <c r="K46" s="7">
        <v>20</v>
      </c>
      <c r="L46" s="7" t="s">
        <v>86</v>
      </c>
      <c r="M46" s="7" t="s">
        <v>879</v>
      </c>
      <c r="N46" s="7"/>
      <c r="O46" s="7" t="s">
        <v>139</v>
      </c>
      <c r="P46" s="3" t="s">
        <v>880</v>
      </c>
      <c r="Q46" s="7"/>
      <c r="R46" s="7"/>
      <c r="S46" s="7" t="s">
        <v>834</v>
      </c>
      <c r="T46" s="7"/>
      <c r="U46" s="28"/>
    </row>
    <row r="47" spans="2:21" ht="31.5" customHeight="1">
      <c r="B47" s="8">
        <v>44</v>
      </c>
      <c r="C47" s="7" t="s">
        <v>104</v>
      </c>
      <c r="D47" s="7" t="s">
        <v>269</v>
      </c>
      <c r="E47" s="7" t="s">
        <v>209</v>
      </c>
      <c r="F47" s="7" t="s">
        <v>94</v>
      </c>
      <c r="G47" s="7" t="e" vm="6">
        <v>#VALUE!</v>
      </c>
      <c r="H47" s="7" t="s">
        <v>1211</v>
      </c>
      <c r="I47" s="27" t="s">
        <v>1072</v>
      </c>
      <c r="J47" s="7">
        <v>10</v>
      </c>
      <c r="K47" s="7">
        <v>50</v>
      </c>
      <c r="L47" s="7" t="s">
        <v>85</v>
      </c>
      <c r="M47" s="7" t="s">
        <v>268</v>
      </c>
      <c r="N47" s="7" t="s">
        <v>92</v>
      </c>
      <c r="O47" s="7" t="s">
        <v>0</v>
      </c>
      <c r="P47" s="3" t="s">
        <v>140</v>
      </c>
      <c r="Q47" s="7" t="s">
        <v>1214</v>
      </c>
      <c r="R47" s="7"/>
      <c r="S47" s="7" t="s">
        <v>1213</v>
      </c>
      <c r="T47" s="7" t="s">
        <v>96</v>
      </c>
      <c r="U47" s="28" t="s">
        <v>1212</v>
      </c>
    </row>
    <row r="48" spans="2:21" ht="21">
      <c r="B48" s="8">
        <v>45</v>
      </c>
      <c r="C48" s="7" t="s">
        <v>108</v>
      </c>
      <c r="D48" s="7"/>
      <c r="E48" s="7" t="s">
        <v>1313</v>
      </c>
      <c r="F48" s="7" t="s">
        <v>94</v>
      </c>
      <c r="G48" s="7" t="s">
        <v>171</v>
      </c>
      <c r="H48" s="7" t="s">
        <v>663</v>
      </c>
      <c r="I48" s="7" t="s">
        <v>665</v>
      </c>
      <c r="J48" s="7">
        <v>20</v>
      </c>
      <c r="K48" s="7">
        <v>200</v>
      </c>
      <c r="L48" s="7" t="s">
        <v>1530</v>
      </c>
      <c r="M48" s="7" t="s">
        <v>667</v>
      </c>
      <c r="N48" s="7"/>
      <c r="O48" s="7" t="s">
        <v>139</v>
      </c>
      <c r="P48" s="3" t="s">
        <v>664</v>
      </c>
      <c r="Q48" s="7" t="s">
        <v>666</v>
      </c>
      <c r="R48" s="7"/>
      <c r="S48" s="7" t="s">
        <v>635</v>
      </c>
      <c r="T48" s="7"/>
      <c r="U48" s="31"/>
    </row>
    <row r="49" spans="2:21" ht="31.5" customHeight="1">
      <c r="B49" s="8">
        <v>46</v>
      </c>
      <c r="C49" s="7" t="s">
        <v>67</v>
      </c>
      <c r="D49" s="7" t="s">
        <v>285</v>
      </c>
      <c r="E49" s="7" t="s">
        <v>209</v>
      </c>
      <c r="F49" s="7" t="s">
        <v>94</v>
      </c>
      <c r="G49" s="7" t="e" vm="6">
        <v>#VALUE!</v>
      </c>
      <c r="H49" s="7"/>
      <c r="I49" s="7" t="s">
        <v>223</v>
      </c>
      <c r="J49" s="7" t="str">
        <f>LEFT(I49,2)</f>
        <v>50</v>
      </c>
      <c r="K49" s="7" t="str">
        <f>RIGHT(I49,3)</f>
        <v>250</v>
      </c>
      <c r="L49" s="7" t="s">
        <v>85</v>
      </c>
      <c r="M49" s="7" t="s">
        <v>286</v>
      </c>
      <c r="N49" s="7" t="s">
        <v>96</v>
      </c>
      <c r="O49" s="7" t="s">
        <v>0</v>
      </c>
      <c r="P49" s="7" t="s">
        <v>140</v>
      </c>
      <c r="Q49" s="7"/>
      <c r="R49" s="7" t="s">
        <v>288</v>
      </c>
      <c r="S49" s="7" t="s">
        <v>287</v>
      </c>
      <c r="T49" s="7" t="s">
        <v>92</v>
      </c>
      <c r="U49" s="31"/>
    </row>
    <row r="50" spans="2:21" ht="31.5" customHeight="1">
      <c r="B50" s="8">
        <v>47</v>
      </c>
      <c r="C50" s="7" t="s">
        <v>976</v>
      </c>
      <c r="D50" s="7" t="s">
        <v>998</v>
      </c>
      <c r="E50" s="7" t="s">
        <v>1313</v>
      </c>
      <c r="F50" s="7" t="s">
        <v>412</v>
      </c>
      <c r="G50" s="7" t="s">
        <v>217</v>
      </c>
      <c r="H50" s="7" t="s">
        <v>651</v>
      </c>
      <c r="I50" s="29" t="s">
        <v>1072</v>
      </c>
      <c r="J50" s="7">
        <v>10</v>
      </c>
      <c r="K50" s="7">
        <v>50</v>
      </c>
      <c r="L50" s="7" t="s">
        <v>1530</v>
      </c>
      <c r="M50" s="7" t="s">
        <v>977</v>
      </c>
      <c r="N50" s="7" t="s">
        <v>96</v>
      </c>
      <c r="O50" s="7" t="s">
        <v>139</v>
      </c>
      <c r="P50" s="7" t="s">
        <v>650</v>
      </c>
      <c r="Q50" s="7"/>
      <c r="R50" s="7"/>
      <c r="S50" s="7" t="s">
        <v>166</v>
      </c>
      <c r="T50" s="7"/>
      <c r="U50" s="31"/>
    </row>
    <row r="51" spans="2:21" ht="31.5" customHeight="1">
      <c r="B51" s="8">
        <v>48</v>
      </c>
      <c r="C51" s="7" t="s">
        <v>117</v>
      </c>
      <c r="D51" s="7" t="s">
        <v>299</v>
      </c>
      <c r="E51" s="7" t="s">
        <v>209</v>
      </c>
      <c r="F51" s="7" t="s">
        <v>94</v>
      </c>
      <c r="G51" s="7" t="e" vm="3">
        <v>#VALUE!</v>
      </c>
      <c r="H51" s="7"/>
      <c r="I51" s="29" t="s">
        <v>295</v>
      </c>
      <c r="J51" s="7" t="str">
        <f>LEFT(I51,2)</f>
        <v xml:space="preserve">7 </v>
      </c>
      <c r="K51" s="7" t="str">
        <f>RIGHT(I51,3)</f>
        <v xml:space="preserve">30 </v>
      </c>
      <c r="L51" s="7" t="s">
        <v>1530</v>
      </c>
      <c r="M51" s="7" t="s">
        <v>298</v>
      </c>
      <c r="N51" s="7" t="s">
        <v>92</v>
      </c>
      <c r="O51" s="7" t="s">
        <v>139</v>
      </c>
      <c r="P51" s="7" t="s">
        <v>296</v>
      </c>
      <c r="Q51" s="7"/>
      <c r="R51" s="7" t="s">
        <v>297</v>
      </c>
      <c r="S51" s="7" t="s">
        <v>169</v>
      </c>
      <c r="T51" s="7" t="s">
        <v>96</v>
      </c>
      <c r="U51" s="31"/>
    </row>
    <row r="52" spans="2:21" ht="31.5" customHeight="1">
      <c r="B52" s="8">
        <v>49</v>
      </c>
      <c r="C52" s="7" t="s">
        <v>311</v>
      </c>
      <c r="D52" s="7" t="s">
        <v>314</v>
      </c>
      <c r="E52" s="7" t="s">
        <v>209</v>
      </c>
      <c r="F52" s="7" t="s">
        <v>94</v>
      </c>
      <c r="G52" s="7" t="e" vm="3">
        <v>#VALUE!</v>
      </c>
      <c r="H52" s="7" t="s">
        <v>313</v>
      </c>
      <c r="I52" s="7" t="s">
        <v>178</v>
      </c>
      <c r="J52" s="7" t="str">
        <f>LEFT(I52,2)</f>
        <v>20</v>
      </c>
      <c r="K52" s="7" t="str">
        <f>RIGHT(I52,3)</f>
        <v>100</v>
      </c>
      <c r="L52" s="7" t="s">
        <v>1530</v>
      </c>
      <c r="M52" s="7" t="s">
        <v>320</v>
      </c>
      <c r="N52" s="7" t="s">
        <v>92</v>
      </c>
      <c r="O52" s="7" t="s">
        <v>139</v>
      </c>
      <c r="P52" s="7" t="s">
        <v>318</v>
      </c>
      <c r="Q52" s="7" t="s">
        <v>323</v>
      </c>
      <c r="R52" s="7"/>
      <c r="S52" s="7" t="s">
        <v>322</v>
      </c>
      <c r="T52" s="7" t="s">
        <v>92</v>
      </c>
      <c r="U52" s="31"/>
    </row>
    <row r="53" spans="2:21" ht="31.5" customHeight="1">
      <c r="B53" s="8">
        <v>50</v>
      </c>
      <c r="C53" s="7" t="s">
        <v>24</v>
      </c>
      <c r="D53" s="7" t="s">
        <v>948</v>
      </c>
      <c r="E53" s="7" t="s">
        <v>1313</v>
      </c>
      <c r="F53" s="7" t="s">
        <v>412</v>
      </c>
      <c r="G53" s="7" t="s">
        <v>217</v>
      </c>
      <c r="H53" s="7" t="s">
        <v>651</v>
      </c>
      <c r="I53" s="7" t="s">
        <v>949</v>
      </c>
      <c r="J53" s="7" t="str">
        <f>LEFT(I53,3)</f>
        <v xml:space="preserve">40 </v>
      </c>
      <c r="K53" s="7" t="str">
        <f>RIGHT(I53,3)</f>
        <v>200</v>
      </c>
      <c r="L53" s="7" t="s">
        <v>1530</v>
      </c>
      <c r="M53" s="7" t="s">
        <v>978</v>
      </c>
      <c r="N53" s="7" t="s">
        <v>96</v>
      </c>
      <c r="O53" s="7" t="s">
        <v>139</v>
      </c>
      <c r="P53" s="7" t="s">
        <v>650</v>
      </c>
      <c r="Q53" s="7"/>
      <c r="R53" s="7"/>
      <c r="S53" s="7" t="s">
        <v>950</v>
      </c>
      <c r="T53" s="7"/>
      <c r="U53" s="31"/>
    </row>
    <row r="54" spans="2:21" ht="31.5" customHeight="1">
      <c r="B54" s="8">
        <v>51</v>
      </c>
      <c r="C54" s="7" t="s">
        <v>9</v>
      </c>
      <c r="D54" s="7"/>
      <c r="E54" s="7" t="s">
        <v>209</v>
      </c>
      <c r="F54" s="7" t="s">
        <v>849</v>
      </c>
      <c r="G54" s="7" t="e" vm="10">
        <v>#VALUE!</v>
      </c>
      <c r="H54" s="7" t="s">
        <v>921</v>
      </c>
      <c r="I54" s="29" t="s">
        <v>922</v>
      </c>
      <c r="J54" s="7">
        <v>500</v>
      </c>
      <c r="K54" s="7">
        <v>1000</v>
      </c>
      <c r="L54" s="7" t="s">
        <v>1530</v>
      </c>
      <c r="M54" s="7"/>
      <c r="N54" s="7"/>
      <c r="O54" s="7" t="s">
        <v>0</v>
      </c>
      <c r="P54" s="7" t="s">
        <v>140</v>
      </c>
      <c r="Q54" s="7"/>
      <c r="R54" s="7"/>
      <c r="S54" s="7"/>
      <c r="T54" s="7"/>
      <c r="U54" s="31"/>
    </row>
    <row r="55" spans="2:21" ht="31.5" customHeight="1">
      <c r="B55" s="8">
        <v>52</v>
      </c>
      <c r="C55" s="7" t="s">
        <v>123</v>
      </c>
      <c r="D55" s="7"/>
      <c r="E55" s="7" t="s">
        <v>1313</v>
      </c>
      <c r="F55" s="7" t="s">
        <v>620</v>
      </c>
      <c r="G55" s="7" t="s">
        <v>625</v>
      </c>
      <c r="H55" s="7" t="s">
        <v>625</v>
      </c>
      <c r="I55" s="7"/>
      <c r="J55" s="7"/>
      <c r="K55" s="7"/>
      <c r="L55" s="7" t="s">
        <v>86</v>
      </c>
      <c r="M55" s="7" t="s">
        <v>705</v>
      </c>
      <c r="N55" s="7"/>
      <c r="O55" s="7" t="s">
        <v>139</v>
      </c>
      <c r="P55" s="7" t="s">
        <v>914</v>
      </c>
      <c r="Q55" s="7" t="s">
        <v>704</v>
      </c>
      <c r="R55" s="7"/>
      <c r="S55" s="7" t="s">
        <v>567</v>
      </c>
      <c r="T55" s="7"/>
      <c r="U55" s="31"/>
    </row>
    <row r="56" spans="2:21" ht="31.5" customHeight="1">
      <c r="B56" s="8">
        <v>53</v>
      </c>
      <c r="C56" s="7" t="s">
        <v>939</v>
      </c>
      <c r="D56" s="7" t="s">
        <v>940</v>
      </c>
      <c r="E56" s="7" t="s">
        <v>209</v>
      </c>
      <c r="F56" s="7" t="s">
        <v>849</v>
      </c>
      <c r="G56" s="7" t="e" vm="10">
        <v>#VALUE!</v>
      </c>
      <c r="H56" s="7" t="s">
        <v>941</v>
      </c>
      <c r="I56" s="29" t="s">
        <v>942</v>
      </c>
      <c r="J56" s="7">
        <v>70</v>
      </c>
      <c r="K56" s="7">
        <v>1000</v>
      </c>
      <c r="L56" s="7" t="s">
        <v>1530</v>
      </c>
      <c r="M56" s="7" t="s">
        <v>1139</v>
      </c>
      <c r="N56" s="7" t="s">
        <v>1140</v>
      </c>
      <c r="O56" s="7" t="s">
        <v>0</v>
      </c>
      <c r="P56" s="7" t="s">
        <v>140</v>
      </c>
      <c r="Q56" s="7"/>
      <c r="R56" s="7"/>
      <c r="S56" s="7"/>
      <c r="T56" s="7"/>
      <c r="U56" s="31"/>
    </row>
    <row r="57" spans="2:21" ht="31.5" customHeight="1">
      <c r="B57" s="8">
        <v>54</v>
      </c>
      <c r="C57" s="7" t="s">
        <v>215</v>
      </c>
      <c r="D57" s="7" t="s">
        <v>766</v>
      </c>
      <c r="E57" s="7" t="s">
        <v>1313</v>
      </c>
      <c r="F57" s="7" t="s">
        <v>1</v>
      </c>
      <c r="G57" s="7" t="s">
        <v>217</v>
      </c>
      <c r="H57" s="7" t="s">
        <v>217</v>
      </c>
      <c r="I57" s="7" t="s">
        <v>218</v>
      </c>
      <c r="J57" s="7" t="str">
        <f>LEFT(I57,2)</f>
        <v>25</v>
      </c>
      <c r="K57" s="7" t="str">
        <f>RIGHT(I57,3)</f>
        <v xml:space="preserve">50 </v>
      </c>
      <c r="L57" s="7" t="s">
        <v>85</v>
      </c>
      <c r="M57" s="7" t="s">
        <v>982</v>
      </c>
      <c r="N57" s="7" t="s">
        <v>96</v>
      </c>
      <c r="O57" s="7" t="s">
        <v>139</v>
      </c>
      <c r="P57" s="7" t="s">
        <v>220</v>
      </c>
      <c r="Q57" s="7"/>
      <c r="R57" s="7"/>
      <c r="S57" s="7" t="s">
        <v>219</v>
      </c>
      <c r="T57" s="7" t="s">
        <v>92</v>
      </c>
      <c r="U57" s="31"/>
    </row>
    <row r="58" spans="2:21" ht="40" customHeight="1">
      <c r="B58" s="8">
        <v>55</v>
      </c>
      <c r="C58" s="7" t="s">
        <v>38</v>
      </c>
      <c r="D58" s="7" t="s">
        <v>818</v>
      </c>
      <c r="E58" s="7" t="s">
        <v>209</v>
      </c>
      <c r="F58" s="7" t="s">
        <v>94</v>
      </c>
      <c r="G58" s="7" t="e" vm="11">
        <v>#VALUE!</v>
      </c>
      <c r="H58" s="7" t="s">
        <v>171</v>
      </c>
      <c r="I58" s="29" t="s">
        <v>178</v>
      </c>
      <c r="J58" s="7" t="str">
        <f>LEFT(I58,2)</f>
        <v>20</v>
      </c>
      <c r="K58" s="7" t="str">
        <f>RIGHT(I58,3)</f>
        <v>100</v>
      </c>
      <c r="L58" s="7" t="s">
        <v>1530</v>
      </c>
      <c r="M58" s="7" t="s">
        <v>816</v>
      </c>
      <c r="N58" s="7" t="s">
        <v>92</v>
      </c>
      <c r="O58" s="7" t="s">
        <v>139</v>
      </c>
      <c r="P58" s="7" t="s">
        <v>817</v>
      </c>
      <c r="Q58" s="7"/>
      <c r="R58" s="7"/>
      <c r="S58" s="7" t="s">
        <v>420</v>
      </c>
      <c r="T58" s="7" t="s">
        <v>92</v>
      </c>
      <c r="U58" s="31"/>
    </row>
    <row r="59" spans="2:21" ht="31.5">
      <c r="B59" s="8">
        <v>56</v>
      </c>
      <c r="C59" s="7" t="s">
        <v>1285</v>
      </c>
      <c r="D59" s="7" t="s">
        <v>81</v>
      </c>
      <c r="E59" s="7" t="s">
        <v>1313</v>
      </c>
      <c r="F59" s="7" t="s">
        <v>1314</v>
      </c>
      <c r="G59" s="7" t="s">
        <v>217</v>
      </c>
      <c r="H59" s="7" t="s">
        <v>217</v>
      </c>
      <c r="I59" s="29" t="s">
        <v>1315</v>
      </c>
      <c r="J59" s="7">
        <v>10</v>
      </c>
      <c r="K59" s="7"/>
      <c r="L59" s="7" t="s">
        <v>1530</v>
      </c>
      <c r="M59" s="7"/>
      <c r="N59" s="7"/>
      <c r="O59" s="7" t="s">
        <v>0</v>
      </c>
      <c r="P59" s="7" t="s">
        <v>1317</v>
      </c>
      <c r="Q59" s="7" t="s">
        <v>1316</v>
      </c>
      <c r="R59" s="7"/>
      <c r="S59" s="7" t="s">
        <v>1322</v>
      </c>
      <c r="T59" s="7"/>
      <c r="U59" s="31"/>
    </row>
    <row r="60" spans="2:21" ht="42">
      <c r="B60" s="8">
        <v>57</v>
      </c>
      <c r="C60" s="7" t="s">
        <v>810</v>
      </c>
      <c r="D60" s="7" t="s">
        <v>813</v>
      </c>
      <c r="E60" s="7" t="s">
        <v>209</v>
      </c>
      <c r="F60" s="7" t="s">
        <v>811</v>
      </c>
      <c r="G60" s="7" t="e" vm="11">
        <v>#VALUE!</v>
      </c>
      <c r="H60" s="7" t="s">
        <v>812</v>
      </c>
      <c r="I60" s="29" t="s">
        <v>1029</v>
      </c>
      <c r="J60" s="7" t="str">
        <f>LEFT(I60,2)</f>
        <v>10</v>
      </c>
      <c r="K60" s="7">
        <v>25</v>
      </c>
      <c r="L60" s="7" t="s">
        <v>86</v>
      </c>
      <c r="M60" s="7" t="s">
        <v>815</v>
      </c>
      <c r="N60" s="7" t="s">
        <v>96</v>
      </c>
      <c r="O60" s="7" t="s">
        <v>139</v>
      </c>
      <c r="P60" s="7" t="s">
        <v>354</v>
      </c>
      <c r="Q60" s="7"/>
      <c r="R60" s="7"/>
      <c r="S60" s="7" t="s">
        <v>429</v>
      </c>
      <c r="T60" s="7" t="s">
        <v>96</v>
      </c>
      <c r="U60" s="31"/>
    </row>
    <row r="61" spans="2:21">
      <c r="B61" s="8">
        <v>58</v>
      </c>
      <c r="C61" s="7" t="s">
        <v>1286</v>
      </c>
      <c r="D61" s="7" t="s">
        <v>81</v>
      </c>
      <c r="E61" s="7" t="s">
        <v>1313</v>
      </c>
      <c r="F61" s="7"/>
      <c r="G61" s="7"/>
      <c r="H61" s="7"/>
      <c r="I61" s="7"/>
      <c r="J61" s="7"/>
      <c r="K61" s="7"/>
      <c r="L61" s="7"/>
      <c r="M61" s="7"/>
      <c r="N61" s="7"/>
      <c r="O61" s="7"/>
      <c r="P61" s="7"/>
      <c r="Q61" s="7"/>
      <c r="R61" s="7"/>
      <c r="S61" s="7" t="s">
        <v>1322</v>
      </c>
      <c r="T61" s="7"/>
      <c r="U61" s="31"/>
    </row>
    <row r="62" spans="2:21" ht="31.5" customHeight="1">
      <c r="B62" s="8">
        <v>59</v>
      </c>
      <c r="C62" s="7" t="s">
        <v>814</v>
      </c>
      <c r="D62" s="7" t="s">
        <v>813</v>
      </c>
      <c r="E62" s="7" t="s">
        <v>209</v>
      </c>
      <c r="F62" s="7" t="s">
        <v>94</v>
      </c>
      <c r="G62" s="7" t="e" vm="11">
        <v>#VALUE!</v>
      </c>
      <c r="H62" s="7" t="s">
        <v>812</v>
      </c>
      <c r="I62" s="29" t="s">
        <v>1028</v>
      </c>
      <c r="J62" s="7">
        <v>40</v>
      </c>
      <c r="K62" s="7">
        <v>125</v>
      </c>
      <c r="L62" s="7" t="s">
        <v>1530</v>
      </c>
      <c r="M62" s="7" t="s">
        <v>815</v>
      </c>
      <c r="N62" s="7" t="s">
        <v>96</v>
      </c>
      <c r="O62" s="7" t="s">
        <v>139</v>
      </c>
      <c r="P62" s="7" t="s">
        <v>354</v>
      </c>
      <c r="Q62" s="7"/>
      <c r="R62" s="7"/>
      <c r="S62" s="7" t="s">
        <v>429</v>
      </c>
      <c r="T62" s="7" t="s">
        <v>96</v>
      </c>
      <c r="U62" s="31"/>
    </row>
    <row r="63" spans="2:21" ht="31.5" customHeight="1">
      <c r="B63" s="8">
        <v>60</v>
      </c>
      <c r="C63" s="7" t="s">
        <v>1287</v>
      </c>
      <c r="D63" s="7" t="s">
        <v>81</v>
      </c>
      <c r="E63" s="7" t="s">
        <v>1313</v>
      </c>
      <c r="F63" s="7" t="s">
        <v>89</v>
      </c>
      <c r="G63" s="7" t="s">
        <v>864</v>
      </c>
      <c r="H63" s="7" t="s">
        <v>1318</v>
      </c>
      <c r="I63" s="29"/>
      <c r="J63" s="7"/>
      <c r="K63" s="7"/>
      <c r="L63" s="7"/>
      <c r="M63" s="7"/>
      <c r="N63" s="7"/>
      <c r="O63" s="7" t="s">
        <v>0</v>
      </c>
      <c r="P63" s="7" t="s">
        <v>1319</v>
      </c>
      <c r="Q63" s="7"/>
      <c r="R63" s="7"/>
      <c r="S63" s="7" t="s">
        <v>1322</v>
      </c>
      <c r="T63" s="7"/>
      <c r="U63" s="31"/>
    </row>
    <row r="64" spans="2:21" ht="31.5" customHeight="1">
      <c r="B64" s="8">
        <v>61</v>
      </c>
      <c r="C64" s="7" t="s">
        <v>331</v>
      </c>
      <c r="D64" s="7" t="s">
        <v>332</v>
      </c>
      <c r="E64" s="7" t="s">
        <v>209</v>
      </c>
      <c r="F64" s="7" t="s">
        <v>333</v>
      </c>
      <c r="G64" s="7" t="e" vm="3">
        <v>#VALUE!</v>
      </c>
      <c r="H64" s="7" t="s">
        <v>217</v>
      </c>
      <c r="I64" s="29" t="s">
        <v>167</v>
      </c>
      <c r="J64" s="3" t="str">
        <f>LEFT(I64,2)</f>
        <v xml:space="preserve">5 </v>
      </c>
      <c r="K64" s="3" t="str">
        <f>RIGHT(I64,3)</f>
        <v xml:space="preserve">20 </v>
      </c>
      <c r="L64" s="7" t="s">
        <v>1530</v>
      </c>
      <c r="M64" s="7" t="s">
        <v>334</v>
      </c>
      <c r="N64" s="7" t="s">
        <v>96</v>
      </c>
      <c r="O64" s="7" t="s">
        <v>0</v>
      </c>
      <c r="P64" s="7" t="s">
        <v>335</v>
      </c>
      <c r="Q64" s="7" cm="1" vm="12">
        <f t="array" aca="1" ref="Q64" ca="1">_FV(G64,"Population")</f>
        <v>2145906</v>
      </c>
      <c r="R64" s="7" t="s">
        <v>336</v>
      </c>
      <c r="S64" s="7" t="s">
        <v>165</v>
      </c>
      <c r="T64" s="7" t="s">
        <v>96</v>
      </c>
      <c r="U64" s="31"/>
    </row>
    <row r="65" spans="2:21" ht="31.5" customHeight="1">
      <c r="B65" s="8">
        <v>62</v>
      </c>
      <c r="C65" s="7" t="s">
        <v>1288</v>
      </c>
      <c r="D65" s="7"/>
      <c r="E65" s="7" t="s">
        <v>1313</v>
      </c>
      <c r="F65" s="7" t="s">
        <v>1320</v>
      </c>
      <c r="G65" s="7" t="s">
        <v>217</v>
      </c>
      <c r="H65" s="7" t="s">
        <v>217</v>
      </c>
      <c r="I65" s="29"/>
      <c r="J65" s="7"/>
      <c r="K65" s="7"/>
      <c r="L65" s="7" t="s">
        <v>1530</v>
      </c>
      <c r="M65" s="7"/>
      <c r="N65" s="7"/>
      <c r="O65" s="7" t="s">
        <v>0</v>
      </c>
      <c r="P65" s="7" t="s">
        <v>1321</v>
      </c>
      <c r="Q65" s="7"/>
      <c r="R65" s="7"/>
      <c r="S65" s="7" t="s">
        <v>1322</v>
      </c>
      <c r="T65" s="7"/>
      <c r="U65" s="31"/>
    </row>
    <row r="66" spans="2:21" ht="31.5" customHeight="1">
      <c r="B66" s="8">
        <v>63</v>
      </c>
      <c r="C66" s="7" t="s">
        <v>109</v>
      </c>
      <c r="D66" s="7" t="s">
        <v>357</v>
      </c>
      <c r="E66" s="7" t="s">
        <v>209</v>
      </c>
      <c r="F66" s="7" t="s">
        <v>1</v>
      </c>
      <c r="G66" s="7" t="e" vm="8">
        <v>#VALUE!</v>
      </c>
      <c r="H66" s="7" t="s">
        <v>149</v>
      </c>
      <c r="I66" s="29" t="s">
        <v>347</v>
      </c>
      <c r="J66" s="7" t="str">
        <f>LEFT(I66,3)</f>
        <v xml:space="preserve">5  </v>
      </c>
      <c r="K66" s="7" t="str">
        <f>RIGHT(I66,3)</f>
        <v xml:space="preserve"> 15</v>
      </c>
      <c r="L66" s="7" t="s">
        <v>1530</v>
      </c>
      <c r="M66" s="7" t="s">
        <v>355</v>
      </c>
      <c r="N66" s="7" t="s">
        <v>92</v>
      </c>
      <c r="O66" s="7" t="s">
        <v>0</v>
      </c>
      <c r="P66" s="7" t="s">
        <v>140</v>
      </c>
      <c r="Q66" s="7" t="s">
        <v>356</v>
      </c>
      <c r="R66" s="7"/>
      <c r="S66" s="7" t="s">
        <v>257</v>
      </c>
      <c r="T66" s="7" t="s">
        <v>92</v>
      </c>
      <c r="U66" s="31"/>
    </row>
    <row r="67" spans="2:21" ht="31.5" customHeight="1">
      <c r="B67" s="8">
        <v>64</v>
      </c>
      <c r="C67" s="7" t="s">
        <v>1289</v>
      </c>
      <c r="D67" s="7"/>
      <c r="E67" s="7" t="s">
        <v>1313</v>
      </c>
      <c r="F67" s="7" t="s">
        <v>1314</v>
      </c>
      <c r="G67" s="7" t="s">
        <v>217</v>
      </c>
      <c r="H67" s="7" t="s">
        <v>217</v>
      </c>
      <c r="I67" s="7"/>
      <c r="J67" s="7"/>
      <c r="K67" s="7"/>
      <c r="L67" s="7" t="s">
        <v>1206</v>
      </c>
      <c r="M67" s="7"/>
      <c r="N67" s="7"/>
      <c r="O67" s="7" t="s">
        <v>0</v>
      </c>
      <c r="P67" s="7" t="s">
        <v>1336</v>
      </c>
      <c r="Q67" s="7"/>
      <c r="R67" s="7"/>
      <c r="S67" s="7" t="s">
        <v>1337</v>
      </c>
      <c r="T67" s="7"/>
      <c r="U67" s="31"/>
    </row>
    <row r="68" spans="2:21" ht="31.5" customHeight="1">
      <c r="B68" s="8">
        <v>65</v>
      </c>
      <c r="C68" s="7" t="s">
        <v>954</v>
      </c>
      <c r="D68" s="7"/>
      <c r="E68" s="7" t="s">
        <v>209</v>
      </c>
      <c r="F68" s="7" t="s">
        <v>94</v>
      </c>
      <c r="G68" s="7" t="e" vm="3">
        <v>#VALUE!</v>
      </c>
      <c r="H68" s="7" t="s">
        <v>362</v>
      </c>
      <c r="I68" s="29" t="s">
        <v>597</v>
      </c>
      <c r="J68" s="7">
        <v>5</v>
      </c>
      <c r="K68" s="7">
        <v>20</v>
      </c>
      <c r="L68" s="7" t="s">
        <v>1530</v>
      </c>
      <c r="M68" s="7" t="s">
        <v>985</v>
      </c>
      <c r="N68" s="7"/>
      <c r="O68" s="7"/>
      <c r="P68" s="7" t="s">
        <v>140</v>
      </c>
      <c r="Q68" s="7"/>
      <c r="R68" s="7"/>
      <c r="S68" s="7"/>
      <c r="T68" s="7"/>
      <c r="U68" s="31"/>
    </row>
    <row r="69" spans="2:21" ht="31.5" customHeight="1">
      <c r="B69" s="8">
        <v>66</v>
      </c>
      <c r="C69" s="7" t="s">
        <v>147</v>
      </c>
      <c r="D69" s="7"/>
      <c r="E69" s="7" t="s">
        <v>80</v>
      </c>
      <c r="F69" s="7" t="s">
        <v>89</v>
      </c>
      <c r="G69" s="7" t="e" vm="11">
        <v>#VALUE!</v>
      </c>
      <c r="H69" s="7" t="s">
        <v>174</v>
      </c>
      <c r="I69" s="29" t="s">
        <v>173</v>
      </c>
      <c r="J69" s="7" t="str">
        <f>LEFT(I69,3)</f>
        <v xml:space="preserve">25 </v>
      </c>
      <c r="K69" s="7" t="str">
        <f>RIGHT(I69,3)</f>
        <v>100</v>
      </c>
      <c r="L69" s="7" t="s">
        <v>4</v>
      </c>
      <c r="M69" s="7" t="s">
        <v>175</v>
      </c>
      <c r="N69" s="7" t="s">
        <v>96</v>
      </c>
      <c r="O69" s="7" t="s">
        <v>0</v>
      </c>
      <c r="P69" s="7" t="s">
        <v>140</v>
      </c>
      <c r="Q69" s="7" t="s">
        <v>172</v>
      </c>
      <c r="R69" s="7" t="s">
        <v>176</v>
      </c>
      <c r="S69" s="7" t="s">
        <v>166</v>
      </c>
      <c r="T69" s="7" t="s">
        <v>92</v>
      </c>
      <c r="U69" s="31"/>
    </row>
    <row r="70" spans="2:21" ht="31.5" customHeight="1">
      <c r="B70" s="8">
        <v>67</v>
      </c>
      <c r="C70" s="7" t="s">
        <v>382</v>
      </c>
      <c r="D70" s="7" t="s">
        <v>372</v>
      </c>
      <c r="E70" s="7" t="s">
        <v>209</v>
      </c>
      <c r="F70" s="7" t="s">
        <v>94</v>
      </c>
      <c r="G70" s="7" t="e" vm="3">
        <v>#VALUE!</v>
      </c>
      <c r="H70" s="7" t="s">
        <v>362</v>
      </c>
      <c r="I70" s="29" t="s">
        <v>375</v>
      </c>
      <c r="J70" s="7" t="str">
        <f>LEFT(I70,3)</f>
        <v xml:space="preserve">7  </v>
      </c>
      <c r="K70" s="7" t="str">
        <f>RIGHT(I70,3)</f>
        <v xml:space="preserve"> 30</v>
      </c>
      <c r="L70" s="7" t="s">
        <v>86</v>
      </c>
      <c r="M70" s="7" t="s">
        <v>373</v>
      </c>
      <c r="N70" s="7" t="s">
        <v>92</v>
      </c>
      <c r="O70" s="7" t="s">
        <v>139</v>
      </c>
      <c r="P70" s="7" t="s">
        <v>374</v>
      </c>
      <c r="Q70" s="7"/>
      <c r="R70" s="7"/>
      <c r="S70" s="7" t="s">
        <v>169</v>
      </c>
      <c r="T70" s="7" t="s">
        <v>96</v>
      </c>
      <c r="U70" s="31"/>
    </row>
    <row r="71" spans="2:21" ht="31.5" customHeight="1">
      <c r="B71" s="8">
        <v>68</v>
      </c>
      <c r="C71" s="7" t="s">
        <v>13</v>
      </c>
      <c r="D71" s="7" t="s">
        <v>245</v>
      </c>
      <c r="E71" s="7" t="s">
        <v>80</v>
      </c>
      <c r="F71" s="7" t="s">
        <v>240</v>
      </c>
      <c r="G71" s="7" t="e" vm="6">
        <v>#VALUE!</v>
      </c>
      <c r="H71" s="7" t="s">
        <v>1</v>
      </c>
      <c r="I71" s="29" t="s">
        <v>1202</v>
      </c>
      <c r="J71" s="7" t="str">
        <f>LEFT(I71,3)</f>
        <v>25-</v>
      </c>
      <c r="K71" s="7" t="str">
        <f>RIGHT(I71,3)</f>
        <v>-50</v>
      </c>
      <c r="L71" s="7" t="s">
        <v>1530</v>
      </c>
      <c r="M71" s="7" t="s">
        <v>1300</v>
      </c>
      <c r="N71" s="7" t="s">
        <v>96</v>
      </c>
      <c r="O71" s="7" t="s">
        <v>0</v>
      </c>
      <c r="P71" s="7" t="s">
        <v>1200</v>
      </c>
      <c r="Q71" s="7" t="s">
        <v>1201</v>
      </c>
      <c r="R71" s="7"/>
      <c r="S71" s="7" t="s">
        <v>1203</v>
      </c>
      <c r="T71" s="7" t="s">
        <v>96</v>
      </c>
      <c r="U71" s="31" t="s">
        <v>1204</v>
      </c>
    </row>
    <row r="72" spans="2:21" ht="31.5" customHeight="1">
      <c r="B72" s="8">
        <v>69</v>
      </c>
      <c r="C72" s="7" t="s">
        <v>392</v>
      </c>
      <c r="D72" s="7" t="s">
        <v>383</v>
      </c>
      <c r="E72" s="7" t="s">
        <v>209</v>
      </c>
      <c r="F72" s="7" t="s">
        <v>380</v>
      </c>
      <c r="G72" s="7" t="e" vm="3">
        <v>#VALUE!</v>
      </c>
      <c r="H72" s="7" t="s">
        <v>378</v>
      </c>
      <c r="I72" s="29" t="s">
        <v>384</v>
      </c>
      <c r="J72" s="7" t="str">
        <f>LEFT(I72,3)</f>
        <v xml:space="preserve">15 </v>
      </c>
      <c r="K72" s="7" t="str">
        <f>RIGHT(I72,3)</f>
        <v xml:space="preserve"> 25</v>
      </c>
      <c r="L72" s="7" t="s">
        <v>1530</v>
      </c>
      <c r="M72" s="7" t="s">
        <v>386</v>
      </c>
      <c r="N72" s="7" t="s">
        <v>92</v>
      </c>
      <c r="O72" s="7" t="s">
        <v>0</v>
      </c>
      <c r="P72" s="7" t="s">
        <v>140</v>
      </c>
      <c r="Q72" s="7"/>
      <c r="R72" s="7"/>
      <c r="S72" s="7" t="s">
        <v>377</v>
      </c>
      <c r="T72" s="7" t="s">
        <v>96</v>
      </c>
      <c r="U72" s="31"/>
    </row>
    <row r="73" spans="2:21" ht="31.5" customHeight="1">
      <c r="B73" s="8">
        <v>70</v>
      </c>
      <c r="C73" s="7" t="s">
        <v>42</v>
      </c>
      <c r="D73" s="7" t="s">
        <v>230</v>
      </c>
      <c r="E73" s="7" t="s">
        <v>80</v>
      </c>
      <c r="F73" s="7" t="s">
        <v>94</v>
      </c>
      <c r="G73" s="7" t="e" vm="6">
        <v>#VALUE!</v>
      </c>
      <c r="H73" s="7" t="s">
        <v>149</v>
      </c>
      <c r="I73" s="7" t="s">
        <v>93</v>
      </c>
      <c r="J73" s="7" t="str">
        <f>LEFT(I73,2)</f>
        <v xml:space="preserve">5 </v>
      </c>
      <c r="K73" s="7" t="str">
        <f>RIGHT(I73,3)</f>
        <v>100</v>
      </c>
      <c r="L73" s="7" t="s">
        <v>200</v>
      </c>
      <c r="M73" s="7" t="s">
        <v>95</v>
      </c>
      <c r="N73" s="7" t="s">
        <v>96</v>
      </c>
      <c r="O73" s="7" t="s">
        <v>0</v>
      </c>
      <c r="P73" s="7" t="s">
        <v>140</v>
      </c>
      <c r="Q73" s="7"/>
      <c r="R73" s="7"/>
      <c r="S73" s="7" t="s">
        <v>184</v>
      </c>
      <c r="T73" s="7" t="s">
        <v>96</v>
      </c>
      <c r="U73" s="31"/>
    </row>
    <row r="74" spans="2:21" ht="31.5" customHeight="1">
      <c r="B74" s="8">
        <v>71</v>
      </c>
      <c r="C74" s="7" t="s">
        <v>393</v>
      </c>
      <c r="D74" s="7" t="s">
        <v>398</v>
      </c>
      <c r="E74" s="7" t="s">
        <v>209</v>
      </c>
      <c r="F74" s="7" t="s">
        <v>94</v>
      </c>
      <c r="G74" s="7" t="e" vm="11">
        <v>#VALUE!</v>
      </c>
      <c r="H74" s="7" t="s">
        <v>171</v>
      </c>
      <c r="I74" s="29" t="s">
        <v>396</v>
      </c>
      <c r="J74" s="7" t="str">
        <f>LEFT(I74,3)</f>
        <v>100</v>
      </c>
      <c r="K74" s="7">
        <v>1000</v>
      </c>
      <c r="L74" s="7" t="s">
        <v>85</v>
      </c>
      <c r="M74" s="7" t="s">
        <v>395</v>
      </c>
      <c r="N74" s="7" t="s">
        <v>92</v>
      </c>
      <c r="O74" s="7" t="s">
        <v>0</v>
      </c>
      <c r="P74" s="7" t="s">
        <v>140</v>
      </c>
      <c r="Q74" s="7" t="s">
        <v>394</v>
      </c>
      <c r="R74" s="7"/>
      <c r="S74" s="7" t="s">
        <v>417</v>
      </c>
      <c r="T74" s="7" t="s">
        <v>92</v>
      </c>
      <c r="U74" s="31"/>
    </row>
    <row r="75" spans="2:21" ht="31.5" customHeight="1">
      <c r="B75" s="8">
        <v>72</v>
      </c>
      <c r="C75" s="7" t="s">
        <v>368</v>
      </c>
      <c r="D75" s="7" t="s">
        <v>359</v>
      </c>
      <c r="E75" s="7" t="s">
        <v>80</v>
      </c>
      <c r="F75" s="7" t="s">
        <v>371</v>
      </c>
      <c r="G75" s="7" t="e" vm="3">
        <v>#VALUE!</v>
      </c>
      <c r="H75" s="7" t="s">
        <v>362</v>
      </c>
      <c r="I75" s="29" t="s">
        <v>367</v>
      </c>
      <c r="J75" s="7" t="str">
        <f>LEFT(I75,3)</f>
        <v xml:space="preserve">50 </v>
      </c>
      <c r="K75" s="7" t="str">
        <f>RIGHT(I75,3)</f>
        <v>150</v>
      </c>
      <c r="L75" s="7" t="s">
        <v>1530</v>
      </c>
      <c r="M75" s="7" t="s">
        <v>952</v>
      </c>
      <c r="N75" s="7" t="s">
        <v>96</v>
      </c>
      <c r="O75" s="7" t="s">
        <v>139</v>
      </c>
      <c r="P75" s="7" t="s">
        <v>1052</v>
      </c>
      <c r="Q75" s="7" t="s">
        <v>470</v>
      </c>
      <c r="R75" s="7" t="s">
        <v>559</v>
      </c>
      <c r="S75" s="7" t="s">
        <v>358</v>
      </c>
      <c r="T75" s="7" t="s">
        <v>96</v>
      </c>
      <c r="U75" s="31"/>
    </row>
    <row r="76" spans="2:21" ht="31.5" customHeight="1">
      <c r="B76" s="8">
        <v>73</v>
      </c>
      <c r="C76" s="7" t="s">
        <v>47</v>
      </c>
      <c r="D76" s="7" t="s">
        <v>400</v>
      </c>
      <c r="E76" s="7" t="s">
        <v>209</v>
      </c>
      <c r="F76" s="7" t="s">
        <v>94</v>
      </c>
      <c r="G76" s="7" t="e" vm="3">
        <v>#VALUE!</v>
      </c>
      <c r="H76" s="7" t="s">
        <v>409</v>
      </c>
      <c r="I76" s="29" t="s">
        <v>407</v>
      </c>
      <c r="J76" s="7" t="str">
        <f>LEFT(I76,3)</f>
        <v xml:space="preserve">50 </v>
      </c>
      <c r="K76" s="7" t="str">
        <f>RIGHT(I76,3)</f>
        <v>150</v>
      </c>
      <c r="L76" s="7" t="s">
        <v>1530</v>
      </c>
      <c r="M76" s="7" t="s">
        <v>399</v>
      </c>
      <c r="N76" s="7" t="s">
        <v>92</v>
      </c>
      <c r="O76" s="7" t="s">
        <v>0</v>
      </c>
      <c r="P76" s="7" t="s">
        <v>410</v>
      </c>
      <c r="Q76" s="7" t="s">
        <v>408</v>
      </c>
      <c r="R76" s="7"/>
      <c r="S76" s="7" t="s">
        <v>418</v>
      </c>
      <c r="T76" s="7" t="s">
        <v>96</v>
      </c>
      <c r="U76" s="31"/>
    </row>
    <row r="77" spans="2:21" ht="31.5" customHeight="1">
      <c r="B77" s="8">
        <v>74</v>
      </c>
      <c r="C77" s="7" t="s">
        <v>957</v>
      </c>
      <c r="D77" s="7" t="s">
        <v>360</v>
      </c>
      <c r="E77" s="7" t="s">
        <v>80</v>
      </c>
      <c r="F77" s="7" t="s">
        <v>94</v>
      </c>
      <c r="G77" s="7" t="e" vm="3">
        <v>#VALUE!</v>
      </c>
      <c r="H77" s="7" t="s">
        <v>362</v>
      </c>
      <c r="I77" s="29" t="s">
        <v>953</v>
      </c>
      <c r="J77" s="7" t="str">
        <f>LEFT(I77,3)</f>
        <v xml:space="preserve">12 </v>
      </c>
      <c r="K77" s="7" t="str">
        <f>RIGHT(I77,3)</f>
        <v xml:space="preserve"> 50</v>
      </c>
      <c r="L77" s="7" t="s">
        <v>86</v>
      </c>
      <c r="M77" s="7" t="s">
        <v>951</v>
      </c>
      <c r="N77" s="7" t="s">
        <v>96</v>
      </c>
      <c r="O77" s="7" t="s">
        <v>0</v>
      </c>
      <c r="P77" s="7" t="s">
        <v>140</v>
      </c>
      <c r="Q77" s="7" t="s">
        <v>363</v>
      </c>
      <c r="R77" s="7" t="s">
        <v>361</v>
      </c>
      <c r="S77" s="7" t="s">
        <v>169</v>
      </c>
      <c r="T77" s="7" t="s">
        <v>96</v>
      </c>
      <c r="U77" s="31"/>
    </row>
    <row r="78" spans="2:21" ht="31.5" customHeight="1">
      <c r="B78" s="8">
        <v>75</v>
      </c>
      <c r="C78" s="7" t="s">
        <v>129</v>
      </c>
      <c r="D78" s="7" t="s">
        <v>405</v>
      </c>
      <c r="E78" s="7" t="s">
        <v>209</v>
      </c>
      <c r="F78" s="7" t="s">
        <v>401</v>
      </c>
      <c r="G78" s="7" t="e" vm="3">
        <v>#VALUE!</v>
      </c>
      <c r="H78" s="7" t="s">
        <v>210</v>
      </c>
      <c r="I78" s="29" t="s">
        <v>402</v>
      </c>
      <c r="J78" s="7" t="str">
        <f>LEFT(I78,3)</f>
        <v xml:space="preserve">1  </v>
      </c>
      <c r="K78" s="7" t="str">
        <f>RIGHT(I78,3)</f>
        <v xml:space="preserve"> 20</v>
      </c>
      <c r="L78" s="7" t="s">
        <v>1530</v>
      </c>
      <c r="M78" s="7" t="s">
        <v>404</v>
      </c>
      <c r="N78" s="7" t="s">
        <v>92</v>
      </c>
      <c r="O78" s="7" t="s">
        <v>0</v>
      </c>
      <c r="P78" s="7" t="s">
        <v>140</v>
      </c>
      <c r="Q78" s="7" t="s">
        <v>403</v>
      </c>
      <c r="R78" s="7"/>
      <c r="S78" s="7" t="s">
        <v>419</v>
      </c>
      <c r="T78" s="7" t="s">
        <v>92</v>
      </c>
      <c r="U78" s="31"/>
    </row>
    <row r="79" spans="2:21" ht="31.5" customHeight="1">
      <c r="B79" s="8">
        <v>76</v>
      </c>
      <c r="C79" s="7" t="s">
        <v>544</v>
      </c>
      <c r="D79" s="7" t="s">
        <v>547</v>
      </c>
      <c r="E79" s="7" t="s">
        <v>80</v>
      </c>
      <c r="F79" s="7" t="s">
        <v>480</v>
      </c>
      <c r="G79" s="7" t="e" vm="3">
        <v>#VALUE!</v>
      </c>
      <c r="H79" s="7" t="s">
        <v>217</v>
      </c>
      <c r="I79" s="29" t="s">
        <v>548</v>
      </c>
      <c r="J79" s="7" t="str">
        <f>LEFT(I79,2)</f>
        <v xml:space="preserve">5 </v>
      </c>
      <c r="K79" s="7" t="str">
        <f>RIGHT(I79,3)</f>
        <v xml:space="preserve"> 80</v>
      </c>
      <c r="L79" s="7" t="s">
        <v>4</v>
      </c>
      <c r="M79" s="7" t="s">
        <v>545</v>
      </c>
      <c r="N79" s="7" t="s">
        <v>92</v>
      </c>
      <c r="O79" s="7" t="s">
        <v>0</v>
      </c>
      <c r="P79" s="7" t="s">
        <v>140</v>
      </c>
      <c r="Q79" s="7" t="s">
        <v>542</v>
      </c>
      <c r="R79" s="7"/>
      <c r="S79" s="7" t="s">
        <v>417</v>
      </c>
      <c r="T79" s="7" t="s">
        <v>92</v>
      </c>
      <c r="U79" s="31"/>
    </row>
    <row r="80" spans="2:21" ht="31.5" customHeight="1">
      <c r="B80" s="8">
        <v>77</v>
      </c>
      <c r="C80" s="7" t="s">
        <v>65</v>
      </c>
      <c r="D80" s="7" t="s">
        <v>406</v>
      </c>
      <c r="E80" s="7" t="s">
        <v>209</v>
      </c>
      <c r="F80" s="7" t="s">
        <v>412</v>
      </c>
      <c r="G80" s="7" t="e" vm="11">
        <v>#VALUE!</v>
      </c>
      <c r="H80" s="7" t="s">
        <v>413</v>
      </c>
      <c r="I80" s="29" t="s">
        <v>414</v>
      </c>
      <c r="J80" s="7" t="str">
        <f>LEFT(I80,3)</f>
        <v xml:space="preserve">75 </v>
      </c>
      <c r="K80" s="34">
        <v>1500</v>
      </c>
      <c r="L80" s="7" t="s">
        <v>1530</v>
      </c>
      <c r="M80" s="7" t="s">
        <v>415</v>
      </c>
      <c r="N80" s="7" t="s">
        <v>92</v>
      </c>
      <c r="O80" s="7" t="s">
        <v>139</v>
      </c>
      <c r="P80" s="7" t="s">
        <v>411</v>
      </c>
      <c r="Q80" s="7" t="s">
        <v>416</v>
      </c>
      <c r="R80" s="7"/>
      <c r="S80" s="7" t="s">
        <v>420</v>
      </c>
      <c r="T80" s="7" t="s">
        <v>92</v>
      </c>
      <c r="U80" s="31"/>
    </row>
    <row r="81" spans="2:21" ht="31.5" customHeight="1">
      <c r="B81" s="8">
        <v>78</v>
      </c>
      <c r="C81" s="7" t="s">
        <v>1205</v>
      </c>
      <c r="D81" s="7" t="s">
        <v>1226</v>
      </c>
      <c r="E81" s="7" t="s">
        <v>80</v>
      </c>
      <c r="F81" s="7" t="s">
        <v>1</v>
      </c>
      <c r="G81" s="7" t="e" vm="3">
        <v>#VALUE!</v>
      </c>
      <c r="H81" s="7" t="s">
        <v>1108</v>
      </c>
      <c r="I81" s="27" t="s">
        <v>1227</v>
      </c>
      <c r="J81" s="7">
        <v>5</v>
      </c>
      <c r="K81" s="7">
        <v>15</v>
      </c>
      <c r="L81" s="7" t="s">
        <v>200</v>
      </c>
      <c r="M81" s="7" t="s">
        <v>1229</v>
      </c>
      <c r="N81" s="7" t="s">
        <v>96</v>
      </c>
      <c r="O81" s="7" t="s">
        <v>0</v>
      </c>
      <c r="P81" s="7" t="s">
        <v>1209</v>
      </c>
      <c r="Q81" s="7" t="s">
        <v>1210</v>
      </c>
      <c r="R81" s="7"/>
      <c r="S81" s="7" t="s">
        <v>1230</v>
      </c>
      <c r="T81" s="7" t="s">
        <v>1140</v>
      </c>
      <c r="U81" s="31"/>
    </row>
    <row r="82" spans="2:21" ht="31.5" customHeight="1">
      <c r="B82" s="8">
        <v>79</v>
      </c>
      <c r="C82" s="7" t="s">
        <v>304</v>
      </c>
      <c r="D82" s="7" t="s">
        <v>424</v>
      </c>
      <c r="E82" s="7" t="s">
        <v>209</v>
      </c>
      <c r="F82" s="7" t="s">
        <v>1</v>
      </c>
      <c r="G82" s="7" t="e" vm="3">
        <v>#VALUE!</v>
      </c>
      <c r="H82" s="7" t="s">
        <v>217</v>
      </c>
      <c r="I82" s="29" t="s">
        <v>421</v>
      </c>
      <c r="J82" s="7" t="str">
        <f>LEFT(I82,3)</f>
        <v xml:space="preserve">1  </v>
      </c>
      <c r="K82" s="7" t="str">
        <f>RIGHT(I82,3)</f>
        <v xml:space="preserve"> 15</v>
      </c>
      <c r="L82" s="7" t="s">
        <v>86</v>
      </c>
      <c r="M82" s="7" t="s">
        <v>422</v>
      </c>
      <c r="N82" s="7" t="s">
        <v>92</v>
      </c>
      <c r="O82" s="7" t="s">
        <v>0</v>
      </c>
      <c r="P82" s="7" t="s">
        <v>140</v>
      </c>
      <c r="Q82" s="7"/>
      <c r="R82" s="7"/>
      <c r="S82" s="7" t="s">
        <v>423</v>
      </c>
      <c r="T82" s="7" t="s">
        <v>92</v>
      </c>
      <c r="U82" s="31"/>
    </row>
    <row r="83" spans="2:21" ht="31.5" customHeight="1">
      <c r="B83" s="8">
        <v>80</v>
      </c>
      <c r="C83" s="7" t="s">
        <v>120</v>
      </c>
      <c r="D83" s="7" t="s">
        <v>868</v>
      </c>
      <c r="E83" s="7" t="s">
        <v>80</v>
      </c>
      <c r="F83" s="7" t="s">
        <v>1</v>
      </c>
      <c r="G83" s="7" t="s">
        <v>217</v>
      </c>
      <c r="H83" s="7" t="s">
        <v>869</v>
      </c>
      <c r="I83" s="7"/>
      <c r="J83" s="7"/>
      <c r="K83" s="7"/>
      <c r="L83" s="7"/>
      <c r="M83" s="7"/>
      <c r="N83" s="7"/>
      <c r="O83" s="7" t="s">
        <v>0</v>
      </c>
      <c r="P83" s="7" t="s">
        <v>140</v>
      </c>
      <c r="Q83" s="7"/>
      <c r="R83" s="7"/>
      <c r="S83" s="7"/>
      <c r="T83" s="7"/>
      <c r="U83" s="31"/>
    </row>
    <row r="84" spans="2:21" ht="31.5" customHeight="1">
      <c r="B84" s="8">
        <v>81</v>
      </c>
      <c r="C84" s="7" t="s">
        <v>110</v>
      </c>
      <c r="D84" s="7" t="s">
        <v>427</v>
      </c>
      <c r="E84" s="7" t="s">
        <v>209</v>
      </c>
      <c r="F84" s="7" t="s">
        <v>426</v>
      </c>
      <c r="G84" s="7" t="e" vm="13">
        <v>#VALUE!</v>
      </c>
      <c r="H84" s="7" t="s">
        <v>425</v>
      </c>
      <c r="I84" s="7"/>
      <c r="J84" s="7"/>
      <c r="K84" s="7"/>
      <c r="L84" s="7" t="s">
        <v>1530</v>
      </c>
      <c r="M84" s="7" t="s">
        <v>430</v>
      </c>
      <c r="N84" s="7" t="s">
        <v>92</v>
      </c>
      <c r="O84" s="7" t="s">
        <v>0</v>
      </c>
      <c r="P84" s="7" t="s">
        <v>428</v>
      </c>
      <c r="Q84" s="7" t="s">
        <v>944</v>
      </c>
      <c r="R84" s="7"/>
      <c r="S84" s="7" t="s">
        <v>429</v>
      </c>
      <c r="T84" s="7" t="s">
        <v>92</v>
      </c>
      <c r="U84" s="31"/>
    </row>
    <row r="85" spans="2:21" ht="31.5" customHeight="1">
      <c r="B85" s="8">
        <v>82</v>
      </c>
      <c r="C85" s="7" t="s">
        <v>760</v>
      </c>
      <c r="D85" s="7" t="s">
        <v>1275</v>
      </c>
      <c r="E85" s="7" t="s">
        <v>80</v>
      </c>
      <c r="F85" s="7" t="s">
        <v>763</v>
      </c>
      <c r="G85" s="7" t="s">
        <v>171</v>
      </c>
      <c r="H85" s="7" t="s">
        <v>764</v>
      </c>
      <c r="I85" s="7" t="s">
        <v>690</v>
      </c>
      <c r="J85" s="7">
        <v>50</v>
      </c>
      <c r="K85" s="7">
        <v>300</v>
      </c>
      <c r="L85" s="7" t="s">
        <v>1530</v>
      </c>
      <c r="M85" s="7" t="s">
        <v>765</v>
      </c>
      <c r="N85" s="7"/>
      <c r="O85" s="7" t="s">
        <v>139</v>
      </c>
      <c r="P85" s="7" t="s">
        <v>762</v>
      </c>
      <c r="Q85" s="7" t="s">
        <v>761</v>
      </c>
      <c r="R85" s="7"/>
      <c r="S85" s="7" t="s">
        <v>1276</v>
      </c>
      <c r="T85" s="7"/>
      <c r="U85" s="31"/>
    </row>
    <row r="86" spans="2:21" ht="31.5" customHeight="1">
      <c r="B86" s="8">
        <v>83</v>
      </c>
      <c r="C86" s="7" t="s">
        <v>1168</v>
      </c>
      <c r="D86" s="7"/>
      <c r="E86" s="7" t="s">
        <v>209</v>
      </c>
      <c r="F86" s="7" t="s">
        <v>1171</v>
      </c>
      <c r="G86" s="7" t="s">
        <v>1170</v>
      </c>
      <c r="H86" s="7" t="s">
        <v>1169</v>
      </c>
      <c r="I86" s="29" t="s">
        <v>1184</v>
      </c>
      <c r="J86" s="7">
        <v>160</v>
      </c>
      <c r="K86" s="7">
        <v>1000</v>
      </c>
      <c r="L86" s="7"/>
      <c r="M86" s="7"/>
      <c r="N86" s="7"/>
      <c r="O86" s="7" t="s">
        <v>0</v>
      </c>
      <c r="P86" s="7" t="s">
        <v>1185</v>
      </c>
      <c r="Q86" s="7"/>
      <c r="R86" s="7"/>
      <c r="S86" s="7" t="s">
        <v>1186</v>
      </c>
      <c r="T86" s="7"/>
      <c r="U86" s="31"/>
    </row>
    <row r="87" spans="2:21" ht="31.5" customHeight="1">
      <c r="B87" s="8">
        <v>84</v>
      </c>
      <c r="C87" s="7" t="s">
        <v>124</v>
      </c>
      <c r="D87" s="7" t="s">
        <v>598</v>
      </c>
      <c r="E87" s="7" t="s">
        <v>80</v>
      </c>
      <c r="F87" s="7" t="s">
        <v>1</v>
      </c>
      <c r="G87" s="7" t="s">
        <v>217</v>
      </c>
      <c r="H87" s="7" t="s">
        <v>217</v>
      </c>
      <c r="I87" s="7" t="s">
        <v>597</v>
      </c>
      <c r="J87" s="7">
        <v>5</v>
      </c>
      <c r="K87" s="7">
        <v>20</v>
      </c>
      <c r="L87" s="7" t="s">
        <v>86</v>
      </c>
      <c r="M87" s="7" t="s">
        <v>599</v>
      </c>
      <c r="N87" s="7" t="s">
        <v>96</v>
      </c>
      <c r="O87" s="7" t="s">
        <v>0</v>
      </c>
      <c r="P87" s="7" t="s">
        <v>140</v>
      </c>
      <c r="Q87" s="7"/>
      <c r="R87" s="7"/>
      <c r="S87" s="7" t="s">
        <v>567</v>
      </c>
      <c r="T87" s="7"/>
      <c r="U87" s="31"/>
    </row>
    <row r="88" spans="2:21" ht="31.5" customHeight="1">
      <c r="B88" s="8">
        <v>85</v>
      </c>
      <c r="C88" s="7" t="s">
        <v>69</v>
      </c>
      <c r="D88" s="7" t="s">
        <v>450</v>
      </c>
      <c r="E88" s="7" t="s">
        <v>209</v>
      </c>
      <c r="F88" s="7" t="s">
        <v>445</v>
      </c>
      <c r="G88" s="7" t="e" vm="11">
        <v>#VALUE!</v>
      </c>
      <c r="H88" s="7" t="s">
        <v>447</v>
      </c>
      <c r="I88" s="29" t="s">
        <v>448</v>
      </c>
      <c r="J88" s="7" t="str">
        <f>LEFT(I88,3)</f>
        <v>200</v>
      </c>
      <c r="K88" s="7" t="str">
        <f>RIGHT(I88,5)</f>
        <v>1 000</v>
      </c>
      <c r="L88" s="7" t="s">
        <v>85</v>
      </c>
      <c r="M88" s="7" t="s">
        <v>1141</v>
      </c>
      <c r="N88" s="7" t="s">
        <v>96</v>
      </c>
      <c r="O88" s="7" t="s">
        <v>0</v>
      </c>
      <c r="P88" s="7" t="s">
        <v>140</v>
      </c>
      <c r="Q88" s="7" t="s">
        <v>449</v>
      </c>
      <c r="R88" s="7" t="s">
        <v>446</v>
      </c>
      <c r="S88" s="7" t="s">
        <v>417</v>
      </c>
      <c r="T88" s="7" t="s">
        <v>92</v>
      </c>
      <c r="U88" s="31"/>
    </row>
    <row r="89" spans="2:21" ht="31.5" customHeight="1">
      <c r="B89" s="8">
        <v>86</v>
      </c>
      <c r="C89" s="7" t="s">
        <v>275</v>
      </c>
      <c r="D89" s="7" t="s">
        <v>283</v>
      </c>
      <c r="E89" s="7" t="s">
        <v>265</v>
      </c>
      <c r="F89" s="7" t="s">
        <v>1</v>
      </c>
      <c r="G89" s="7" t="e" vm="6">
        <v>#VALUE!</v>
      </c>
      <c r="H89" s="7"/>
      <c r="I89" s="29" t="s">
        <v>280</v>
      </c>
      <c r="J89" s="7" t="str">
        <f>LEFT(I89,2)</f>
        <v xml:space="preserve">1 </v>
      </c>
      <c r="K89" s="7" t="str">
        <f>RIGHT(I89,3)</f>
        <v xml:space="preserve">10 </v>
      </c>
      <c r="L89" s="7" t="s">
        <v>86</v>
      </c>
      <c r="M89" s="7" t="s">
        <v>284</v>
      </c>
      <c r="N89" s="7" t="s">
        <v>92</v>
      </c>
      <c r="O89" s="7" t="s">
        <v>0</v>
      </c>
      <c r="P89" s="7" t="s">
        <v>140</v>
      </c>
      <c r="Q89" s="7"/>
      <c r="R89" s="7"/>
      <c r="S89" s="7" t="s">
        <v>169</v>
      </c>
      <c r="T89" s="7" t="s">
        <v>96</v>
      </c>
      <c r="U89" s="31"/>
    </row>
    <row r="90" spans="2:21" ht="31.5" customHeight="1">
      <c r="B90" s="8">
        <v>87</v>
      </c>
      <c r="C90" s="7" t="s">
        <v>64</v>
      </c>
      <c r="D90" s="7" t="s">
        <v>455</v>
      </c>
      <c r="E90" s="7" t="s">
        <v>209</v>
      </c>
      <c r="F90" s="7" t="s">
        <v>317</v>
      </c>
      <c r="G90" s="7" t="e" vm="11">
        <v>#VALUE!</v>
      </c>
      <c r="H90" s="7" t="s">
        <v>171</v>
      </c>
      <c r="I90" s="29" t="s">
        <v>456</v>
      </c>
      <c r="J90" s="7" t="str">
        <f>LEFT(I90,3)</f>
        <v xml:space="preserve">10 </v>
      </c>
      <c r="K90" s="7">
        <v>100</v>
      </c>
      <c r="L90" s="7" t="s">
        <v>1530</v>
      </c>
      <c r="M90" s="7" t="s">
        <v>457</v>
      </c>
      <c r="N90" s="7" t="s">
        <v>92</v>
      </c>
      <c r="O90" s="7" t="s">
        <v>139</v>
      </c>
      <c r="P90" s="7" t="s">
        <v>454</v>
      </c>
      <c r="Q90" s="7" t="s">
        <v>453</v>
      </c>
      <c r="R90" s="7"/>
      <c r="S90" s="7" t="s">
        <v>429</v>
      </c>
      <c r="T90" s="7" t="s">
        <v>92</v>
      </c>
      <c r="U90" s="31"/>
    </row>
    <row r="91" spans="2:21" ht="31.5" customHeight="1">
      <c r="B91" s="8">
        <v>88</v>
      </c>
      <c r="C91" s="7" t="s">
        <v>1439</v>
      </c>
      <c r="D91" s="7" t="s">
        <v>276</v>
      </c>
      <c r="E91" s="7" t="s">
        <v>265</v>
      </c>
      <c r="F91" s="7" t="s">
        <v>1</v>
      </c>
      <c r="G91" s="7" t="e" vm="6">
        <v>#VALUE!</v>
      </c>
      <c r="H91" s="7"/>
      <c r="I91" s="29" t="s">
        <v>281</v>
      </c>
      <c r="J91" s="7" t="str">
        <f>LEFT(I91,2)</f>
        <v>10</v>
      </c>
      <c r="K91" s="7" t="str">
        <f>RIGHT(I91,3)</f>
        <v xml:space="preserve">30 </v>
      </c>
      <c r="L91" s="7" t="s">
        <v>86</v>
      </c>
      <c r="M91" s="7" t="s">
        <v>284</v>
      </c>
      <c r="N91" s="7" t="s">
        <v>92</v>
      </c>
      <c r="O91" s="7" t="s">
        <v>0</v>
      </c>
      <c r="P91" s="7" t="s">
        <v>140</v>
      </c>
      <c r="Q91" s="7"/>
      <c r="R91" s="7"/>
      <c r="S91" s="7" t="s">
        <v>169</v>
      </c>
      <c r="T91" s="7" t="s">
        <v>96</v>
      </c>
      <c r="U91" s="31"/>
    </row>
    <row r="92" spans="2:21" ht="31.5" customHeight="1">
      <c r="B92" s="8">
        <v>89</v>
      </c>
      <c r="C92" s="7" t="s">
        <v>468</v>
      </c>
      <c r="D92" s="7" t="s">
        <v>474</v>
      </c>
      <c r="E92" s="7" t="s">
        <v>209</v>
      </c>
      <c r="F92" s="7" t="s">
        <v>1</v>
      </c>
      <c r="G92" s="7" t="e" vm="3">
        <v>#VALUE!</v>
      </c>
      <c r="H92" s="7" t="s">
        <v>472</v>
      </c>
      <c r="I92" s="29" t="s">
        <v>475</v>
      </c>
      <c r="J92" s="7" t="str">
        <f>LEFT(I92,3)</f>
        <v xml:space="preserve">10 </v>
      </c>
      <c r="K92" s="7" t="str">
        <f>RIGHT(I92,3)</f>
        <v xml:space="preserve"> 50</v>
      </c>
      <c r="L92" s="7" t="s">
        <v>86</v>
      </c>
      <c r="M92" s="7" t="s">
        <v>478</v>
      </c>
      <c r="N92" s="7" t="s">
        <v>92</v>
      </c>
      <c r="O92" s="7" t="s">
        <v>0</v>
      </c>
      <c r="P92" s="7" t="s">
        <v>140</v>
      </c>
      <c r="Q92" s="7" t="s">
        <v>477</v>
      </c>
      <c r="R92" s="7"/>
      <c r="S92" s="7" t="s">
        <v>476</v>
      </c>
      <c r="T92" s="7" t="s">
        <v>92</v>
      </c>
      <c r="U92" s="31"/>
    </row>
    <row r="93" spans="2:21" ht="31.5" customHeight="1">
      <c r="B93" s="8">
        <v>90</v>
      </c>
      <c r="C93" s="7" t="s">
        <v>278</v>
      </c>
      <c r="D93" s="7" t="s">
        <v>277</v>
      </c>
      <c r="E93" s="7" t="s">
        <v>265</v>
      </c>
      <c r="F93" s="7" t="s">
        <v>279</v>
      </c>
      <c r="G93" s="7" t="e" vm="6">
        <v>#VALUE!</v>
      </c>
      <c r="H93" s="7"/>
      <c r="I93" s="29" t="s">
        <v>282</v>
      </c>
      <c r="J93" s="7" t="str">
        <f>LEFT(I93,2)</f>
        <v>10</v>
      </c>
      <c r="K93" s="7" t="str">
        <f>RIGHT(I93,3)</f>
        <v xml:space="preserve">70 </v>
      </c>
      <c r="L93" s="7" t="s">
        <v>86</v>
      </c>
      <c r="M93" s="7" t="s">
        <v>284</v>
      </c>
      <c r="N93" s="7" t="s">
        <v>92</v>
      </c>
      <c r="O93" s="7" t="s">
        <v>0</v>
      </c>
      <c r="P93" s="7" t="s">
        <v>140</v>
      </c>
      <c r="Q93" s="7"/>
      <c r="R93" s="7"/>
      <c r="S93" s="7" t="s">
        <v>169</v>
      </c>
      <c r="T93" s="7" t="s">
        <v>96</v>
      </c>
      <c r="U93" s="31"/>
    </row>
    <row r="94" spans="2:21" ht="31.5" customHeight="1">
      <c r="B94" s="8">
        <v>91</v>
      </c>
      <c r="C94" s="7" t="s">
        <v>1438</v>
      </c>
      <c r="D94" s="7" t="s">
        <v>479</v>
      </c>
      <c r="E94" s="7" t="s">
        <v>209</v>
      </c>
      <c r="F94" s="7" t="s">
        <v>480</v>
      </c>
      <c r="G94" s="7" t="e" vm="3">
        <v>#VALUE!</v>
      </c>
      <c r="H94" s="7" t="s">
        <v>481</v>
      </c>
      <c r="I94" s="27" t="s">
        <v>1330</v>
      </c>
      <c r="J94" s="7" t="str">
        <f>LEFT(I94,3)</f>
        <v>5 -</v>
      </c>
      <c r="K94" s="7" t="str">
        <f>RIGHT(I94,3)</f>
        <v xml:space="preserve"> 50</v>
      </c>
      <c r="L94" s="7" t="s">
        <v>1530</v>
      </c>
      <c r="M94" s="7" t="s">
        <v>484</v>
      </c>
      <c r="N94" s="7" t="s">
        <v>92</v>
      </c>
      <c r="O94" s="7" t="s">
        <v>139</v>
      </c>
      <c r="P94" s="7" t="s">
        <v>483</v>
      </c>
      <c r="Q94" s="7" t="s">
        <v>482</v>
      </c>
      <c r="R94" s="7"/>
      <c r="S94" s="7" t="s">
        <v>465</v>
      </c>
      <c r="T94" s="7" t="s">
        <v>92</v>
      </c>
      <c r="U94" s="31"/>
    </row>
    <row r="95" spans="2:21" ht="31.5" customHeight="1">
      <c r="B95" s="8">
        <v>92</v>
      </c>
      <c r="C95" s="7" t="s">
        <v>1030</v>
      </c>
      <c r="D95" s="7" t="s">
        <v>140</v>
      </c>
      <c r="E95" s="7" t="s">
        <v>265</v>
      </c>
      <c r="F95" s="7"/>
      <c r="G95" s="7"/>
      <c r="H95" s="7"/>
      <c r="I95" s="29" t="s">
        <v>1031</v>
      </c>
      <c r="J95" s="7">
        <v>1</v>
      </c>
      <c r="K95" s="7">
        <v>50</v>
      </c>
      <c r="L95" s="7" t="s">
        <v>86</v>
      </c>
      <c r="M95" s="7" t="s">
        <v>1386</v>
      </c>
      <c r="N95" s="7"/>
      <c r="O95" s="7" t="s">
        <v>0</v>
      </c>
      <c r="P95" s="7" t="s">
        <v>1282</v>
      </c>
      <c r="Q95" s="7"/>
      <c r="R95" s="7"/>
      <c r="S95" s="7" t="s">
        <v>165</v>
      </c>
      <c r="T95" s="7"/>
      <c r="U95" s="31"/>
    </row>
    <row r="96" spans="2:21" ht="31.5" customHeight="1">
      <c r="B96" s="8">
        <v>93</v>
      </c>
      <c r="C96" s="7" t="s">
        <v>486</v>
      </c>
      <c r="D96" s="7" t="s">
        <v>496</v>
      </c>
      <c r="E96" s="7" t="s">
        <v>209</v>
      </c>
      <c r="F96" s="7" t="s">
        <v>488</v>
      </c>
      <c r="G96" s="7" t="e" vm="14">
        <v>#VALUE!</v>
      </c>
      <c r="H96" s="7" t="s">
        <v>490</v>
      </c>
      <c r="I96" s="29" t="s">
        <v>493</v>
      </c>
      <c r="J96" s="7" t="str">
        <f>LEFT(I96,2)</f>
        <v>10</v>
      </c>
      <c r="K96" s="7" t="str">
        <f>RIGHT(I96,5)</f>
        <v>1 500</v>
      </c>
      <c r="L96" s="7" t="s">
        <v>1530</v>
      </c>
      <c r="M96" s="7" t="s">
        <v>495</v>
      </c>
      <c r="N96" s="7" t="s">
        <v>92</v>
      </c>
      <c r="O96" s="7" t="s">
        <v>0</v>
      </c>
      <c r="P96" s="7" t="s">
        <v>494</v>
      </c>
      <c r="Q96" s="7"/>
      <c r="R96" s="7"/>
      <c r="S96" s="7" t="s">
        <v>417</v>
      </c>
      <c r="T96" s="7" t="s">
        <v>92</v>
      </c>
      <c r="U96" s="31"/>
    </row>
    <row r="97" spans="1:21" ht="31.5" customHeight="1">
      <c r="B97" s="8">
        <v>94</v>
      </c>
      <c r="C97" s="7" t="s">
        <v>1025</v>
      </c>
      <c r="D97" s="7" t="s">
        <v>140</v>
      </c>
      <c r="E97" s="7" t="s">
        <v>265</v>
      </c>
      <c r="F97" s="7" t="s">
        <v>1</v>
      </c>
      <c r="G97" s="7" t="e" vm="6">
        <v>#VALUE!</v>
      </c>
      <c r="H97" s="7" t="s">
        <v>1</v>
      </c>
      <c r="I97" s="29" t="s">
        <v>1026</v>
      </c>
      <c r="J97" s="7">
        <v>2</v>
      </c>
      <c r="K97" s="7">
        <v>5</v>
      </c>
      <c r="L97" s="7"/>
      <c r="M97" s="7"/>
      <c r="N97" s="7"/>
      <c r="O97" s="7" t="s">
        <v>0</v>
      </c>
      <c r="P97" s="7" t="s">
        <v>140</v>
      </c>
      <c r="Q97" s="7"/>
      <c r="R97" s="7"/>
      <c r="S97" s="7"/>
      <c r="T97" s="7"/>
      <c r="U97" s="31"/>
    </row>
    <row r="98" spans="1:21" ht="31.5" customHeight="1">
      <c r="B98" s="8">
        <v>95</v>
      </c>
      <c r="C98" s="7" t="s">
        <v>40</v>
      </c>
      <c r="D98" s="7" t="s">
        <v>497</v>
      </c>
      <c r="E98" s="7" t="s">
        <v>209</v>
      </c>
      <c r="F98" s="7" t="s">
        <v>94</v>
      </c>
      <c r="G98" s="7" t="e" vm="11">
        <v>#VALUE!</v>
      </c>
      <c r="H98" s="7" t="s">
        <v>498</v>
      </c>
      <c r="I98" s="29" t="s">
        <v>500</v>
      </c>
      <c r="J98" s="7" t="str">
        <f>LEFT(I98,2)</f>
        <v>25</v>
      </c>
      <c r="K98" s="7" t="str">
        <f>RIGHT(I98,5)</f>
        <v xml:space="preserve">  200</v>
      </c>
      <c r="L98" s="7" t="s">
        <v>85</v>
      </c>
      <c r="M98" s="7" t="s">
        <v>499</v>
      </c>
      <c r="N98" s="7" t="s">
        <v>92</v>
      </c>
      <c r="O98" s="7" t="s">
        <v>0</v>
      </c>
      <c r="P98" s="7" t="s">
        <v>140</v>
      </c>
      <c r="Q98" s="7" t="s">
        <v>84</v>
      </c>
      <c r="R98" s="7"/>
      <c r="S98" s="7" t="s">
        <v>417</v>
      </c>
      <c r="T98" s="7" t="s">
        <v>92</v>
      </c>
      <c r="U98" s="31"/>
    </row>
    <row r="99" spans="1:21" ht="31.5" customHeight="1">
      <c r="B99" s="8">
        <v>96</v>
      </c>
      <c r="C99" s="7" t="s">
        <v>271</v>
      </c>
      <c r="D99" s="7" t="s">
        <v>140</v>
      </c>
      <c r="E99" s="7" t="s">
        <v>265</v>
      </c>
      <c r="F99" s="7" t="s">
        <v>1</v>
      </c>
      <c r="G99" s="7" t="s">
        <v>1</v>
      </c>
      <c r="H99" s="7"/>
      <c r="I99" s="29" t="s">
        <v>202</v>
      </c>
      <c r="J99" s="7" t="str">
        <f>LEFT(I99,3)</f>
        <v xml:space="preserve">10 </v>
      </c>
      <c r="K99" s="7" t="str">
        <f t="shared" ref="K99:K112" si="3">RIGHT(I99,3)</f>
        <v>100</v>
      </c>
      <c r="L99" s="7" t="s">
        <v>85</v>
      </c>
      <c r="M99" s="7" t="s">
        <v>270</v>
      </c>
      <c r="N99" s="7" t="s">
        <v>96</v>
      </c>
      <c r="O99" s="7" t="s">
        <v>0</v>
      </c>
      <c r="P99" s="7" t="s">
        <v>140</v>
      </c>
      <c r="Q99" s="7"/>
      <c r="R99" s="7"/>
      <c r="S99" s="7" t="s">
        <v>273</v>
      </c>
      <c r="T99" s="7" t="s">
        <v>96</v>
      </c>
      <c r="U99" s="31"/>
    </row>
    <row r="100" spans="1:21" ht="31.5" customHeight="1">
      <c r="B100" s="8">
        <v>97</v>
      </c>
      <c r="C100" s="7" t="s">
        <v>26</v>
      </c>
      <c r="D100" s="7" t="s">
        <v>514</v>
      </c>
      <c r="E100" s="7" t="s">
        <v>209</v>
      </c>
      <c r="F100" s="7" t="s">
        <v>507</v>
      </c>
      <c r="G100" s="7" t="e" vm="3">
        <v>#VALUE!</v>
      </c>
      <c r="H100" s="7" t="s">
        <v>508</v>
      </c>
      <c r="I100" s="7"/>
      <c r="J100" s="7" t="str">
        <f>LEFT(I100,3)</f>
        <v/>
      </c>
      <c r="K100" s="7" t="str">
        <f t="shared" si="3"/>
        <v/>
      </c>
      <c r="L100" s="7" t="s">
        <v>1530</v>
      </c>
      <c r="M100" s="7" t="s">
        <v>513</v>
      </c>
      <c r="N100" s="7" t="s">
        <v>92</v>
      </c>
      <c r="O100" s="7" t="s">
        <v>0</v>
      </c>
      <c r="P100" s="7" t="s">
        <v>140</v>
      </c>
      <c r="Q100" s="7"/>
      <c r="R100" s="7"/>
      <c r="S100" s="7" t="s">
        <v>423</v>
      </c>
      <c r="T100" s="7" t="s">
        <v>92</v>
      </c>
      <c r="U100" s="31"/>
    </row>
    <row r="101" spans="1:21" ht="31.5" customHeight="1">
      <c r="B101" s="8">
        <v>98</v>
      </c>
      <c r="C101" s="7" t="s">
        <v>272</v>
      </c>
      <c r="D101" s="7" t="s">
        <v>140</v>
      </c>
      <c r="E101" s="7" t="s">
        <v>265</v>
      </c>
      <c r="F101" s="7" t="s">
        <v>1</v>
      </c>
      <c r="G101" s="7" t="s">
        <v>1</v>
      </c>
      <c r="H101" s="7"/>
      <c r="I101" s="29" t="s">
        <v>274</v>
      </c>
      <c r="J101" s="7" t="str">
        <f>LEFT(I101,2)</f>
        <v xml:space="preserve">5 </v>
      </c>
      <c r="K101" s="7" t="str">
        <f t="shared" si="3"/>
        <v>150</v>
      </c>
      <c r="L101" s="7" t="s">
        <v>86</v>
      </c>
      <c r="M101" s="7" t="s">
        <v>270</v>
      </c>
      <c r="N101" s="7" t="s">
        <v>96</v>
      </c>
      <c r="O101" s="7" t="s">
        <v>0</v>
      </c>
      <c r="P101" s="7" t="s">
        <v>140</v>
      </c>
      <c r="Q101" s="7"/>
      <c r="R101" s="7"/>
      <c r="S101" s="7" t="s">
        <v>166</v>
      </c>
      <c r="T101" s="7" t="s">
        <v>96</v>
      </c>
      <c r="U101" s="31"/>
    </row>
    <row r="102" spans="1:21" ht="31.5" customHeight="1">
      <c r="B102" s="8">
        <v>99</v>
      </c>
      <c r="C102" s="7" t="s">
        <v>1263</v>
      </c>
      <c r="D102" s="7" t="s">
        <v>1267</v>
      </c>
      <c r="E102" s="7" t="s">
        <v>209</v>
      </c>
      <c r="F102" s="7" t="s">
        <v>1</v>
      </c>
      <c r="G102" s="7" t="e" vm="3">
        <v>#VALUE!</v>
      </c>
      <c r="H102" s="7" t="s">
        <v>217</v>
      </c>
      <c r="I102" s="29" t="s">
        <v>1268</v>
      </c>
      <c r="J102" s="7" t="str">
        <f>LEFT(I102,2)</f>
        <v>15</v>
      </c>
      <c r="K102" s="7" t="str">
        <f t="shared" si="3"/>
        <v xml:space="preserve"> 55</v>
      </c>
      <c r="L102" s="7" t="s">
        <v>1530</v>
      </c>
      <c r="M102" s="7" t="s">
        <v>1266</v>
      </c>
      <c r="N102" s="7" t="s">
        <v>92</v>
      </c>
      <c r="O102" s="7" t="s">
        <v>0</v>
      </c>
      <c r="P102" s="7" t="s">
        <v>1058</v>
      </c>
      <c r="Q102" s="7" t="s">
        <v>1264</v>
      </c>
      <c r="R102" s="7"/>
      <c r="S102" s="7" t="s">
        <v>1265</v>
      </c>
      <c r="T102" s="7" t="s">
        <v>92</v>
      </c>
      <c r="U102" s="31"/>
    </row>
    <row r="103" spans="1:21" ht="31.5" customHeight="1">
      <c r="B103" s="8">
        <v>100</v>
      </c>
      <c r="C103" s="7" t="s">
        <v>126</v>
      </c>
      <c r="D103" s="7" t="s">
        <v>792</v>
      </c>
      <c r="E103" s="7" t="s">
        <v>265</v>
      </c>
      <c r="F103" s="7" t="s">
        <v>1</v>
      </c>
      <c r="G103" s="7"/>
      <c r="H103" s="7"/>
      <c r="I103" s="29" t="s">
        <v>788</v>
      </c>
      <c r="J103" s="7" t="str">
        <f>LEFT(I103,3)</f>
        <v xml:space="preserve">1  </v>
      </c>
      <c r="K103" s="7" t="str">
        <f t="shared" si="3"/>
        <v xml:space="preserve"> 50</v>
      </c>
      <c r="L103" s="7" t="s">
        <v>86</v>
      </c>
      <c r="M103" s="7" t="s">
        <v>790</v>
      </c>
      <c r="N103" s="7" t="s">
        <v>96</v>
      </c>
      <c r="O103" s="7" t="s">
        <v>139</v>
      </c>
      <c r="P103" s="7" t="s">
        <v>789</v>
      </c>
      <c r="Q103" s="7" t="s">
        <v>793</v>
      </c>
      <c r="R103" s="7"/>
      <c r="S103" s="7" t="s">
        <v>781</v>
      </c>
      <c r="T103" s="7" t="s">
        <v>96</v>
      </c>
      <c r="U103" s="31"/>
    </row>
    <row r="104" spans="1:21" ht="31.5" customHeight="1">
      <c r="B104" s="8">
        <v>101</v>
      </c>
      <c r="C104" s="7" t="s">
        <v>28</v>
      </c>
      <c r="D104" s="7" t="s">
        <v>532</v>
      </c>
      <c r="E104" s="7" t="s">
        <v>209</v>
      </c>
      <c r="F104" s="7" t="s">
        <v>317</v>
      </c>
      <c r="G104" s="7" t="e" vm="11">
        <v>#VALUE!</v>
      </c>
      <c r="H104" s="7" t="s">
        <v>528</v>
      </c>
      <c r="I104" s="29" t="s">
        <v>527</v>
      </c>
      <c r="J104" s="7" t="str">
        <f>LEFT(I104,2)</f>
        <v>40</v>
      </c>
      <c r="K104" s="7" t="str">
        <f t="shared" si="3"/>
        <v>100</v>
      </c>
      <c r="L104" s="7" t="s">
        <v>1530</v>
      </c>
      <c r="M104" s="7" t="s">
        <v>531</v>
      </c>
      <c r="N104" s="7" t="s">
        <v>92</v>
      </c>
      <c r="O104" s="7" t="s">
        <v>139</v>
      </c>
      <c r="P104" s="7" t="s">
        <v>526</v>
      </c>
      <c r="Q104" s="7" t="s">
        <v>84</v>
      </c>
      <c r="R104" s="7"/>
      <c r="S104" s="7" t="s">
        <v>530</v>
      </c>
      <c r="T104" s="7" t="s">
        <v>96</v>
      </c>
      <c r="U104" s="31"/>
    </row>
    <row r="105" spans="1:21" ht="31.5" customHeight="1">
      <c r="B105" s="8">
        <v>102</v>
      </c>
      <c r="C105" s="7" t="s">
        <v>132</v>
      </c>
      <c r="D105" s="7" t="s">
        <v>540</v>
      </c>
      <c r="E105" s="7" t="s">
        <v>209</v>
      </c>
      <c r="F105" s="7" t="s">
        <v>1</v>
      </c>
      <c r="G105" s="7" t="e" vm="3">
        <v>#VALUE!</v>
      </c>
      <c r="H105" s="7" t="s">
        <v>217</v>
      </c>
      <c r="I105" s="29" t="s">
        <v>537</v>
      </c>
      <c r="J105" s="7" t="str">
        <f>LEFT(I105,2)</f>
        <v>10</v>
      </c>
      <c r="K105" s="7" t="str">
        <f t="shared" si="3"/>
        <v xml:space="preserve"> 30</v>
      </c>
      <c r="L105" s="7" t="s">
        <v>1530</v>
      </c>
      <c r="M105" s="7"/>
      <c r="N105" s="7"/>
      <c r="O105" s="7" t="s">
        <v>0</v>
      </c>
      <c r="P105" s="7" t="s">
        <v>539</v>
      </c>
      <c r="Q105" s="7" t="s">
        <v>538</v>
      </c>
      <c r="R105" s="7"/>
      <c r="S105" s="7" t="s">
        <v>417</v>
      </c>
      <c r="T105" s="7" t="s">
        <v>92</v>
      </c>
      <c r="U105" s="31"/>
    </row>
    <row r="106" spans="1:21" ht="31.5" customHeight="1">
      <c r="B106" s="8">
        <v>103</v>
      </c>
      <c r="C106" s="7" t="s">
        <v>543</v>
      </c>
      <c r="D106" s="7" t="s">
        <v>546</v>
      </c>
      <c r="E106" s="7" t="s">
        <v>209</v>
      </c>
      <c r="F106" s="7" t="s">
        <v>480</v>
      </c>
      <c r="G106" s="7" t="e" vm="3">
        <v>#VALUE!</v>
      </c>
      <c r="H106" s="7" t="s">
        <v>217</v>
      </c>
      <c r="I106" s="29" t="s">
        <v>541</v>
      </c>
      <c r="J106" s="7" t="str">
        <f>LEFT(I106,2)</f>
        <v xml:space="preserve">3 </v>
      </c>
      <c r="K106" s="7" t="str">
        <f t="shared" si="3"/>
        <v xml:space="preserve"> 25</v>
      </c>
      <c r="L106" s="7" t="s">
        <v>86</v>
      </c>
      <c r="M106" s="7" t="s">
        <v>1383</v>
      </c>
      <c r="N106" s="7" t="s">
        <v>92</v>
      </c>
      <c r="O106" s="7" t="s">
        <v>0</v>
      </c>
      <c r="P106" s="7" t="s">
        <v>140</v>
      </c>
      <c r="Q106" s="7" t="s">
        <v>542</v>
      </c>
      <c r="R106" s="7"/>
      <c r="S106" s="7" t="s">
        <v>417</v>
      </c>
      <c r="T106" s="7" t="s">
        <v>92</v>
      </c>
      <c r="U106" s="31"/>
    </row>
    <row r="107" spans="1:21" ht="31.5" customHeight="1">
      <c r="B107" s="8">
        <v>104</v>
      </c>
      <c r="C107" s="7" t="s">
        <v>63</v>
      </c>
      <c r="D107" s="7" t="s">
        <v>553</v>
      </c>
      <c r="E107" s="7" t="s">
        <v>209</v>
      </c>
      <c r="F107" s="7" t="s">
        <v>550</v>
      </c>
      <c r="G107" s="7" t="e" vm="15">
        <v>#VALUE!</v>
      </c>
      <c r="H107" s="7" t="s">
        <v>551</v>
      </c>
      <c r="I107" s="29" t="s">
        <v>554</v>
      </c>
      <c r="J107" s="7" t="str">
        <f>LEFT(I107,2)</f>
        <v>25</v>
      </c>
      <c r="K107" s="7" t="str">
        <f t="shared" si="3"/>
        <v>250</v>
      </c>
      <c r="L107" s="7" t="s">
        <v>1530</v>
      </c>
      <c r="M107" s="7" t="s">
        <v>552</v>
      </c>
      <c r="N107" s="7" t="s">
        <v>92</v>
      </c>
      <c r="O107" s="7" t="s">
        <v>139</v>
      </c>
      <c r="P107" s="7" t="s">
        <v>549</v>
      </c>
      <c r="Q107" s="7"/>
      <c r="R107" s="7"/>
      <c r="S107" s="7" t="s">
        <v>443</v>
      </c>
      <c r="T107" s="7" t="s">
        <v>92</v>
      </c>
      <c r="U107" s="31"/>
    </row>
    <row r="108" spans="1:21" ht="31.5" customHeight="1">
      <c r="B108" s="8">
        <v>105</v>
      </c>
      <c r="C108" s="7" t="s">
        <v>60</v>
      </c>
      <c r="D108" s="7" t="s">
        <v>560</v>
      </c>
      <c r="E108" s="7" t="s">
        <v>209</v>
      </c>
      <c r="F108" s="7" t="s">
        <v>556</v>
      </c>
      <c r="G108" s="7" t="e" vm="16">
        <v>#VALUE!</v>
      </c>
      <c r="H108" s="7" t="s">
        <v>555</v>
      </c>
      <c r="I108" s="29" t="s">
        <v>557</v>
      </c>
      <c r="J108" s="7" t="str">
        <f>LEFT(I108,2)</f>
        <v xml:space="preserve">5 </v>
      </c>
      <c r="K108" s="7" t="str">
        <f t="shared" si="3"/>
        <v xml:space="preserve"> 75</v>
      </c>
      <c r="L108" s="7" t="s">
        <v>1530</v>
      </c>
      <c r="M108" s="7" t="s">
        <v>561</v>
      </c>
      <c r="N108" s="7" t="s">
        <v>92</v>
      </c>
      <c r="O108" s="7" t="s">
        <v>139</v>
      </c>
      <c r="P108" s="7" t="s">
        <v>558</v>
      </c>
      <c r="Q108" s="7"/>
      <c r="R108" s="7" t="s">
        <v>559</v>
      </c>
      <c r="S108" s="7" t="s">
        <v>417</v>
      </c>
      <c r="T108" s="7" t="s">
        <v>92</v>
      </c>
      <c r="U108" s="31"/>
    </row>
    <row r="109" spans="1:21" ht="31.5" customHeight="1">
      <c r="B109" s="8">
        <v>106</v>
      </c>
      <c r="C109" s="40" t="s">
        <v>11</v>
      </c>
      <c r="D109" s="7" t="s">
        <v>778</v>
      </c>
      <c r="E109" s="7" t="s">
        <v>209</v>
      </c>
      <c r="F109" s="7" t="s">
        <v>776</v>
      </c>
      <c r="G109" s="7" t="e" vm="17">
        <v>#VALUE!</v>
      </c>
      <c r="H109" s="7" t="s">
        <v>777</v>
      </c>
      <c r="I109" s="29" t="s">
        <v>779</v>
      </c>
      <c r="J109" s="7" t="str">
        <f>LEFT(I109,3)</f>
        <v xml:space="preserve">10 </v>
      </c>
      <c r="K109" s="7" t="str">
        <f t="shared" si="3"/>
        <v>250</v>
      </c>
      <c r="L109" s="7" t="s">
        <v>1530</v>
      </c>
      <c r="M109" s="7" t="s">
        <v>780</v>
      </c>
      <c r="N109" s="7" t="s">
        <v>92</v>
      </c>
      <c r="O109" s="7" t="s">
        <v>0</v>
      </c>
      <c r="P109" s="7" t="s">
        <v>140</v>
      </c>
      <c r="Q109" s="7" t="s">
        <v>775</v>
      </c>
      <c r="R109" s="7"/>
      <c r="S109" s="7" t="s">
        <v>417</v>
      </c>
      <c r="T109" s="7" t="s">
        <v>92</v>
      </c>
      <c r="U109" s="31"/>
    </row>
    <row r="110" spans="1:21" s="4" customFormat="1" ht="31.5" customHeight="1">
      <c r="A110" s="2"/>
      <c r="B110" s="8">
        <v>107</v>
      </c>
      <c r="C110" s="7" t="s">
        <v>71</v>
      </c>
      <c r="D110" s="7" t="s">
        <v>801</v>
      </c>
      <c r="E110" s="7" t="s">
        <v>209</v>
      </c>
      <c r="F110" s="7" t="s">
        <v>193</v>
      </c>
      <c r="G110" s="7" t="e" vm="11">
        <v>#VALUE!</v>
      </c>
      <c r="H110" s="7" t="s">
        <v>70</v>
      </c>
      <c r="I110" s="29" t="s">
        <v>802</v>
      </c>
      <c r="J110" s="7" t="str">
        <f>LEFT(I110,3)</f>
        <v xml:space="preserve">10 </v>
      </c>
      <c r="K110" s="7" t="str">
        <f t="shared" si="3"/>
        <v>300</v>
      </c>
      <c r="L110" s="7" t="s">
        <v>1530</v>
      </c>
      <c r="M110" s="7" t="s">
        <v>804</v>
      </c>
      <c r="N110" s="7" t="s">
        <v>96</v>
      </c>
      <c r="O110" s="7" t="s">
        <v>139</v>
      </c>
      <c r="P110" s="7" t="s">
        <v>803</v>
      </c>
      <c r="Q110" s="7" t="s">
        <v>800</v>
      </c>
      <c r="R110" s="7" t="s">
        <v>805</v>
      </c>
      <c r="S110" s="7" t="s">
        <v>429</v>
      </c>
      <c r="T110" s="7" t="s">
        <v>96</v>
      </c>
      <c r="U110" s="31"/>
    </row>
    <row r="111" spans="1:21" ht="31.5">
      <c r="B111" s="8">
        <v>108</v>
      </c>
      <c r="C111" s="7" t="s">
        <v>58</v>
      </c>
      <c r="D111" s="7" t="s">
        <v>808</v>
      </c>
      <c r="E111" s="7" t="s">
        <v>209</v>
      </c>
      <c r="F111" s="7" t="s">
        <v>807</v>
      </c>
      <c r="G111" s="7" t="e" vm="11">
        <v>#VALUE!</v>
      </c>
      <c r="H111" s="7" t="s">
        <v>806</v>
      </c>
      <c r="I111" s="29" t="s">
        <v>802</v>
      </c>
      <c r="J111" s="7" t="str">
        <f>LEFT(I111,3)</f>
        <v xml:space="preserve">10 </v>
      </c>
      <c r="K111" s="7" t="str">
        <f t="shared" si="3"/>
        <v>300</v>
      </c>
      <c r="L111" s="7" t="s">
        <v>1530</v>
      </c>
      <c r="M111" s="7" t="s">
        <v>809</v>
      </c>
      <c r="N111" s="7" t="s">
        <v>92</v>
      </c>
      <c r="O111" s="7" t="s">
        <v>0</v>
      </c>
      <c r="P111" s="7" t="s">
        <v>140</v>
      </c>
      <c r="Q111" s="7"/>
      <c r="R111" s="7"/>
      <c r="S111" s="7" t="s">
        <v>252</v>
      </c>
      <c r="T111" s="7" t="s">
        <v>92</v>
      </c>
      <c r="U111" s="31"/>
    </row>
    <row r="112" spans="1:21" ht="31.5" customHeight="1">
      <c r="B112" s="8">
        <v>109</v>
      </c>
      <c r="C112" s="7" t="s">
        <v>122</v>
      </c>
      <c r="D112" s="7" t="s">
        <v>300</v>
      </c>
      <c r="E112" s="7" t="s">
        <v>209</v>
      </c>
      <c r="F112" s="7" t="s">
        <v>798</v>
      </c>
      <c r="G112" s="7" t="e" vm="3">
        <v>#VALUE!</v>
      </c>
      <c r="H112" s="7" t="s">
        <v>149</v>
      </c>
      <c r="I112" s="29" t="s">
        <v>795</v>
      </c>
      <c r="J112" s="7" t="str">
        <f>LEFT(I112,3)</f>
        <v xml:space="preserve">2  </v>
      </c>
      <c r="K112" s="7" t="str">
        <f t="shared" si="3"/>
        <v xml:space="preserve"> 15</v>
      </c>
      <c r="L112" s="7" t="s">
        <v>1530</v>
      </c>
      <c r="M112" s="7" t="s">
        <v>799</v>
      </c>
      <c r="N112" s="7" t="s">
        <v>92</v>
      </c>
      <c r="O112" s="7" t="s">
        <v>0</v>
      </c>
      <c r="P112" s="7" t="s">
        <v>140</v>
      </c>
      <c r="Q112" s="7" t="s">
        <v>796</v>
      </c>
      <c r="R112" s="7"/>
      <c r="S112" s="7" t="s">
        <v>797</v>
      </c>
      <c r="T112" s="7" t="s">
        <v>96</v>
      </c>
      <c r="U112" s="31"/>
    </row>
    <row r="113" spans="2:21" ht="31.5" customHeight="1">
      <c r="B113" s="8">
        <v>110</v>
      </c>
      <c r="C113" s="7" t="s">
        <v>931</v>
      </c>
      <c r="D113" s="7" t="s">
        <v>932</v>
      </c>
      <c r="E113" s="7" t="s">
        <v>209</v>
      </c>
      <c r="F113" s="7" t="s">
        <v>412</v>
      </c>
      <c r="G113" s="7" t="s">
        <v>171</v>
      </c>
      <c r="H113" s="7" t="s">
        <v>933</v>
      </c>
      <c r="I113" s="7" t="s">
        <v>934</v>
      </c>
      <c r="J113" s="7" t="s">
        <v>935</v>
      </c>
      <c r="K113" s="7" t="s">
        <v>936</v>
      </c>
      <c r="L113" s="7" t="s">
        <v>1530</v>
      </c>
      <c r="M113" s="7" t="s">
        <v>937</v>
      </c>
      <c r="N113" s="7"/>
      <c r="O113" s="7" t="s">
        <v>139</v>
      </c>
      <c r="P113" s="7" t="s">
        <v>938</v>
      </c>
      <c r="Q113" s="7"/>
      <c r="R113" s="7"/>
      <c r="S113" s="7"/>
      <c r="T113" s="7"/>
      <c r="U113" s="31"/>
    </row>
    <row r="114" spans="2:21" ht="31.5" customHeight="1">
      <c r="B114" s="8">
        <v>111</v>
      </c>
      <c r="C114" s="7" t="s">
        <v>821</v>
      </c>
      <c r="D114" s="7" t="s">
        <v>828</v>
      </c>
      <c r="E114" s="7" t="s">
        <v>209</v>
      </c>
      <c r="F114" s="7" t="s">
        <v>829</v>
      </c>
      <c r="G114" s="7" t="e" vm="3">
        <v>#VALUE!</v>
      </c>
      <c r="H114" s="7" t="s">
        <v>217</v>
      </c>
      <c r="I114" s="29" t="s">
        <v>819</v>
      </c>
      <c r="J114" s="7" t="str">
        <f>LEFT(I114,3)</f>
        <v xml:space="preserve">5  </v>
      </c>
      <c r="K114" s="7" t="str">
        <f>RIGHT(I114,3)</f>
        <v xml:space="preserve"> 50</v>
      </c>
      <c r="L114" s="7" t="s">
        <v>1530</v>
      </c>
      <c r="M114" s="7" t="s">
        <v>822</v>
      </c>
      <c r="N114" s="7" t="s">
        <v>92</v>
      </c>
      <c r="O114" s="7" t="s">
        <v>139</v>
      </c>
      <c r="P114" s="7" t="s">
        <v>820</v>
      </c>
      <c r="Q114" s="7" t="s">
        <v>345</v>
      </c>
      <c r="R114" s="7"/>
      <c r="S114" s="7" t="s">
        <v>420</v>
      </c>
      <c r="T114" s="7" t="s">
        <v>92</v>
      </c>
      <c r="U114" s="31"/>
    </row>
    <row r="115" spans="2:21" ht="31.5" customHeight="1">
      <c r="B115" s="8">
        <v>112</v>
      </c>
      <c r="C115" s="7" t="s">
        <v>1205</v>
      </c>
      <c r="D115" s="7" t="s">
        <v>1207</v>
      </c>
      <c r="E115" s="7" t="s">
        <v>209</v>
      </c>
      <c r="F115" s="7" t="s">
        <v>1</v>
      </c>
      <c r="G115" s="7" t="e" vm="3">
        <v>#VALUE!</v>
      </c>
      <c r="H115" s="7" t="s">
        <v>1108</v>
      </c>
      <c r="I115" s="27" t="s">
        <v>1228</v>
      </c>
      <c r="J115" s="7">
        <v>2</v>
      </c>
      <c r="K115" s="7">
        <v>20</v>
      </c>
      <c r="L115" s="7" t="s">
        <v>1206</v>
      </c>
      <c r="M115" s="7" t="s">
        <v>1229</v>
      </c>
      <c r="N115" s="7" t="s">
        <v>96</v>
      </c>
      <c r="O115" s="7" t="s">
        <v>0</v>
      </c>
      <c r="P115" s="7" t="s">
        <v>1209</v>
      </c>
      <c r="Q115" s="7" t="s">
        <v>1208</v>
      </c>
      <c r="R115" s="7"/>
      <c r="S115" s="7" t="s">
        <v>1230</v>
      </c>
      <c r="T115" s="7" t="s">
        <v>1140</v>
      </c>
      <c r="U115" s="31"/>
    </row>
    <row r="116" spans="2:21" ht="31.5" customHeight="1">
      <c r="B116" s="8">
        <v>113</v>
      </c>
      <c r="C116" s="7" t="s">
        <v>307</v>
      </c>
      <c r="D116" s="7"/>
      <c r="E116" s="7" t="s">
        <v>209</v>
      </c>
      <c r="F116" s="7" t="s">
        <v>857</v>
      </c>
      <c r="G116" s="7" t="e" vm="3">
        <v>#VALUE!</v>
      </c>
      <c r="H116" s="7" t="s">
        <v>217</v>
      </c>
      <c r="I116" s="29" t="s">
        <v>858</v>
      </c>
      <c r="J116" s="7">
        <v>3</v>
      </c>
      <c r="K116" s="7">
        <v>18</v>
      </c>
      <c r="L116" s="7" t="s">
        <v>86</v>
      </c>
      <c r="M116" s="7" t="s">
        <v>859</v>
      </c>
      <c r="N116" s="7" t="s">
        <v>92</v>
      </c>
      <c r="O116" s="7" t="s">
        <v>0</v>
      </c>
      <c r="P116" s="7" t="s">
        <v>860</v>
      </c>
      <c r="Q116" s="7" t="s">
        <v>861</v>
      </c>
      <c r="R116" s="7"/>
      <c r="S116" s="7" t="s">
        <v>420</v>
      </c>
      <c r="T116" s="7"/>
      <c r="U116" s="31"/>
    </row>
    <row r="117" spans="2:21" ht="31.5" customHeight="1">
      <c r="B117" s="8">
        <v>114</v>
      </c>
      <c r="C117" s="7" t="s">
        <v>1436</v>
      </c>
      <c r="D117" s="7" t="s">
        <v>839</v>
      </c>
      <c r="E117" s="7" t="s">
        <v>209</v>
      </c>
      <c r="F117" s="7" t="s">
        <v>1</v>
      </c>
      <c r="G117" s="7" t="s">
        <v>837</v>
      </c>
      <c r="H117" s="7" t="s">
        <v>838</v>
      </c>
      <c r="I117" s="29" t="s">
        <v>840</v>
      </c>
      <c r="J117" s="7">
        <v>2</v>
      </c>
      <c r="K117" s="7">
        <v>30</v>
      </c>
      <c r="L117" s="7" t="s">
        <v>1530</v>
      </c>
      <c r="M117" s="7" t="s">
        <v>1437</v>
      </c>
      <c r="N117" s="7" t="s">
        <v>92</v>
      </c>
      <c r="O117" s="7" t="s">
        <v>0</v>
      </c>
      <c r="P117" s="7" t="s">
        <v>140</v>
      </c>
      <c r="Q117" s="7" t="s">
        <v>477</v>
      </c>
      <c r="R117" s="7"/>
      <c r="S117" s="7" t="s">
        <v>420</v>
      </c>
      <c r="T117" s="7" t="s">
        <v>841</v>
      </c>
      <c r="U117" s="31"/>
    </row>
    <row r="118" spans="2:21" ht="31.5" customHeight="1">
      <c r="B118" s="8">
        <v>115</v>
      </c>
      <c r="C118" s="7" t="s">
        <v>112</v>
      </c>
      <c r="D118" s="7" t="s">
        <v>987</v>
      </c>
      <c r="E118" s="7" t="s">
        <v>209</v>
      </c>
      <c r="F118" s="7" t="s">
        <v>94</v>
      </c>
      <c r="G118" s="7" t="s">
        <v>171</v>
      </c>
      <c r="H118" s="7" t="s">
        <v>988</v>
      </c>
      <c r="I118" s="29"/>
      <c r="J118" s="7"/>
      <c r="K118" s="7"/>
      <c r="L118" s="7"/>
      <c r="M118" s="7" t="s">
        <v>989</v>
      </c>
      <c r="N118" s="7"/>
      <c r="O118" s="7"/>
      <c r="P118" s="7" t="s">
        <v>140</v>
      </c>
      <c r="Q118" s="7"/>
      <c r="R118" s="7"/>
      <c r="S118" s="7" t="s">
        <v>420</v>
      </c>
      <c r="T118" s="7" t="s">
        <v>92</v>
      </c>
      <c r="U118" s="31"/>
    </row>
    <row r="119" spans="2:21" ht="31.5" customHeight="1">
      <c r="B119" s="8">
        <v>116</v>
      </c>
      <c r="C119" s="7" t="s">
        <v>59</v>
      </c>
      <c r="D119" s="7" t="s">
        <v>1632</v>
      </c>
      <c r="E119" s="7" t="s">
        <v>209</v>
      </c>
      <c r="F119" s="7" t="s">
        <v>843</v>
      </c>
      <c r="G119" s="7" t="s">
        <v>217</v>
      </c>
      <c r="H119" s="7" t="s">
        <v>217</v>
      </c>
      <c r="I119" s="7" t="s">
        <v>852</v>
      </c>
      <c r="J119" s="7">
        <v>15</v>
      </c>
      <c r="K119" s="7">
        <v>45</v>
      </c>
      <c r="L119" s="7" t="s">
        <v>85</v>
      </c>
      <c r="M119" s="7" t="s">
        <v>853</v>
      </c>
      <c r="N119" s="7" t="s">
        <v>92</v>
      </c>
      <c r="O119" s="7" t="s">
        <v>0</v>
      </c>
      <c r="P119" s="7" t="s">
        <v>851</v>
      </c>
      <c r="Q119" s="7" t="s">
        <v>856</v>
      </c>
      <c r="R119" s="7"/>
      <c r="S119" s="7" t="s">
        <v>420</v>
      </c>
      <c r="T119" s="7"/>
      <c r="U119" s="31"/>
    </row>
    <row r="120" spans="2:21" ht="31.5" customHeight="1">
      <c r="B120" s="8">
        <v>117</v>
      </c>
      <c r="C120" s="7" t="s">
        <v>958</v>
      </c>
      <c r="D120" s="7" t="s">
        <v>990</v>
      </c>
      <c r="E120" s="7" t="s">
        <v>209</v>
      </c>
      <c r="F120" s="7" t="s">
        <v>1</v>
      </c>
      <c r="G120" s="7" t="e" vm="3">
        <v>#VALUE!</v>
      </c>
      <c r="H120" s="7" t="s">
        <v>991</v>
      </c>
      <c r="I120" s="29"/>
      <c r="J120" s="7"/>
      <c r="K120" s="7"/>
      <c r="L120" s="7" t="s">
        <v>85</v>
      </c>
      <c r="M120" s="7" t="s">
        <v>993</v>
      </c>
      <c r="N120" s="7"/>
      <c r="O120" s="7" t="s">
        <v>0</v>
      </c>
      <c r="P120" s="7" t="s">
        <v>140</v>
      </c>
      <c r="Q120" s="7" t="s">
        <v>992</v>
      </c>
      <c r="R120" s="7"/>
      <c r="S120" s="7" t="s">
        <v>420</v>
      </c>
      <c r="T120" s="7"/>
      <c r="U120" s="31"/>
    </row>
    <row r="121" spans="2:21" ht="31.5" customHeight="1">
      <c r="B121" s="8">
        <v>118</v>
      </c>
      <c r="C121" s="7" t="s">
        <v>959</v>
      </c>
      <c r="D121" s="7" t="s">
        <v>995</v>
      </c>
      <c r="E121" s="7" t="s">
        <v>209</v>
      </c>
      <c r="F121" s="7" t="s">
        <v>1</v>
      </c>
      <c r="G121" s="7" t="e" vm="3">
        <v>#VALUE!</v>
      </c>
      <c r="H121" s="7" t="s">
        <v>991</v>
      </c>
      <c r="I121" s="7"/>
      <c r="J121" s="7" t="str">
        <f>LEFT(I121,3)</f>
        <v/>
      </c>
      <c r="K121" s="7" t="str">
        <f>RIGHT(I121,3)</f>
        <v/>
      </c>
      <c r="L121" s="7" t="s">
        <v>85</v>
      </c>
      <c r="M121" s="7" t="s">
        <v>996</v>
      </c>
      <c r="N121" s="7"/>
      <c r="O121" s="7" t="s">
        <v>0</v>
      </c>
      <c r="P121" s="7" t="s">
        <v>140</v>
      </c>
      <c r="Q121" s="7" t="s">
        <v>994</v>
      </c>
      <c r="R121" s="7"/>
      <c r="S121" s="7" t="s">
        <v>420</v>
      </c>
      <c r="T121" s="7"/>
      <c r="U121" s="31"/>
    </row>
    <row r="122" spans="2:21" ht="31.5" customHeight="1">
      <c r="B122" s="8">
        <v>119</v>
      </c>
      <c r="C122" s="7" t="s">
        <v>725</v>
      </c>
      <c r="D122" s="7"/>
      <c r="E122" s="7" t="s">
        <v>209</v>
      </c>
      <c r="F122" s="7" t="s">
        <v>729</v>
      </c>
      <c r="G122" s="7" t="s">
        <v>739</v>
      </c>
      <c r="H122" s="7" t="s">
        <v>742</v>
      </c>
      <c r="I122" s="7" t="s">
        <v>731</v>
      </c>
      <c r="J122" s="7">
        <v>60</v>
      </c>
      <c r="K122" s="7">
        <v>400</v>
      </c>
      <c r="L122" s="7" t="s">
        <v>1530</v>
      </c>
      <c r="M122" s="7" t="s">
        <v>748</v>
      </c>
      <c r="N122" s="7"/>
      <c r="O122" s="7" t="s">
        <v>0</v>
      </c>
      <c r="P122" s="7" t="s">
        <v>140</v>
      </c>
      <c r="Q122" s="7"/>
      <c r="R122" s="7"/>
      <c r="S122" s="7" t="s">
        <v>747</v>
      </c>
      <c r="T122" s="7"/>
      <c r="U122" s="31"/>
    </row>
    <row r="123" spans="2:21" ht="31.5" customHeight="1">
      <c r="B123" s="8">
        <v>120</v>
      </c>
      <c r="C123" s="7" t="s">
        <v>746</v>
      </c>
      <c r="D123" s="7" t="s">
        <v>745</v>
      </c>
      <c r="E123" s="7" t="s">
        <v>209</v>
      </c>
      <c r="F123" s="7" t="s">
        <v>729</v>
      </c>
      <c r="G123" s="7" t="s">
        <v>739</v>
      </c>
      <c r="H123" s="7" t="s">
        <v>742</v>
      </c>
      <c r="I123" s="7" t="s">
        <v>732</v>
      </c>
      <c r="J123" s="7">
        <v>10</v>
      </c>
      <c r="K123" s="7">
        <v>60</v>
      </c>
      <c r="L123" s="7" t="s">
        <v>1530</v>
      </c>
      <c r="M123" s="7" t="s">
        <v>748</v>
      </c>
      <c r="N123" s="7"/>
      <c r="O123" s="7" t="s">
        <v>0</v>
      </c>
      <c r="P123" s="7" t="s">
        <v>140</v>
      </c>
      <c r="Q123" s="7"/>
      <c r="R123" s="7"/>
      <c r="S123" s="7" t="s">
        <v>747</v>
      </c>
      <c r="T123" s="7"/>
      <c r="U123" s="31"/>
    </row>
    <row r="124" spans="2:21" ht="31.5" customHeight="1">
      <c r="B124" s="8">
        <v>121</v>
      </c>
      <c r="C124" s="7" t="s">
        <v>726</v>
      </c>
      <c r="D124" s="7" t="s">
        <v>733</v>
      </c>
      <c r="E124" s="7" t="s">
        <v>209</v>
      </c>
      <c r="F124" s="7" t="s">
        <v>734</v>
      </c>
      <c r="G124" s="7" t="s">
        <v>730</v>
      </c>
      <c r="H124" s="7" t="s">
        <v>741</v>
      </c>
      <c r="I124" s="7" t="s">
        <v>735</v>
      </c>
      <c r="J124" s="7">
        <v>40</v>
      </c>
      <c r="K124" s="7">
        <v>75</v>
      </c>
      <c r="L124" s="7" t="s">
        <v>1530</v>
      </c>
      <c r="M124" s="7" t="s">
        <v>748</v>
      </c>
      <c r="N124" s="7"/>
      <c r="O124" s="7" t="s">
        <v>0</v>
      </c>
      <c r="P124" s="7" t="s">
        <v>140</v>
      </c>
      <c r="Q124" s="7"/>
      <c r="R124" s="7"/>
      <c r="S124" s="7" t="s">
        <v>747</v>
      </c>
      <c r="T124" s="7"/>
      <c r="U124" s="31"/>
    </row>
    <row r="125" spans="2:21" ht="31.5" customHeight="1">
      <c r="B125" s="8">
        <v>122</v>
      </c>
      <c r="C125" s="7" t="s">
        <v>728</v>
      </c>
      <c r="D125" s="7" t="s">
        <v>743</v>
      </c>
      <c r="E125" s="7" t="s">
        <v>209</v>
      </c>
      <c r="F125" s="7" t="s">
        <v>737</v>
      </c>
      <c r="G125" s="7" t="s">
        <v>217</v>
      </c>
      <c r="H125" s="7" t="s">
        <v>740</v>
      </c>
      <c r="I125" s="7" t="s">
        <v>736</v>
      </c>
      <c r="J125" s="7">
        <v>25</v>
      </c>
      <c r="K125" s="7">
        <v>75</v>
      </c>
      <c r="L125" s="7" t="s">
        <v>1530</v>
      </c>
      <c r="M125" s="7" t="s">
        <v>748</v>
      </c>
      <c r="N125" s="7"/>
      <c r="O125" s="7" t="s">
        <v>0</v>
      </c>
      <c r="P125" s="7" t="s">
        <v>140</v>
      </c>
      <c r="Q125" s="7"/>
      <c r="R125" s="7"/>
      <c r="S125" s="7" t="s">
        <v>747</v>
      </c>
      <c r="T125" s="7"/>
      <c r="U125" s="31"/>
    </row>
    <row r="126" spans="2:21" ht="31.5" customHeight="1">
      <c r="B126" s="8">
        <v>123</v>
      </c>
      <c r="C126" s="7" t="s">
        <v>727</v>
      </c>
      <c r="D126" s="7" t="s">
        <v>744</v>
      </c>
      <c r="E126" s="7" t="s">
        <v>209</v>
      </c>
      <c r="F126" s="7" t="s">
        <v>738</v>
      </c>
      <c r="G126" s="7" t="s">
        <v>1342</v>
      </c>
      <c r="H126" s="7" t="s">
        <v>1343</v>
      </c>
      <c r="I126" s="7" t="s">
        <v>236</v>
      </c>
      <c r="J126" s="7">
        <v>50</v>
      </c>
      <c r="K126" s="7">
        <v>150</v>
      </c>
      <c r="L126" s="7" t="s">
        <v>1530</v>
      </c>
      <c r="M126" s="7" t="s">
        <v>748</v>
      </c>
      <c r="N126" s="7"/>
      <c r="O126" s="7" t="s">
        <v>0</v>
      </c>
      <c r="P126" s="7" t="s">
        <v>140</v>
      </c>
      <c r="Q126" s="7"/>
      <c r="R126" s="7"/>
      <c r="S126" s="7" t="s">
        <v>747</v>
      </c>
      <c r="T126" s="7"/>
      <c r="U126" s="31"/>
    </row>
    <row r="127" spans="2:21" ht="31.5" customHeight="1">
      <c r="B127" s="8">
        <v>124</v>
      </c>
      <c r="C127" s="7" t="s">
        <v>896</v>
      </c>
      <c r="D127" s="7"/>
      <c r="E127" s="7" t="s">
        <v>209</v>
      </c>
      <c r="F127" s="7" t="s">
        <v>843</v>
      </c>
      <c r="G127" s="7" t="s">
        <v>217</v>
      </c>
      <c r="H127" s="7" t="s">
        <v>897</v>
      </c>
      <c r="I127" s="29" t="s">
        <v>899</v>
      </c>
      <c r="J127" s="7">
        <v>5</v>
      </c>
      <c r="K127" s="7">
        <v>100</v>
      </c>
      <c r="L127" s="7" t="s">
        <v>1530</v>
      </c>
      <c r="M127" s="7" t="s">
        <v>904</v>
      </c>
      <c r="N127" s="7" t="s">
        <v>92</v>
      </c>
      <c r="O127" s="7" t="s">
        <v>0</v>
      </c>
      <c r="P127" s="7" t="s">
        <v>901</v>
      </c>
      <c r="Q127" s="7" t="s">
        <v>900</v>
      </c>
      <c r="R127" s="7"/>
      <c r="S127" s="7" t="s">
        <v>902</v>
      </c>
      <c r="T127" s="7"/>
      <c r="U127" s="31"/>
    </row>
    <row r="128" spans="2:21" ht="31.5" customHeight="1">
      <c r="B128" s="8">
        <v>125</v>
      </c>
      <c r="C128" s="7" t="s">
        <v>721</v>
      </c>
      <c r="D128" s="7" t="s">
        <v>723</v>
      </c>
      <c r="E128" s="7" t="s">
        <v>209</v>
      </c>
      <c r="F128" s="7" t="s">
        <v>1</v>
      </c>
      <c r="G128" s="7" t="s">
        <v>217</v>
      </c>
      <c r="H128" s="7" t="s">
        <v>217</v>
      </c>
      <c r="I128" s="7" t="s">
        <v>722</v>
      </c>
      <c r="J128" s="7">
        <v>3</v>
      </c>
      <c r="K128" s="7">
        <v>12</v>
      </c>
      <c r="L128" s="7" t="s">
        <v>1530</v>
      </c>
      <c r="M128" s="7" t="s">
        <v>724</v>
      </c>
      <c r="N128" s="7"/>
      <c r="O128" s="7" t="s">
        <v>0</v>
      </c>
      <c r="P128" s="7" t="s">
        <v>140</v>
      </c>
      <c r="Q128" s="7"/>
      <c r="R128" s="7"/>
      <c r="S128" s="7" t="s">
        <v>595</v>
      </c>
      <c r="T128" s="7"/>
      <c r="U128" s="31"/>
    </row>
    <row r="129" spans="2:21" ht="31.5" customHeight="1">
      <c r="B129" s="8">
        <v>126</v>
      </c>
      <c r="C129" s="7" t="s">
        <v>750</v>
      </c>
      <c r="D129" s="7" t="s">
        <v>920</v>
      </c>
      <c r="E129" s="7" t="s">
        <v>209</v>
      </c>
      <c r="F129" s="7" t="s">
        <v>1</v>
      </c>
      <c r="G129" s="7" t="s">
        <v>217</v>
      </c>
      <c r="H129" s="7" t="s">
        <v>217</v>
      </c>
      <c r="I129" s="7" t="s">
        <v>644</v>
      </c>
      <c r="J129" s="7">
        <v>20</v>
      </c>
      <c r="K129" s="7">
        <v>50</v>
      </c>
      <c r="L129" s="7" t="s">
        <v>1530</v>
      </c>
      <c r="M129" s="7" t="s">
        <v>753</v>
      </c>
      <c r="N129" s="7"/>
      <c r="O129" s="7"/>
      <c r="P129" s="7" t="s">
        <v>0</v>
      </c>
      <c r="Q129" s="7" t="s">
        <v>751</v>
      </c>
      <c r="R129" s="7"/>
      <c r="S129" s="7" t="s">
        <v>754</v>
      </c>
      <c r="T129" s="7"/>
      <c r="U129" s="31"/>
    </row>
    <row r="130" spans="2:21" ht="42.75" customHeight="1">
      <c r="B130" s="8">
        <v>127</v>
      </c>
      <c r="C130" s="7" t="s">
        <v>204</v>
      </c>
      <c r="D130" s="7"/>
      <c r="E130" s="7" t="s">
        <v>209</v>
      </c>
      <c r="F130" s="7" t="s">
        <v>1</v>
      </c>
      <c r="G130" s="7" t="s">
        <v>217</v>
      </c>
      <c r="H130" s="7" t="s">
        <v>217</v>
      </c>
      <c r="I130" s="29" t="s">
        <v>905</v>
      </c>
      <c r="J130" s="7">
        <v>15</v>
      </c>
      <c r="K130" s="7">
        <v>50</v>
      </c>
      <c r="L130" s="7" t="s">
        <v>1530</v>
      </c>
      <c r="M130" s="7" t="s">
        <v>907</v>
      </c>
      <c r="N130" s="7" t="s">
        <v>92</v>
      </c>
      <c r="O130" s="7" t="s">
        <v>0</v>
      </c>
      <c r="P130" s="7" t="s">
        <v>910</v>
      </c>
      <c r="Q130" s="7" t="s">
        <v>906</v>
      </c>
      <c r="R130" s="7" t="s">
        <v>206</v>
      </c>
      <c r="S130" s="7" t="s">
        <v>567</v>
      </c>
      <c r="T130" s="7"/>
      <c r="U130" s="31"/>
    </row>
    <row r="131" spans="2:21" ht="31.5" customHeight="1">
      <c r="B131" s="8">
        <v>128</v>
      </c>
      <c r="C131" s="7" t="s">
        <v>203</v>
      </c>
      <c r="D131" s="7" t="s">
        <v>911</v>
      </c>
      <c r="E131" s="7" t="s">
        <v>209</v>
      </c>
      <c r="F131" s="7" t="s">
        <v>1</v>
      </c>
      <c r="G131" s="7" t="s">
        <v>217</v>
      </c>
      <c r="H131" s="7" t="s">
        <v>217</v>
      </c>
      <c r="I131" s="27" t="s">
        <v>909</v>
      </c>
      <c r="J131" s="7">
        <v>5</v>
      </c>
      <c r="K131" s="7">
        <v>15</v>
      </c>
      <c r="L131" s="7" t="s">
        <v>1530</v>
      </c>
      <c r="M131" s="7" t="s">
        <v>208</v>
      </c>
      <c r="N131" s="7" t="s">
        <v>92</v>
      </c>
      <c r="O131" s="7" t="s">
        <v>0</v>
      </c>
      <c r="P131" s="7" t="s">
        <v>910</v>
      </c>
      <c r="Q131" s="7" t="s">
        <v>908</v>
      </c>
      <c r="R131" s="7" t="s">
        <v>207</v>
      </c>
      <c r="S131" s="7" t="s">
        <v>567</v>
      </c>
      <c r="T131" s="7"/>
      <c r="U131" s="31"/>
    </row>
    <row r="132" spans="2:21" ht="31.5" customHeight="1">
      <c r="B132" s="8">
        <v>129</v>
      </c>
      <c r="C132" s="7" t="s">
        <v>121</v>
      </c>
      <c r="D132" s="7" t="s">
        <v>870</v>
      </c>
      <c r="E132" s="7" t="s">
        <v>209</v>
      </c>
      <c r="F132" s="7" t="s">
        <v>1</v>
      </c>
      <c r="G132" s="7" t="s">
        <v>217</v>
      </c>
      <c r="H132" s="7" t="s">
        <v>217</v>
      </c>
      <c r="I132" s="7" t="s">
        <v>871</v>
      </c>
      <c r="J132" s="7">
        <v>3</v>
      </c>
      <c r="K132" s="7">
        <v>15</v>
      </c>
      <c r="L132" s="7"/>
      <c r="M132" s="7" t="s">
        <v>873</v>
      </c>
      <c r="N132" s="7" t="s">
        <v>92</v>
      </c>
      <c r="O132" s="7" t="s">
        <v>139</v>
      </c>
      <c r="P132" s="7" t="s">
        <v>874</v>
      </c>
      <c r="Q132" s="7" t="s">
        <v>872</v>
      </c>
      <c r="R132" s="7"/>
      <c r="S132" s="7" t="s">
        <v>834</v>
      </c>
      <c r="T132" s="7"/>
      <c r="U132" s="31"/>
    </row>
    <row r="133" spans="2:21" ht="31.5" customHeight="1">
      <c r="B133" s="8">
        <v>130</v>
      </c>
      <c r="C133" s="7" t="s">
        <v>62</v>
      </c>
      <c r="D133" s="7" t="s">
        <v>891</v>
      </c>
      <c r="E133" s="7" t="s">
        <v>209</v>
      </c>
      <c r="F133" s="7" t="s">
        <v>876</v>
      </c>
      <c r="G133" s="7" t="s">
        <v>171</v>
      </c>
      <c r="H133" s="7" t="s">
        <v>875</v>
      </c>
      <c r="I133" s="29" t="s">
        <v>887</v>
      </c>
      <c r="J133" s="29" t="s">
        <v>886</v>
      </c>
      <c r="K133" s="7" t="str">
        <f>RIGHT(I133,3)</f>
        <v>150</v>
      </c>
      <c r="L133" s="7" t="s">
        <v>85</v>
      </c>
      <c r="M133" s="7" t="s">
        <v>888</v>
      </c>
      <c r="N133" s="7" t="s">
        <v>92</v>
      </c>
      <c r="O133" s="7" t="s">
        <v>139</v>
      </c>
      <c r="P133" s="7" t="s">
        <v>889</v>
      </c>
      <c r="Q133" s="7" t="s">
        <v>890</v>
      </c>
      <c r="R133" s="7"/>
      <c r="S133" s="7" t="s">
        <v>834</v>
      </c>
      <c r="T133" s="7"/>
      <c r="U133" s="31"/>
    </row>
    <row r="134" spans="2:21" ht="31.5" customHeight="1">
      <c r="B134" s="8">
        <v>131</v>
      </c>
      <c r="C134" s="7" t="s">
        <v>972</v>
      </c>
      <c r="D134" s="7" t="s">
        <v>971</v>
      </c>
      <c r="E134" s="7" t="s">
        <v>209</v>
      </c>
      <c r="F134" s="7" t="s">
        <v>756</v>
      </c>
      <c r="G134" s="7" t="s">
        <v>217</v>
      </c>
      <c r="H134" s="7" t="s">
        <v>757</v>
      </c>
      <c r="I134" s="7" t="s">
        <v>755</v>
      </c>
      <c r="J134" s="7" t="str">
        <f>LEFT(I134,3)</f>
        <v xml:space="preserve">15 </v>
      </c>
      <c r="K134" s="7" t="str">
        <f>RIGHT(I134,3)</f>
        <v>150</v>
      </c>
      <c r="L134" s="7" t="s">
        <v>1530</v>
      </c>
      <c r="M134" s="7" t="s">
        <v>973</v>
      </c>
      <c r="N134" s="7" t="s">
        <v>96</v>
      </c>
      <c r="O134" s="7" t="s">
        <v>139</v>
      </c>
      <c r="P134" s="7" t="s">
        <v>974</v>
      </c>
      <c r="Q134" s="7" t="s">
        <v>759</v>
      </c>
      <c r="R134" s="7"/>
      <c r="S134" s="7"/>
      <c r="T134" s="7"/>
      <c r="U134" s="31"/>
    </row>
    <row r="135" spans="2:21" ht="31.5" customHeight="1">
      <c r="B135" s="8">
        <v>132</v>
      </c>
      <c r="C135" s="7" t="s">
        <v>103</v>
      </c>
      <c r="D135" s="7" t="s">
        <v>1041</v>
      </c>
      <c r="E135" s="7" t="s">
        <v>209</v>
      </c>
      <c r="F135" s="7" t="s">
        <v>756</v>
      </c>
      <c r="G135" s="7" t="s">
        <v>217</v>
      </c>
      <c r="H135" s="7" t="s">
        <v>757</v>
      </c>
      <c r="I135" s="7" t="s">
        <v>755</v>
      </c>
      <c r="J135" s="7" t="str">
        <f>LEFT(I135,3)</f>
        <v xml:space="preserve">15 </v>
      </c>
      <c r="K135" s="7" t="str">
        <f>RIGHT(I135,3)</f>
        <v>150</v>
      </c>
      <c r="L135" s="7" t="s">
        <v>1530</v>
      </c>
      <c r="M135" s="7"/>
      <c r="N135" s="7"/>
      <c r="O135" s="7" t="s">
        <v>139</v>
      </c>
      <c r="P135" s="7" t="s">
        <v>758</v>
      </c>
      <c r="Q135" s="7" t="s">
        <v>759</v>
      </c>
      <c r="R135" s="7"/>
      <c r="S135" s="7"/>
      <c r="T135" s="7"/>
      <c r="U135" s="31"/>
    </row>
    <row r="136" spans="2:21" ht="31.5" customHeight="1">
      <c r="B136" s="8">
        <v>133</v>
      </c>
      <c r="C136" s="7" t="s">
        <v>39</v>
      </c>
      <c r="D136" s="7" t="s">
        <v>702</v>
      </c>
      <c r="E136" s="7" t="s">
        <v>209</v>
      </c>
      <c r="F136" s="7" t="s">
        <v>94</v>
      </c>
      <c r="G136" s="7" t="s">
        <v>217</v>
      </c>
      <c r="H136" s="7" t="s">
        <v>217</v>
      </c>
      <c r="I136" s="7"/>
      <c r="J136" s="7" t="str">
        <f>LEFT(I136,3)</f>
        <v/>
      </c>
      <c r="K136" s="7" t="str">
        <f>RIGHT(I136,3)</f>
        <v/>
      </c>
      <c r="L136" s="7" t="s">
        <v>85</v>
      </c>
      <c r="M136" s="7" t="s">
        <v>703</v>
      </c>
      <c r="N136" s="7"/>
      <c r="O136" s="7" t="s">
        <v>0</v>
      </c>
      <c r="P136" s="7" t="s">
        <v>140</v>
      </c>
      <c r="Q136" s="7" t="s">
        <v>701</v>
      </c>
      <c r="R136" s="7"/>
      <c r="S136" s="7" t="s">
        <v>635</v>
      </c>
      <c r="T136" s="7"/>
      <c r="U136" s="31"/>
    </row>
    <row r="137" spans="2:21" ht="31.5" customHeight="1">
      <c r="B137" s="8">
        <v>134</v>
      </c>
      <c r="C137" s="7" t="s">
        <v>719</v>
      </c>
      <c r="D137" s="7" t="s">
        <v>700</v>
      </c>
      <c r="E137" s="7" t="s">
        <v>209</v>
      </c>
      <c r="F137" s="7" t="s">
        <v>697</v>
      </c>
      <c r="G137" s="7" t="s">
        <v>217</v>
      </c>
      <c r="H137" s="7" t="s">
        <v>699</v>
      </c>
      <c r="I137" s="7" t="s">
        <v>698</v>
      </c>
      <c r="J137" s="7" t="str">
        <f>LEFT(I137,3)</f>
        <v xml:space="preserve">50 </v>
      </c>
      <c r="K137" s="7" t="str">
        <f>RIGHT(I137,3)</f>
        <v>200</v>
      </c>
      <c r="L137" s="7" t="s">
        <v>85</v>
      </c>
      <c r="M137" s="7" t="s">
        <v>969</v>
      </c>
      <c r="N137" s="7" t="s">
        <v>96</v>
      </c>
      <c r="O137" s="7" t="s">
        <v>0</v>
      </c>
      <c r="P137" s="7" t="s">
        <v>140</v>
      </c>
      <c r="Q137" s="7" t="s">
        <v>717</v>
      </c>
      <c r="R137" s="7"/>
      <c r="S137" s="7" t="s">
        <v>710</v>
      </c>
      <c r="T137" s="7"/>
      <c r="U137" s="31"/>
    </row>
    <row r="138" spans="2:21" ht="31.5" customHeight="1">
      <c r="B138" s="8">
        <v>135</v>
      </c>
      <c r="C138" s="7" t="s">
        <v>125</v>
      </c>
      <c r="D138" s="7" t="s">
        <v>696</v>
      </c>
      <c r="E138" s="7" t="s">
        <v>209</v>
      </c>
      <c r="F138" s="7" t="s">
        <v>1</v>
      </c>
      <c r="G138" s="7" t="s">
        <v>217</v>
      </c>
      <c r="H138" s="7" t="s">
        <v>217</v>
      </c>
      <c r="I138" s="27" t="s">
        <v>947</v>
      </c>
      <c r="J138" s="7">
        <v>10</v>
      </c>
      <c r="K138" s="7">
        <v>35</v>
      </c>
      <c r="L138" s="7" t="s">
        <v>1530</v>
      </c>
      <c r="M138" s="7" t="s">
        <v>970</v>
      </c>
      <c r="N138" s="7" t="s">
        <v>96</v>
      </c>
      <c r="O138" s="7" t="s">
        <v>139</v>
      </c>
      <c r="P138" s="7" t="s">
        <v>695</v>
      </c>
      <c r="Q138" s="7"/>
      <c r="R138" s="7"/>
      <c r="S138" s="7" t="s">
        <v>635</v>
      </c>
      <c r="T138" s="7"/>
      <c r="U138" s="31"/>
    </row>
    <row r="139" spans="2:21" ht="31.5" customHeight="1">
      <c r="B139" s="8">
        <v>136</v>
      </c>
      <c r="C139" s="7" t="s">
        <v>68</v>
      </c>
      <c r="D139" s="7" t="s">
        <v>770</v>
      </c>
      <c r="E139" s="7" t="s">
        <v>209</v>
      </c>
      <c r="F139" s="7" t="s">
        <v>689</v>
      </c>
      <c r="G139" s="7" t="s">
        <v>693</v>
      </c>
      <c r="H139" s="7" t="s">
        <v>694</v>
      </c>
      <c r="I139" s="7" t="s">
        <v>690</v>
      </c>
      <c r="J139" s="7" t="str">
        <f>LEFT(I139,3)</f>
        <v xml:space="preserve">50 </v>
      </c>
      <c r="K139" s="7" t="str">
        <f>RIGHT(I139,3)</f>
        <v>300</v>
      </c>
      <c r="L139" s="7" t="s">
        <v>1530</v>
      </c>
      <c r="M139" s="7" t="s">
        <v>692</v>
      </c>
      <c r="N139" s="7"/>
      <c r="O139" s="7" t="s">
        <v>139</v>
      </c>
      <c r="P139" s="7" t="s">
        <v>688</v>
      </c>
      <c r="Q139" s="7" t="s">
        <v>691</v>
      </c>
      <c r="R139" s="7"/>
      <c r="S139" s="7" t="s">
        <v>635</v>
      </c>
      <c r="T139" s="7"/>
      <c r="U139" s="31"/>
    </row>
    <row r="140" spans="2:21" ht="31.5" customHeight="1">
      <c r="B140" s="8">
        <v>137</v>
      </c>
      <c r="C140" s="7" t="s">
        <v>684</v>
      </c>
      <c r="D140" s="7" t="s">
        <v>686</v>
      </c>
      <c r="E140" s="7" t="s">
        <v>209</v>
      </c>
      <c r="F140" s="7" t="s">
        <v>94</v>
      </c>
      <c r="G140" s="7" t="s">
        <v>217</v>
      </c>
      <c r="H140" s="7" t="s">
        <v>676</v>
      </c>
      <c r="I140" s="7" t="s">
        <v>687</v>
      </c>
      <c r="J140" s="7">
        <v>75</v>
      </c>
      <c r="K140" s="7">
        <v>150</v>
      </c>
      <c r="L140" s="7" t="s">
        <v>1530</v>
      </c>
      <c r="M140" s="7" t="s">
        <v>677</v>
      </c>
      <c r="N140" s="7"/>
      <c r="O140" s="7" t="s">
        <v>139</v>
      </c>
      <c r="P140" s="7" t="s">
        <v>685</v>
      </c>
      <c r="Q140" s="7"/>
      <c r="R140" s="7"/>
      <c r="S140" s="7" t="s">
        <v>635</v>
      </c>
      <c r="T140" s="7"/>
      <c r="U140" s="31"/>
    </row>
    <row r="141" spans="2:21" ht="31.5" customHeight="1">
      <c r="B141" s="8">
        <v>138</v>
      </c>
      <c r="C141" s="7" t="s">
        <v>683</v>
      </c>
      <c r="D141" s="7"/>
      <c r="E141" s="7" t="s">
        <v>209</v>
      </c>
      <c r="F141" s="7" t="s">
        <v>94</v>
      </c>
      <c r="G141" s="7" t="s">
        <v>217</v>
      </c>
      <c r="H141" s="7" t="s">
        <v>676</v>
      </c>
      <c r="I141" s="7" t="s">
        <v>167</v>
      </c>
      <c r="J141" s="7">
        <v>5</v>
      </c>
      <c r="K141" s="7">
        <v>20</v>
      </c>
      <c r="L141" s="7" t="s">
        <v>1530</v>
      </c>
      <c r="M141" s="7" t="s">
        <v>677</v>
      </c>
      <c r="N141" s="7"/>
      <c r="O141" s="7" t="s">
        <v>139</v>
      </c>
      <c r="P141" s="7" t="s">
        <v>562</v>
      </c>
      <c r="Q141" s="7"/>
      <c r="R141" s="7"/>
      <c r="S141" s="7" t="s">
        <v>635</v>
      </c>
      <c r="T141" s="7"/>
      <c r="U141" s="31"/>
    </row>
    <row r="142" spans="2:21" ht="31.5" customHeight="1">
      <c r="B142" s="8">
        <v>139</v>
      </c>
      <c r="C142" s="7" t="s">
        <v>923</v>
      </c>
      <c r="D142" s="7" t="s">
        <v>924</v>
      </c>
      <c r="E142" s="7" t="s">
        <v>209</v>
      </c>
      <c r="F142" s="7" t="s">
        <v>926</v>
      </c>
      <c r="G142" s="7" t="s">
        <v>925</v>
      </c>
      <c r="H142" s="7" t="s">
        <v>927</v>
      </c>
      <c r="I142" s="7" t="s">
        <v>928</v>
      </c>
      <c r="J142" s="7">
        <v>200</v>
      </c>
      <c r="K142" s="7" t="s">
        <v>929</v>
      </c>
      <c r="L142" s="7" t="s">
        <v>1530</v>
      </c>
      <c r="M142" s="7"/>
      <c r="N142" s="7"/>
      <c r="O142" s="7" t="s">
        <v>139</v>
      </c>
      <c r="P142" s="7" t="s">
        <v>930</v>
      </c>
      <c r="Q142" s="7"/>
      <c r="R142" s="7"/>
      <c r="S142" s="7"/>
      <c r="T142" s="7"/>
      <c r="U142" s="31"/>
    </row>
    <row r="143" spans="2:21" ht="31.5" customHeight="1">
      <c r="B143" s="8">
        <v>140</v>
      </c>
      <c r="C143" s="7" t="s">
        <v>31</v>
      </c>
      <c r="D143" s="7" t="s">
        <v>674</v>
      </c>
      <c r="E143" s="7" t="s">
        <v>209</v>
      </c>
      <c r="F143" s="7" t="s">
        <v>94</v>
      </c>
      <c r="G143" s="7" t="s">
        <v>217</v>
      </c>
      <c r="H143" s="7" t="s">
        <v>673</v>
      </c>
      <c r="I143" s="7"/>
      <c r="J143" s="7" t="str">
        <f>LEFT(I143,3)</f>
        <v/>
      </c>
      <c r="K143" s="7" t="str">
        <f>RIGHT(I143,3)</f>
        <v/>
      </c>
      <c r="L143" s="7" t="s">
        <v>1530</v>
      </c>
      <c r="M143" s="7" t="s">
        <v>675</v>
      </c>
      <c r="N143" s="7"/>
      <c r="O143" s="7" t="s">
        <v>139</v>
      </c>
      <c r="P143" s="7" t="s">
        <v>672</v>
      </c>
      <c r="Q143" s="7"/>
      <c r="R143" s="7"/>
      <c r="S143" s="7" t="s">
        <v>635</v>
      </c>
      <c r="T143" s="7"/>
      <c r="U143" s="31"/>
    </row>
    <row r="144" spans="2:21" ht="31.5" customHeight="1">
      <c r="B144" s="8">
        <v>141</v>
      </c>
      <c r="C144" s="7" t="s">
        <v>23</v>
      </c>
      <c r="D144" s="7" t="s">
        <v>881</v>
      </c>
      <c r="E144" s="7" t="s">
        <v>209</v>
      </c>
      <c r="F144" s="7" t="s">
        <v>1</v>
      </c>
      <c r="G144" s="7" t="s">
        <v>217</v>
      </c>
      <c r="H144" s="7" t="s">
        <v>217</v>
      </c>
      <c r="I144" s="7" t="s">
        <v>202</v>
      </c>
      <c r="J144" s="7" t="str">
        <f>LEFT(I144,3)</f>
        <v xml:space="preserve">10 </v>
      </c>
      <c r="K144" s="7" t="str">
        <f>RIGHT(I144,3)</f>
        <v>100</v>
      </c>
      <c r="L144" s="7" t="s">
        <v>1530</v>
      </c>
      <c r="M144" s="7" t="s">
        <v>671</v>
      </c>
      <c r="N144" s="7"/>
      <c r="O144" s="7" t="s">
        <v>139</v>
      </c>
      <c r="P144" s="7" t="s">
        <v>670</v>
      </c>
      <c r="Q144" s="7" t="s">
        <v>714</v>
      </c>
      <c r="R144" s="7"/>
      <c r="S144" s="7" t="s">
        <v>710</v>
      </c>
      <c r="T144" s="7"/>
      <c r="U144" s="31"/>
    </row>
    <row r="145" spans="1:21" ht="31.5" customHeight="1">
      <c r="B145" s="8">
        <v>142</v>
      </c>
      <c r="C145" s="7" t="s">
        <v>1043</v>
      </c>
      <c r="D145" s="7"/>
      <c r="E145" s="7" t="s">
        <v>209</v>
      </c>
      <c r="F145" s="7" t="s">
        <v>89</v>
      </c>
      <c r="G145" s="7" t="s">
        <v>1044</v>
      </c>
      <c r="H145" s="7" t="s">
        <v>1045</v>
      </c>
      <c r="I145" s="7" t="s">
        <v>1046</v>
      </c>
      <c r="J145" s="7">
        <v>150</v>
      </c>
      <c r="K145" s="7">
        <v>1000</v>
      </c>
      <c r="L145" s="7" t="s">
        <v>1047</v>
      </c>
      <c r="M145" s="7" t="s">
        <v>1048</v>
      </c>
      <c r="N145" s="7" t="s">
        <v>96</v>
      </c>
      <c r="O145" s="7" t="s">
        <v>0</v>
      </c>
      <c r="P145" s="7" t="s">
        <v>1049</v>
      </c>
      <c r="Q145" s="7"/>
      <c r="R145" s="7"/>
      <c r="S145" s="7" t="s">
        <v>1050</v>
      </c>
      <c r="T145" s="7"/>
      <c r="U145" s="31" t="s">
        <v>1051</v>
      </c>
    </row>
    <row r="146" spans="1:21" ht="32.15" customHeight="1">
      <c r="B146" s="8">
        <v>143</v>
      </c>
      <c r="C146" s="7" t="s">
        <v>118</v>
      </c>
      <c r="D146" s="7" t="s">
        <v>916</v>
      </c>
      <c r="E146" s="7" t="s">
        <v>209</v>
      </c>
      <c r="F146" s="7" t="s">
        <v>1</v>
      </c>
      <c r="G146" s="7" t="s">
        <v>217</v>
      </c>
      <c r="H146" s="7" t="s">
        <v>217</v>
      </c>
      <c r="I146" s="7" t="s">
        <v>669</v>
      </c>
      <c r="J146" s="7">
        <v>3</v>
      </c>
      <c r="K146" s="7">
        <v>10</v>
      </c>
      <c r="L146" s="7" t="s">
        <v>1530</v>
      </c>
      <c r="M146" s="7"/>
      <c r="N146" s="7"/>
      <c r="O146" s="7" t="s">
        <v>0</v>
      </c>
      <c r="P146" s="7" t="s">
        <v>140</v>
      </c>
      <c r="Q146" s="7" t="s">
        <v>668</v>
      </c>
      <c r="R146" s="7"/>
      <c r="S146" s="7" t="s">
        <v>635</v>
      </c>
      <c r="T146" s="7"/>
      <c r="U146" s="31"/>
    </row>
    <row r="147" spans="1:21" ht="31.5" customHeight="1">
      <c r="B147" s="8">
        <v>144</v>
      </c>
      <c r="C147" s="7" t="s">
        <v>917</v>
      </c>
      <c r="D147" s="7"/>
      <c r="E147" s="7" t="s">
        <v>209</v>
      </c>
      <c r="F147" s="7" t="s">
        <v>94</v>
      </c>
      <c r="G147" s="7"/>
      <c r="H147" s="7"/>
      <c r="I147" s="7" t="s">
        <v>249</v>
      </c>
      <c r="J147" s="7">
        <v>5</v>
      </c>
      <c r="K147" s="7">
        <v>30</v>
      </c>
      <c r="L147" s="7" t="s">
        <v>1530</v>
      </c>
      <c r="M147" s="7"/>
      <c r="N147" s="7"/>
      <c r="O147" s="7"/>
      <c r="P147" s="7" t="s">
        <v>140</v>
      </c>
      <c r="Q147" s="7"/>
      <c r="R147" s="7"/>
      <c r="S147" s="7"/>
      <c r="T147" s="7"/>
      <c r="U147" s="31"/>
    </row>
    <row r="148" spans="1:21" ht="31.5" customHeight="1">
      <c r="B148" s="8">
        <v>145</v>
      </c>
      <c r="C148" s="7" t="s">
        <v>50</v>
      </c>
      <c r="D148" s="7" t="s">
        <v>659</v>
      </c>
      <c r="E148" s="7" t="s">
        <v>209</v>
      </c>
      <c r="F148" s="7" t="s">
        <v>1</v>
      </c>
      <c r="G148" s="7" t="s">
        <v>217</v>
      </c>
      <c r="H148" s="7" t="s">
        <v>217</v>
      </c>
      <c r="I148" s="7" t="s">
        <v>658</v>
      </c>
      <c r="J148" s="7" t="str">
        <f>LEFT(I148,3)</f>
        <v xml:space="preserve">20 </v>
      </c>
      <c r="K148" s="7">
        <v>75</v>
      </c>
      <c r="L148" s="7" t="s">
        <v>1530</v>
      </c>
      <c r="M148" s="7" t="s">
        <v>975</v>
      </c>
      <c r="N148" s="7" t="s">
        <v>96</v>
      </c>
      <c r="O148" s="7" t="s">
        <v>0</v>
      </c>
      <c r="P148" s="7" t="s">
        <v>140</v>
      </c>
      <c r="Q148" s="7" t="s">
        <v>715</v>
      </c>
      <c r="R148" s="7"/>
      <c r="S148" s="7" t="s">
        <v>635</v>
      </c>
      <c r="T148" s="7"/>
      <c r="U148" s="31"/>
    </row>
    <row r="149" spans="1:21" s="4" customFormat="1" ht="31.5" customHeight="1">
      <c r="A149" s="2"/>
      <c r="B149" s="8">
        <v>146</v>
      </c>
      <c r="C149" s="7" t="s">
        <v>55</v>
      </c>
      <c r="D149" s="7"/>
      <c r="E149" s="7" t="s">
        <v>209</v>
      </c>
      <c r="F149" s="7" t="s">
        <v>620</v>
      </c>
      <c r="G149" s="7" t="s">
        <v>5</v>
      </c>
      <c r="H149" s="7" t="s">
        <v>655</v>
      </c>
      <c r="I149" s="7" t="s">
        <v>657</v>
      </c>
      <c r="J149" s="7" t="str">
        <f>LEFT(I149,3)</f>
        <v xml:space="preserve">20 </v>
      </c>
      <c r="K149" s="7" t="str">
        <f>RIGHT(I149,3)</f>
        <v xml:space="preserve"> 70</v>
      </c>
      <c r="L149" s="7" t="s">
        <v>1530</v>
      </c>
      <c r="M149" s="7" t="s">
        <v>656</v>
      </c>
      <c r="N149" s="7"/>
      <c r="O149" s="7" t="s">
        <v>0</v>
      </c>
      <c r="P149" s="7" t="s">
        <v>140</v>
      </c>
      <c r="Q149" s="7"/>
      <c r="R149" s="7"/>
      <c r="S149" s="7" t="s">
        <v>635</v>
      </c>
      <c r="T149" s="7"/>
      <c r="U149" s="31"/>
    </row>
    <row r="150" spans="1:21" ht="31.5" customHeight="1">
      <c r="B150" s="8">
        <v>147</v>
      </c>
      <c r="C150" s="7" t="s">
        <v>1309</v>
      </c>
      <c r="D150" s="7" t="s">
        <v>1261</v>
      </c>
      <c r="E150" s="7" t="s">
        <v>209</v>
      </c>
      <c r="F150" s="7"/>
      <c r="G150" s="7" t="s">
        <v>217</v>
      </c>
      <c r="H150" s="7"/>
      <c r="I150" s="30" t="s">
        <v>1260</v>
      </c>
      <c r="J150" s="7">
        <v>1</v>
      </c>
      <c r="K150" s="7">
        <v>35</v>
      </c>
      <c r="L150" s="7" t="s">
        <v>86</v>
      </c>
      <c r="M150" s="7" t="s">
        <v>1308</v>
      </c>
      <c r="N150" s="7" t="s">
        <v>96</v>
      </c>
      <c r="O150" s="7" t="s">
        <v>0</v>
      </c>
      <c r="P150" s="7" t="s">
        <v>1058</v>
      </c>
      <c r="Q150" s="7"/>
      <c r="R150" s="7"/>
      <c r="S150" s="7" t="s">
        <v>257</v>
      </c>
      <c r="T150" s="7"/>
      <c r="U150" s="31"/>
    </row>
    <row r="151" spans="1:21" ht="32.15" customHeight="1">
      <c r="B151" s="8">
        <v>148</v>
      </c>
      <c r="C151" s="7" t="s">
        <v>113</v>
      </c>
      <c r="D151" s="7"/>
      <c r="E151" s="7" t="s">
        <v>209</v>
      </c>
      <c r="F151" s="7" t="s">
        <v>894</v>
      </c>
      <c r="G151" s="7" t="s">
        <v>864</v>
      </c>
      <c r="H151" s="7" t="s">
        <v>893</v>
      </c>
      <c r="I151" s="7"/>
      <c r="J151" s="7"/>
      <c r="K151" s="7"/>
      <c r="L151" s="7"/>
      <c r="M151" s="7" t="s">
        <v>1307</v>
      </c>
      <c r="N151" s="7" t="s">
        <v>92</v>
      </c>
      <c r="O151" s="7" t="s">
        <v>139</v>
      </c>
      <c r="P151" s="7" t="s">
        <v>892</v>
      </c>
      <c r="Q151" s="7"/>
      <c r="R151" s="7"/>
      <c r="S151" s="7" t="s">
        <v>166</v>
      </c>
      <c r="T151" s="7"/>
      <c r="U151" s="31"/>
    </row>
    <row r="152" spans="1:21" ht="31.5" customHeight="1">
      <c r="B152" s="8">
        <v>149</v>
      </c>
      <c r="C152" s="7" t="s">
        <v>111</v>
      </c>
      <c r="D152" s="7"/>
      <c r="E152" s="7" t="s">
        <v>209</v>
      </c>
      <c r="F152" s="7"/>
      <c r="G152" s="7" t="s">
        <v>171</v>
      </c>
      <c r="H152" s="7" t="s">
        <v>171</v>
      </c>
      <c r="I152" s="7" t="s">
        <v>302</v>
      </c>
      <c r="J152" s="7">
        <v>15</v>
      </c>
      <c r="K152" s="7">
        <v>100</v>
      </c>
      <c r="L152" s="7" t="s">
        <v>1530</v>
      </c>
      <c r="M152" s="7"/>
      <c r="N152" s="7"/>
      <c r="O152" s="7" t="s">
        <v>0</v>
      </c>
      <c r="P152" s="7" t="s">
        <v>140</v>
      </c>
      <c r="Q152" s="7"/>
      <c r="R152" s="7"/>
      <c r="S152" s="7"/>
      <c r="T152" s="7"/>
      <c r="U152" s="31"/>
    </row>
    <row r="153" spans="1:21" ht="32.15" customHeight="1">
      <c r="B153" s="8">
        <v>150</v>
      </c>
      <c r="C153" s="7" t="s">
        <v>647</v>
      </c>
      <c r="D153" s="7" t="s">
        <v>3</v>
      </c>
      <c r="E153" s="7" t="s">
        <v>209</v>
      </c>
      <c r="F153" s="7"/>
      <c r="G153" s="7" t="s">
        <v>517</v>
      </c>
      <c r="H153" s="7" t="s">
        <v>636</v>
      </c>
      <c r="I153" s="7" t="s">
        <v>648</v>
      </c>
      <c r="J153" s="7">
        <v>5</v>
      </c>
      <c r="K153" s="7">
        <v>20</v>
      </c>
      <c r="L153" s="7" t="s">
        <v>1530</v>
      </c>
      <c r="M153" s="7" t="s">
        <v>961</v>
      </c>
      <c r="N153" s="7"/>
      <c r="O153" s="7" t="s">
        <v>0</v>
      </c>
      <c r="P153" s="7" t="s">
        <v>140</v>
      </c>
      <c r="Q153" s="7"/>
      <c r="R153" s="7"/>
      <c r="S153" s="7" t="s">
        <v>635</v>
      </c>
      <c r="T153" s="7"/>
      <c r="U153" s="31"/>
    </row>
    <row r="154" spans="1:21" ht="31.5" customHeight="1">
      <c r="B154" s="8">
        <v>151</v>
      </c>
      <c r="C154" s="7" t="s">
        <v>642</v>
      </c>
      <c r="D154" s="7" t="s">
        <v>643</v>
      </c>
      <c r="E154" s="7" t="s">
        <v>209</v>
      </c>
      <c r="F154" s="7"/>
      <c r="G154" s="7" t="s">
        <v>517</v>
      </c>
      <c r="H154" s="7" t="s">
        <v>636</v>
      </c>
      <c r="I154" s="7" t="s">
        <v>644</v>
      </c>
      <c r="J154" s="7">
        <v>20</v>
      </c>
      <c r="K154" s="7">
        <v>50</v>
      </c>
      <c r="L154" s="7" t="s">
        <v>85</v>
      </c>
      <c r="M154" s="7" t="s">
        <v>960</v>
      </c>
      <c r="N154" s="7" t="s">
        <v>96</v>
      </c>
      <c r="O154" s="7" t="s">
        <v>139</v>
      </c>
      <c r="P154" s="7" t="s">
        <v>645</v>
      </c>
      <c r="Q154" s="7" t="s">
        <v>646</v>
      </c>
      <c r="R154" s="7" t="s">
        <v>2</v>
      </c>
      <c r="S154" s="7" t="s">
        <v>635</v>
      </c>
      <c r="T154" s="7"/>
      <c r="U154" s="31"/>
    </row>
    <row r="155" spans="1:21" ht="31.5" customHeight="1">
      <c r="B155" s="8">
        <v>152</v>
      </c>
      <c r="C155" s="7" t="s">
        <v>639</v>
      </c>
      <c r="D155" s="7" t="s">
        <v>713</v>
      </c>
      <c r="E155" s="7" t="s">
        <v>209</v>
      </c>
      <c r="F155" s="7"/>
      <c r="G155" s="7" t="s">
        <v>517</v>
      </c>
      <c r="H155" s="7" t="s">
        <v>636</v>
      </c>
      <c r="I155" s="7" t="s">
        <v>640</v>
      </c>
      <c r="J155" s="7">
        <v>2</v>
      </c>
      <c r="K155" s="7">
        <v>8</v>
      </c>
      <c r="L155" s="7" t="s">
        <v>1530</v>
      </c>
      <c r="M155" s="7" t="s">
        <v>962</v>
      </c>
      <c r="N155" s="7"/>
      <c r="O155" s="7" t="s">
        <v>0</v>
      </c>
      <c r="P155" s="7" t="s">
        <v>140</v>
      </c>
      <c r="Q155" s="7" t="s">
        <v>641</v>
      </c>
      <c r="R155" s="7"/>
      <c r="S155" s="7" t="s">
        <v>635</v>
      </c>
      <c r="T155" s="7"/>
      <c r="U155" s="31"/>
    </row>
    <row r="156" spans="1:21" ht="31.5" customHeight="1">
      <c r="B156" s="8">
        <v>153</v>
      </c>
      <c r="C156" s="7" t="s">
        <v>965</v>
      </c>
      <c r="D156" s="7"/>
      <c r="E156" s="7" t="s">
        <v>209</v>
      </c>
      <c r="F156" s="7" t="s">
        <v>94</v>
      </c>
      <c r="G156" s="7" t="s">
        <v>517</v>
      </c>
      <c r="H156" s="7" t="s">
        <v>636</v>
      </c>
      <c r="I156" s="7" t="s">
        <v>177</v>
      </c>
      <c r="J156" s="7">
        <v>5</v>
      </c>
      <c r="K156" s="7" t="str">
        <f>RIGHT(I156,3)</f>
        <v xml:space="preserve"> 35</v>
      </c>
      <c r="L156" s="7" t="s">
        <v>86</v>
      </c>
      <c r="M156" s="7" t="s">
        <v>964</v>
      </c>
      <c r="N156" s="7"/>
      <c r="O156" s="7" t="s">
        <v>139</v>
      </c>
      <c r="P156" s="7" t="s">
        <v>649</v>
      </c>
      <c r="Q156" s="7"/>
      <c r="R156" s="7"/>
      <c r="S156" s="7" t="s">
        <v>635</v>
      </c>
      <c r="T156" s="7"/>
      <c r="U156" s="31"/>
    </row>
    <row r="157" spans="1:21" ht="31.5" customHeight="1">
      <c r="B157" s="8">
        <v>154</v>
      </c>
      <c r="C157" s="7" t="s">
        <v>966</v>
      </c>
      <c r="D157" s="7" t="s">
        <v>1283</v>
      </c>
      <c r="E157" s="7" t="s">
        <v>209</v>
      </c>
      <c r="F157" s="7" t="s">
        <v>1</v>
      </c>
      <c r="G157" s="7" t="s">
        <v>217</v>
      </c>
      <c r="H157" s="7" t="s">
        <v>217</v>
      </c>
      <c r="I157" s="7" t="s">
        <v>1284</v>
      </c>
      <c r="J157" s="7">
        <v>0</v>
      </c>
      <c r="K157" s="7">
        <v>10</v>
      </c>
      <c r="L157" s="7" t="s">
        <v>86</v>
      </c>
      <c r="M157" s="7" t="s">
        <v>1385</v>
      </c>
      <c r="N157" s="7"/>
      <c r="O157" s="7" t="s">
        <v>0</v>
      </c>
      <c r="P157" s="7" t="s">
        <v>140</v>
      </c>
      <c r="Q157" s="7"/>
      <c r="R157" s="7"/>
      <c r="S157" s="7" t="s">
        <v>595</v>
      </c>
      <c r="T157" s="7"/>
      <c r="U157" s="31"/>
    </row>
    <row r="158" spans="1:21" ht="31.5" customHeight="1">
      <c r="B158" s="8">
        <v>155</v>
      </c>
      <c r="C158" s="7" t="s">
        <v>630</v>
      </c>
      <c r="D158" s="7" t="s">
        <v>632</v>
      </c>
      <c r="E158" s="7" t="s">
        <v>209</v>
      </c>
      <c r="F158" s="7" t="s">
        <v>627</v>
      </c>
      <c r="G158" s="7" t="s">
        <v>631</v>
      </c>
      <c r="H158" s="7" t="s">
        <v>629</v>
      </c>
      <c r="I158" s="7" t="s">
        <v>626</v>
      </c>
      <c r="J158" s="7">
        <v>0.3</v>
      </c>
      <c r="K158" s="7">
        <v>10</v>
      </c>
      <c r="L158" s="7" t="s">
        <v>86</v>
      </c>
      <c r="M158" s="7" t="s">
        <v>628</v>
      </c>
      <c r="N158" s="7"/>
      <c r="O158" s="7" t="s">
        <v>0</v>
      </c>
      <c r="P158" s="7" t="s">
        <v>140</v>
      </c>
      <c r="Q158" s="7"/>
      <c r="R158" s="7"/>
      <c r="S158" s="7" t="s">
        <v>633</v>
      </c>
      <c r="T158" s="7"/>
      <c r="U158" s="31"/>
    </row>
    <row r="159" spans="1:21" ht="31.5" customHeight="1">
      <c r="B159" s="8">
        <v>156</v>
      </c>
      <c r="C159" s="7" t="s">
        <v>106</v>
      </c>
      <c r="D159" s="7" t="s">
        <v>912</v>
      </c>
      <c r="E159" s="7" t="s">
        <v>209</v>
      </c>
      <c r="F159" s="7" t="s">
        <v>94</v>
      </c>
      <c r="G159" s="7" t="s">
        <v>171</v>
      </c>
      <c r="H159" s="7" t="s">
        <v>623</v>
      </c>
      <c r="I159" s="29" t="s">
        <v>913</v>
      </c>
      <c r="J159" s="7">
        <v>50</v>
      </c>
      <c r="K159" s="7">
        <v>500</v>
      </c>
      <c r="L159" s="7" t="s">
        <v>85</v>
      </c>
      <c r="M159" s="7" t="s">
        <v>624</v>
      </c>
      <c r="N159" s="7"/>
      <c r="O159" s="7" t="s">
        <v>0</v>
      </c>
      <c r="P159" s="7" t="s">
        <v>140</v>
      </c>
      <c r="Q159" s="7" t="s">
        <v>915</v>
      </c>
      <c r="R159" s="7"/>
      <c r="S159" s="7" t="s">
        <v>567</v>
      </c>
      <c r="T159" s="7"/>
      <c r="U159" s="31"/>
    </row>
    <row r="160" spans="1:21" ht="31.5" customHeight="1">
      <c r="B160" s="8">
        <v>157</v>
      </c>
      <c r="C160" s="7" t="s">
        <v>34</v>
      </c>
      <c r="D160" s="7" t="s">
        <v>769</v>
      </c>
      <c r="E160" s="7" t="s">
        <v>209</v>
      </c>
      <c r="F160" s="7" t="s">
        <v>620</v>
      </c>
      <c r="G160" s="7" t="s">
        <v>618</v>
      </c>
      <c r="H160" s="7" t="s">
        <v>619</v>
      </c>
      <c r="I160" s="7" t="s">
        <v>622</v>
      </c>
      <c r="J160" s="7" t="str">
        <f>LEFT(I160,3)</f>
        <v xml:space="preserve">70 </v>
      </c>
      <c r="K160" s="7" t="str">
        <f>RIGHT(I160,3)</f>
        <v>500</v>
      </c>
      <c r="L160" s="7" t="s">
        <v>1530</v>
      </c>
      <c r="M160" s="7" t="s">
        <v>621</v>
      </c>
      <c r="N160" s="7" t="s">
        <v>92</v>
      </c>
      <c r="O160" s="7" t="s">
        <v>139</v>
      </c>
      <c r="P160" s="7" t="s">
        <v>617</v>
      </c>
      <c r="Q160" s="7"/>
      <c r="R160" s="7"/>
      <c r="S160" s="7"/>
      <c r="T160" s="7"/>
      <c r="U160" s="31"/>
    </row>
    <row r="161" spans="2:21" ht="31.5" customHeight="1">
      <c r="B161" s="8">
        <v>158</v>
      </c>
      <c r="C161" s="7" t="s">
        <v>27</v>
      </c>
      <c r="D161" s="7" t="s">
        <v>882</v>
      </c>
      <c r="E161" s="7" t="s">
        <v>209</v>
      </c>
      <c r="F161" s="7" t="s">
        <v>883</v>
      </c>
      <c r="G161" s="7" t="s">
        <v>884</v>
      </c>
      <c r="H161" s="7" t="s">
        <v>885</v>
      </c>
      <c r="I161" s="7" t="s">
        <v>1224</v>
      </c>
      <c r="J161" s="7" t="str">
        <f>LEFT(I161,3)</f>
        <v>150</v>
      </c>
      <c r="K161" s="7" t="str">
        <f>RIGHT(I161,3)</f>
        <v>800</v>
      </c>
      <c r="L161" s="7" t="s">
        <v>1530</v>
      </c>
      <c r="M161" s="7"/>
      <c r="N161" s="7"/>
      <c r="O161" s="7" t="s">
        <v>0</v>
      </c>
      <c r="P161" s="7" t="s">
        <v>140</v>
      </c>
      <c r="Q161" s="7" t="s">
        <v>1225</v>
      </c>
      <c r="R161" s="7"/>
      <c r="S161" s="7" t="s">
        <v>252</v>
      </c>
      <c r="T161" s="7"/>
      <c r="U161" s="31"/>
    </row>
    <row r="162" spans="2:21" ht="31.5" customHeight="1">
      <c r="B162" s="8">
        <v>159</v>
      </c>
      <c r="C162" s="7" t="s">
        <v>116</v>
      </c>
      <c r="D162" s="7" t="s">
        <v>768</v>
      </c>
      <c r="E162" s="7" t="s">
        <v>209</v>
      </c>
      <c r="F162" s="7" t="s">
        <v>94</v>
      </c>
      <c r="G162" s="7" t="s">
        <v>217</v>
      </c>
      <c r="H162" s="7" t="s">
        <v>1344</v>
      </c>
      <c r="I162" s="7" t="s">
        <v>612</v>
      </c>
      <c r="J162" s="7">
        <v>10</v>
      </c>
      <c r="K162" s="7">
        <v>300</v>
      </c>
      <c r="L162" s="7" t="s">
        <v>1530</v>
      </c>
      <c r="M162" s="7" t="s">
        <v>980</v>
      </c>
      <c r="N162" s="7" t="s">
        <v>96</v>
      </c>
      <c r="O162" s="7" t="s">
        <v>0</v>
      </c>
      <c r="P162" s="7" t="s">
        <v>140</v>
      </c>
      <c r="Q162" s="7" t="s">
        <v>613</v>
      </c>
      <c r="R162" s="7"/>
      <c r="S162" s="7" t="s">
        <v>595</v>
      </c>
      <c r="T162" s="7"/>
      <c r="U162" s="31"/>
    </row>
    <row r="163" spans="2:21" ht="31.5" customHeight="1">
      <c r="B163" s="8">
        <v>160</v>
      </c>
      <c r="C163" s="7" t="s">
        <v>41</v>
      </c>
      <c r="D163" s="7" t="s">
        <v>862</v>
      </c>
      <c r="E163" s="7" t="s">
        <v>209</v>
      </c>
      <c r="F163" s="7" t="s">
        <v>863</v>
      </c>
      <c r="G163" s="7" t="s">
        <v>864</v>
      </c>
      <c r="H163" s="7" t="s">
        <v>865</v>
      </c>
      <c r="I163" s="7" t="s">
        <v>848</v>
      </c>
      <c r="J163" s="7" t="str">
        <f>LEFT(I163,3)</f>
        <v>75-</v>
      </c>
      <c r="K163" s="7">
        <v>750</v>
      </c>
      <c r="L163" s="7" t="s">
        <v>1530</v>
      </c>
      <c r="M163" s="7" t="s">
        <v>866</v>
      </c>
      <c r="N163" s="7" t="s">
        <v>92</v>
      </c>
      <c r="O163" s="7" t="s">
        <v>0</v>
      </c>
      <c r="P163" s="7" t="s">
        <v>140</v>
      </c>
      <c r="Q163" s="7" t="s">
        <v>867</v>
      </c>
      <c r="R163" s="7"/>
      <c r="S163" s="7"/>
      <c r="T163" s="7"/>
      <c r="U163" s="31"/>
    </row>
    <row r="164" spans="2:21" ht="31.5" customHeight="1">
      <c r="B164" s="8">
        <v>161</v>
      </c>
      <c r="C164" s="7" t="s">
        <v>607</v>
      </c>
      <c r="D164" s="7" t="s">
        <v>611</v>
      </c>
      <c r="E164" s="7" t="s">
        <v>209</v>
      </c>
      <c r="F164" s="7" t="s">
        <v>94</v>
      </c>
      <c r="G164" s="7" t="s">
        <v>171</v>
      </c>
      <c r="H164" s="7" t="s">
        <v>609</v>
      </c>
      <c r="I164" s="7" t="s">
        <v>698</v>
      </c>
      <c r="J164" s="7">
        <v>50</v>
      </c>
      <c r="K164" s="7">
        <v>200</v>
      </c>
      <c r="L164" s="7" t="s">
        <v>1530</v>
      </c>
      <c r="M164" s="7" t="s">
        <v>608</v>
      </c>
      <c r="N164" s="7" t="s">
        <v>92</v>
      </c>
      <c r="O164" s="7" t="s">
        <v>139</v>
      </c>
      <c r="P164" s="7" t="s">
        <v>610</v>
      </c>
      <c r="Q164" s="7"/>
      <c r="R164" s="7"/>
      <c r="S164" s="7" t="s">
        <v>567</v>
      </c>
      <c r="T164" s="7"/>
      <c r="U164" s="31"/>
    </row>
    <row r="165" spans="2:21" ht="31.5" customHeight="1">
      <c r="B165" s="8">
        <v>162</v>
      </c>
      <c r="C165" s="7" t="s">
        <v>115</v>
      </c>
      <c r="D165" s="7" t="s">
        <v>767</v>
      </c>
      <c r="E165" s="7" t="s">
        <v>209</v>
      </c>
      <c r="F165" s="7" t="s">
        <v>94</v>
      </c>
      <c r="G165" s="7" t="s">
        <v>171</v>
      </c>
      <c r="H165" s="7" t="s">
        <v>601</v>
      </c>
      <c r="I165" s="7" t="s">
        <v>602</v>
      </c>
      <c r="J165" s="7" t="s">
        <v>603</v>
      </c>
      <c r="K165" s="7" t="s">
        <v>604</v>
      </c>
      <c r="L165" s="7" t="s">
        <v>85</v>
      </c>
      <c r="M165" s="7" t="s">
        <v>606</v>
      </c>
      <c r="N165" s="7" t="s">
        <v>92</v>
      </c>
      <c r="O165" s="7" t="s">
        <v>139</v>
      </c>
      <c r="P165" s="7" t="s">
        <v>600</v>
      </c>
      <c r="Q165" s="7" t="s">
        <v>605</v>
      </c>
      <c r="R165" s="7"/>
      <c r="S165" s="7" t="s">
        <v>567</v>
      </c>
      <c r="T165" s="7"/>
      <c r="U165" s="31"/>
    </row>
    <row r="166" spans="2:21" ht="31.5" customHeight="1">
      <c r="B166" s="8">
        <v>163</v>
      </c>
      <c r="C166" s="7" t="s">
        <v>130</v>
      </c>
      <c r="D166" s="7" t="s">
        <v>594</v>
      </c>
      <c r="E166" s="7" t="s">
        <v>209</v>
      </c>
      <c r="F166" s="7" t="s">
        <v>1</v>
      </c>
      <c r="G166" s="7" t="s">
        <v>217</v>
      </c>
      <c r="H166" s="7" t="s">
        <v>591</v>
      </c>
      <c r="I166" s="29" t="s">
        <v>592</v>
      </c>
      <c r="J166" s="7">
        <v>0</v>
      </c>
      <c r="K166" s="7">
        <v>30</v>
      </c>
      <c r="L166" s="7" t="s">
        <v>1530</v>
      </c>
      <c r="M166" s="7" t="s">
        <v>981</v>
      </c>
      <c r="N166" s="7" t="s">
        <v>96</v>
      </c>
      <c r="O166" s="7" t="s">
        <v>139</v>
      </c>
      <c r="P166" s="7" t="s">
        <v>593</v>
      </c>
      <c r="Q166" s="7"/>
      <c r="R166" s="7"/>
      <c r="S166" s="7" t="s">
        <v>595</v>
      </c>
      <c r="T166" s="7"/>
      <c r="U166" s="31"/>
    </row>
    <row r="167" spans="2:21" ht="31.5" customHeight="1">
      <c r="B167" s="8">
        <v>164</v>
      </c>
      <c r="C167" s="7" t="s">
        <v>584</v>
      </c>
      <c r="D167" s="7" t="s">
        <v>1262</v>
      </c>
      <c r="E167" s="7" t="s">
        <v>209</v>
      </c>
      <c r="F167" s="7" t="s">
        <v>1</v>
      </c>
      <c r="G167" s="7" t="s">
        <v>217</v>
      </c>
      <c r="H167" s="7" t="s">
        <v>582</v>
      </c>
      <c r="I167" s="29" t="s">
        <v>586</v>
      </c>
      <c r="J167" s="7">
        <v>1</v>
      </c>
      <c r="K167" s="7">
        <v>50</v>
      </c>
      <c r="L167" s="7" t="s">
        <v>1530</v>
      </c>
      <c r="M167" s="7" t="s">
        <v>589</v>
      </c>
      <c r="N167" s="7" t="s">
        <v>92</v>
      </c>
      <c r="O167" s="7" t="s">
        <v>139</v>
      </c>
      <c r="P167" s="7" t="s">
        <v>1058</v>
      </c>
      <c r="Q167" s="7"/>
      <c r="R167" s="7"/>
      <c r="S167" s="7" t="s">
        <v>567</v>
      </c>
      <c r="T167" s="7"/>
      <c r="U167" s="31"/>
    </row>
    <row r="168" spans="2:21" ht="31.5" customHeight="1">
      <c r="B168" s="8">
        <v>165</v>
      </c>
      <c r="C168" s="7" t="s">
        <v>570</v>
      </c>
      <c r="D168" s="7"/>
      <c r="E168" s="7" t="s">
        <v>209</v>
      </c>
      <c r="F168" s="7" t="s">
        <v>578</v>
      </c>
      <c r="G168" s="7" t="s">
        <v>573</v>
      </c>
      <c r="H168" s="7" t="s">
        <v>579</v>
      </c>
      <c r="I168" s="7" t="s">
        <v>577</v>
      </c>
      <c r="J168" s="7">
        <v>0.3</v>
      </c>
      <c r="K168" s="7">
        <v>10</v>
      </c>
      <c r="L168" s="7" t="s">
        <v>1530</v>
      </c>
      <c r="M168" s="7" t="s">
        <v>580</v>
      </c>
      <c r="N168" s="7" t="s">
        <v>92</v>
      </c>
      <c r="O168" s="7" t="s">
        <v>0</v>
      </c>
      <c r="P168" s="7" t="s">
        <v>140</v>
      </c>
      <c r="Q168" s="7" t="s">
        <v>581</v>
      </c>
      <c r="R168" s="7"/>
      <c r="S168" s="7" t="s">
        <v>567</v>
      </c>
      <c r="T168" s="7"/>
      <c r="U168" s="31"/>
    </row>
    <row r="169" spans="2:21" ht="31.5" customHeight="1">
      <c r="B169" s="8">
        <v>166</v>
      </c>
      <c r="C169" s="7" t="s">
        <v>107</v>
      </c>
      <c r="D169" s="7" t="s">
        <v>568</v>
      </c>
      <c r="E169" s="7" t="s">
        <v>209</v>
      </c>
      <c r="F169" s="7" t="s">
        <v>94</v>
      </c>
      <c r="G169" s="7" t="s">
        <v>217</v>
      </c>
      <c r="H169" s="7" t="s">
        <v>563</v>
      </c>
      <c r="I169" s="7" t="s">
        <v>564</v>
      </c>
      <c r="J169" s="7">
        <v>1</v>
      </c>
      <c r="K169" s="7">
        <v>100</v>
      </c>
      <c r="L169" s="7" t="s">
        <v>86</v>
      </c>
      <c r="M169" s="7" t="s">
        <v>566</v>
      </c>
      <c r="N169" s="7" t="s">
        <v>92</v>
      </c>
      <c r="O169" s="7" t="s">
        <v>139</v>
      </c>
      <c r="P169" s="7" t="s">
        <v>565</v>
      </c>
      <c r="Q169" s="7"/>
      <c r="R169" s="7"/>
      <c r="S169" s="7" t="s">
        <v>567</v>
      </c>
      <c r="T169" s="7"/>
      <c r="U169" s="31"/>
    </row>
    <row r="170" spans="2:21" ht="31.5" customHeight="1">
      <c r="B170" s="8">
        <v>167</v>
      </c>
      <c r="C170" s="7" t="s">
        <v>61</v>
      </c>
      <c r="D170" s="7" t="s">
        <v>301</v>
      </c>
      <c r="E170" s="7" t="s">
        <v>209</v>
      </c>
      <c r="F170" s="7"/>
      <c r="G170" s="7" t="s">
        <v>217</v>
      </c>
      <c r="H170" s="7"/>
      <c r="I170" s="7" t="s">
        <v>302</v>
      </c>
      <c r="J170" s="7" t="str">
        <f>LEFT(I170,3)</f>
        <v xml:space="preserve">15 </v>
      </c>
      <c r="K170" s="7" t="str">
        <f>RIGHT(I170,3)</f>
        <v>100</v>
      </c>
      <c r="L170" s="7" t="s">
        <v>1530</v>
      </c>
      <c r="M170" s="7"/>
      <c r="N170" s="7"/>
      <c r="O170" s="7" t="s">
        <v>139</v>
      </c>
      <c r="P170" s="7" t="s">
        <v>562</v>
      </c>
      <c r="Q170" s="7"/>
      <c r="R170" s="7"/>
      <c r="S170" s="7"/>
      <c r="T170" s="7"/>
      <c r="U170" s="31"/>
    </row>
    <row r="171" spans="2:21" ht="31.5" customHeight="1">
      <c r="B171" s="8">
        <v>168</v>
      </c>
      <c r="C171" s="7" t="s">
        <v>1323</v>
      </c>
      <c r="D171" s="7" t="s">
        <v>1324</v>
      </c>
      <c r="E171" s="7" t="s">
        <v>209</v>
      </c>
      <c r="F171" s="7" t="s">
        <v>1</v>
      </c>
      <c r="G171" s="7" t="s">
        <v>517</v>
      </c>
      <c r="H171" s="7" t="s">
        <v>1326</v>
      </c>
      <c r="I171" s="29" t="s">
        <v>1327</v>
      </c>
      <c r="J171" s="7" t="str">
        <f>LEFT(I171,2)</f>
        <v xml:space="preserve">2 </v>
      </c>
      <c r="K171" s="7">
        <v>12</v>
      </c>
      <c r="L171" s="7" t="s">
        <v>1530</v>
      </c>
      <c r="M171" s="7"/>
      <c r="N171" s="7"/>
      <c r="O171" s="7" t="s">
        <v>0</v>
      </c>
      <c r="P171" s="7"/>
      <c r="Q171" s="7" t="s">
        <v>1328</v>
      </c>
      <c r="R171" s="7"/>
      <c r="S171" s="7" t="s">
        <v>476</v>
      </c>
      <c r="T171" s="7"/>
      <c r="U171" s="31"/>
    </row>
    <row r="172" spans="2:21" ht="31.5" customHeight="1">
      <c r="B172" s="8">
        <v>169</v>
      </c>
      <c r="C172" s="7" t="s">
        <v>1325</v>
      </c>
      <c r="D172" s="7" t="s">
        <v>1331</v>
      </c>
      <c r="E172" s="7" t="s">
        <v>209</v>
      </c>
      <c r="F172" s="7" t="s">
        <v>1332</v>
      </c>
      <c r="G172" s="7" t="s">
        <v>171</v>
      </c>
      <c r="H172" s="7" t="s">
        <v>1333</v>
      </c>
      <c r="I172" s="29" t="s">
        <v>1334</v>
      </c>
      <c r="J172" s="7">
        <v>10</v>
      </c>
      <c r="K172" s="7">
        <v>150</v>
      </c>
      <c r="L172" s="7" t="s">
        <v>86</v>
      </c>
      <c r="M172" s="7"/>
      <c r="N172" s="7"/>
      <c r="O172" s="7" t="s">
        <v>0</v>
      </c>
      <c r="P172" s="7"/>
      <c r="Q172" s="7" t="s">
        <v>1335</v>
      </c>
      <c r="R172" s="7"/>
      <c r="S172" s="7" t="s">
        <v>476</v>
      </c>
      <c r="T172" s="7"/>
      <c r="U172" s="31"/>
    </row>
    <row r="173" spans="2:21" ht="31.5" customHeight="1">
      <c r="B173" s="8">
        <v>170</v>
      </c>
      <c r="C173" s="7" t="s">
        <v>1329</v>
      </c>
      <c r="D173" s="7"/>
      <c r="E173" s="7" t="s">
        <v>209</v>
      </c>
      <c r="F173" s="7" t="s">
        <v>1</v>
      </c>
      <c r="G173" s="7" t="s">
        <v>217</v>
      </c>
      <c r="H173" s="7" t="s">
        <v>217</v>
      </c>
      <c r="I173" s="29" t="s">
        <v>1330</v>
      </c>
      <c r="J173" s="7" t="str">
        <f>LEFT(I173,2)</f>
        <v xml:space="preserve">5 </v>
      </c>
      <c r="K173" s="7" t="str">
        <f>+RIGHT(I173,2)</f>
        <v>50</v>
      </c>
      <c r="L173" s="7" t="s">
        <v>1530</v>
      </c>
      <c r="M173" s="7"/>
      <c r="N173" s="7"/>
      <c r="O173" s="7" t="s">
        <v>0</v>
      </c>
      <c r="P173" s="7" t="s">
        <v>650</v>
      </c>
      <c r="Q173" s="7"/>
      <c r="R173" s="7"/>
      <c r="S173" s="7" t="s">
        <v>1322</v>
      </c>
      <c r="T173" s="7"/>
      <c r="U173" s="31"/>
    </row>
    <row r="174" spans="2:21" ht="31.5" customHeight="1">
      <c r="B174" s="8">
        <v>171</v>
      </c>
      <c r="C174" s="7" t="s">
        <v>1131</v>
      </c>
      <c r="D174" s="7"/>
      <c r="E174" s="7" t="s">
        <v>376</v>
      </c>
      <c r="F174" s="7" t="s">
        <v>94</v>
      </c>
      <c r="G174" s="7" t="e" vm="3">
        <v>#VALUE!</v>
      </c>
      <c r="H174" s="7" t="s">
        <v>1133</v>
      </c>
      <c r="I174" s="29"/>
      <c r="J174" s="7"/>
      <c r="K174" s="7"/>
      <c r="L174" s="7" t="s">
        <v>1118</v>
      </c>
      <c r="M174" s="7" t="s">
        <v>1134</v>
      </c>
      <c r="N174" s="7" t="s">
        <v>92</v>
      </c>
      <c r="O174" s="7" t="s">
        <v>0</v>
      </c>
      <c r="P174" s="7"/>
      <c r="Q174" s="7" t="s">
        <v>1132</v>
      </c>
      <c r="R174" s="7"/>
      <c r="S174" s="7" t="s">
        <v>1102</v>
      </c>
      <c r="T174" s="7"/>
      <c r="U174" s="31" t="s">
        <v>1135</v>
      </c>
    </row>
    <row r="175" spans="2:21" ht="31.5" customHeight="1">
      <c r="B175" s="8">
        <v>172</v>
      </c>
      <c r="C175" s="7" t="s">
        <v>8</v>
      </c>
      <c r="D175" s="7" t="s">
        <v>1000</v>
      </c>
      <c r="E175" s="7" t="s">
        <v>376</v>
      </c>
      <c r="F175" s="7" t="s">
        <v>1004</v>
      </c>
      <c r="G175" s="7" t="e" vm="11">
        <v>#VALUE!</v>
      </c>
      <c r="H175" s="7" t="s">
        <v>999</v>
      </c>
      <c r="I175" s="7" t="s">
        <v>1001</v>
      </c>
      <c r="J175" s="7">
        <v>20</v>
      </c>
      <c r="K175" s="7">
        <v>300</v>
      </c>
      <c r="L175" s="7" t="s">
        <v>196</v>
      </c>
      <c r="M175" s="7" t="s">
        <v>1002</v>
      </c>
      <c r="N175" s="7" t="s">
        <v>96</v>
      </c>
      <c r="O175" s="7" t="s">
        <v>0</v>
      </c>
      <c r="P175" s="7" t="s">
        <v>140</v>
      </c>
      <c r="Q175" s="7" t="s">
        <v>1003</v>
      </c>
      <c r="R175" s="7"/>
      <c r="S175" s="7"/>
      <c r="T175" s="7"/>
      <c r="U175" s="31"/>
    </row>
    <row r="176" spans="2:21" ht="31.5" customHeight="1">
      <c r="B176" s="8">
        <v>173</v>
      </c>
      <c r="C176" s="7" t="s">
        <v>14</v>
      </c>
      <c r="D176" s="7" t="s">
        <v>1006</v>
      </c>
      <c r="E176" s="7" t="s">
        <v>376</v>
      </c>
      <c r="F176" s="7" t="s">
        <v>94</v>
      </c>
      <c r="G176" s="7" t="e" vm="18">
        <v>#VALUE!</v>
      </c>
      <c r="H176" s="7" t="s">
        <v>1005</v>
      </c>
      <c r="I176" s="27"/>
      <c r="J176" s="7"/>
      <c r="K176" s="7"/>
      <c r="L176" s="7" t="s">
        <v>196</v>
      </c>
      <c r="M176" s="7"/>
      <c r="N176" s="7"/>
      <c r="O176" s="7" t="s">
        <v>0</v>
      </c>
      <c r="P176" s="7" t="s">
        <v>140</v>
      </c>
      <c r="Q176" s="7"/>
      <c r="R176" s="7"/>
      <c r="S176" s="7"/>
      <c r="T176" s="7"/>
      <c r="U176" s="31"/>
    </row>
    <row r="177" spans="2:21" ht="31.5" customHeight="1">
      <c r="B177" s="8">
        <v>174</v>
      </c>
      <c r="C177" s="7" t="s">
        <v>1257</v>
      </c>
      <c r="D177" s="7"/>
      <c r="E177" s="7" t="s">
        <v>376</v>
      </c>
      <c r="F177" s="7" t="s">
        <v>1165</v>
      </c>
      <c r="G177" s="7" t="e" vm="19">
        <v>#VALUE!</v>
      </c>
      <c r="H177" s="7" t="s">
        <v>1166</v>
      </c>
      <c r="I177" s="29"/>
      <c r="J177" s="7"/>
      <c r="K177" s="7"/>
      <c r="L177" s="7" t="s">
        <v>1231</v>
      </c>
      <c r="M177" s="7"/>
      <c r="N177" s="7"/>
      <c r="O177" s="7" t="s">
        <v>0</v>
      </c>
      <c r="P177" s="7"/>
      <c r="Q177" s="7"/>
      <c r="R177" s="7"/>
      <c r="S177" s="7" t="s">
        <v>1102</v>
      </c>
      <c r="T177" s="7"/>
      <c r="U177" s="31" t="s">
        <v>1167</v>
      </c>
    </row>
    <row r="178" spans="2:21" ht="31.5" customHeight="1">
      <c r="B178" s="8">
        <v>175</v>
      </c>
      <c r="C178" s="7" t="s">
        <v>1007</v>
      </c>
      <c r="D178" s="7" t="s">
        <v>1251</v>
      </c>
      <c r="E178" s="7" t="s">
        <v>376</v>
      </c>
      <c r="F178" s="7" t="s">
        <v>94</v>
      </c>
      <c r="G178" s="7" t="e" vm="11">
        <v>#VALUE!</v>
      </c>
      <c r="H178" s="7" t="s">
        <v>1253</v>
      </c>
      <c r="I178" s="30" t="s">
        <v>1252</v>
      </c>
      <c r="J178" s="7">
        <v>15</v>
      </c>
      <c r="K178" s="7" t="str">
        <f>RIGHT(I178,3)</f>
        <v xml:space="preserve"> 80</v>
      </c>
      <c r="L178" s="7" t="s">
        <v>196</v>
      </c>
      <c r="M178" s="7" t="s">
        <v>1254</v>
      </c>
      <c r="N178" s="7" t="s">
        <v>96</v>
      </c>
      <c r="O178" s="7" t="s">
        <v>0</v>
      </c>
      <c r="P178" s="7" t="s">
        <v>1058</v>
      </c>
      <c r="Q178" s="7" t="s">
        <v>1255</v>
      </c>
      <c r="R178" s="7"/>
      <c r="S178" s="7" t="s">
        <v>1256</v>
      </c>
      <c r="T178" s="7" t="s">
        <v>96</v>
      </c>
      <c r="U178" s="31"/>
    </row>
    <row r="179" spans="2:21" ht="31.5" customHeight="1">
      <c r="B179" s="8">
        <v>176</v>
      </c>
      <c r="C179" s="7" t="s">
        <v>1053</v>
      </c>
      <c r="D179" s="7" t="s">
        <v>1054</v>
      </c>
      <c r="E179" s="7" t="s">
        <v>376</v>
      </c>
      <c r="F179" s="7" t="s">
        <v>1055</v>
      </c>
      <c r="G179" s="7" t="e" vm="20">
        <v>#VALUE!</v>
      </c>
      <c r="H179" s="7" t="s">
        <v>1056</v>
      </c>
      <c r="I179" s="29" t="s">
        <v>1057</v>
      </c>
      <c r="J179" s="7">
        <v>20</v>
      </c>
      <c r="K179" s="7" t="str">
        <f>RIGHT(I179,3)</f>
        <v>200</v>
      </c>
      <c r="L179" s="7" t="s">
        <v>1530</v>
      </c>
      <c r="M179" s="7"/>
      <c r="N179" s="7"/>
      <c r="O179" s="7"/>
      <c r="P179" s="7" t="s">
        <v>1058</v>
      </c>
      <c r="Q179" s="7" t="s">
        <v>1059</v>
      </c>
      <c r="R179" s="7"/>
      <c r="S179" s="7" t="s">
        <v>1060</v>
      </c>
      <c r="T179" s="7"/>
      <c r="U179" s="31"/>
    </row>
    <row r="180" spans="2:21" ht="31.5" customHeight="1">
      <c r="B180" s="8">
        <v>177</v>
      </c>
      <c r="C180" s="7" t="s">
        <v>1104</v>
      </c>
      <c r="D180" s="7" t="s">
        <v>1138</v>
      </c>
      <c r="E180" s="7" t="s">
        <v>376</v>
      </c>
      <c r="F180" s="7" t="s">
        <v>94</v>
      </c>
      <c r="G180" s="7" t="e" vm="11">
        <v>#VALUE!</v>
      </c>
      <c r="H180" s="7" t="s">
        <v>1105</v>
      </c>
      <c r="I180" s="29"/>
      <c r="J180" s="7"/>
      <c r="K180" s="7"/>
      <c r="L180" s="7" t="s">
        <v>1016</v>
      </c>
      <c r="M180" s="7"/>
      <c r="N180" s="7"/>
      <c r="O180" s="7" t="s">
        <v>0</v>
      </c>
      <c r="P180" s="7"/>
      <c r="Q180" s="7"/>
      <c r="R180" s="7"/>
      <c r="S180" s="7" t="s">
        <v>1102</v>
      </c>
      <c r="T180" s="7"/>
      <c r="U180" s="31" t="s">
        <v>1137</v>
      </c>
    </row>
    <row r="181" spans="2:21" ht="31.5" customHeight="1">
      <c r="B181" s="8">
        <v>178</v>
      </c>
      <c r="C181" s="7" t="s">
        <v>1008</v>
      </c>
      <c r="D181" s="7" t="s">
        <v>1009</v>
      </c>
      <c r="E181" s="7" t="s">
        <v>376</v>
      </c>
      <c r="F181" s="7" t="s">
        <v>94</v>
      </c>
      <c r="G181" s="7" t="e" vm="6">
        <v>#VALUE!</v>
      </c>
      <c r="H181" s="7" t="s">
        <v>162</v>
      </c>
      <c r="I181" s="29" t="s">
        <v>1011</v>
      </c>
      <c r="J181" s="7">
        <v>40</v>
      </c>
      <c r="K181" s="7" t="str">
        <f>RIGHT(I181,3)</f>
        <v>300</v>
      </c>
      <c r="L181" s="7" t="s">
        <v>196</v>
      </c>
      <c r="M181" s="7" t="s">
        <v>1012</v>
      </c>
      <c r="N181" s="7"/>
      <c r="O181" s="7" t="s">
        <v>0</v>
      </c>
      <c r="P181" s="7" t="s">
        <v>140</v>
      </c>
      <c r="Q181" s="7" t="s">
        <v>1010</v>
      </c>
      <c r="R181" s="7"/>
      <c r="S181" s="7"/>
      <c r="T181" s="7"/>
      <c r="U181" s="31"/>
    </row>
    <row r="182" spans="2:21" ht="31.5" customHeight="1">
      <c r="B182" s="8">
        <v>179</v>
      </c>
      <c r="C182" s="7" t="s">
        <v>1032</v>
      </c>
      <c r="D182" s="7" t="s">
        <v>1040</v>
      </c>
      <c r="E182" s="7" t="s">
        <v>376</v>
      </c>
      <c r="F182" s="7" t="s">
        <v>1033</v>
      </c>
      <c r="G182" s="7" t="e" vm="21">
        <v>#VALUE!</v>
      </c>
      <c r="H182" s="7" t="s">
        <v>1034</v>
      </c>
      <c r="I182" s="29" t="s">
        <v>1035</v>
      </c>
      <c r="J182" s="7" t="str">
        <f>LEFT(I182,2)</f>
        <v>25</v>
      </c>
      <c r="K182" s="7" t="str">
        <f>RIGHT(I182,3)</f>
        <v>250</v>
      </c>
      <c r="L182" s="7" t="s">
        <v>4</v>
      </c>
      <c r="M182" s="7" t="s">
        <v>1042</v>
      </c>
      <c r="N182" s="7" t="s">
        <v>96</v>
      </c>
      <c r="O182" s="7" t="s">
        <v>0</v>
      </c>
      <c r="P182" s="7"/>
      <c r="Q182" s="7" t="s">
        <v>1038</v>
      </c>
      <c r="R182" s="7" t="s">
        <v>1039</v>
      </c>
      <c r="S182" s="7"/>
      <c r="T182" s="7" t="s">
        <v>96</v>
      </c>
      <c r="U182" s="31" t="s">
        <v>1037</v>
      </c>
    </row>
    <row r="183" spans="2:21" ht="31.5" customHeight="1">
      <c r="B183" s="8">
        <v>180</v>
      </c>
      <c r="C183" s="7" t="s">
        <v>1013</v>
      </c>
      <c r="D183" s="7" t="s">
        <v>1014</v>
      </c>
      <c r="E183" s="7" t="s">
        <v>376</v>
      </c>
      <c r="F183" s="7" t="s">
        <v>849</v>
      </c>
      <c r="G183" s="7" t="e" vm="10">
        <v>#VALUE!</v>
      </c>
      <c r="H183" s="7" t="s">
        <v>921</v>
      </c>
      <c r="I183" s="29"/>
      <c r="J183" s="7"/>
      <c r="K183" s="7"/>
      <c r="L183" s="7" t="s">
        <v>1015</v>
      </c>
      <c r="M183" s="7" t="s">
        <v>1142</v>
      </c>
      <c r="N183" s="7"/>
      <c r="O183" s="7" t="s">
        <v>0</v>
      </c>
      <c r="P183" s="7" t="s">
        <v>140</v>
      </c>
      <c r="Q183" s="7" t="s">
        <v>1017</v>
      </c>
      <c r="R183" s="7"/>
      <c r="S183" s="7"/>
      <c r="T183" s="7"/>
      <c r="U183" s="31"/>
    </row>
    <row r="184" spans="2:21" ht="31.5" customHeight="1">
      <c r="B184" s="8">
        <v>181</v>
      </c>
      <c r="C184" s="7" t="s">
        <v>1018</v>
      </c>
      <c r="D184" s="7" t="s">
        <v>1019</v>
      </c>
      <c r="E184" s="7" t="s">
        <v>376</v>
      </c>
      <c r="F184" s="7" t="s">
        <v>1</v>
      </c>
      <c r="G184" s="7" t="e" vm="3">
        <v>#VALUE!</v>
      </c>
      <c r="H184" s="7" t="s">
        <v>1</v>
      </c>
      <c r="I184" s="29"/>
      <c r="J184" s="7"/>
      <c r="K184" s="7"/>
      <c r="L184" s="7"/>
      <c r="M184" s="7"/>
      <c r="N184" s="7"/>
      <c r="O184" s="7"/>
      <c r="P184" s="7"/>
      <c r="Q184" s="7"/>
      <c r="R184" s="7"/>
      <c r="S184" s="7"/>
      <c r="T184" s="7"/>
      <c r="U184" s="31"/>
    </row>
    <row r="185" spans="2:21" ht="31.5" customHeight="1">
      <c r="B185" s="8">
        <v>182</v>
      </c>
      <c r="C185" s="7" t="s">
        <v>1020</v>
      </c>
      <c r="D185" s="7" t="s">
        <v>1021</v>
      </c>
      <c r="E185" s="7" t="s">
        <v>376</v>
      </c>
      <c r="F185" s="7" t="s">
        <v>94</v>
      </c>
      <c r="G185" s="7" t="e" vm="11">
        <v>#VALUE!</v>
      </c>
      <c r="H185" s="7" t="s">
        <v>812</v>
      </c>
      <c r="I185" s="29"/>
      <c r="J185" s="7"/>
      <c r="K185" s="7"/>
      <c r="L185" s="7" t="s">
        <v>1016</v>
      </c>
      <c r="M185" s="7" t="s">
        <v>1110</v>
      </c>
      <c r="N185" s="7" t="s">
        <v>96</v>
      </c>
      <c r="O185" s="7" t="s">
        <v>0</v>
      </c>
      <c r="P185" s="7" t="s">
        <v>140</v>
      </c>
      <c r="Q185" s="7"/>
      <c r="R185" s="7"/>
      <c r="S185" s="7"/>
      <c r="T185" s="7"/>
      <c r="U185" s="31" t="s">
        <v>1136</v>
      </c>
    </row>
    <row r="186" spans="2:21" ht="31.5" customHeight="1">
      <c r="B186" s="8">
        <v>183</v>
      </c>
      <c r="C186" s="7" t="s">
        <v>984</v>
      </c>
      <c r="D186" s="7"/>
      <c r="E186" s="7" t="s">
        <v>376</v>
      </c>
      <c r="F186" s="7" t="s">
        <v>94</v>
      </c>
      <c r="G186" s="7" t="e" vm="3">
        <v>#VALUE!</v>
      </c>
      <c r="H186" s="7" t="s">
        <v>362</v>
      </c>
      <c r="I186" s="29" t="s">
        <v>475</v>
      </c>
      <c r="J186" s="7">
        <v>10</v>
      </c>
      <c r="K186" s="7">
        <v>50</v>
      </c>
      <c r="L186" s="7"/>
      <c r="M186" s="7" t="s">
        <v>955</v>
      </c>
      <c r="N186" s="7" t="s">
        <v>96</v>
      </c>
      <c r="O186" s="7" t="s">
        <v>0</v>
      </c>
      <c r="P186" s="7" t="s">
        <v>140</v>
      </c>
      <c r="Q186" s="7" t="s">
        <v>956</v>
      </c>
      <c r="R186" s="7" t="s">
        <v>2</v>
      </c>
      <c r="S186" s="7"/>
      <c r="T186" s="7"/>
      <c r="U186" s="31"/>
    </row>
    <row r="187" spans="2:21" ht="31.5" customHeight="1">
      <c r="B187" s="8">
        <v>184</v>
      </c>
      <c r="C187" s="7" t="s">
        <v>369</v>
      </c>
      <c r="D187" s="7" t="s">
        <v>364</v>
      </c>
      <c r="E187" s="7" t="s">
        <v>376</v>
      </c>
      <c r="F187" s="7" t="s">
        <v>94</v>
      </c>
      <c r="G187" s="7" t="e" vm="3">
        <v>#VALUE!</v>
      </c>
      <c r="H187" s="7" t="s">
        <v>362</v>
      </c>
      <c r="I187" s="29" t="s">
        <v>365</v>
      </c>
      <c r="J187" s="7" t="str">
        <f>LEFT(I187,3)</f>
        <v xml:space="preserve">20 </v>
      </c>
      <c r="K187" s="7" t="str">
        <f>RIGHT(I187,3)</f>
        <v>150</v>
      </c>
      <c r="L187" s="7" t="s">
        <v>4</v>
      </c>
      <c r="M187" s="7" t="s">
        <v>1114</v>
      </c>
      <c r="N187" s="7" t="s">
        <v>96</v>
      </c>
      <c r="O187" s="7" t="s">
        <v>139</v>
      </c>
      <c r="P187" s="7" t="s">
        <v>370</v>
      </c>
      <c r="Q187" s="7" t="s">
        <v>366</v>
      </c>
      <c r="R187" s="7"/>
      <c r="S187" s="7" t="s">
        <v>169</v>
      </c>
      <c r="T187" s="7" t="s">
        <v>96</v>
      </c>
      <c r="U187" s="31"/>
    </row>
    <row r="188" spans="2:21" ht="31.5" customHeight="1">
      <c r="B188" s="8">
        <v>185</v>
      </c>
      <c r="C188" s="7" t="s">
        <v>1272</v>
      </c>
      <c r="D188" s="7" t="s">
        <v>1269</v>
      </c>
      <c r="E188" s="7" t="s">
        <v>376</v>
      </c>
      <c r="F188" s="7" t="s">
        <v>1</v>
      </c>
      <c r="G188" s="7" t="e" vm="3">
        <v>#VALUE!</v>
      </c>
      <c r="H188" s="7" t="s">
        <v>217</v>
      </c>
      <c r="I188" s="32" t="s">
        <v>249</v>
      </c>
      <c r="J188" s="7">
        <v>5</v>
      </c>
      <c r="K188" s="7">
        <v>30</v>
      </c>
      <c r="L188" s="7" t="s">
        <v>1146</v>
      </c>
      <c r="M188" s="7"/>
      <c r="N188" s="7"/>
      <c r="O188" s="7" t="s">
        <v>139</v>
      </c>
      <c r="P188" s="7" t="s">
        <v>6</v>
      </c>
      <c r="Q188" s="7" t="s">
        <v>1022</v>
      </c>
      <c r="R188" s="7"/>
      <c r="S188" s="7" t="s">
        <v>165</v>
      </c>
      <c r="T188" s="7" t="s">
        <v>96</v>
      </c>
      <c r="U188" s="31"/>
    </row>
    <row r="189" spans="2:21" ht="31.5" customHeight="1">
      <c r="B189" s="8">
        <v>186</v>
      </c>
      <c r="C189" s="7" t="s">
        <v>1271</v>
      </c>
      <c r="D189" s="7" t="s">
        <v>1273</v>
      </c>
      <c r="E189" s="7" t="s">
        <v>376</v>
      </c>
      <c r="F189" s="7" t="s">
        <v>1</v>
      </c>
      <c r="G189" s="7" t="e" vm="3">
        <v>#VALUE!</v>
      </c>
      <c r="H189" s="7" t="s">
        <v>217</v>
      </c>
      <c r="I189" s="32" t="s">
        <v>1274</v>
      </c>
      <c r="J189" s="7">
        <v>4</v>
      </c>
      <c r="K189" s="7">
        <v>25</v>
      </c>
      <c r="L189" s="7" t="s">
        <v>1231</v>
      </c>
      <c r="M189" s="7"/>
      <c r="N189" s="7"/>
      <c r="O189" s="7" t="s">
        <v>139</v>
      </c>
      <c r="P189" s="7" t="s">
        <v>6</v>
      </c>
      <c r="Q189" s="7" t="s">
        <v>1022</v>
      </c>
      <c r="R189" s="7"/>
      <c r="S189" s="7" t="s">
        <v>165</v>
      </c>
      <c r="T189" s="7" t="s">
        <v>96</v>
      </c>
      <c r="U189" s="33" t="s">
        <v>1270</v>
      </c>
    </row>
    <row r="190" spans="2:21" ht="31.5" customHeight="1">
      <c r="B190" s="8">
        <v>187</v>
      </c>
      <c r="C190" s="7" t="s">
        <v>1189</v>
      </c>
      <c r="D190" s="7"/>
      <c r="E190" s="7" t="s">
        <v>1180</v>
      </c>
      <c r="F190" s="7" t="s">
        <v>89</v>
      </c>
      <c r="G190" s="7" t="s">
        <v>217</v>
      </c>
      <c r="H190" s="7" t="s">
        <v>1197</v>
      </c>
      <c r="I190" s="32"/>
      <c r="J190" s="7" t="str">
        <f t="shared" ref="J190:J195" si="4">LEFT(I190,2)</f>
        <v/>
      </c>
      <c r="K190" s="7" t="str">
        <f t="shared" ref="K190:K195" si="5">RIGHT(I190,3)</f>
        <v/>
      </c>
      <c r="L190" s="7" t="s">
        <v>1188</v>
      </c>
      <c r="M190" s="7" t="s">
        <v>1198</v>
      </c>
      <c r="N190" s="7" t="s">
        <v>96</v>
      </c>
      <c r="O190" s="7" t="s">
        <v>0</v>
      </c>
      <c r="P190" s="7"/>
      <c r="Q190" s="7"/>
      <c r="R190" s="7" t="s">
        <v>1199</v>
      </c>
      <c r="S190" s="7" t="s">
        <v>166</v>
      </c>
      <c r="T190" s="7"/>
      <c r="U190" s="33"/>
    </row>
    <row r="191" spans="2:21" ht="31.5" customHeight="1">
      <c r="B191" s="8">
        <v>188</v>
      </c>
      <c r="C191" s="7" t="s">
        <v>1234</v>
      </c>
      <c r="D191" s="7" t="s">
        <v>1235</v>
      </c>
      <c r="E191" s="7" t="s">
        <v>376</v>
      </c>
      <c r="F191" s="7" t="s">
        <v>1</v>
      </c>
      <c r="G191" s="7" t="s">
        <v>217</v>
      </c>
      <c r="H191" s="7" t="s">
        <v>1</v>
      </c>
      <c r="I191" s="29" t="s">
        <v>93</v>
      </c>
      <c r="J191" s="7" t="str">
        <f t="shared" si="4"/>
        <v xml:space="preserve">5 </v>
      </c>
      <c r="K191" s="7" t="str">
        <f t="shared" si="5"/>
        <v>100</v>
      </c>
      <c r="L191" s="7" t="s">
        <v>1146</v>
      </c>
      <c r="M191" s="7" t="s">
        <v>1238</v>
      </c>
      <c r="N191" s="7" t="s">
        <v>96</v>
      </c>
      <c r="O191" s="7" t="s">
        <v>0</v>
      </c>
      <c r="P191" s="7" t="s">
        <v>1236</v>
      </c>
      <c r="Q191" s="7" t="s">
        <v>1237</v>
      </c>
      <c r="R191" s="7"/>
      <c r="S191" s="7" t="s">
        <v>165</v>
      </c>
      <c r="T191" s="7" t="s">
        <v>96</v>
      </c>
      <c r="U191" s="31"/>
    </row>
    <row r="192" spans="2:21" ht="31.5" customHeight="1">
      <c r="B192" s="8">
        <v>189</v>
      </c>
      <c r="C192" s="7" t="s">
        <v>1239</v>
      </c>
      <c r="D192" s="7" t="s">
        <v>1240</v>
      </c>
      <c r="E192" s="7" t="s">
        <v>376</v>
      </c>
      <c r="F192" s="7" t="s">
        <v>1</v>
      </c>
      <c r="G192" s="7" t="s">
        <v>217</v>
      </c>
      <c r="H192" s="7" t="s">
        <v>1</v>
      </c>
      <c r="I192" s="32" t="s">
        <v>249</v>
      </c>
      <c r="J192" s="7" t="str">
        <f t="shared" si="4"/>
        <v xml:space="preserve">5 </v>
      </c>
      <c r="K192" s="7" t="str">
        <f t="shared" si="5"/>
        <v xml:space="preserve"> 30</v>
      </c>
      <c r="L192" s="7" t="s">
        <v>1016</v>
      </c>
      <c r="M192" s="7" t="s">
        <v>1247</v>
      </c>
      <c r="N192" s="7" t="s">
        <v>96</v>
      </c>
      <c r="O192" s="7" t="s">
        <v>0</v>
      </c>
      <c r="P192" s="7" t="s">
        <v>1236</v>
      </c>
      <c r="Q192" s="7" t="s">
        <v>1241</v>
      </c>
      <c r="R192" s="7"/>
      <c r="S192" s="7" t="s">
        <v>165</v>
      </c>
      <c r="T192" s="7" t="s">
        <v>96</v>
      </c>
      <c r="U192" s="28"/>
    </row>
    <row r="193" spans="2:21" ht="31.5" customHeight="1">
      <c r="B193" s="8">
        <v>190</v>
      </c>
      <c r="C193" s="7" t="s">
        <v>1242</v>
      </c>
      <c r="D193" s="7" t="s">
        <v>1243</v>
      </c>
      <c r="E193" s="7" t="s">
        <v>376</v>
      </c>
      <c r="F193" s="7" t="s">
        <v>1</v>
      </c>
      <c r="G193" s="7" t="s">
        <v>217</v>
      </c>
      <c r="H193" s="7" t="s">
        <v>1</v>
      </c>
      <c r="I193" s="32" t="s">
        <v>929</v>
      </c>
      <c r="J193" s="7" t="str">
        <f t="shared" si="4"/>
        <v>n.</v>
      </c>
      <c r="K193" s="7" t="str">
        <f t="shared" si="5"/>
        <v>n.d</v>
      </c>
      <c r="L193" s="7" t="s">
        <v>1016</v>
      </c>
      <c r="M193" s="7" t="s">
        <v>1248</v>
      </c>
      <c r="N193" s="7" t="s">
        <v>96</v>
      </c>
      <c r="O193" s="7" t="s">
        <v>0</v>
      </c>
      <c r="P193" s="7" t="s">
        <v>1236</v>
      </c>
      <c r="Q193" s="7" t="s">
        <v>1244</v>
      </c>
      <c r="R193" s="7"/>
      <c r="S193" s="7" t="s">
        <v>165</v>
      </c>
      <c r="T193" s="7" t="s">
        <v>96</v>
      </c>
      <c r="U193" s="28"/>
    </row>
    <row r="194" spans="2:21" ht="31.5" customHeight="1">
      <c r="B194" s="8">
        <v>191</v>
      </c>
      <c r="C194" s="7" t="s">
        <v>1245</v>
      </c>
      <c r="D194" s="7" t="s">
        <v>1246</v>
      </c>
      <c r="E194" s="7" t="s">
        <v>376</v>
      </c>
      <c r="F194" s="7" t="s">
        <v>1</v>
      </c>
      <c r="G194" s="7" t="s">
        <v>217</v>
      </c>
      <c r="H194" s="7" t="s">
        <v>1</v>
      </c>
      <c r="I194" s="32" t="s">
        <v>929</v>
      </c>
      <c r="J194" s="7" t="str">
        <f t="shared" si="4"/>
        <v>n.</v>
      </c>
      <c r="K194" s="7" t="str">
        <f t="shared" si="5"/>
        <v>n.d</v>
      </c>
      <c r="L194" s="7" t="str">
        <f t="shared" ref="L194:Q194" si="6">RIGHT(J194,3)</f>
        <v>n.</v>
      </c>
      <c r="M194" s="7" t="str">
        <f t="shared" si="6"/>
        <v>n.d</v>
      </c>
      <c r="N194" s="7" t="str">
        <f t="shared" si="6"/>
        <v>n.</v>
      </c>
      <c r="O194" s="7" t="str">
        <f t="shared" si="6"/>
        <v>n.d</v>
      </c>
      <c r="P194" s="7" t="str">
        <f t="shared" si="6"/>
        <v>n.</v>
      </c>
      <c r="Q194" s="7" t="str">
        <f t="shared" si="6"/>
        <v>n.d</v>
      </c>
      <c r="R194" s="7"/>
      <c r="S194" s="7" t="s">
        <v>165</v>
      </c>
      <c r="T194" s="7" t="s">
        <v>96</v>
      </c>
      <c r="U194" s="31"/>
    </row>
    <row r="195" spans="2:21" ht="31.5" customHeight="1">
      <c r="B195" s="8">
        <v>192</v>
      </c>
      <c r="C195" s="7" t="s">
        <v>1023</v>
      </c>
      <c r="D195" s="7" t="s">
        <v>1024</v>
      </c>
      <c r="E195" s="7" t="s">
        <v>376</v>
      </c>
      <c r="F195" s="7" t="s">
        <v>1</v>
      </c>
      <c r="G195" s="7" t="s">
        <v>217</v>
      </c>
      <c r="H195" s="7" t="s">
        <v>1</v>
      </c>
      <c r="I195" s="29" t="s">
        <v>93</v>
      </c>
      <c r="J195" s="7" t="str">
        <f t="shared" si="4"/>
        <v xml:space="preserve">5 </v>
      </c>
      <c r="K195" s="7" t="str">
        <f t="shared" si="5"/>
        <v>100</v>
      </c>
      <c r="L195" s="7" t="s">
        <v>4</v>
      </c>
      <c r="M195" s="7" t="s">
        <v>1111</v>
      </c>
      <c r="N195" s="7" t="s">
        <v>96</v>
      </c>
      <c r="O195" s="7" t="s">
        <v>0</v>
      </c>
      <c r="P195" s="7"/>
      <c r="Q195" s="7"/>
      <c r="R195" s="7"/>
      <c r="S195" s="7"/>
      <c r="T195" s="7"/>
      <c r="U195" s="31"/>
    </row>
    <row r="196" spans="2:21" ht="31.5" customHeight="1">
      <c r="B196" s="8">
        <v>193</v>
      </c>
      <c r="C196" s="7" t="s">
        <v>1092</v>
      </c>
      <c r="D196" s="7" t="s">
        <v>1094</v>
      </c>
      <c r="E196" s="7" t="s">
        <v>376</v>
      </c>
      <c r="F196" s="7" t="s">
        <v>488</v>
      </c>
      <c r="G196" s="7" t="e" vm="20">
        <v>#VALUE!</v>
      </c>
      <c r="H196" s="7" t="s">
        <v>1093</v>
      </c>
      <c r="I196" s="29" t="s">
        <v>1096</v>
      </c>
      <c r="J196" s="7">
        <v>25</v>
      </c>
      <c r="K196" s="7">
        <v>200</v>
      </c>
      <c r="L196" s="7" t="s">
        <v>1016</v>
      </c>
      <c r="M196" s="7"/>
      <c r="N196" s="7"/>
      <c r="O196" s="7" t="s">
        <v>0</v>
      </c>
      <c r="P196" s="7" t="s">
        <v>1097</v>
      </c>
      <c r="Q196" s="7" t="s">
        <v>1095</v>
      </c>
      <c r="R196" s="7"/>
      <c r="S196" s="7" t="s">
        <v>166</v>
      </c>
      <c r="T196" s="7" t="s">
        <v>92</v>
      </c>
      <c r="U196" s="31"/>
    </row>
    <row r="197" spans="2:21" ht="31.5" customHeight="1">
      <c r="B197" s="8">
        <v>194</v>
      </c>
      <c r="C197" s="7" t="s">
        <v>466</v>
      </c>
      <c r="D197" s="7" t="s">
        <v>467</v>
      </c>
      <c r="E197" s="7" t="s">
        <v>376</v>
      </c>
      <c r="F197" s="7" t="s">
        <v>1</v>
      </c>
      <c r="G197" s="7" t="e" vm="3">
        <v>#VALUE!</v>
      </c>
      <c r="H197" s="7" t="s">
        <v>472</v>
      </c>
      <c r="I197" s="29" t="s">
        <v>202</v>
      </c>
      <c r="J197" s="7" t="str">
        <f>LEFT(I197,3)</f>
        <v xml:space="preserve">10 </v>
      </c>
      <c r="K197" s="7" t="str">
        <f>RIGHT(I197,3)</f>
        <v>100</v>
      </c>
      <c r="L197" s="7"/>
      <c r="M197" s="7" t="s">
        <v>473</v>
      </c>
      <c r="N197" s="7" t="s">
        <v>92</v>
      </c>
      <c r="O197" s="7" t="s">
        <v>0</v>
      </c>
      <c r="P197" s="7" t="s">
        <v>140</v>
      </c>
      <c r="Q197" s="7" t="s">
        <v>469</v>
      </c>
      <c r="R197" s="7"/>
      <c r="S197" s="7" t="s">
        <v>471</v>
      </c>
      <c r="T197" s="7" t="s">
        <v>92</v>
      </c>
      <c r="U197" s="31"/>
    </row>
    <row r="198" spans="2:21" ht="31.5" customHeight="1">
      <c r="B198" s="8">
        <v>195</v>
      </c>
      <c r="C198" s="14" t="s">
        <v>10</v>
      </c>
      <c r="D198" s="14" t="s">
        <v>1027</v>
      </c>
      <c r="E198" s="14" t="s">
        <v>376</v>
      </c>
      <c r="F198" s="14"/>
      <c r="G198" s="14"/>
      <c r="H198" s="14"/>
      <c r="I198" s="35"/>
      <c r="J198" s="14"/>
      <c r="K198" s="14"/>
      <c r="L198" s="14"/>
      <c r="M198" s="14"/>
      <c r="N198" s="14"/>
      <c r="O198" s="14"/>
      <c r="P198" s="14"/>
      <c r="Q198" s="14"/>
      <c r="R198" s="14"/>
      <c r="S198" s="14"/>
      <c r="T198" s="14"/>
      <c r="U198" s="36"/>
    </row>
    <row r="199" spans="2:21" ht="31.5" customHeight="1">
      <c r="B199" s="8">
        <v>196</v>
      </c>
      <c r="C199" s="7" t="s">
        <v>1162</v>
      </c>
      <c r="D199" s="7"/>
      <c r="E199" s="7" t="s">
        <v>376</v>
      </c>
      <c r="F199" s="7" t="s">
        <v>94</v>
      </c>
      <c r="G199" s="7" t="e" vm="3">
        <v>#VALUE!</v>
      </c>
      <c r="H199" s="7" t="s">
        <v>1163</v>
      </c>
      <c r="I199" s="27" t="s">
        <v>1072</v>
      </c>
      <c r="J199" s="7">
        <v>10</v>
      </c>
      <c r="K199" s="7">
        <v>50</v>
      </c>
      <c r="L199" s="7" t="s">
        <v>1015</v>
      </c>
      <c r="M199" s="7" t="s">
        <v>1164</v>
      </c>
      <c r="N199" s="7" t="s">
        <v>835</v>
      </c>
      <c r="O199" s="7" t="s">
        <v>0</v>
      </c>
      <c r="P199" s="7"/>
      <c r="Q199" s="7"/>
      <c r="R199" s="7"/>
      <c r="S199" s="7"/>
      <c r="T199" s="7"/>
      <c r="U199" s="31"/>
    </row>
    <row r="200" spans="2:21" ht="31.5" customHeight="1">
      <c r="B200" s="8">
        <v>197</v>
      </c>
      <c r="C200" s="7" t="s">
        <v>28</v>
      </c>
      <c r="D200" s="7" t="s">
        <v>1144</v>
      </c>
      <c r="E200" s="7" t="s">
        <v>376</v>
      </c>
      <c r="F200" s="7"/>
      <c r="G200" s="7" t="e" vm="11">
        <v>#VALUE!</v>
      </c>
      <c r="H200" s="7" t="s">
        <v>1145</v>
      </c>
      <c r="I200" s="29" t="s">
        <v>1143</v>
      </c>
      <c r="J200" s="7" t="str">
        <f>LEFT(I200,2)</f>
        <v>25</v>
      </c>
      <c r="K200" s="7" t="str">
        <f>RIGHT(I200,3)</f>
        <v>125</v>
      </c>
      <c r="L200" s="7" t="s">
        <v>1146</v>
      </c>
      <c r="M200" s="3" t="s">
        <v>1149</v>
      </c>
      <c r="N200" s="7" t="s">
        <v>96</v>
      </c>
      <c r="O200" s="7" t="s">
        <v>0</v>
      </c>
      <c r="P200" s="7" t="s">
        <v>1148</v>
      </c>
      <c r="Q200" s="7" t="s">
        <v>1147</v>
      </c>
      <c r="R200" s="7"/>
      <c r="S200" s="7" t="s">
        <v>1102</v>
      </c>
      <c r="T200" s="7"/>
      <c r="U200" s="31"/>
    </row>
    <row r="201" spans="2:21" ht="31.5" customHeight="1">
      <c r="B201" s="8">
        <v>198</v>
      </c>
      <c r="C201" s="7" t="s">
        <v>1158</v>
      </c>
      <c r="D201" s="7"/>
      <c r="E201" s="7" t="s">
        <v>376</v>
      </c>
      <c r="F201" s="7" t="s">
        <v>412</v>
      </c>
      <c r="G201" s="7" t="e" vm="11">
        <v>#VALUE!</v>
      </c>
      <c r="H201" s="7" t="s">
        <v>1159</v>
      </c>
      <c r="I201" s="29"/>
      <c r="J201" s="7"/>
      <c r="K201" s="7"/>
      <c r="L201" s="7" t="s">
        <v>1146</v>
      </c>
      <c r="M201" s="3" t="s">
        <v>1161</v>
      </c>
      <c r="N201" s="7" t="s">
        <v>92</v>
      </c>
      <c r="O201" s="7" t="s">
        <v>139</v>
      </c>
      <c r="P201" s="7" t="s">
        <v>1160</v>
      </c>
      <c r="Q201" s="7"/>
      <c r="R201" s="7"/>
      <c r="S201" s="7"/>
      <c r="T201" s="7"/>
      <c r="U201" s="31"/>
    </row>
    <row r="202" spans="2:21" ht="31.5" customHeight="1">
      <c r="B202" s="8">
        <v>199</v>
      </c>
      <c r="C202" s="7" t="s">
        <v>1181</v>
      </c>
      <c r="D202" s="7"/>
      <c r="E202" s="7" t="s">
        <v>376</v>
      </c>
      <c r="F202" s="7" t="s">
        <v>89</v>
      </c>
      <c r="G202" s="7" t="e" vm="10">
        <v>#VALUE!</v>
      </c>
      <c r="H202" s="7" t="s">
        <v>1182</v>
      </c>
      <c r="I202" s="29"/>
      <c r="J202" s="7"/>
      <c r="K202" s="7"/>
      <c r="L202" s="7" t="s">
        <v>1118</v>
      </c>
      <c r="M202" s="7"/>
      <c r="N202" s="7"/>
      <c r="O202" s="7" t="s">
        <v>0</v>
      </c>
      <c r="P202" s="7" t="s">
        <v>1183</v>
      </c>
      <c r="Q202" s="7"/>
      <c r="R202" s="7"/>
      <c r="S202" s="7" t="s">
        <v>1102</v>
      </c>
      <c r="T202" s="7"/>
      <c r="U202" s="31"/>
    </row>
    <row r="203" spans="2:21" ht="31.5" customHeight="1">
      <c r="B203" s="8">
        <v>200</v>
      </c>
      <c r="C203" s="7" t="s">
        <v>1061</v>
      </c>
      <c r="D203" s="7" t="s">
        <v>1062</v>
      </c>
      <c r="E203" s="7" t="s">
        <v>376</v>
      </c>
      <c r="F203" s="7" t="s">
        <v>94</v>
      </c>
      <c r="G203" s="7" t="s">
        <v>217</v>
      </c>
      <c r="H203" s="7" t="s">
        <v>563</v>
      </c>
      <c r="I203" s="27" t="s">
        <v>1150</v>
      </c>
      <c r="J203" s="7">
        <v>5</v>
      </c>
      <c r="K203" s="7">
        <v>40</v>
      </c>
      <c r="L203" s="7" t="s">
        <v>4</v>
      </c>
      <c r="M203" s="3" t="s">
        <v>1063</v>
      </c>
      <c r="N203" s="7" t="s">
        <v>92</v>
      </c>
      <c r="O203" s="7" t="s">
        <v>0</v>
      </c>
      <c r="P203" s="7" t="s">
        <v>1064</v>
      </c>
      <c r="Q203" s="7" t="s">
        <v>1065</v>
      </c>
      <c r="R203" s="7"/>
      <c r="S203" s="7" t="s">
        <v>1066</v>
      </c>
      <c r="T203" s="7" t="s">
        <v>1067</v>
      </c>
      <c r="U203" s="31"/>
    </row>
    <row r="204" spans="2:21" ht="31.5" customHeight="1">
      <c r="B204" s="8">
        <v>201</v>
      </c>
      <c r="C204" s="7" t="s">
        <v>1068</v>
      </c>
      <c r="D204" s="7" t="s">
        <v>1069</v>
      </c>
      <c r="E204" s="7" t="s">
        <v>376</v>
      </c>
      <c r="F204" s="7" t="s">
        <v>94</v>
      </c>
      <c r="G204" s="7" t="s">
        <v>1070</v>
      </c>
      <c r="H204" s="7" t="s">
        <v>1071</v>
      </c>
      <c r="I204" s="29" t="s">
        <v>1072</v>
      </c>
      <c r="J204" s="7">
        <v>10</v>
      </c>
      <c r="K204" s="7">
        <v>50</v>
      </c>
      <c r="L204" s="7" t="s">
        <v>1016</v>
      </c>
      <c r="M204" s="7" t="s">
        <v>1113</v>
      </c>
      <c r="N204" s="7" t="s">
        <v>96</v>
      </c>
      <c r="O204" s="7" t="s">
        <v>0</v>
      </c>
      <c r="P204" s="7" t="s">
        <v>1073</v>
      </c>
      <c r="Q204" s="7" t="s">
        <v>1075</v>
      </c>
      <c r="R204" s="7"/>
      <c r="S204" s="7" t="s">
        <v>1074</v>
      </c>
      <c r="T204" s="7" t="s">
        <v>841</v>
      </c>
      <c r="U204" s="31"/>
    </row>
    <row r="205" spans="2:21" ht="31.5" customHeight="1">
      <c r="B205" s="8">
        <v>202</v>
      </c>
      <c r="C205" s="7" t="s">
        <v>12</v>
      </c>
      <c r="D205" s="7" t="s">
        <v>850</v>
      </c>
      <c r="E205" s="7" t="s">
        <v>376</v>
      </c>
      <c r="F205" s="7" t="s">
        <v>849</v>
      </c>
      <c r="G205" s="7" t="s">
        <v>846</v>
      </c>
      <c r="H205" s="7" t="s">
        <v>847</v>
      </c>
      <c r="I205" s="7" t="s">
        <v>945</v>
      </c>
      <c r="J205" s="7" t="str">
        <f>LEFT(I205,3)</f>
        <v xml:space="preserve">75 </v>
      </c>
      <c r="K205" s="7" t="str">
        <f>RIGHT(I205,3)</f>
        <v>750</v>
      </c>
      <c r="L205" s="7" t="s">
        <v>1530</v>
      </c>
      <c r="M205" s="7" t="s">
        <v>855</v>
      </c>
      <c r="N205" s="7" t="s">
        <v>92</v>
      </c>
      <c r="O205" s="7" t="s">
        <v>0</v>
      </c>
      <c r="P205" s="7" t="s">
        <v>854</v>
      </c>
      <c r="Q205" s="7"/>
      <c r="R205" s="7"/>
      <c r="S205" s="7" t="s">
        <v>420</v>
      </c>
      <c r="T205" s="7" t="s">
        <v>92</v>
      </c>
      <c r="U205" s="31"/>
    </row>
    <row r="206" spans="2:21" ht="31.5" customHeight="1">
      <c r="B206" s="8">
        <v>203</v>
      </c>
      <c r="C206" s="7" t="s">
        <v>895</v>
      </c>
      <c r="D206" s="7"/>
      <c r="E206" s="7" t="s">
        <v>376</v>
      </c>
      <c r="F206" s="7" t="s">
        <v>843</v>
      </c>
      <c r="G206" s="7" t="s">
        <v>217</v>
      </c>
      <c r="H206" s="7" t="s">
        <v>897</v>
      </c>
      <c r="I206" s="27" t="s">
        <v>898</v>
      </c>
      <c r="J206" s="7">
        <v>5</v>
      </c>
      <c r="K206" s="7">
        <v>50</v>
      </c>
      <c r="L206" s="7" t="s">
        <v>4</v>
      </c>
      <c r="M206" s="7" t="s">
        <v>904</v>
      </c>
      <c r="N206" s="7" t="s">
        <v>92</v>
      </c>
      <c r="O206" s="7" t="s">
        <v>139</v>
      </c>
      <c r="P206" s="7" t="s">
        <v>903</v>
      </c>
      <c r="Q206" s="7"/>
      <c r="R206" s="7"/>
      <c r="S206" s="7" t="s">
        <v>902</v>
      </c>
      <c r="T206" s="7"/>
      <c r="U206" s="31"/>
    </row>
    <row r="207" spans="2:21" ht="31.5" customHeight="1">
      <c r="B207" s="8">
        <v>204</v>
      </c>
      <c r="C207" s="7" t="s">
        <v>1079</v>
      </c>
      <c r="D207" s="7" t="s">
        <v>1080</v>
      </c>
      <c r="E207" s="7" t="s">
        <v>376</v>
      </c>
      <c r="F207" s="7" t="s">
        <v>94</v>
      </c>
      <c r="G207" s="7" t="s">
        <v>1070</v>
      </c>
      <c r="H207" s="7" t="s">
        <v>1081</v>
      </c>
      <c r="I207" s="29" t="s">
        <v>1120</v>
      </c>
      <c r="J207" s="7">
        <v>30</v>
      </c>
      <c r="K207" s="7">
        <v>150</v>
      </c>
      <c r="L207" s="7" t="s">
        <v>1016</v>
      </c>
      <c r="M207" s="7" t="s">
        <v>1112</v>
      </c>
      <c r="N207" s="7" t="s">
        <v>92</v>
      </c>
      <c r="O207" s="7" t="s">
        <v>0</v>
      </c>
      <c r="P207" s="7"/>
      <c r="Q207" s="7" t="s">
        <v>1082</v>
      </c>
      <c r="R207" s="7"/>
      <c r="S207" s="7" t="s">
        <v>1083</v>
      </c>
      <c r="T207" s="7"/>
      <c r="U207" s="31"/>
    </row>
    <row r="208" spans="2:21" ht="31.5" customHeight="1">
      <c r="B208" s="8">
        <v>205</v>
      </c>
      <c r="C208" s="7" t="s">
        <v>1129</v>
      </c>
      <c r="D208" s="7"/>
      <c r="E208" s="7" t="s">
        <v>376</v>
      </c>
      <c r="F208" s="7" t="s">
        <v>1</v>
      </c>
      <c r="G208" s="7" t="s">
        <v>217</v>
      </c>
      <c r="H208" s="7"/>
      <c r="I208" s="27" t="s">
        <v>1128</v>
      </c>
      <c r="J208" s="7">
        <v>5</v>
      </c>
      <c r="K208" s="7">
        <v>20</v>
      </c>
      <c r="L208" s="7"/>
      <c r="M208" s="7"/>
      <c r="N208" s="7"/>
      <c r="O208" s="7"/>
      <c r="P208" s="7"/>
      <c r="Q208" s="7"/>
      <c r="R208" s="7"/>
      <c r="S208" s="7"/>
      <c r="T208" s="7"/>
      <c r="U208" s="31" t="s">
        <v>1130</v>
      </c>
    </row>
    <row r="209" spans="2:21" ht="31.5" customHeight="1">
      <c r="B209" s="8">
        <v>206</v>
      </c>
      <c r="C209" s="7" t="s">
        <v>752</v>
      </c>
      <c r="D209" s="7" t="s">
        <v>749</v>
      </c>
      <c r="E209" s="7" t="s">
        <v>376</v>
      </c>
      <c r="F209" s="7" t="s">
        <v>1</v>
      </c>
      <c r="G209" s="7" t="s">
        <v>217</v>
      </c>
      <c r="H209" s="7" t="s">
        <v>217</v>
      </c>
      <c r="I209" s="7" t="s">
        <v>654</v>
      </c>
      <c r="J209" s="7" t="str">
        <f>LEFT(I209,3)</f>
        <v xml:space="preserve">10 </v>
      </c>
      <c r="K209" s="7" t="str">
        <f>RIGHT(I209,3)</f>
        <v xml:space="preserve"> 30</v>
      </c>
      <c r="L209" s="7" t="s">
        <v>196</v>
      </c>
      <c r="M209" s="7" t="s">
        <v>753</v>
      </c>
      <c r="N209" s="7"/>
      <c r="O209" s="7"/>
      <c r="P209" s="7" t="s">
        <v>140</v>
      </c>
      <c r="Q209" s="7" t="s">
        <v>714</v>
      </c>
      <c r="R209" s="7"/>
      <c r="S209" s="7"/>
      <c r="T209" s="7"/>
      <c r="U209" s="31"/>
    </row>
    <row r="210" spans="2:21" ht="31.5" customHeight="1">
      <c r="B210" s="8">
        <v>207</v>
      </c>
      <c r="C210" s="7" t="s">
        <v>1151</v>
      </c>
      <c r="D210" s="7"/>
      <c r="E210" s="7" t="s">
        <v>376</v>
      </c>
      <c r="F210" s="7" t="s">
        <v>1153</v>
      </c>
      <c r="G210" s="7" t="s">
        <v>1154</v>
      </c>
      <c r="H210" s="7" t="s">
        <v>1155</v>
      </c>
      <c r="I210" s="27" t="s">
        <v>1152</v>
      </c>
      <c r="J210" s="7">
        <v>2.5</v>
      </c>
      <c r="K210" s="7">
        <v>15</v>
      </c>
      <c r="L210" s="7" t="s">
        <v>1146</v>
      </c>
      <c r="M210" s="7" t="s">
        <v>1156</v>
      </c>
      <c r="N210" s="7" t="s">
        <v>92</v>
      </c>
      <c r="O210" s="7" t="s">
        <v>0</v>
      </c>
      <c r="P210" s="7"/>
      <c r="Q210" s="7"/>
      <c r="R210" s="7"/>
      <c r="S210" s="7" t="s">
        <v>1102</v>
      </c>
      <c r="T210" s="7"/>
      <c r="U210" s="31"/>
    </row>
    <row r="211" spans="2:21" ht="31.5" customHeight="1">
      <c r="B211" s="8">
        <v>208</v>
      </c>
      <c r="C211" s="7" t="s">
        <v>1172</v>
      </c>
      <c r="D211" s="7" t="s">
        <v>1174</v>
      </c>
      <c r="E211" s="7" t="s">
        <v>376</v>
      </c>
      <c r="F211" s="7" t="s">
        <v>488</v>
      </c>
      <c r="G211" s="7" t="s">
        <v>171</v>
      </c>
      <c r="H211" s="7" t="s">
        <v>1173</v>
      </c>
      <c r="I211" s="7" t="s">
        <v>1175</v>
      </c>
      <c r="J211" s="7">
        <v>75</v>
      </c>
      <c r="K211" s="7">
        <v>250</v>
      </c>
      <c r="L211" s="7" t="s">
        <v>1146</v>
      </c>
      <c r="M211" s="7" t="s">
        <v>1176</v>
      </c>
      <c r="N211" s="7" t="s">
        <v>92</v>
      </c>
      <c r="O211" s="7" t="s">
        <v>0</v>
      </c>
      <c r="P211" s="7"/>
      <c r="Q211" s="7" t="s">
        <v>1177</v>
      </c>
      <c r="R211" s="7" t="s">
        <v>1179</v>
      </c>
      <c r="S211" s="7" t="s">
        <v>1178</v>
      </c>
      <c r="T211" s="7"/>
      <c r="U211" s="31"/>
    </row>
    <row r="212" spans="2:21" ht="31.5" customHeight="1">
      <c r="B212" s="8">
        <v>209</v>
      </c>
      <c r="C212" s="7" t="s">
        <v>1106</v>
      </c>
      <c r="D212" s="7"/>
      <c r="E212" s="7" t="s">
        <v>376</v>
      </c>
      <c r="F212" s="7"/>
      <c r="G212" s="7" t="s">
        <v>1108</v>
      </c>
      <c r="H212" s="7" t="s">
        <v>1109</v>
      </c>
      <c r="I212" s="27" t="s">
        <v>1072</v>
      </c>
      <c r="J212" s="7">
        <v>10</v>
      </c>
      <c r="K212" s="7">
        <v>50</v>
      </c>
      <c r="L212" s="7" t="s">
        <v>1015</v>
      </c>
      <c r="M212" s="7"/>
      <c r="N212" s="7"/>
      <c r="O212" s="7" t="s">
        <v>0</v>
      </c>
      <c r="P212" s="7"/>
      <c r="Q212" s="7" t="s">
        <v>1107</v>
      </c>
      <c r="R212" s="7"/>
      <c r="S212" s="7" t="s">
        <v>1102</v>
      </c>
      <c r="T212" s="7"/>
      <c r="U212" s="31"/>
    </row>
    <row r="213" spans="2:21" ht="31.5" customHeight="1">
      <c r="B213" s="8">
        <v>210</v>
      </c>
      <c r="C213" s="7" t="s">
        <v>1098</v>
      </c>
      <c r="D213" s="7"/>
      <c r="E213" s="7" t="s">
        <v>376</v>
      </c>
      <c r="F213" s="7" t="s">
        <v>94</v>
      </c>
      <c r="G213" s="7" t="s">
        <v>171</v>
      </c>
      <c r="H213" s="7" t="s">
        <v>1103</v>
      </c>
      <c r="I213" s="7" t="s">
        <v>1157</v>
      </c>
      <c r="J213" s="7">
        <v>50</v>
      </c>
      <c r="K213" s="7">
        <v>600</v>
      </c>
      <c r="L213" s="7" t="s">
        <v>1016</v>
      </c>
      <c r="M213" s="7" t="s">
        <v>1099</v>
      </c>
      <c r="N213" s="7" t="s">
        <v>92</v>
      </c>
      <c r="O213" s="7" t="s">
        <v>0</v>
      </c>
      <c r="P213" s="7" t="s">
        <v>1100</v>
      </c>
      <c r="Q213" s="7" t="s">
        <v>1101</v>
      </c>
      <c r="R213" s="7"/>
      <c r="S213" s="7" t="s">
        <v>1102</v>
      </c>
      <c r="T213" s="7"/>
      <c r="U213" s="31"/>
    </row>
    <row r="214" spans="2:21" ht="31.5" customHeight="1">
      <c r="B214" s="8">
        <v>211</v>
      </c>
      <c r="C214" s="7" t="s">
        <v>1084</v>
      </c>
      <c r="D214" s="7" t="s">
        <v>1085</v>
      </c>
      <c r="E214" s="7" t="s">
        <v>376</v>
      </c>
      <c r="F214" s="7" t="s">
        <v>1086</v>
      </c>
      <c r="G214" s="7" t="s">
        <v>171</v>
      </c>
      <c r="H214" s="7" t="s">
        <v>1087</v>
      </c>
      <c r="I214" s="7" t="s">
        <v>1088</v>
      </c>
      <c r="J214" s="7">
        <v>75</v>
      </c>
      <c r="K214" s="7">
        <v>1500</v>
      </c>
      <c r="L214" s="7" t="s">
        <v>4</v>
      </c>
      <c r="M214" s="7" t="s">
        <v>1091</v>
      </c>
      <c r="N214" s="7" t="s">
        <v>92</v>
      </c>
      <c r="O214" s="7" t="s">
        <v>0</v>
      </c>
      <c r="P214" s="7" t="s">
        <v>1089</v>
      </c>
      <c r="Q214" s="7" t="s">
        <v>1090</v>
      </c>
      <c r="R214" s="7"/>
      <c r="S214" s="7" t="s">
        <v>567</v>
      </c>
      <c r="T214" s="7"/>
      <c r="U214" s="31"/>
    </row>
    <row r="215" spans="2:21" ht="31.5" customHeight="1">
      <c r="B215" s="8">
        <v>212</v>
      </c>
      <c r="C215" s="7" t="s">
        <v>1115</v>
      </c>
      <c r="D215" s="7"/>
      <c r="E215" s="7" t="s">
        <v>376</v>
      </c>
      <c r="F215" s="7" t="s">
        <v>1116</v>
      </c>
      <c r="G215" s="7" t="s">
        <v>171</v>
      </c>
      <c r="H215" s="7" t="s">
        <v>1117</v>
      </c>
      <c r="I215" s="29">
        <v>80</v>
      </c>
      <c r="J215" s="7"/>
      <c r="K215" s="7">
        <v>80</v>
      </c>
      <c r="L215" s="7" t="s">
        <v>1118</v>
      </c>
      <c r="M215" s="7" t="s">
        <v>1119</v>
      </c>
      <c r="N215" s="7" t="s">
        <v>96</v>
      </c>
      <c r="O215" s="7" t="s">
        <v>0</v>
      </c>
      <c r="P215" s="7"/>
      <c r="Q215" s="7"/>
      <c r="R215" s="7"/>
      <c r="S215" s="7"/>
      <c r="T215" s="7"/>
      <c r="U215" s="31"/>
    </row>
    <row r="216" spans="2:21" ht="31.5" customHeight="1">
      <c r="B216" s="8">
        <v>213</v>
      </c>
      <c r="C216" s="7" t="s">
        <v>1121</v>
      </c>
      <c r="D216" s="7" t="s">
        <v>1122</v>
      </c>
      <c r="E216" s="7" t="s">
        <v>376</v>
      </c>
      <c r="F216" s="7" t="s">
        <v>794</v>
      </c>
      <c r="G216" s="7" t="s">
        <v>217</v>
      </c>
      <c r="H216" s="7" t="s">
        <v>1108</v>
      </c>
      <c r="I216" s="27" t="s">
        <v>1123</v>
      </c>
      <c r="J216" s="7">
        <v>3</v>
      </c>
      <c r="K216" s="7">
        <v>20</v>
      </c>
      <c r="L216" s="7" t="s">
        <v>1016</v>
      </c>
      <c r="M216" s="7" t="s">
        <v>1125</v>
      </c>
      <c r="N216" s="7" t="s">
        <v>92</v>
      </c>
      <c r="O216" s="7" t="s">
        <v>0</v>
      </c>
      <c r="P216" s="7"/>
      <c r="Q216" s="7" t="s">
        <v>1124</v>
      </c>
      <c r="R216" s="7"/>
      <c r="S216" s="7" t="s">
        <v>633</v>
      </c>
      <c r="T216" s="7"/>
      <c r="U216" s="31"/>
    </row>
    <row r="217" spans="2:21" ht="31.5" customHeight="1">
      <c r="B217" s="8">
        <v>214</v>
      </c>
      <c r="C217" s="7" t="s">
        <v>634</v>
      </c>
      <c r="D217" s="7" t="s">
        <v>712</v>
      </c>
      <c r="E217" s="7" t="s">
        <v>376</v>
      </c>
      <c r="F217" s="7"/>
      <c r="G217" s="7" t="s">
        <v>517</v>
      </c>
      <c r="H217" s="7" t="s">
        <v>636</v>
      </c>
      <c r="I217" s="7" t="s">
        <v>638</v>
      </c>
      <c r="J217" s="7">
        <v>3</v>
      </c>
      <c r="K217" s="7">
        <v>30</v>
      </c>
      <c r="L217" s="7" t="s">
        <v>4</v>
      </c>
      <c r="M217" s="7" t="s">
        <v>963</v>
      </c>
      <c r="N217" s="7"/>
      <c r="O217" s="7" t="s">
        <v>0</v>
      </c>
      <c r="P217" s="7" t="s">
        <v>140</v>
      </c>
      <c r="Q217" s="7" t="s">
        <v>637</v>
      </c>
      <c r="R217" s="7"/>
      <c r="S217" s="7" t="s">
        <v>635</v>
      </c>
      <c r="T217" s="7"/>
      <c r="U217" s="31"/>
    </row>
    <row r="218" spans="2:21" ht="31.5" customHeight="1">
      <c r="B218" s="8">
        <v>215</v>
      </c>
      <c r="C218" s="7" t="s">
        <v>1126</v>
      </c>
      <c r="D218" s="7"/>
      <c r="E218" s="7" t="s">
        <v>376</v>
      </c>
      <c r="F218" s="7" t="s">
        <v>94</v>
      </c>
      <c r="G218" s="7" t="s">
        <v>217</v>
      </c>
      <c r="H218" s="7" t="s">
        <v>217</v>
      </c>
      <c r="I218" s="37" t="s">
        <v>919</v>
      </c>
      <c r="J218" s="7">
        <v>2</v>
      </c>
      <c r="K218" s="7">
        <v>10</v>
      </c>
      <c r="L218" s="7" t="s">
        <v>200</v>
      </c>
      <c r="M218" s="7" t="s">
        <v>1127</v>
      </c>
      <c r="N218" s="7" t="s">
        <v>92</v>
      </c>
      <c r="O218" s="7" t="s">
        <v>0</v>
      </c>
      <c r="P218" s="7"/>
      <c r="Q218" s="7"/>
      <c r="R218" s="7"/>
      <c r="S218" s="7" t="s">
        <v>633</v>
      </c>
      <c r="T218" s="7"/>
      <c r="U218" s="31"/>
    </row>
    <row r="219" spans="2:21" ht="31.5" customHeight="1">
      <c r="B219" s="8">
        <v>216</v>
      </c>
      <c r="C219" s="7" t="s">
        <v>615</v>
      </c>
      <c r="D219" s="7"/>
      <c r="E219" s="7" t="s">
        <v>376</v>
      </c>
      <c r="F219" s="7" t="s">
        <v>94</v>
      </c>
      <c r="G219" s="7" t="s">
        <v>217</v>
      </c>
      <c r="H219" s="7" t="s">
        <v>1344</v>
      </c>
      <c r="I219" s="7"/>
      <c r="J219" s="7"/>
      <c r="K219" s="7"/>
      <c r="L219" s="7"/>
      <c r="M219" s="7" t="s">
        <v>979</v>
      </c>
      <c r="N219" s="7" t="s">
        <v>96</v>
      </c>
      <c r="O219" s="7" t="s">
        <v>0</v>
      </c>
      <c r="P219" s="7" t="s">
        <v>140</v>
      </c>
      <c r="Q219" s="7"/>
      <c r="R219" s="7"/>
      <c r="S219" s="7" t="s">
        <v>595</v>
      </c>
      <c r="T219" s="7"/>
      <c r="U219" s="31"/>
    </row>
    <row r="220" spans="2:21" ht="31.5" customHeight="1">
      <c r="B220" s="8">
        <v>217</v>
      </c>
      <c r="C220" s="7" t="s">
        <v>571</v>
      </c>
      <c r="D220" s="7" t="s">
        <v>575</v>
      </c>
      <c r="E220" s="7" t="s">
        <v>376</v>
      </c>
      <c r="F220" s="7" t="s">
        <v>578</v>
      </c>
      <c r="G220" s="7" t="s">
        <v>573</v>
      </c>
      <c r="H220" s="7" t="s">
        <v>579</v>
      </c>
      <c r="I220" s="7" t="s">
        <v>577</v>
      </c>
      <c r="J220" s="7">
        <v>0.3</v>
      </c>
      <c r="K220" s="7">
        <v>10</v>
      </c>
      <c r="L220" s="7" t="s">
        <v>1530</v>
      </c>
      <c r="M220" s="7" t="s">
        <v>580</v>
      </c>
      <c r="N220" s="7" t="s">
        <v>92</v>
      </c>
      <c r="O220" s="7" t="s">
        <v>0</v>
      </c>
      <c r="P220" s="7" t="s">
        <v>140</v>
      </c>
      <c r="Q220" s="7" t="s">
        <v>581</v>
      </c>
      <c r="R220" s="7"/>
      <c r="S220" s="7" t="s">
        <v>567</v>
      </c>
      <c r="T220" s="7"/>
      <c r="U220" s="31"/>
    </row>
    <row r="221" spans="2:21" ht="31.5" customHeight="1">
      <c r="B221" s="8">
        <v>218</v>
      </c>
      <c r="C221" s="7" t="s">
        <v>572</v>
      </c>
      <c r="D221" s="7" t="s">
        <v>574</v>
      </c>
      <c r="E221" s="7" t="s">
        <v>376</v>
      </c>
      <c r="F221" s="7" t="s">
        <v>578</v>
      </c>
      <c r="G221" s="7" t="s">
        <v>573</v>
      </c>
      <c r="H221" s="7" t="s">
        <v>579</v>
      </c>
      <c r="I221" s="7" t="s">
        <v>577</v>
      </c>
      <c r="J221" s="7">
        <v>0.3</v>
      </c>
      <c r="K221" s="7">
        <v>10</v>
      </c>
      <c r="L221" s="7" t="s">
        <v>4</v>
      </c>
      <c r="M221" s="7" t="s">
        <v>580</v>
      </c>
      <c r="N221" s="7" t="s">
        <v>92</v>
      </c>
      <c r="O221" s="7" t="s">
        <v>0</v>
      </c>
      <c r="P221" s="7" t="s">
        <v>140</v>
      </c>
      <c r="Q221" s="7" t="s">
        <v>581</v>
      </c>
      <c r="R221" s="7"/>
      <c r="S221" s="7" t="s">
        <v>567</v>
      </c>
      <c r="T221" s="7"/>
      <c r="U221" s="31"/>
    </row>
    <row r="222" spans="2:21" ht="31.5" customHeight="1">
      <c r="B222" s="8">
        <v>219</v>
      </c>
      <c r="C222" s="7" t="s">
        <v>1232</v>
      </c>
      <c r="D222" s="7" t="s">
        <v>1076</v>
      </c>
      <c r="E222" s="7" t="s">
        <v>376</v>
      </c>
      <c r="F222" s="7" t="s">
        <v>94</v>
      </c>
      <c r="G222" s="7" t="s">
        <v>217</v>
      </c>
      <c r="H222" s="7" t="s">
        <v>217</v>
      </c>
      <c r="I222" s="7" t="s">
        <v>1077</v>
      </c>
      <c r="J222" s="7" t="str">
        <f>LEFT(I222,2)</f>
        <v>15</v>
      </c>
      <c r="K222" s="7" t="str">
        <f>RIGHT(I222,2)</f>
        <v>40</v>
      </c>
      <c r="L222" s="7" t="s">
        <v>1146</v>
      </c>
      <c r="M222" s="7" t="s">
        <v>1078</v>
      </c>
      <c r="N222" s="7" t="s">
        <v>96</v>
      </c>
      <c r="O222" s="7" t="s">
        <v>0</v>
      </c>
      <c r="P222" s="7"/>
      <c r="Q222" s="7"/>
      <c r="R222" s="7" t="s">
        <v>2</v>
      </c>
      <c r="S222" s="7"/>
      <c r="T222" s="7"/>
      <c r="U222" s="31"/>
    </row>
    <row r="223" spans="2:21" ht="31.5" customHeight="1">
      <c r="B223" s="8">
        <v>220</v>
      </c>
      <c r="C223" s="7" t="s">
        <v>309</v>
      </c>
      <c r="D223" s="7" t="s">
        <v>831</v>
      </c>
      <c r="E223" s="7" t="s">
        <v>310</v>
      </c>
      <c r="F223" s="7" t="s">
        <v>1</v>
      </c>
      <c r="G223" s="7" t="e" vm="3">
        <v>#VALUE!</v>
      </c>
      <c r="H223" s="7" t="s">
        <v>217</v>
      </c>
      <c r="I223" s="7" t="s">
        <v>830</v>
      </c>
      <c r="J223" s="7">
        <v>3</v>
      </c>
      <c r="K223" s="7">
        <v>10</v>
      </c>
      <c r="L223" s="7" t="s">
        <v>86</v>
      </c>
      <c r="M223" s="7" t="s">
        <v>1299</v>
      </c>
      <c r="N223" s="7" t="s">
        <v>92</v>
      </c>
      <c r="O223" s="7" t="s">
        <v>0</v>
      </c>
      <c r="P223" s="7" t="s">
        <v>832</v>
      </c>
      <c r="Q223" s="7" t="s">
        <v>833</v>
      </c>
      <c r="R223" s="7"/>
      <c r="S223" s="7" t="s">
        <v>834</v>
      </c>
      <c r="T223" s="7" t="s">
        <v>835</v>
      </c>
      <c r="U223" s="31"/>
    </row>
    <row r="224" spans="2:21" ht="31.5" customHeight="1">
      <c r="B224" s="8">
        <v>221</v>
      </c>
      <c r="C224" s="7" t="s">
        <v>707</v>
      </c>
      <c r="D224" s="7" t="s">
        <v>708</v>
      </c>
      <c r="E224" s="7" t="s">
        <v>310</v>
      </c>
      <c r="F224" s="7"/>
      <c r="G224" s="7" t="s">
        <v>217</v>
      </c>
      <c r="H224" s="7" t="s">
        <v>217</v>
      </c>
      <c r="I224" s="7" t="s">
        <v>709</v>
      </c>
      <c r="J224" s="7">
        <v>1</v>
      </c>
      <c r="K224" s="7">
        <v>7</v>
      </c>
      <c r="L224" s="7" t="s">
        <v>86</v>
      </c>
      <c r="M224" s="7" t="s">
        <v>997</v>
      </c>
      <c r="N224" s="7"/>
      <c r="O224" s="7" t="s">
        <v>139</v>
      </c>
      <c r="P224" s="7" t="s">
        <v>652</v>
      </c>
      <c r="Q224" s="7" t="s">
        <v>653</v>
      </c>
      <c r="R224" s="7"/>
      <c r="S224" s="7" t="s">
        <v>710</v>
      </c>
      <c r="T224" s="7"/>
      <c r="U224" s="31"/>
    </row>
    <row r="225" spans="2:21" ht="31.5" customHeight="1">
      <c r="B225" s="8">
        <v>222</v>
      </c>
      <c r="C225" s="7" t="s">
        <v>1218</v>
      </c>
      <c r="D225" s="7"/>
      <c r="E225" s="7" t="s">
        <v>1215</v>
      </c>
      <c r="F225" s="7" t="s">
        <v>1223</v>
      </c>
      <c r="G225" s="7" t="s">
        <v>1216</v>
      </c>
      <c r="H225" s="7" t="s">
        <v>1217</v>
      </c>
      <c r="I225" s="29" t="s">
        <v>1220</v>
      </c>
      <c r="J225" s="7">
        <v>0</v>
      </c>
      <c r="K225" s="7">
        <v>100</v>
      </c>
      <c r="L225" s="7" t="s">
        <v>86</v>
      </c>
      <c r="M225" s="7"/>
      <c r="N225" s="7"/>
      <c r="O225" s="7" t="s">
        <v>0</v>
      </c>
      <c r="P225" s="7" t="s">
        <v>1221</v>
      </c>
      <c r="Q225" s="7"/>
      <c r="R225" s="7"/>
      <c r="S225" s="7"/>
      <c r="T225" s="7"/>
      <c r="U225" s="31"/>
    </row>
    <row r="226" spans="2:21" ht="31.5" customHeight="1">
      <c r="B226" s="8">
        <v>223</v>
      </c>
      <c r="C226" s="7" t="s">
        <v>1219</v>
      </c>
      <c r="D226" s="7"/>
      <c r="E226" s="7" t="s">
        <v>1215</v>
      </c>
      <c r="F226" s="7" t="s">
        <v>1223</v>
      </c>
      <c r="G226" s="7" t="s">
        <v>1216</v>
      </c>
      <c r="H226" s="7" t="s">
        <v>1217</v>
      </c>
      <c r="I226" s="27">
        <v>45931</v>
      </c>
      <c r="J226" s="7">
        <v>10</v>
      </c>
      <c r="K226" s="7">
        <v>25</v>
      </c>
      <c r="L226" s="7"/>
      <c r="M226" s="7"/>
      <c r="N226" s="7"/>
      <c r="O226" s="7" t="s">
        <v>139</v>
      </c>
      <c r="P226" s="7" t="s">
        <v>1222</v>
      </c>
      <c r="Q226" s="7"/>
      <c r="R226" s="7"/>
      <c r="S226" s="7"/>
      <c r="T226" s="7"/>
      <c r="U226" s="31"/>
    </row>
    <row r="227" spans="2:21" ht="31.5" customHeight="1">
      <c r="B227" s="8">
        <v>224</v>
      </c>
      <c r="C227" s="7" t="s">
        <v>127</v>
      </c>
      <c r="D227" s="7" t="s">
        <v>185</v>
      </c>
      <c r="E227" s="7" t="s">
        <v>244</v>
      </c>
      <c r="F227" s="7" t="s">
        <v>94</v>
      </c>
      <c r="G227" s="7" t="e" vm="6">
        <v>#VALUE!</v>
      </c>
      <c r="H227" s="7" t="s">
        <v>210</v>
      </c>
      <c r="I227" s="29" t="s">
        <v>188</v>
      </c>
      <c r="J227" s="7" t="str">
        <f>LEFT(I227,3)</f>
        <v>0,5</v>
      </c>
      <c r="K227" s="7" t="str">
        <f>RIGHT(I227,1)</f>
        <v>3</v>
      </c>
      <c r="L227" s="7" t="s">
        <v>87</v>
      </c>
      <c r="M227" s="7" t="s">
        <v>191</v>
      </c>
      <c r="N227" s="7" t="s">
        <v>96</v>
      </c>
      <c r="O227" s="7" t="s">
        <v>139</v>
      </c>
      <c r="P227" s="7" t="s">
        <v>189</v>
      </c>
      <c r="Q227" s="7" t="s">
        <v>190</v>
      </c>
      <c r="R227" s="7"/>
      <c r="S227" s="7" t="s">
        <v>165</v>
      </c>
      <c r="T227" s="7" t="s">
        <v>96</v>
      </c>
      <c r="U227" s="31"/>
    </row>
    <row r="228" spans="2:21" ht="31.5" customHeight="1">
      <c r="B228" s="8">
        <v>225</v>
      </c>
      <c r="C228" s="7" t="s">
        <v>246</v>
      </c>
      <c r="D228" s="7" t="s">
        <v>242</v>
      </c>
      <c r="E228" s="7" t="s">
        <v>244</v>
      </c>
      <c r="F228" s="7" t="s">
        <v>1</v>
      </c>
      <c r="G228" s="7" t="e" vm="6">
        <v>#VALUE!</v>
      </c>
      <c r="H228" s="7" t="s">
        <v>1</v>
      </c>
      <c r="I228" s="29" t="s">
        <v>243</v>
      </c>
      <c r="J228" s="7" t="str">
        <f>LEFT(I228,2)</f>
        <v xml:space="preserve">2 </v>
      </c>
      <c r="K228" s="7" t="str">
        <f>RIGHT(I228,3)</f>
        <v xml:space="preserve"> 10</v>
      </c>
      <c r="L228" s="7" t="s">
        <v>87</v>
      </c>
      <c r="M228" s="7"/>
      <c r="N228" s="7"/>
      <c r="O228" s="7" t="s">
        <v>0</v>
      </c>
      <c r="P228" s="7" t="s">
        <v>140</v>
      </c>
      <c r="Q228" s="7"/>
      <c r="R228" s="7"/>
      <c r="S228" s="7" t="s">
        <v>166</v>
      </c>
      <c r="T228" s="7" t="s">
        <v>92</v>
      </c>
      <c r="U228" s="31"/>
    </row>
    <row r="229" spans="2:21" ht="31.5" customHeight="1">
      <c r="B229" s="8">
        <v>226</v>
      </c>
      <c r="C229" s="7" t="s">
        <v>590</v>
      </c>
      <c r="D229" s="7"/>
      <c r="E229" s="7" t="s">
        <v>244</v>
      </c>
      <c r="F229" s="7" t="s">
        <v>1</v>
      </c>
      <c r="G229" s="7" t="s">
        <v>217</v>
      </c>
      <c r="H229" s="7" t="s">
        <v>591</v>
      </c>
      <c r="I229" s="29" t="s">
        <v>596</v>
      </c>
      <c r="J229" s="7">
        <v>0</v>
      </c>
      <c r="K229" s="7">
        <v>30</v>
      </c>
      <c r="L229" s="7" t="s">
        <v>87</v>
      </c>
      <c r="M229" s="7" t="s">
        <v>981</v>
      </c>
      <c r="N229" s="7" t="s">
        <v>92</v>
      </c>
      <c r="O229" s="7" t="s">
        <v>139</v>
      </c>
      <c r="P229" s="7" t="s">
        <v>593</v>
      </c>
      <c r="Q229" s="7"/>
      <c r="R229" s="7"/>
      <c r="S229" s="7" t="s">
        <v>595</v>
      </c>
      <c r="T229" s="7"/>
      <c r="U229" s="31"/>
    </row>
    <row r="230" spans="2:21" ht="31.5" customHeight="1">
      <c r="B230" s="8">
        <v>227</v>
      </c>
      <c r="C230" s="7" t="s">
        <v>583</v>
      </c>
      <c r="D230" s="7"/>
      <c r="E230" s="7" t="s">
        <v>244</v>
      </c>
      <c r="F230" s="7" t="s">
        <v>1</v>
      </c>
      <c r="G230" s="7" t="s">
        <v>217</v>
      </c>
      <c r="H230" s="7" t="s">
        <v>582</v>
      </c>
      <c r="I230" s="7" t="s">
        <v>585</v>
      </c>
      <c r="J230" s="7">
        <v>0.1</v>
      </c>
      <c r="K230" s="7">
        <v>5</v>
      </c>
      <c r="L230" s="7" t="s">
        <v>87</v>
      </c>
      <c r="M230" s="7" t="s">
        <v>589</v>
      </c>
      <c r="N230" s="7" t="s">
        <v>92</v>
      </c>
      <c r="O230" s="7" t="s">
        <v>139</v>
      </c>
      <c r="P230" s="7" t="s">
        <v>588</v>
      </c>
      <c r="Q230" s="7" t="s">
        <v>587</v>
      </c>
      <c r="R230" s="7"/>
      <c r="S230" s="7" t="s">
        <v>567</v>
      </c>
      <c r="T230" s="7"/>
      <c r="U230" s="31"/>
    </row>
    <row r="231" spans="2:21" ht="31.5" customHeight="1">
      <c r="B231" s="8">
        <v>228</v>
      </c>
      <c r="C231" s="7" t="s">
        <v>569</v>
      </c>
      <c r="D231" s="7" t="s">
        <v>576</v>
      </c>
      <c r="E231" s="7" t="s">
        <v>244</v>
      </c>
      <c r="F231" s="7" t="s">
        <v>578</v>
      </c>
      <c r="G231" s="7" t="s">
        <v>573</v>
      </c>
      <c r="H231" s="7" t="s">
        <v>579</v>
      </c>
      <c r="I231" s="7" t="s">
        <v>577</v>
      </c>
      <c r="J231" s="7">
        <v>0.3</v>
      </c>
      <c r="K231" s="7">
        <v>10</v>
      </c>
      <c r="L231" s="7" t="s">
        <v>1530</v>
      </c>
      <c r="M231" s="7" t="s">
        <v>580</v>
      </c>
      <c r="N231" s="7" t="s">
        <v>92</v>
      </c>
      <c r="O231" s="7" t="s">
        <v>0</v>
      </c>
      <c r="P231" s="7" t="s">
        <v>140</v>
      </c>
      <c r="Q231" s="7" t="s">
        <v>581</v>
      </c>
      <c r="R231" s="7"/>
      <c r="S231" s="7" t="s">
        <v>567</v>
      </c>
      <c r="T231" s="7"/>
      <c r="U231" s="31"/>
    </row>
    <row r="232" spans="2:21" ht="31.5" customHeight="1">
      <c r="B232" s="8">
        <v>229</v>
      </c>
      <c r="C232" s="7" t="s">
        <v>105</v>
      </c>
      <c r="D232" s="3" t="s">
        <v>254</v>
      </c>
      <c r="E232" s="7" t="s">
        <v>214</v>
      </c>
      <c r="F232" s="7" t="s">
        <v>94</v>
      </c>
      <c r="G232" s="7" t="e" vm="11">
        <v>#VALUE!</v>
      </c>
      <c r="H232" s="7" t="s">
        <v>171</v>
      </c>
      <c r="I232" s="7" t="s">
        <v>255</v>
      </c>
      <c r="J232" s="7" t="str">
        <f>LEFT(I232,3)</f>
        <v xml:space="preserve">20 </v>
      </c>
      <c r="K232" s="7" t="str">
        <f t="shared" ref="K232:K242" si="7">RIGHT(I232,3)</f>
        <v>200</v>
      </c>
      <c r="L232" s="7" t="s">
        <v>1530</v>
      </c>
      <c r="M232" s="7" t="s">
        <v>256</v>
      </c>
      <c r="N232" s="7" t="s">
        <v>92</v>
      </c>
      <c r="O232" s="7" t="s">
        <v>0</v>
      </c>
      <c r="P232" s="7" t="s">
        <v>140</v>
      </c>
      <c r="Q232" s="7" t="s">
        <v>84</v>
      </c>
      <c r="R232" s="7"/>
      <c r="S232" s="7" t="s">
        <v>257</v>
      </c>
      <c r="T232" s="7" t="s">
        <v>92</v>
      </c>
      <c r="U232" s="31"/>
    </row>
    <row r="233" spans="2:21" ht="31.5" customHeight="1">
      <c r="B233" s="8">
        <v>230</v>
      </c>
      <c r="C233" s="7" t="s">
        <v>312</v>
      </c>
      <c r="D233" s="7" t="s">
        <v>315</v>
      </c>
      <c r="E233" s="7" t="s">
        <v>87</v>
      </c>
      <c r="F233" s="7" t="s">
        <v>317</v>
      </c>
      <c r="G233" s="7" t="e" vm="3">
        <v>#VALUE!</v>
      </c>
      <c r="H233" s="7" t="s">
        <v>313</v>
      </c>
      <c r="I233" s="29" t="s">
        <v>316</v>
      </c>
      <c r="J233" s="7" t="str">
        <f>LEFT(I233,2)</f>
        <v xml:space="preserve">2 </v>
      </c>
      <c r="K233" s="7" t="str">
        <f t="shared" si="7"/>
        <v xml:space="preserve"> 25</v>
      </c>
      <c r="L233" s="7" t="s">
        <v>87</v>
      </c>
      <c r="M233" s="7" t="s">
        <v>321</v>
      </c>
      <c r="N233" s="7" t="s">
        <v>92</v>
      </c>
      <c r="O233" s="7" t="s">
        <v>139</v>
      </c>
      <c r="P233" s="7" t="s">
        <v>319</v>
      </c>
      <c r="Q233" s="7"/>
      <c r="R233" s="7"/>
      <c r="S233" s="7" t="s">
        <v>322</v>
      </c>
      <c r="T233" s="7" t="s">
        <v>92</v>
      </c>
      <c r="U233" s="31"/>
    </row>
    <row r="234" spans="2:21" ht="31.5" customHeight="1">
      <c r="B234" s="8">
        <v>231</v>
      </c>
      <c r="C234" s="7" t="s">
        <v>337</v>
      </c>
      <c r="D234" s="7" t="s">
        <v>340</v>
      </c>
      <c r="E234" s="7" t="s">
        <v>87</v>
      </c>
      <c r="F234" s="7" t="s">
        <v>94</v>
      </c>
      <c r="G234" s="7" t="e" vm="3">
        <v>#VALUE!</v>
      </c>
      <c r="H234" s="7" t="s">
        <v>217</v>
      </c>
      <c r="I234" s="29" t="s">
        <v>341</v>
      </c>
      <c r="J234" s="7" t="str">
        <f>LEFT(I234,2)</f>
        <v xml:space="preserve">0 </v>
      </c>
      <c r="K234" s="7" t="str">
        <f t="shared" si="7"/>
        <v xml:space="preserve"> 5 </v>
      </c>
      <c r="L234" s="7" t="s">
        <v>87</v>
      </c>
      <c r="M234" s="7" t="s">
        <v>342</v>
      </c>
      <c r="N234" s="7" t="s">
        <v>92</v>
      </c>
      <c r="O234" s="7" t="s">
        <v>139</v>
      </c>
      <c r="P234" s="7" t="s">
        <v>339</v>
      </c>
      <c r="Q234" s="7"/>
      <c r="R234" s="7"/>
      <c r="S234" s="7" t="s">
        <v>338</v>
      </c>
      <c r="T234" s="7" t="s">
        <v>92</v>
      </c>
      <c r="U234" s="31"/>
    </row>
    <row r="235" spans="2:21" ht="31.5" customHeight="1">
      <c r="B235" s="8">
        <v>232</v>
      </c>
      <c r="C235" s="7" t="s">
        <v>390</v>
      </c>
      <c r="D235" s="7" t="s">
        <v>397</v>
      </c>
      <c r="E235" s="7" t="s">
        <v>87</v>
      </c>
      <c r="F235" s="7" t="s">
        <v>380</v>
      </c>
      <c r="G235" s="7" t="e" vm="3">
        <v>#VALUE!</v>
      </c>
      <c r="H235" s="7" t="s">
        <v>378</v>
      </c>
      <c r="I235" s="29" t="s">
        <v>387</v>
      </c>
      <c r="J235" s="7" t="str">
        <f>LEFT(I235,3)</f>
        <v xml:space="preserve">5  </v>
      </c>
      <c r="K235" s="7" t="str">
        <f t="shared" si="7"/>
        <v xml:space="preserve"> 40</v>
      </c>
      <c r="L235" s="7" t="s">
        <v>87</v>
      </c>
      <c r="M235" s="7" t="s">
        <v>379</v>
      </c>
      <c r="N235" s="7" t="s">
        <v>92</v>
      </c>
      <c r="O235" s="7" t="s">
        <v>0</v>
      </c>
      <c r="P235" s="7" t="s">
        <v>388</v>
      </c>
      <c r="Q235" s="7"/>
      <c r="R235" s="7"/>
      <c r="S235" s="7" t="s">
        <v>377</v>
      </c>
      <c r="T235" s="7" t="s">
        <v>96</v>
      </c>
      <c r="U235" s="31"/>
    </row>
    <row r="236" spans="2:21" ht="31.5" customHeight="1">
      <c r="B236" s="8">
        <v>233</v>
      </c>
      <c r="C236" s="7" t="s">
        <v>391</v>
      </c>
      <c r="D236" s="7" t="s">
        <v>381</v>
      </c>
      <c r="E236" s="7" t="s">
        <v>87</v>
      </c>
      <c r="F236" s="7" t="s">
        <v>380</v>
      </c>
      <c r="G236" s="7" t="e" vm="3">
        <v>#VALUE!</v>
      </c>
      <c r="H236" s="7" t="s">
        <v>378</v>
      </c>
      <c r="I236" s="29" t="s">
        <v>389</v>
      </c>
      <c r="J236" s="7" t="str">
        <f>LEFT(I236,3)</f>
        <v xml:space="preserve">5  </v>
      </c>
      <c r="K236" s="7" t="str">
        <f t="shared" si="7"/>
        <v xml:space="preserve"> 50</v>
      </c>
      <c r="L236" s="7" t="s">
        <v>87</v>
      </c>
      <c r="M236" s="7" t="s">
        <v>385</v>
      </c>
      <c r="N236" s="7" t="s">
        <v>92</v>
      </c>
      <c r="O236" s="7" t="s">
        <v>139</v>
      </c>
      <c r="P236" s="7" t="s">
        <v>253</v>
      </c>
      <c r="Q236" s="7"/>
      <c r="R236" s="7"/>
      <c r="S236" s="7" t="s">
        <v>377</v>
      </c>
      <c r="T236" s="7" t="s">
        <v>96</v>
      </c>
      <c r="U236" s="31"/>
    </row>
    <row r="237" spans="2:21" ht="31.5" customHeight="1">
      <c r="B237" s="8">
        <v>234</v>
      </c>
      <c r="C237" s="7" t="s">
        <v>51</v>
      </c>
      <c r="D237" s="7" t="s">
        <v>140</v>
      </c>
      <c r="E237" s="7" t="s">
        <v>87</v>
      </c>
      <c r="F237" s="7" t="s">
        <v>440</v>
      </c>
      <c r="G237" s="7" t="e" vm="3">
        <v>#VALUE!</v>
      </c>
      <c r="H237" s="7" t="s">
        <v>436</v>
      </c>
      <c r="I237" s="29" t="s">
        <v>441</v>
      </c>
      <c r="J237" s="7" t="str">
        <f>LEFT(I237,3)</f>
        <v xml:space="preserve">2  </v>
      </c>
      <c r="K237" s="7" t="str">
        <f t="shared" si="7"/>
        <v xml:space="preserve"> 10</v>
      </c>
      <c r="L237" s="7" t="s">
        <v>87</v>
      </c>
      <c r="M237" s="7" t="s">
        <v>437</v>
      </c>
      <c r="N237" s="7" t="s">
        <v>92</v>
      </c>
      <c r="O237" s="7" t="s">
        <v>139</v>
      </c>
      <c r="P237" s="7" t="s">
        <v>444</v>
      </c>
      <c r="Q237" s="7"/>
      <c r="R237" s="7"/>
      <c r="S237" s="7" t="s">
        <v>443</v>
      </c>
      <c r="T237" s="7" t="s">
        <v>92</v>
      </c>
      <c r="U237" s="31"/>
    </row>
    <row r="238" spans="2:21" ht="31.5" customHeight="1">
      <c r="B238" s="8">
        <v>235</v>
      </c>
      <c r="C238" s="7" t="s">
        <v>305</v>
      </c>
      <c r="D238" s="7" t="s">
        <v>461</v>
      </c>
      <c r="E238" s="7" t="s">
        <v>87</v>
      </c>
      <c r="F238" s="7" t="s">
        <v>94</v>
      </c>
      <c r="G238" s="7" t="e" vm="3">
        <v>#VALUE!</v>
      </c>
      <c r="H238" s="7" t="s">
        <v>217</v>
      </c>
      <c r="I238" s="29" t="s">
        <v>463</v>
      </c>
      <c r="J238" s="7" t="str">
        <f>LEFT(I238,3)</f>
        <v xml:space="preserve">1  </v>
      </c>
      <c r="K238" s="7" t="str">
        <f t="shared" si="7"/>
        <v xml:space="preserve"> 10</v>
      </c>
      <c r="L238" s="7" t="s">
        <v>87</v>
      </c>
      <c r="M238" s="7" t="s">
        <v>462</v>
      </c>
      <c r="N238" s="7" t="s">
        <v>92</v>
      </c>
      <c r="O238" s="7" t="s">
        <v>139</v>
      </c>
      <c r="P238" s="7" t="s">
        <v>464</v>
      </c>
      <c r="Q238" s="7"/>
      <c r="R238" s="7"/>
      <c r="S238" s="7" t="s">
        <v>465</v>
      </c>
      <c r="T238" s="7" t="s">
        <v>92</v>
      </c>
      <c r="U238" s="31"/>
    </row>
    <row r="239" spans="2:21" ht="31.5" customHeight="1">
      <c r="B239" s="8">
        <v>236</v>
      </c>
      <c r="C239" s="7" t="s">
        <v>485</v>
      </c>
      <c r="D239" s="7" t="s">
        <v>492</v>
      </c>
      <c r="E239" s="7" t="s">
        <v>87</v>
      </c>
      <c r="F239" s="7" t="s">
        <v>488</v>
      </c>
      <c r="G239" s="7" t="e" vm="14">
        <v>#VALUE!</v>
      </c>
      <c r="H239" s="7" t="s">
        <v>490</v>
      </c>
      <c r="I239" s="29" t="s">
        <v>487</v>
      </c>
      <c r="J239" s="7" t="str">
        <f>LEFT(I239,2)</f>
        <v xml:space="preserve">1 </v>
      </c>
      <c r="K239" s="7" t="str">
        <f t="shared" si="7"/>
        <v xml:space="preserve"> 75</v>
      </c>
      <c r="L239" s="7" t="s">
        <v>87</v>
      </c>
      <c r="M239" s="7" t="s">
        <v>489</v>
      </c>
      <c r="N239" s="7" t="s">
        <v>92</v>
      </c>
      <c r="O239" s="7" t="s">
        <v>139</v>
      </c>
      <c r="P239" s="7" t="s">
        <v>491</v>
      </c>
      <c r="Q239" s="7"/>
      <c r="R239" s="7"/>
      <c r="S239" s="7" t="s">
        <v>417</v>
      </c>
      <c r="T239" s="7" t="s">
        <v>92</v>
      </c>
      <c r="U239" s="31"/>
    </row>
    <row r="240" spans="2:21" ht="31.5" customHeight="1">
      <c r="B240" s="8">
        <v>237</v>
      </c>
      <c r="C240" s="7" t="s">
        <v>509</v>
      </c>
      <c r="D240" s="7" t="s">
        <v>515</v>
      </c>
      <c r="E240" s="7" t="s">
        <v>87</v>
      </c>
      <c r="F240" s="7" t="s">
        <v>507</v>
      </c>
      <c r="G240" s="7" t="e" vm="3">
        <v>#VALUE!</v>
      </c>
      <c r="H240" s="7" t="s">
        <v>508</v>
      </c>
      <c r="I240" s="29" t="s">
        <v>510</v>
      </c>
      <c r="J240" s="7" t="str">
        <f>LEFT(I240,2)</f>
        <v xml:space="preserve">1 </v>
      </c>
      <c r="K240" s="7" t="str">
        <f t="shared" si="7"/>
        <v xml:space="preserve"> 20</v>
      </c>
      <c r="L240" s="7" t="s">
        <v>87</v>
      </c>
      <c r="M240" s="7" t="s">
        <v>512</v>
      </c>
      <c r="N240" s="7" t="s">
        <v>92</v>
      </c>
      <c r="O240" s="7" t="s">
        <v>139</v>
      </c>
      <c r="P240" s="7" t="s">
        <v>511</v>
      </c>
      <c r="Q240" s="7"/>
      <c r="R240" s="7"/>
      <c r="S240" s="7" t="s">
        <v>417</v>
      </c>
      <c r="T240" s="7" t="s">
        <v>92</v>
      </c>
      <c r="U240" s="31"/>
    </row>
    <row r="241" spans="2:21" ht="31.5" customHeight="1">
      <c r="B241" s="8">
        <v>238</v>
      </c>
      <c r="C241" s="7" t="s">
        <v>128</v>
      </c>
      <c r="D241" s="7" t="s">
        <v>523</v>
      </c>
      <c r="E241" s="7" t="s">
        <v>87</v>
      </c>
      <c r="F241" s="7" t="s">
        <v>1</v>
      </c>
      <c r="G241" s="7" t="e" vm="3">
        <v>#VALUE!</v>
      </c>
      <c r="H241" s="7" t="s">
        <v>217</v>
      </c>
      <c r="I241" s="29" t="s">
        <v>524</v>
      </c>
      <c r="J241" s="7" t="str">
        <f>LEFT(I241,2)</f>
        <v xml:space="preserve">2 </v>
      </c>
      <c r="K241" s="7" t="str">
        <f t="shared" si="7"/>
        <v xml:space="preserve"> 15</v>
      </c>
      <c r="L241" s="7" t="s">
        <v>87</v>
      </c>
      <c r="M241" s="7" t="s">
        <v>521</v>
      </c>
      <c r="N241" s="7" t="s">
        <v>92</v>
      </c>
      <c r="O241" s="7" t="s">
        <v>139</v>
      </c>
      <c r="P241" s="7" t="s">
        <v>520</v>
      </c>
      <c r="Q241" s="7" t="s">
        <v>525</v>
      </c>
      <c r="R241" s="7"/>
      <c r="S241" s="7" t="s">
        <v>522</v>
      </c>
      <c r="T241" s="7" t="s">
        <v>92</v>
      </c>
      <c r="U241" s="31"/>
    </row>
    <row r="242" spans="2:21" ht="31.5" customHeight="1">
      <c r="B242" s="8">
        <v>239</v>
      </c>
      <c r="C242" s="7" t="s">
        <v>824</v>
      </c>
      <c r="D242" s="7" t="s">
        <v>827</v>
      </c>
      <c r="E242" s="7" t="s">
        <v>87</v>
      </c>
      <c r="F242" s="7" t="s">
        <v>829</v>
      </c>
      <c r="G242" s="7" t="e" vm="3">
        <v>#VALUE!</v>
      </c>
      <c r="H242" s="7" t="s">
        <v>217</v>
      </c>
      <c r="I242" s="29" t="s">
        <v>823</v>
      </c>
      <c r="J242" s="7" t="str">
        <f>LEFT(I242,3)</f>
        <v>0,5</v>
      </c>
      <c r="K242" s="7" t="str">
        <f t="shared" si="7"/>
        <v xml:space="preserve">  5</v>
      </c>
      <c r="L242" s="7" t="s">
        <v>87</v>
      </c>
      <c r="M242" s="7" t="s">
        <v>825</v>
      </c>
      <c r="N242" s="7" t="s">
        <v>92</v>
      </c>
      <c r="O242" s="7" t="s">
        <v>139</v>
      </c>
      <c r="P242" s="7" t="s">
        <v>826</v>
      </c>
      <c r="Q242" s="7"/>
      <c r="R242" s="7"/>
      <c r="S242" s="7" t="s">
        <v>420</v>
      </c>
      <c r="T242" s="7" t="s">
        <v>92</v>
      </c>
      <c r="U242" s="31"/>
    </row>
    <row r="243" spans="2:21" ht="31.5" customHeight="1">
      <c r="B243" s="8">
        <v>240</v>
      </c>
      <c r="C243" s="7" t="s">
        <v>678</v>
      </c>
      <c r="D243" s="7"/>
      <c r="E243" s="7" t="s">
        <v>87</v>
      </c>
      <c r="F243" s="7" t="s">
        <v>94</v>
      </c>
      <c r="G243" s="7" t="s">
        <v>217</v>
      </c>
      <c r="H243" s="7" t="s">
        <v>681</v>
      </c>
      <c r="I243" s="7" t="s">
        <v>679</v>
      </c>
      <c r="J243" s="7">
        <v>2</v>
      </c>
      <c r="K243" s="7">
        <v>7</v>
      </c>
      <c r="L243" s="7" t="s">
        <v>87</v>
      </c>
      <c r="M243" s="7" t="s">
        <v>677</v>
      </c>
      <c r="N243" s="7"/>
      <c r="O243" s="7" t="s">
        <v>139</v>
      </c>
      <c r="P243" s="7" t="s">
        <v>680</v>
      </c>
      <c r="Q243" s="7" t="s">
        <v>682</v>
      </c>
      <c r="R243" s="7"/>
      <c r="S243" s="7" t="s">
        <v>635</v>
      </c>
      <c r="T243" s="7"/>
      <c r="U243" s="31"/>
    </row>
    <row r="244" spans="2:21" ht="31.5" customHeight="1">
      <c r="B244" s="8">
        <v>241</v>
      </c>
      <c r="C244" s="7" t="s">
        <v>918</v>
      </c>
      <c r="D244" s="7"/>
      <c r="E244" s="7" t="s">
        <v>87</v>
      </c>
      <c r="F244" s="7" t="s">
        <v>737</v>
      </c>
      <c r="G244" s="7" t="s">
        <v>171</v>
      </c>
      <c r="H244" s="7" t="s">
        <v>660</v>
      </c>
      <c r="I244" s="29" t="s">
        <v>919</v>
      </c>
      <c r="J244" s="7">
        <v>5</v>
      </c>
      <c r="K244" s="7">
        <v>30</v>
      </c>
      <c r="L244" s="7" t="s">
        <v>87</v>
      </c>
      <c r="M244" s="7" t="s">
        <v>662</v>
      </c>
      <c r="N244" s="7"/>
      <c r="O244" s="7" t="s">
        <v>139</v>
      </c>
      <c r="P244" s="7" t="s">
        <v>661</v>
      </c>
      <c r="Q244" s="7"/>
      <c r="R244" s="7"/>
      <c r="S244" s="7" t="s">
        <v>635</v>
      </c>
      <c r="T244" s="7"/>
      <c r="U244" s="31"/>
    </row>
    <row r="245" spans="2:21" ht="31.5" customHeight="1">
      <c r="B245" s="8">
        <v>242</v>
      </c>
      <c r="C245" s="7" t="s">
        <v>614</v>
      </c>
      <c r="D245" s="7"/>
      <c r="E245" s="7" t="s">
        <v>87</v>
      </c>
      <c r="F245" s="7" t="s">
        <v>94</v>
      </c>
      <c r="G245" s="7" t="s">
        <v>217</v>
      </c>
      <c r="H245" s="7" t="s">
        <v>1344</v>
      </c>
      <c r="I245" s="7"/>
      <c r="J245" s="7"/>
      <c r="K245" s="7"/>
      <c r="L245" s="7" t="s">
        <v>87</v>
      </c>
      <c r="M245" s="7"/>
      <c r="N245" s="7" t="s">
        <v>92</v>
      </c>
      <c r="O245" s="7" t="s">
        <v>0</v>
      </c>
      <c r="P245" s="7" t="s">
        <v>140</v>
      </c>
      <c r="Q245" s="7"/>
      <c r="R245" s="7"/>
      <c r="S245" s="7" t="s">
        <v>595</v>
      </c>
      <c r="T245" s="7"/>
      <c r="U245" s="31"/>
    </row>
    <row r="246" spans="2:21" ht="31.5" customHeight="1">
      <c r="B246" s="8">
        <v>243</v>
      </c>
      <c r="C246" s="7" t="s">
        <v>1290</v>
      </c>
      <c r="D246" s="7"/>
      <c r="E246" s="7" t="s">
        <v>1313</v>
      </c>
      <c r="F246" s="7" t="s">
        <v>94</v>
      </c>
      <c r="G246" s="7" t="s">
        <v>217</v>
      </c>
      <c r="H246" s="7" t="s">
        <v>217</v>
      </c>
      <c r="I246" s="29" t="s">
        <v>1339</v>
      </c>
      <c r="J246" s="7" t="str">
        <f>LEFT(I246,1)</f>
        <v>1</v>
      </c>
      <c r="K246" s="7" t="str">
        <f>RIGHT(I246,1)</f>
        <v>5</v>
      </c>
      <c r="L246" s="7" t="s">
        <v>1530</v>
      </c>
      <c r="M246" s="7"/>
      <c r="N246" s="7"/>
      <c r="O246" s="7" t="s">
        <v>0</v>
      </c>
      <c r="P246" s="7" t="s">
        <v>1340</v>
      </c>
      <c r="Q246" s="7"/>
      <c r="R246" s="7"/>
      <c r="S246" s="7" t="s">
        <v>1341</v>
      </c>
      <c r="T246" s="7"/>
      <c r="U246" s="31"/>
    </row>
    <row r="247" spans="2:21" ht="31.5" customHeight="1">
      <c r="B247" s="8">
        <v>244</v>
      </c>
      <c r="C247" s="7" t="s">
        <v>32</v>
      </c>
      <c r="D247" s="7" t="s">
        <v>1338</v>
      </c>
      <c r="E247" s="7"/>
      <c r="F247" s="7" t="s">
        <v>843</v>
      </c>
      <c r="G247" s="7" t="s">
        <v>217</v>
      </c>
      <c r="H247" s="7" t="s">
        <v>844</v>
      </c>
      <c r="I247" s="7" t="s">
        <v>946</v>
      </c>
      <c r="J247" s="7" t="str">
        <f>LEFT(I247,3)</f>
        <v xml:space="preserve">10 </v>
      </c>
      <c r="K247" s="7" t="str">
        <f>RIGHT(I247,3)</f>
        <v>400</v>
      </c>
      <c r="L247" s="7" t="s">
        <v>85</v>
      </c>
      <c r="M247" s="7" t="s">
        <v>845</v>
      </c>
      <c r="N247" s="7" t="s">
        <v>92</v>
      </c>
      <c r="O247" s="7" t="s">
        <v>139</v>
      </c>
      <c r="P247" s="7" t="s">
        <v>650</v>
      </c>
      <c r="Q247" s="7" t="s">
        <v>842</v>
      </c>
      <c r="R247" s="7"/>
      <c r="S247" s="7" t="s">
        <v>420</v>
      </c>
      <c r="T247" s="7" t="s">
        <v>841</v>
      </c>
      <c r="U247" s="31"/>
    </row>
    <row r="248" spans="2:21" ht="31.5" customHeight="1">
      <c r="B248" s="8">
        <v>245</v>
      </c>
      <c r="C248" s="7" t="s">
        <v>716</v>
      </c>
      <c r="D248" s="7"/>
      <c r="E248" s="7"/>
      <c r="F248" s="7" t="s">
        <v>697</v>
      </c>
      <c r="G248" s="7" t="s">
        <v>217</v>
      </c>
      <c r="H248" s="7" t="s">
        <v>699</v>
      </c>
      <c r="I248" s="7" t="s">
        <v>718</v>
      </c>
      <c r="J248" s="7">
        <v>8</v>
      </c>
      <c r="K248" s="7">
        <v>50</v>
      </c>
      <c r="L248" s="7" t="s">
        <v>85</v>
      </c>
      <c r="M248" s="7" t="s">
        <v>968</v>
      </c>
      <c r="N248" s="7" t="s">
        <v>96</v>
      </c>
      <c r="O248" s="7"/>
      <c r="P248" s="7" t="s">
        <v>140</v>
      </c>
      <c r="Q248" s="7" t="s">
        <v>720</v>
      </c>
      <c r="R248" s="7"/>
      <c r="S248" s="7" t="s">
        <v>710</v>
      </c>
      <c r="T248" s="7"/>
      <c r="U248" s="31"/>
    </row>
    <row r="249" spans="2:21" ht="31.5" customHeight="1">
      <c r="B249" s="8">
        <v>246</v>
      </c>
      <c r="C249" s="7" t="s">
        <v>102</v>
      </c>
      <c r="D249" s="7"/>
      <c r="E249" s="7"/>
      <c r="F249" s="7"/>
      <c r="G249" s="7" t="s">
        <v>1342</v>
      </c>
      <c r="H249" s="7" t="s">
        <v>1342</v>
      </c>
      <c r="I249" s="7"/>
      <c r="J249" s="7"/>
      <c r="K249" s="7"/>
      <c r="L249" s="7"/>
      <c r="M249" s="7"/>
      <c r="N249" s="7"/>
      <c r="O249" s="7" t="s">
        <v>139</v>
      </c>
      <c r="P249" s="7" t="s">
        <v>616</v>
      </c>
      <c r="Q249" s="7"/>
      <c r="R249" s="7" t="s">
        <v>92</v>
      </c>
      <c r="S249" s="7" t="s">
        <v>567</v>
      </c>
      <c r="T249" s="7"/>
      <c r="U249" s="31"/>
    </row>
    <row r="250" spans="2:21" ht="31.5" customHeight="1">
      <c r="B250" s="8">
        <v>247</v>
      </c>
      <c r="C250" s="7" t="s">
        <v>1291</v>
      </c>
      <c r="D250" s="7"/>
      <c r="E250" s="7"/>
      <c r="F250" s="7" t="s">
        <v>1345</v>
      </c>
      <c r="G250" s="7" t="s">
        <v>217</v>
      </c>
      <c r="H250" s="7" t="s">
        <v>217</v>
      </c>
      <c r="I250" s="29" t="s">
        <v>1346</v>
      </c>
      <c r="J250" s="7">
        <v>0.1</v>
      </c>
      <c r="K250" s="7">
        <v>0.2</v>
      </c>
      <c r="L250" s="7" t="s">
        <v>87</v>
      </c>
      <c r="M250" s="7"/>
      <c r="N250" s="7"/>
      <c r="O250" s="7" t="s">
        <v>0</v>
      </c>
      <c r="P250" s="7" t="s">
        <v>319</v>
      </c>
      <c r="Q250" s="7" t="s">
        <v>1347</v>
      </c>
      <c r="R250" s="7"/>
      <c r="S250" s="7" t="s">
        <v>1348</v>
      </c>
      <c r="T250" s="7"/>
      <c r="U250" s="31"/>
    </row>
    <row r="251" spans="2:21" ht="31.5" customHeight="1">
      <c r="B251" s="8">
        <v>248</v>
      </c>
      <c r="C251" s="7" t="s">
        <v>1292</v>
      </c>
      <c r="D251" s="7"/>
      <c r="E251" s="7"/>
      <c r="F251" s="7"/>
      <c r="G251" s="7"/>
      <c r="H251" s="7"/>
      <c r="I251" s="7"/>
      <c r="J251" s="7"/>
      <c r="K251" s="7"/>
      <c r="L251" s="7"/>
      <c r="M251" s="7"/>
      <c r="N251" s="7"/>
      <c r="O251" s="7"/>
      <c r="P251" s="7"/>
      <c r="Q251" s="7"/>
      <c r="R251" s="7"/>
      <c r="S251" s="7"/>
      <c r="T251" s="7"/>
      <c r="U251" s="31"/>
    </row>
    <row r="252" spans="2:21" ht="31.5" customHeight="1">
      <c r="B252" s="8">
        <v>249</v>
      </c>
      <c r="C252" s="7" t="s">
        <v>1293</v>
      </c>
      <c r="D252" s="7"/>
      <c r="E252" s="7" t="s">
        <v>1313</v>
      </c>
      <c r="F252" s="7" t="s">
        <v>89</v>
      </c>
      <c r="G252" s="7" t="s">
        <v>1349</v>
      </c>
      <c r="H252" s="7" t="s">
        <v>1349</v>
      </c>
      <c r="I252" s="7"/>
      <c r="J252" s="7"/>
      <c r="K252" s="7"/>
      <c r="L252" s="7" t="s">
        <v>86</v>
      </c>
      <c r="M252" s="7"/>
      <c r="N252" s="7"/>
      <c r="O252" s="7" t="s">
        <v>0</v>
      </c>
      <c r="P252" s="7" t="s">
        <v>1350</v>
      </c>
      <c r="Q252" s="7"/>
      <c r="R252" s="7"/>
      <c r="S252" s="7" t="s">
        <v>1351</v>
      </c>
      <c r="T252" s="7"/>
      <c r="U252" s="31"/>
    </row>
    <row r="253" spans="2:21" ht="31.5" customHeight="1">
      <c r="B253" s="8">
        <v>250</v>
      </c>
      <c r="C253" s="7" t="s">
        <v>1294</v>
      </c>
      <c r="D253" s="7"/>
      <c r="E253" s="7" t="s">
        <v>209</v>
      </c>
      <c r="F253" s="7" t="s">
        <v>1352</v>
      </c>
      <c r="G253" s="7" t="s">
        <v>1353</v>
      </c>
      <c r="H253" s="7" t="s">
        <v>1354</v>
      </c>
      <c r="I253" s="7"/>
      <c r="J253" s="7"/>
      <c r="K253" s="7"/>
      <c r="L253" s="7" t="s">
        <v>1355</v>
      </c>
      <c r="M253" s="7"/>
      <c r="N253" s="7"/>
      <c r="O253" s="7" t="s">
        <v>0</v>
      </c>
      <c r="P253" s="7" t="s">
        <v>1356</v>
      </c>
      <c r="Q253" s="7"/>
      <c r="R253" s="7"/>
      <c r="S253" s="7" t="s">
        <v>1357</v>
      </c>
      <c r="T253" s="7"/>
      <c r="U253" s="31"/>
    </row>
    <row r="254" spans="2:21" ht="31.5" customHeight="1">
      <c r="B254" s="8">
        <v>251</v>
      </c>
      <c r="C254" s="7" t="s">
        <v>1358</v>
      </c>
      <c r="D254" s="7"/>
      <c r="E254" s="7"/>
      <c r="F254" s="7" t="s">
        <v>1362</v>
      </c>
      <c r="G254" s="7" t="s">
        <v>1361</v>
      </c>
      <c r="H254" s="7" t="s">
        <v>1361</v>
      </c>
      <c r="I254" s="29" t="s">
        <v>1360</v>
      </c>
      <c r="J254" s="7"/>
      <c r="K254" s="7"/>
      <c r="L254" s="7" t="s">
        <v>86</v>
      </c>
      <c r="M254" s="7" t="s">
        <v>1359</v>
      </c>
      <c r="N254" s="7"/>
      <c r="O254" s="7" t="s">
        <v>0</v>
      </c>
      <c r="P254" s="7"/>
      <c r="Q254" s="7" t="s">
        <v>1363</v>
      </c>
      <c r="R254" s="7"/>
      <c r="S254" s="7" t="s">
        <v>567</v>
      </c>
      <c r="T254" s="7"/>
      <c r="U254" s="31"/>
    </row>
    <row r="255" spans="2:21" ht="31.5" customHeight="1">
      <c r="B255" s="8">
        <v>252</v>
      </c>
      <c r="C255" s="7" t="s">
        <v>1295</v>
      </c>
      <c r="D255" s="7"/>
      <c r="E255" s="7" t="s">
        <v>1313</v>
      </c>
      <c r="F255" s="7" t="s">
        <v>1364</v>
      </c>
      <c r="G255" s="7" t="s">
        <v>1365</v>
      </c>
      <c r="H255" s="7" t="s">
        <v>1365</v>
      </c>
      <c r="I255" s="29" t="s">
        <v>1366</v>
      </c>
      <c r="J255" s="7">
        <v>2</v>
      </c>
      <c r="K255" s="7">
        <v>250</v>
      </c>
      <c r="L255" s="7" t="s">
        <v>86</v>
      </c>
      <c r="M255" s="7"/>
      <c r="N255" s="7"/>
      <c r="O255" s="7" t="s">
        <v>0</v>
      </c>
      <c r="P255" s="7" t="s">
        <v>1367</v>
      </c>
      <c r="Q255" s="7"/>
      <c r="R255" s="7"/>
      <c r="S255" s="7" t="s">
        <v>1368</v>
      </c>
      <c r="T255" s="7"/>
      <c r="U255" s="31"/>
    </row>
    <row r="256" spans="2:21" ht="42">
      <c r="B256" s="8">
        <v>253</v>
      </c>
      <c r="C256" s="7" t="s">
        <v>1296</v>
      </c>
      <c r="D256" s="7" t="s">
        <v>1371</v>
      </c>
      <c r="E256" s="7" t="s">
        <v>1313</v>
      </c>
      <c r="F256" s="7" t="s">
        <v>1369</v>
      </c>
      <c r="G256" s="7" t="s">
        <v>217</v>
      </c>
      <c r="H256" s="7" t="s">
        <v>1370</v>
      </c>
      <c r="I256" s="29" t="s">
        <v>1372</v>
      </c>
      <c r="J256" s="7">
        <v>0.5</v>
      </c>
      <c r="K256" s="7">
        <v>50</v>
      </c>
      <c r="L256" s="7" t="s">
        <v>1530</v>
      </c>
      <c r="M256" s="7"/>
      <c r="N256" s="7"/>
      <c r="O256" s="7" t="s">
        <v>0</v>
      </c>
      <c r="P256" s="7" t="s">
        <v>1373</v>
      </c>
      <c r="Q256" s="7"/>
      <c r="R256" s="7"/>
      <c r="S256" s="7" t="s">
        <v>1374</v>
      </c>
      <c r="T256" s="7"/>
      <c r="U256" s="31"/>
    </row>
    <row r="257" spans="2:21" ht="31.5" customHeight="1">
      <c r="B257" s="8">
        <v>254</v>
      </c>
      <c r="C257" s="7" t="s">
        <v>1297</v>
      </c>
      <c r="D257" s="7" t="s">
        <v>1377</v>
      </c>
      <c r="E257" s="7" t="s">
        <v>81</v>
      </c>
      <c r="F257" s="7" t="s">
        <v>89</v>
      </c>
      <c r="G257" s="7" t="s">
        <v>864</v>
      </c>
      <c r="H257" s="7" t="s">
        <v>1375</v>
      </c>
      <c r="I257" s="7"/>
      <c r="J257" s="7"/>
      <c r="K257" s="7"/>
      <c r="L257" s="7" t="s">
        <v>1530</v>
      </c>
      <c r="M257" s="7"/>
      <c r="N257" s="7"/>
      <c r="O257" s="7" t="s">
        <v>0</v>
      </c>
      <c r="P257" s="7" t="s">
        <v>1376</v>
      </c>
      <c r="Q257" s="7"/>
      <c r="R257" s="7"/>
      <c r="S257" s="7" t="s">
        <v>1351</v>
      </c>
      <c r="T257" s="7"/>
      <c r="U257" s="31"/>
    </row>
    <row r="258" spans="2:21" ht="31.5" customHeight="1">
      <c r="B258" s="8">
        <v>255</v>
      </c>
      <c r="C258" s="7" t="s">
        <v>1298</v>
      </c>
      <c r="D258" s="7"/>
      <c r="E258" s="7" t="s">
        <v>209</v>
      </c>
      <c r="F258" s="7" t="s">
        <v>89</v>
      </c>
      <c r="G258" s="7" t="s">
        <v>327</v>
      </c>
      <c r="H258" s="7" t="s">
        <v>1378</v>
      </c>
      <c r="I258" s="29" t="s">
        <v>612</v>
      </c>
      <c r="J258" s="7">
        <v>20</v>
      </c>
      <c r="K258" s="7">
        <v>100</v>
      </c>
      <c r="L258" s="7" t="s">
        <v>86</v>
      </c>
      <c r="M258" s="7" t="s">
        <v>1381</v>
      </c>
      <c r="N258" s="7"/>
      <c r="O258" s="7" t="s">
        <v>0</v>
      </c>
      <c r="P258" s="7" t="s">
        <v>1379</v>
      </c>
      <c r="Q258" s="7"/>
      <c r="R258" s="7"/>
      <c r="S258" s="7" t="s">
        <v>567</v>
      </c>
      <c r="T258" s="7"/>
      <c r="U258" s="31"/>
    </row>
    <row r="259" spans="2:21" ht="52.5">
      <c r="B259" s="8">
        <v>256</v>
      </c>
      <c r="C259" s="7" t="s">
        <v>1310</v>
      </c>
      <c r="D259" s="7" t="s">
        <v>1387</v>
      </c>
      <c r="E259" s="7" t="s">
        <v>1215</v>
      </c>
      <c r="F259" s="7" t="s">
        <v>1388</v>
      </c>
      <c r="G259" s="7" t="s">
        <v>217</v>
      </c>
      <c r="H259" s="7" t="s">
        <v>217</v>
      </c>
      <c r="I259" s="27" t="s">
        <v>1389</v>
      </c>
      <c r="J259" s="7">
        <v>2</v>
      </c>
      <c r="K259" s="7">
        <v>2000</v>
      </c>
      <c r="L259" s="7" t="s">
        <v>1355</v>
      </c>
      <c r="M259" s="7" t="s">
        <v>1382</v>
      </c>
      <c r="N259" s="7"/>
      <c r="O259" s="7" t="s">
        <v>0</v>
      </c>
      <c r="P259" s="7" t="s">
        <v>1390</v>
      </c>
      <c r="Q259" s="7"/>
      <c r="R259" s="7"/>
      <c r="S259" s="7" t="s">
        <v>567</v>
      </c>
      <c r="T259" s="7"/>
      <c r="U259" s="31"/>
    </row>
    <row r="260" spans="2:21" ht="31.5" customHeight="1">
      <c r="B260" s="8">
        <v>257</v>
      </c>
      <c r="C260" s="7" t="s">
        <v>1311</v>
      </c>
      <c r="D260" s="7"/>
      <c r="E260" s="7" t="s">
        <v>1391</v>
      </c>
      <c r="F260" s="7" t="s">
        <v>94</v>
      </c>
      <c r="G260" s="7"/>
      <c r="H260" s="7"/>
      <c r="I260" s="29" t="s">
        <v>732</v>
      </c>
      <c r="J260" s="7">
        <v>10</v>
      </c>
      <c r="K260" s="7">
        <v>60</v>
      </c>
      <c r="L260" s="7" t="s">
        <v>1393</v>
      </c>
      <c r="M260" s="7" t="s">
        <v>1380</v>
      </c>
      <c r="N260" s="7"/>
      <c r="O260" s="7" t="s">
        <v>0</v>
      </c>
      <c r="P260" s="7" t="s">
        <v>1392</v>
      </c>
      <c r="Q260" s="7" t="s">
        <v>1394</v>
      </c>
      <c r="R260" s="7"/>
      <c r="S260" s="7" t="s">
        <v>633</v>
      </c>
      <c r="T260" s="7"/>
      <c r="U260" s="31"/>
    </row>
    <row r="261" spans="2:21" ht="31.5" customHeight="1">
      <c r="B261" s="8">
        <v>258</v>
      </c>
      <c r="C261" s="7" t="s">
        <v>1312</v>
      </c>
      <c r="D261" s="7"/>
      <c r="E261" s="7" t="s">
        <v>1313</v>
      </c>
      <c r="F261" s="7" t="s">
        <v>1395</v>
      </c>
      <c r="G261" s="7"/>
      <c r="H261" s="7"/>
      <c r="I261" s="7"/>
      <c r="J261" s="7"/>
      <c r="K261" s="7"/>
      <c r="L261" s="7" t="s">
        <v>86</v>
      </c>
      <c r="M261" s="7" t="s">
        <v>1396</v>
      </c>
      <c r="N261" s="7"/>
      <c r="O261" s="7" t="s">
        <v>0</v>
      </c>
      <c r="P261" s="7"/>
      <c r="Q261" s="7"/>
      <c r="R261" s="7"/>
      <c r="S261" s="7" t="s">
        <v>476</v>
      </c>
      <c r="T261" s="7"/>
      <c r="U261" s="31"/>
    </row>
    <row r="262" spans="2:21" ht="31.5" customHeight="1">
      <c r="B262" s="8">
        <v>259</v>
      </c>
      <c r="C262" s="7" t="s">
        <v>1192</v>
      </c>
      <c r="D262" s="7"/>
      <c r="E262" s="7" t="s">
        <v>1180</v>
      </c>
      <c r="F262" s="3" t="s">
        <v>488</v>
      </c>
      <c r="G262" s="3" t="e" vm="22">
        <v>#VALUE!</v>
      </c>
      <c r="H262" s="3" t="s">
        <v>1193</v>
      </c>
      <c r="I262" s="38"/>
      <c r="J262" s="3"/>
      <c r="K262" s="3">
        <v>700</v>
      </c>
      <c r="L262" s="7" t="s">
        <v>1188</v>
      </c>
      <c r="M262" s="7" t="s">
        <v>1194</v>
      </c>
      <c r="N262" s="7" t="s">
        <v>92</v>
      </c>
      <c r="O262" s="7" t="s">
        <v>0</v>
      </c>
      <c r="P262" s="7"/>
      <c r="Q262" s="7"/>
      <c r="R262" s="7" t="s">
        <v>1179</v>
      </c>
      <c r="S262" s="7" t="s">
        <v>1196</v>
      </c>
      <c r="T262" s="7" t="s">
        <v>1195</v>
      </c>
      <c r="U262" s="31"/>
    </row>
    <row r="263" spans="2:21" ht="31.5" customHeight="1">
      <c r="B263" s="8">
        <v>260</v>
      </c>
      <c r="C263" s="7" t="s">
        <v>1190</v>
      </c>
      <c r="D263" s="7"/>
      <c r="E263" s="7" t="s">
        <v>1180</v>
      </c>
      <c r="F263" s="7"/>
      <c r="G263" s="7"/>
      <c r="H263" s="7"/>
      <c r="I263" s="29"/>
      <c r="J263" s="7"/>
      <c r="K263" s="7"/>
      <c r="L263" s="7" t="s">
        <v>1188</v>
      </c>
      <c r="M263" s="7"/>
      <c r="N263" s="7"/>
      <c r="O263" s="7"/>
      <c r="P263" s="7"/>
      <c r="Q263" s="7"/>
      <c r="R263" s="7"/>
      <c r="S263" s="7"/>
      <c r="T263" s="7"/>
      <c r="U263" s="31"/>
    </row>
    <row r="264" spans="2:21" ht="31.5" customHeight="1">
      <c r="B264" s="8">
        <v>261</v>
      </c>
      <c r="C264" s="7" t="s">
        <v>1397</v>
      </c>
      <c r="D264" s="7" t="s">
        <v>1405</v>
      </c>
      <c r="E264" s="7" t="s">
        <v>1398</v>
      </c>
      <c r="F264" s="7" t="s">
        <v>1399</v>
      </c>
      <c r="G264" s="7" t="s">
        <v>217</v>
      </c>
      <c r="H264" s="7" t="s">
        <v>217</v>
      </c>
      <c r="I264" s="29" t="s">
        <v>1400</v>
      </c>
      <c r="J264" s="7">
        <v>3</v>
      </c>
      <c r="K264" s="7">
        <v>25</v>
      </c>
      <c r="L264" s="7" t="s">
        <v>1402</v>
      </c>
      <c r="M264" s="7"/>
      <c r="N264" s="7"/>
      <c r="O264" s="7" t="s">
        <v>0</v>
      </c>
      <c r="P264" s="7" t="s">
        <v>1403</v>
      </c>
      <c r="Q264" s="7" t="s">
        <v>1404</v>
      </c>
      <c r="R264" s="7"/>
      <c r="S264" s="7" t="s">
        <v>1406</v>
      </c>
      <c r="T264" s="7"/>
      <c r="U264" s="31"/>
    </row>
    <row r="265" spans="2:21" ht="31.5" customHeight="1">
      <c r="B265" s="8">
        <v>262</v>
      </c>
      <c r="C265" s="7" t="s">
        <v>1407</v>
      </c>
      <c r="D265" s="7" t="s">
        <v>1408</v>
      </c>
      <c r="E265" s="7" t="s">
        <v>1398</v>
      </c>
      <c r="F265" s="7" t="s">
        <v>1409</v>
      </c>
      <c r="G265" s="7" t="s">
        <v>217</v>
      </c>
      <c r="H265" s="7"/>
      <c r="I265" s="29" t="s">
        <v>1410</v>
      </c>
      <c r="J265" s="7">
        <v>3</v>
      </c>
      <c r="K265" s="7">
        <v>5</v>
      </c>
      <c r="L265" s="7" t="s">
        <v>1530</v>
      </c>
      <c r="M265" s="7"/>
      <c r="N265" s="7"/>
      <c r="O265" s="7" t="s">
        <v>0</v>
      </c>
      <c r="P265" s="7"/>
      <c r="Q265" s="7" t="s">
        <v>1411</v>
      </c>
      <c r="R265" s="7"/>
      <c r="S265" s="7" t="s">
        <v>165</v>
      </c>
      <c r="T265" s="7" t="s">
        <v>1195</v>
      </c>
      <c r="U265" s="31"/>
    </row>
    <row r="266" spans="2:21" ht="31.5" customHeight="1">
      <c r="B266" s="8">
        <v>263</v>
      </c>
      <c r="C266" s="7" t="s">
        <v>1412</v>
      </c>
      <c r="D266" s="7"/>
      <c r="E266" s="7" t="s">
        <v>81</v>
      </c>
      <c r="F266" s="7" t="s">
        <v>1</v>
      </c>
      <c r="G266" s="7" t="s">
        <v>217</v>
      </c>
      <c r="H266" s="7" t="s">
        <v>217</v>
      </c>
      <c r="I266" s="7" t="s">
        <v>1284</v>
      </c>
      <c r="J266" s="7">
        <v>0</v>
      </c>
      <c r="K266" s="7">
        <v>15</v>
      </c>
      <c r="L266" s="7" t="s">
        <v>1530</v>
      </c>
      <c r="M266" s="7" t="s">
        <v>1413</v>
      </c>
      <c r="N266" s="7" t="s">
        <v>96</v>
      </c>
      <c r="O266" s="7" t="s">
        <v>0</v>
      </c>
      <c r="P266" s="7" t="s">
        <v>1414</v>
      </c>
      <c r="Q266" s="7" t="s">
        <v>1415</v>
      </c>
      <c r="R266" s="7"/>
      <c r="S266" s="7" t="s">
        <v>165</v>
      </c>
      <c r="T266" s="7" t="s">
        <v>1195</v>
      </c>
      <c r="U266" s="31"/>
    </row>
    <row r="267" spans="2:21" ht="31.5" customHeight="1">
      <c r="B267" s="8">
        <v>264</v>
      </c>
      <c r="C267" s="7" t="s">
        <v>1416</v>
      </c>
      <c r="D267" s="7"/>
      <c r="E267" s="7" t="s">
        <v>265</v>
      </c>
      <c r="F267" s="7" t="s">
        <v>620</v>
      </c>
      <c r="G267" s="7" t="s">
        <v>217</v>
      </c>
      <c r="H267" s="7" t="s">
        <v>1417</v>
      </c>
      <c r="I267" s="29" t="s">
        <v>1330</v>
      </c>
      <c r="J267" s="7">
        <v>5</v>
      </c>
      <c r="K267" s="7">
        <v>50</v>
      </c>
      <c r="L267" s="7"/>
      <c r="M267" s="7" t="s">
        <v>1419</v>
      </c>
      <c r="N267" s="7" t="s">
        <v>96</v>
      </c>
      <c r="O267" s="7" t="s">
        <v>0</v>
      </c>
      <c r="P267" s="7"/>
      <c r="Q267" s="7" t="s">
        <v>1418</v>
      </c>
      <c r="R267" s="7"/>
      <c r="S267" s="7" t="s">
        <v>165</v>
      </c>
      <c r="T267" s="7" t="s">
        <v>1195</v>
      </c>
      <c r="U267" s="31"/>
    </row>
    <row r="268" spans="2:21" ht="31.5" customHeight="1">
      <c r="B268" s="8">
        <v>265</v>
      </c>
      <c r="C268" s="7" t="s">
        <v>1420</v>
      </c>
      <c r="D268" s="7"/>
      <c r="E268" s="7" t="s">
        <v>81</v>
      </c>
      <c r="F268" s="7" t="s">
        <v>1</v>
      </c>
      <c r="G268" s="7" t="s">
        <v>217</v>
      </c>
      <c r="H268" s="7" t="s">
        <v>217</v>
      </c>
      <c r="I268" s="29" t="s">
        <v>597</v>
      </c>
      <c r="J268" s="7">
        <v>5</v>
      </c>
      <c r="K268" s="7">
        <v>20</v>
      </c>
      <c r="L268" s="7" t="s">
        <v>1571</v>
      </c>
      <c r="M268" s="7" t="s">
        <v>1422</v>
      </c>
      <c r="N268" s="7" t="s">
        <v>96</v>
      </c>
      <c r="O268" s="7" t="s">
        <v>0</v>
      </c>
      <c r="P268" s="7"/>
      <c r="Q268" s="7" t="s">
        <v>1421</v>
      </c>
      <c r="R268" s="7"/>
      <c r="S268" s="7" t="s">
        <v>165</v>
      </c>
      <c r="T268" s="7" t="s">
        <v>1195</v>
      </c>
      <c r="U268" s="31"/>
    </row>
    <row r="269" spans="2:21" ht="31.5" customHeight="1">
      <c r="B269" s="8">
        <v>266</v>
      </c>
      <c r="C269" s="7" t="s">
        <v>1423</v>
      </c>
      <c r="D269" s="7"/>
      <c r="E269" s="7" t="s">
        <v>81</v>
      </c>
      <c r="F269" s="7" t="s">
        <v>1</v>
      </c>
      <c r="G269" s="7" t="s">
        <v>217</v>
      </c>
      <c r="H269" s="7" t="s">
        <v>217</v>
      </c>
      <c r="I269" s="7"/>
      <c r="J269" s="7"/>
      <c r="K269" s="7"/>
      <c r="L269" s="7" t="s">
        <v>1530</v>
      </c>
      <c r="M269" s="7" t="s">
        <v>1426</v>
      </c>
      <c r="N269" s="7" t="s">
        <v>96</v>
      </c>
      <c r="O269" s="7" t="s">
        <v>0</v>
      </c>
      <c r="P269" s="7"/>
      <c r="Q269" s="7" t="s">
        <v>1424</v>
      </c>
      <c r="R269" s="7"/>
      <c r="S269" s="7" t="s">
        <v>165</v>
      </c>
      <c r="T269" s="7" t="s">
        <v>1195</v>
      </c>
      <c r="U269" s="31" t="s">
        <v>1425</v>
      </c>
    </row>
    <row r="270" spans="2:21" ht="31.5" customHeight="1">
      <c r="B270" s="8">
        <v>267</v>
      </c>
      <c r="C270" s="7" t="s">
        <v>1429</v>
      </c>
      <c r="D270" s="3"/>
      <c r="E270" s="7" t="s">
        <v>209</v>
      </c>
      <c r="F270" s="7" t="s">
        <v>1433</v>
      </c>
      <c r="G270" s="7" t="s">
        <v>217</v>
      </c>
      <c r="H270" s="7" t="s">
        <v>1428</v>
      </c>
      <c r="I270" s="7" t="s">
        <v>1430</v>
      </c>
      <c r="J270" s="7">
        <v>5</v>
      </c>
      <c r="K270" s="7" t="s">
        <v>1431</v>
      </c>
      <c r="L270" s="7" t="s">
        <v>1432</v>
      </c>
      <c r="M270" s="7"/>
      <c r="N270" s="7" t="s">
        <v>96</v>
      </c>
      <c r="O270" s="7" t="s">
        <v>0</v>
      </c>
      <c r="P270" s="7" t="s">
        <v>1434</v>
      </c>
      <c r="Q270" s="7" t="s">
        <v>1435</v>
      </c>
      <c r="R270" s="7"/>
      <c r="S270" s="7" t="s">
        <v>165</v>
      </c>
      <c r="T270" s="7" t="s">
        <v>1195</v>
      </c>
      <c r="U270" s="31"/>
    </row>
    <row r="271" spans="2:21" ht="31.5" customHeight="1">
      <c r="B271" s="8">
        <v>268</v>
      </c>
      <c r="C271" s="7" t="s">
        <v>1440</v>
      </c>
      <c r="D271" s="7"/>
      <c r="E271" s="7" t="s">
        <v>209</v>
      </c>
      <c r="F271" s="7"/>
      <c r="G271" s="7" t="s">
        <v>217</v>
      </c>
      <c r="H271" s="7" t="s">
        <v>149</v>
      </c>
      <c r="I271" s="7"/>
      <c r="J271" s="7"/>
      <c r="K271" s="7"/>
      <c r="L271" s="7" t="s">
        <v>85</v>
      </c>
      <c r="M271" s="7" t="s">
        <v>1442</v>
      </c>
      <c r="N271" s="7" t="s">
        <v>96</v>
      </c>
      <c r="O271" s="7" t="s">
        <v>0</v>
      </c>
      <c r="P271" s="7"/>
      <c r="Q271" s="7" t="s">
        <v>1441</v>
      </c>
      <c r="R271" s="7"/>
      <c r="S271" s="7" t="s">
        <v>165</v>
      </c>
      <c r="T271" s="7" t="s">
        <v>1195</v>
      </c>
      <c r="U271" s="31"/>
    </row>
    <row r="272" spans="2:21" ht="31.5" customHeight="1">
      <c r="B272" s="8">
        <v>269</v>
      </c>
      <c r="C272" s="7" t="s">
        <v>1443</v>
      </c>
      <c r="D272" s="7" t="s">
        <v>1519</v>
      </c>
      <c r="E272" s="7" t="s">
        <v>209</v>
      </c>
      <c r="F272" s="7" t="s">
        <v>1</v>
      </c>
      <c r="G272" s="7" t="s">
        <v>217</v>
      </c>
      <c r="H272" s="7" t="s">
        <v>1534</v>
      </c>
      <c r="I272" s="29" t="s">
        <v>1485</v>
      </c>
      <c r="J272" s="7">
        <v>1</v>
      </c>
      <c r="K272" s="7">
        <v>10</v>
      </c>
      <c r="L272" s="7" t="s">
        <v>1515</v>
      </c>
      <c r="M272" s="7" t="s">
        <v>1486</v>
      </c>
      <c r="N272" s="7"/>
      <c r="O272" s="7" t="s">
        <v>0</v>
      </c>
      <c r="P272" s="7"/>
      <c r="Q272" s="7"/>
      <c r="R272" s="7"/>
      <c r="S272" s="7" t="s">
        <v>1528</v>
      </c>
      <c r="T272" s="7"/>
      <c r="U272" s="31"/>
    </row>
    <row r="273" spans="2:21" ht="52.5">
      <c r="B273" s="8">
        <v>270</v>
      </c>
      <c r="C273" s="3" t="s">
        <v>1444</v>
      </c>
      <c r="D273" s="7"/>
      <c r="E273" s="7"/>
      <c r="F273" s="7" t="s">
        <v>1516</v>
      </c>
      <c r="G273" s="7" t="s">
        <v>217</v>
      </c>
      <c r="H273" s="7" t="s">
        <v>217</v>
      </c>
      <c r="I273" s="29" t="s">
        <v>1487</v>
      </c>
      <c r="J273" s="7" t="str">
        <f>+LEFT(I273,2)</f>
        <v xml:space="preserve">7 </v>
      </c>
      <c r="K273" s="7" t="str">
        <f>+RIGHT(I273,2)</f>
        <v>20</v>
      </c>
      <c r="L273" s="7" t="s">
        <v>1530</v>
      </c>
      <c r="M273" s="7" t="s">
        <v>1488</v>
      </c>
      <c r="N273" s="7"/>
      <c r="O273" s="7" t="s">
        <v>0</v>
      </c>
      <c r="P273" s="7" t="s">
        <v>1518</v>
      </c>
      <c r="Q273" s="7" t="s">
        <v>1517</v>
      </c>
      <c r="R273" s="7"/>
      <c r="S273" s="7" t="s">
        <v>1528</v>
      </c>
      <c r="T273" s="7"/>
      <c r="U273" s="31"/>
    </row>
    <row r="274" spans="2:21" ht="31.5" customHeight="1">
      <c r="B274" s="8">
        <v>271</v>
      </c>
      <c r="C274" s="7" t="s">
        <v>1445</v>
      </c>
      <c r="D274" s="7" t="s">
        <v>1520</v>
      </c>
      <c r="E274" s="7"/>
      <c r="F274" s="7" t="s">
        <v>1522</v>
      </c>
      <c r="G274" s="7" t="s">
        <v>517</v>
      </c>
      <c r="H274" s="7" t="s">
        <v>517</v>
      </c>
      <c r="I274" s="29" t="s">
        <v>1489</v>
      </c>
      <c r="J274" s="7" t="str">
        <f t="shared" ref="J274:J318" si="8">+LEFT(I274,2)</f>
        <v xml:space="preserve">5 </v>
      </c>
      <c r="K274" s="7" t="str">
        <f t="shared" ref="K274:K317" si="9">+RIGHT(I274,2)</f>
        <v>15</v>
      </c>
      <c r="L274" s="7"/>
      <c r="M274" s="7" t="s">
        <v>1490</v>
      </c>
      <c r="N274" s="7"/>
      <c r="O274" s="7" t="s">
        <v>0</v>
      </c>
      <c r="P274" s="7"/>
      <c r="Q274" s="7" t="s">
        <v>1521</v>
      </c>
      <c r="R274" s="7"/>
      <c r="S274" s="7" t="s">
        <v>1528</v>
      </c>
      <c r="T274" s="7"/>
      <c r="U274" s="31"/>
    </row>
    <row r="275" spans="2:21" ht="31.5" customHeight="1">
      <c r="B275" s="8">
        <v>272</v>
      </c>
      <c r="C275" s="7" t="s">
        <v>1446</v>
      </c>
      <c r="D275" s="7" t="s">
        <v>1525</v>
      </c>
      <c r="E275" s="7"/>
      <c r="F275" s="7" t="s">
        <v>1</v>
      </c>
      <c r="G275" s="7" t="s">
        <v>1526</v>
      </c>
      <c r="H275" s="7" t="s">
        <v>1524</v>
      </c>
      <c r="I275" s="29" t="s">
        <v>640</v>
      </c>
      <c r="J275" s="7" t="str">
        <f t="shared" si="8"/>
        <v xml:space="preserve">2 </v>
      </c>
      <c r="K275" s="7" t="str">
        <f t="shared" si="9"/>
        <v xml:space="preserve"> 8</v>
      </c>
      <c r="L275" s="7" t="s">
        <v>1530</v>
      </c>
      <c r="M275" s="7"/>
      <c r="N275" s="7"/>
      <c r="O275" s="7" t="s">
        <v>0</v>
      </c>
      <c r="P275" s="7" t="s">
        <v>1523</v>
      </c>
      <c r="Q275" s="7"/>
      <c r="R275" s="7"/>
      <c r="S275" s="7" t="s">
        <v>1528</v>
      </c>
      <c r="T275" s="7"/>
      <c r="U275" s="31"/>
    </row>
    <row r="276" spans="2:21" ht="31.5" customHeight="1">
      <c r="B276" s="8">
        <v>273</v>
      </c>
      <c r="C276" s="7" t="s">
        <v>1529</v>
      </c>
      <c r="D276" s="7"/>
      <c r="E276" s="7"/>
      <c r="F276" s="7" t="s">
        <v>94</v>
      </c>
      <c r="G276" s="7" t="s">
        <v>217</v>
      </c>
      <c r="H276" s="7" t="s">
        <v>149</v>
      </c>
      <c r="I276" s="29" t="s">
        <v>1485</v>
      </c>
      <c r="J276" s="7" t="str">
        <f t="shared" si="8"/>
        <v xml:space="preserve">1 </v>
      </c>
      <c r="K276" s="7" t="str">
        <f t="shared" si="9"/>
        <v>10</v>
      </c>
      <c r="L276" s="7" t="s">
        <v>1597</v>
      </c>
      <c r="M276" s="7"/>
      <c r="N276" s="7"/>
      <c r="O276" s="7" t="s">
        <v>0</v>
      </c>
      <c r="P276" s="7" t="s">
        <v>1527</v>
      </c>
      <c r="Q276" s="7"/>
      <c r="R276" s="7"/>
      <c r="S276" s="7" t="s">
        <v>1528</v>
      </c>
      <c r="T276" s="7"/>
      <c r="U276" s="31" t="s">
        <v>1533</v>
      </c>
    </row>
    <row r="277" spans="2:21" ht="31.5" customHeight="1">
      <c r="B277" s="8">
        <v>274</v>
      </c>
      <c r="C277" s="7" t="s">
        <v>1447</v>
      </c>
      <c r="D277" s="7"/>
      <c r="E277" s="7"/>
      <c r="F277" s="7" t="s">
        <v>1536</v>
      </c>
      <c r="G277" s="7" t="s">
        <v>217</v>
      </c>
      <c r="H277" s="7" t="s">
        <v>1537</v>
      </c>
      <c r="I277" s="29" t="s">
        <v>1491</v>
      </c>
      <c r="J277" s="7" t="str">
        <f t="shared" si="8"/>
        <v xml:space="preserve">0 </v>
      </c>
      <c r="K277" s="7" t="str">
        <f t="shared" si="9"/>
        <v>10</v>
      </c>
      <c r="L277" s="7" t="s">
        <v>87</v>
      </c>
      <c r="M277" s="7"/>
      <c r="N277" s="7"/>
      <c r="O277" s="7" t="s">
        <v>0</v>
      </c>
      <c r="P277" s="7" t="s">
        <v>1535</v>
      </c>
      <c r="Q277" s="7"/>
      <c r="R277" s="7"/>
      <c r="S277" s="7" t="s">
        <v>1528</v>
      </c>
      <c r="T277" s="7"/>
      <c r="U277" s="31"/>
    </row>
    <row r="278" spans="2:21" ht="31.5" customHeight="1">
      <c r="B278" s="8">
        <v>275</v>
      </c>
      <c r="C278" s="7" t="s">
        <v>1538</v>
      </c>
      <c r="D278" s="7"/>
      <c r="E278" s="7"/>
      <c r="F278" s="7" t="s">
        <v>1</v>
      </c>
      <c r="G278" s="7" t="s">
        <v>217</v>
      </c>
      <c r="H278" s="7" t="s">
        <v>217</v>
      </c>
      <c r="I278" s="29" t="s">
        <v>1492</v>
      </c>
      <c r="J278" s="7" t="str">
        <f t="shared" si="8"/>
        <v xml:space="preserve">5 </v>
      </c>
      <c r="K278" s="7" t="str">
        <f t="shared" si="9"/>
        <v xml:space="preserve"> ?</v>
      </c>
      <c r="L278" s="7" t="s">
        <v>1530</v>
      </c>
      <c r="M278" s="7"/>
      <c r="N278" s="7"/>
      <c r="O278" s="7"/>
      <c r="P278" s="7"/>
      <c r="Q278" s="7"/>
      <c r="R278" s="7"/>
      <c r="S278" s="7" t="s">
        <v>1528</v>
      </c>
      <c r="T278" s="7"/>
      <c r="U278" s="31"/>
    </row>
    <row r="279" spans="2:21" ht="31.5" customHeight="1">
      <c r="B279" s="8">
        <v>276</v>
      </c>
      <c r="C279" s="7" t="s">
        <v>1448</v>
      </c>
      <c r="D279" s="7"/>
      <c r="E279" s="7"/>
      <c r="F279" s="7" t="s">
        <v>1</v>
      </c>
      <c r="G279" s="7" t="s">
        <v>517</v>
      </c>
      <c r="H279" s="7" t="s">
        <v>517</v>
      </c>
      <c r="I279" s="29" t="s">
        <v>1302</v>
      </c>
      <c r="J279" s="7" t="str">
        <f t="shared" si="8"/>
        <v xml:space="preserve">1 </v>
      </c>
      <c r="K279" s="7" t="str">
        <f t="shared" si="9"/>
        <v>20</v>
      </c>
      <c r="L279" s="7" t="s">
        <v>1539</v>
      </c>
      <c r="M279" s="7"/>
      <c r="N279" s="7"/>
      <c r="O279" s="7"/>
      <c r="P279" s="7"/>
      <c r="Q279" s="7"/>
      <c r="R279" s="7"/>
      <c r="S279" s="7" t="s">
        <v>1528</v>
      </c>
      <c r="T279" s="7"/>
      <c r="U279" s="31"/>
    </row>
    <row r="280" spans="2:21" ht="31.5" customHeight="1">
      <c r="B280" s="8">
        <v>277</v>
      </c>
      <c r="C280" s="7" t="s">
        <v>1449</v>
      </c>
      <c r="D280" s="7"/>
      <c r="E280" s="7"/>
      <c r="F280" s="7" t="s">
        <v>1</v>
      </c>
      <c r="G280" s="7" t="s">
        <v>217</v>
      </c>
      <c r="H280" s="7" t="s">
        <v>217</v>
      </c>
      <c r="I280" s="29" t="s">
        <v>640</v>
      </c>
      <c r="J280" s="7" t="str">
        <f t="shared" si="8"/>
        <v xml:space="preserve">2 </v>
      </c>
      <c r="K280" s="7" t="str">
        <f t="shared" si="9"/>
        <v xml:space="preserve"> 8</v>
      </c>
      <c r="L280" s="7" t="s">
        <v>1530</v>
      </c>
      <c r="M280" s="7"/>
      <c r="N280" s="7"/>
      <c r="O280" s="7" t="s">
        <v>0</v>
      </c>
      <c r="P280" s="7"/>
      <c r="Q280" s="7" t="s">
        <v>1540</v>
      </c>
      <c r="R280" s="7"/>
      <c r="S280" s="7" t="s">
        <v>1528</v>
      </c>
      <c r="T280" s="7"/>
      <c r="U280" s="31"/>
    </row>
    <row r="281" spans="2:21" ht="31.5" customHeight="1">
      <c r="B281" s="8">
        <v>278</v>
      </c>
      <c r="C281" s="7" t="s">
        <v>1450</v>
      </c>
      <c r="D281" s="7"/>
      <c r="E281" s="7"/>
      <c r="F281" s="7" t="s">
        <v>1</v>
      </c>
      <c r="G281" s="7" t="s">
        <v>217</v>
      </c>
      <c r="H281" s="7" t="s">
        <v>217</v>
      </c>
      <c r="I281" s="29" t="s">
        <v>709</v>
      </c>
      <c r="J281" s="7" t="str">
        <f t="shared" si="8"/>
        <v xml:space="preserve">1 </v>
      </c>
      <c r="K281" s="7" t="str">
        <f t="shared" si="9"/>
        <v xml:space="preserve"> 7</v>
      </c>
      <c r="L281" s="7" t="s">
        <v>1541</v>
      </c>
      <c r="M281" s="7"/>
      <c r="N281" s="7"/>
      <c r="O281" s="7" t="s">
        <v>0</v>
      </c>
      <c r="P281" s="7"/>
      <c r="Q281" s="7"/>
      <c r="R281" s="7"/>
      <c r="S281" s="7" t="s">
        <v>1528</v>
      </c>
      <c r="T281" s="7"/>
      <c r="U281" s="31"/>
    </row>
    <row r="282" spans="2:21" ht="31.5" customHeight="1">
      <c r="B282" s="8">
        <v>279</v>
      </c>
      <c r="C282" s="7" t="s">
        <v>1451</v>
      </c>
      <c r="D282" s="7"/>
      <c r="E282" s="7"/>
      <c r="F282" s="7" t="s">
        <v>1542</v>
      </c>
      <c r="G282" s="7" t="s">
        <v>217</v>
      </c>
      <c r="H282" s="7" t="s">
        <v>217</v>
      </c>
      <c r="I282" s="29" t="s">
        <v>1228</v>
      </c>
      <c r="J282" s="7" t="str">
        <f t="shared" si="8"/>
        <v xml:space="preserve">2 </v>
      </c>
      <c r="K282" s="7" t="str">
        <f t="shared" si="9"/>
        <v>20</v>
      </c>
      <c r="L282" s="7" t="s">
        <v>1530</v>
      </c>
      <c r="M282" s="7" t="s">
        <v>1493</v>
      </c>
      <c r="N282" s="7"/>
      <c r="O282" s="7" t="s">
        <v>0</v>
      </c>
      <c r="P282" s="7"/>
      <c r="Q282" s="7"/>
      <c r="R282" s="7"/>
      <c r="S282" s="7" t="s">
        <v>1528</v>
      </c>
      <c r="T282" s="7"/>
      <c r="U282" s="31"/>
    </row>
    <row r="283" spans="2:21" ht="31.5" customHeight="1">
      <c r="B283" s="8">
        <v>280</v>
      </c>
      <c r="C283" s="7" t="s">
        <v>1452</v>
      </c>
      <c r="D283" s="7"/>
      <c r="E283" s="7"/>
      <c r="F283" s="7" t="s">
        <v>94</v>
      </c>
      <c r="G283" s="7" t="s">
        <v>5</v>
      </c>
      <c r="H283" s="7" t="s">
        <v>217</v>
      </c>
      <c r="I283" s="7" t="s">
        <v>1485</v>
      </c>
      <c r="J283" s="7" t="str">
        <f t="shared" si="8"/>
        <v xml:space="preserve">1 </v>
      </c>
      <c r="K283" s="7" t="str">
        <f t="shared" si="9"/>
        <v>10</v>
      </c>
      <c r="L283" s="7" t="s">
        <v>1530</v>
      </c>
      <c r="M283" s="7"/>
      <c r="N283" s="7"/>
      <c r="O283" s="7" t="s">
        <v>0</v>
      </c>
      <c r="P283" s="7"/>
      <c r="Q283" s="7" t="s">
        <v>1543</v>
      </c>
      <c r="R283" s="7"/>
      <c r="S283" s="7" t="s">
        <v>1528</v>
      </c>
      <c r="T283" s="7"/>
      <c r="U283" s="31"/>
    </row>
    <row r="284" spans="2:21" ht="31.5" customHeight="1">
      <c r="B284" s="8">
        <v>281</v>
      </c>
      <c r="C284" s="7" t="s">
        <v>1453</v>
      </c>
      <c r="D284" s="7"/>
      <c r="E284" s="7"/>
      <c r="F284" s="7" t="s">
        <v>1</v>
      </c>
      <c r="G284" s="7" t="s">
        <v>217</v>
      </c>
      <c r="H284" s="7" t="s">
        <v>217</v>
      </c>
      <c r="I284" s="29" t="s">
        <v>1485</v>
      </c>
      <c r="J284" s="7" t="str">
        <f t="shared" si="8"/>
        <v xml:space="preserve">1 </v>
      </c>
      <c r="K284" s="7" t="str">
        <f t="shared" si="9"/>
        <v>10</v>
      </c>
      <c r="L284" s="7" t="s">
        <v>1544</v>
      </c>
      <c r="M284" s="7"/>
      <c r="N284" s="7"/>
      <c r="O284" s="7" t="s">
        <v>0</v>
      </c>
      <c r="P284" s="7"/>
      <c r="Q284" s="7"/>
      <c r="R284" s="7"/>
      <c r="S284" s="7" t="s">
        <v>1528</v>
      </c>
      <c r="T284" s="7"/>
      <c r="U284" s="31"/>
    </row>
    <row r="285" spans="2:21" ht="31.5" customHeight="1">
      <c r="B285" s="8">
        <v>282</v>
      </c>
      <c r="C285" s="7" t="s">
        <v>1454</v>
      </c>
      <c r="D285" s="7"/>
      <c r="E285" s="7"/>
      <c r="F285" s="7" t="s">
        <v>794</v>
      </c>
      <c r="G285" s="7" t="s">
        <v>517</v>
      </c>
      <c r="H285" s="7" t="s">
        <v>517</v>
      </c>
      <c r="I285" s="29" t="s">
        <v>1339</v>
      </c>
      <c r="J285" s="7" t="str">
        <f t="shared" si="8"/>
        <v xml:space="preserve">1 </v>
      </c>
      <c r="K285" s="7" t="str">
        <f t="shared" si="9"/>
        <v xml:space="preserve"> 5</v>
      </c>
      <c r="L285" s="7" t="s">
        <v>1546</v>
      </c>
      <c r="M285" s="7"/>
      <c r="N285" s="7"/>
      <c r="O285" s="7" t="s">
        <v>0</v>
      </c>
      <c r="P285" s="7"/>
      <c r="Q285" s="7" t="s">
        <v>1545</v>
      </c>
      <c r="R285" s="7"/>
      <c r="S285" s="7" t="s">
        <v>1528</v>
      </c>
      <c r="T285" s="7"/>
      <c r="U285" s="31"/>
    </row>
    <row r="286" spans="2:21" ht="31.5" customHeight="1">
      <c r="B286" s="8">
        <v>283</v>
      </c>
      <c r="C286" s="7" t="s">
        <v>1455</v>
      </c>
      <c r="D286" s="7"/>
      <c r="E286" s="7"/>
      <c r="F286" s="7" t="s">
        <v>1548</v>
      </c>
      <c r="G286" s="7" t="s">
        <v>1549</v>
      </c>
      <c r="H286" s="7" t="s">
        <v>1547</v>
      </c>
      <c r="I286" s="29" t="s">
        <v>1494</v>
      </c>
      <c r="J286" s="7" t="str">
        <f t="shared" si="8"/>
        <v xml:space="preserve">0 </v>
      </c>
      <c r="K286" s="7" t="str">
        <f t="shared" si="9"/>
        <v xml:space="preserve"> 5</v>
      </c>
      <c r="L286" s="7" t="s">
        <v>1530</v>
      </c>
      <c r="M286" s="7"/>
      <c r="N286" s="7"/>
      <c r="O286" s="7" t="s">
        <v>0</v>
      </c>
      <c r="P286" s="7"/>
      <c r="Q286" s="7"/>
      <c r="R286" s="7"/>
      <c r="S286" s="7" t="s">
        <v>1528</v>
      </c>
      <c r="T286" s="7"/>
      <c r="U286" s="31"/>
    </row>
    <row r="287" spans="2:21" ht="31.5" customHeight="1">
      <c r="B287" s="8">
        <v>284</v>
      </c>
      <c r="C287" s="7" t="s">
        <v>1456</v>
      </c>
      <c r="D287" s="7"/>
      <c r="E287" s="7"/>
      <c r="F287" s="7" t="s">
        <v>1550</v>
      </c>
      <c r="G287" s="7" t="s">
        <v>1549</v>
      </c>
      <c r="H287" s="7" t="s">
        <v>1549</v>
      </c>
      <c r="I287" s="29" t="s">
        <v>1496</v>
      </c>
      <c r="J287" s="7" t="str">
        <f t="shared" si="8"/>
        <v xml:space="preserve">5 </v>
      </c>
      <c r="K287" s="7" t="str">
        <f t="shared" si="9"/>
        <v xml:space="preserve"> 7</v>
      </c>
      <c r="L287" s="7" t="s">
        <v>1551</v>
      </c>
      <c r="M287" s="7" t="s">
        <v>1495</v>
      </c>
      <c r="N287" s="7"/>
      <c r="O287" s="7" t="s">
        <v>0</v>
      </c>
      <c r="P287" s="7"/>
      <c r="Q287" s="7" t="s">
        <v>1552</v>
      </c>
      <c r="R287" s="7"/>
      <c r="S287" s="7" t="s">
        <v>1528</v>
      </c>
      <c r="T287" s="7"/>
      <c r="U287" s="31"/>
    </row>
    <row r="288" spans="2:21" ht="31.5" customHeight="1">
      <c r="B288" s="8">
        <v>285</v>
      </c>
      <c r="C288" s="7" t="s">
        <v>1457</v>
      </c>
      <c r="D288" s="7"/>
      <c r="E288" s="7"/>
      <c r="F288" s="7" t="s">
        <v>1</v>
      </c>
      <c r="G288" s="7" t="s">
        <v>217</v>
      </c>
      <c r="H288" s="7" t="s">
        <v>217</v>
      </c>
      <c r="I288" s="29" t="s">
        <v>1497</v>
      </c>
      <c r="J288" s="7" t="str">
        <f t="shared" si="8"/>
        <v xml:space="preserve">0 </v>
      </c>
      <c r="K288" s="7" t="str">
        <f t="shared" si="9"/>
        <v>20</v>
      </c>
      <c r="L288" s="7" t="s">
        <v>1553</v>
      </c>
      <c r="M288" s="7" t="s">
        <v>1498</v>
      </c>
      <c r="N288" s="7"/>
      <c r="O288" s="7" t="s">
        <v>0</v>
      </c>
      <c r="P288" s="7"/>
      <c r="Q288" s="7" t="s">
        <v>1554</v>
      </c>
      <c r="R288" s="7"/>
      <c r="S288" s="7" t="s">
        <v>1528</v>
      </c>
      <c r="T288" s="7"/>
      <c r="U288" s="31"/>
    </row>
    <row r="289" spans="2:21" ht="31.5" customHeight="1">
      <c r="B289" s="8">
        <v>286</v>
      </c>
      <c r="C289" s="7" t="s">
        <v>1458</v>
      </c>
      <c r="D289" s="7"/>
      <c r="E289" s="7"/>
      <c r="F289" s="7" t="s">
        <v>1</v>
      </c>
      <c r="G289" s="7" t="s">
        <v>217</v>
      </c>
      <c r="H289" s="7" t="s">
        <v>217</v>
      </c>
      <c r="I289" s="29" t="s">
        <v>1499</v>
      </c>
      <c r="J289" s="7" t="str">
        <f t="shared" si="8"/>
        <v xml:space="preserve">0 </v>
      </c>
      <c r="K289" s="7" t="str">
        <f t="shared" si="9"/>
        <v>25</v>
      </c>
      <c r="L289" s="7" t="s">
        <v>1555</v>
      </c>
      <c r="M289" s="7"/>
      <c r="N289" s="7"/>
      <c r="O289" s="7" t="s">
        <v>0</v>
      </c>
      <c r="P289" s="7" t="s">
        <v>1556</v>
      </c>
      <c r="Q289" s="7"/>
      <c r="R289" s="7"/>
      <c r="S289" s="7" t="s">
        <v>1528</v>
      </c>
      <c r="T289" s="7"/>
      <c r="U289" s="31"/>
    </row>
    <row r="290" spans="2:21" ht="31.5" customHeight="1">
      <c r="B290" s="8">
        <v>287</v>
      </c>
      <c r="C290" s="7" t="s">
        <v>1459</v>
      </c>
      <c r="D290" s="7"/>
      <c r="E290" s="7"/>
      <c r="F290" s="7" t="s">
        <v>1559</v>
      </c>
      <c r="G290" s="7" t="s">
        <v>1557</v>
      </c>
      <c r="H290" s="7" t="s">
        <v>1558</v>
      </c>
      <c r="I290" s="29" t="s">
        <v>1560</v>
      </c>
      <c r="J290" s="7" t="str">
        <f t="shared" si="8"/>
        <v xml:space="preserve">4 </v>
      </c>
      <c r="K290" s="7" t="str">
        <f t="shared" si="9"/>
        <v>18</v>
      </c>
      <c r="L290" s="7" t="s">
        <v>1561</v>
      </c>
      <c r="M290" s="7"/>
      <c r="N290" s="7"/>
      <c r="O290" s="7" t="s">
        <v>0</v>
      </c>
      <c r="P290" s="7"/>
      <c r="Q290" s="7" t="s">
        <v>1562</v>
      </c>
      <c r="R290" s="7"/>
      <c r="S290" s="7" t="s">
        <v>1528</v>
      </c>
      <c r="T290" s="7"/>
      <c r="U290" s="31"/>
    </row>
    <row r="291" spans="2:21" ht="31.5" customHeight="1">
      <c r="B291" s="8">
        <v>288</v>
      </c>
      <c r="C291" s="7" t="s">
        <v>1460</v>
      </c>
      <c r="D291" s="7"/>
      <c r="E291" s="7"/>
      <c r="F291" s="7" t="s">
        <v>1568</v>
      </c>
      <c r="G291" s="7" t="s">
        <v>217</v>
      </c>
      <c r="H291" s="7" t="s">
        <v>217</v>
      </c>
      <c r="I291" s="29" t="s">
        <v>1500</v>
      </c>
      <c r="J291" s="7" t="str">
        <f t="shared" si="8"/>
        <v xml:space="preserve">3 </v>
      </c>
      <c r="K291" s="7" t="str">
        <f t="shared" si="9"/>
        <v>12</v>
      </c>
      <c r="L291" s="7" t="s">
        <v>1566</v>
      </c>
      <c r="M291" s="7"/>
      <c r="N291" s="7"/>
      <c r="O291" s="7" t="s">
        <v>0</v>
      </c>
      <c r="P291" s="7" t="s">
        <v>1565</v>
      </c>
      <c r="Q291" s="7" t="s">
        <v>1563</v>
      </c>
      <c r="R291" s="7"/>
      <c r="S291" s="7" t="s">
        <v>1528</v>
      </c>
      <c r="T291" s="7"/>
      <c r="U291" s="31" t="s">
        <v>1564</v>
      </c>
    </row>
    <row r="292" spans="2:21" ht="31.5" customHeight="1">
      <c r="B292" s="8">
        <v>289</v>
      </c>
      <c r="C292" s="7" t="s">
        <v>1461</v>
      </c>
      <c r="D292" s="7"/>
      <c r="E292" s="7"/>
      <c r="F292" s="7" t="s">
        <v>1</v>
      </c>
      <c r="G292" s="7" t="s">
        <v>217</v>
      </c>
      <c r="H292" s="7" t="s">
        <v>217</v>
      </c>
      <c r="I292" s="29" t="s">
        <v>1489</v>
      </c>
      <c r="J292" s="7" t="str">
        <f t="shared" si="8"/>
        <v xml:space="preserve">5 </v>
      </c>
      <c r="K292" s="7" t="str">
        <f t="shared" si="9"/>
        <v>15</v>
      </c>
      <c r="L292" s="7" t="s">
        <v>1555</v>
      </c>
      <c r="M292" s="7"/>
      <c r="N292" s="7"/>
      <c r="O292" s="7" t="s">
        <v>0</v>
      </c>
      <c r="P292" s="7"/>
      <c r="Q292" s="7" t="s">
        <v>1567</v>
      </c>
      <c r="R292" s="7"/>
      <c r="S292" s="7" t="s">
        <v>1528</v>
      </c>
      <c r="T292" s="7"/>
      <c r="U292" s="31"/>
    </row>
    <row r="293" spans="2:21" ht="31.5" customHeight="1">
      <c r="B293" s="8">
        <v>290</v>
      </c>
      <c r="C293" s="7" t="s">
        <v>1462</v>
      </c>
      <c r="D293" s="7"/>
      <c r="E293" s="7"/>
      <c r="F293" s="7" t="s">
        <v>1</v>
      </c>
      <c r="G293" s="7" t="s">
        <v>217</v>
      </c>
      <c r="H293" s="7" t="s">
        <v>149</v>
      </c>
      <c r="I293" s="29" t="s">
        <v>1501</v>
      </c>
      <c r="J293" s="7" t="str">
        <f t="shared" si="8"/>
        <v xml:space="preserve">1 </v>
      </c>
      <c r="K293" s="7" t="str">
        <f t="shared" si="9"/>
        <v xml:space="preserve"> 4</v>
      </c>
      <c r="L293" s="7" t="s">
        <v>1581</v>
      </c>
      <c r="M293" s="7"/>
      <c r="N293" s="7"/>
      <c r="O293" s="7" t="s">
        <v>0</v>
      </c>
      <c r="P293" s="7"/>
      <c r="Q293" s="7"/>
      <c r="R293" s="7"/>
      <c r="S293" s="7" t="s">
        <v>1528</v>
      </c>
      <c r="T293" s="7"/>
      <c r="U293" s="31"/>
    </row>
    <row r="294" spans="2:21" ht="44.5" customHeight="1">
      <c r="B294" s="8">
        <v>291</v>
      </c>
      <c r="C294" s="7" t="s">
        <v>1463</v>
      </c>
      <c r="D294" s="7"/>
      <c r="E294" s="7"/>
      <c r="F294" s="7" t="s">
        <v>89</v>
      </c>
      <c r="G294" s="7" t="s">
        <v>217</v>
      </c>
      <c r="H294" s="7" t="s">
        <v>1569</v>
      </c>
      <c r="I294" s="29" t="s">
        <v>274</v>
      </c>
      <c r="J294" s="7" t="str">
        <f t="shared" si="8"/>
        <v xml:space="preserve">5 </v>
      </c>
      <c r="K294" s="7" t="str">
        <f t="shared" si="9"/>
        <v>50</v>
      </c>
      <c r="L294" s="7" t="s">
        <v>1515</v>
      </c>
      <c r="M294" s="7"/>
      <c r="N294" s="7"/>
      <c r="O294" s="7" t="s">
        <v>0</v>
      </c>
      <c r="P294" s="7"/>
      <c r="Q294" s="7"/>
      <c r="R294" s="7"/>
      <c r="S294" s="7" t="s">
        <v>1528</v>
      </c>
      <c r="T294" s="7"/>
      <c r="U294" s="31"/>
    </row>
    <row r="295" spans="2:21" ht="31.5" customHeight="1">
      <c r="B295" s="8">
        <v>292</v>
      </c>
      <c r="C295" s="7" t="s">
        <v>1464</v>
      </c>
      <c r="D295" s="7"/>
      <c r="E295" s="7"/>
      <c r="F295" s="7" t="s">
        <v>1575</v>
      </c>
      <c r="G295" s="7" t="s">
        <v>1573</v>
      </c>
      <c r="H295" s="7" t="s">
        <v>1574</v>
      </c>
      <c r="I295" s="29" t="s">
        <v>1572</v>
      </c>
      <c r="J295" s="7" t="str">
        <f t="shared" si="8"/>
        <v xml:space="preserve">1 </v>
      </c>
      <c r="K295" s="7" t="str">
        <f t="shared" si="9"/>
        <v>30</v>
      </c>
      <c r="L295" s="7" t="s">
        <v>1576</v>
      </c>
      <c r="M295" s="7"/>
      <c r="N295" s="7"/>
      <c r="O295" s="7" t="s">
        <v>0</v>
      </c>
      <c r="P295" s="7" t="s">
        <v>1577</v>
      </c>
      <c r="Q295" s="7" t="s">
        <v>1545</v>
      </c>
      <c r="R295" s="7"/>
      <c r="S295" s="7" t="s">
        <v>1528</v>
      </c>
      <c r="T295" s="7"/>
      <c r="U295" s="31"/>
    </row>
    <row r="296" spans="2:21" ht="31.5" customHeight="1">
      <c r="B296" s="8">
        <v>293</v>
      </c>
      <c r="C296" s="7" t="s">
        <v>1465</v>
      </c>
      <c r="D296" s="7"/>
      <c r="E296" s="7"/>
      <c r="F296" s="7" t="s">
        <v>94</v>
      </c>
      <c r="G296" s="7" t="s">
        <v>217</v>
      </c>
      <c r="H296" s="7" t="s">
        <v>1578</v>
      </c>
      <c r="I296" s="29" t="s">
        <v>1503</v>
      </c>
      <c r="J296" s="7" t="str">
        <f t="shared" si="8"/>
        <v xml:space="preserve">1 </v>
      </c>
      <c r="K296" s="7" t="str">
        <f t="shared" si="9"/>
        <v>15</v>
      </c>
      <c r="L296" s="7" t="s">
        <v>1541</v>
      </c>
      <c r="M296" s="7"/>
      <c r="N296" s="7"/>
      <c r="O296" s="7" t="s">
        <v>0</v>
      </c>
      <c r="P296" s="7" t="s">
        <v>1579</v>
      </c>
      <c r="Q296" s="7"/>
      <c r="R296" s="7"/>
      <c r="S296" s="7" t="s">
        <v>1528</v>
      </c>
      <c r="T296" s="7"/>
      <c r="U296" s="31"/>
    </row>
    <row r="297" spans="2:21" ht="31.5" customHeight="1">
      <c r="B297" s="8">
        <v>294</v>
      </c>
      <c r="C297" s="7" t="s">
        <v>1466</v>
      </c>
      <c r="D297" s="7"/>
      <c r="E297" s="7"/>
      <c r="F297" s="7" t="s">
        <v>1395</v>
      </c>
      <c r="G297" s="7" t="s">
        <v>217</v>
      </c>
      <c r="H297" s="7" t="s">
        <v>217</v>
      </c>
      <c r="I297" s="27" t="s">
        <v>459</v>
      </c>
      <c r="J297" s="7" t="str">
        <f t="shared" si="8"/>
        <v>10</v>
      </c>
      <c r="K297" s="7" t="str">
        <f t="shared" si="9"/>
        <v>40</v>
      </c>
      <c r="L297" s="7" t="s">
        <v>1581</v>
      </c>
      <c r="M297" s="7" t="s">
        <v>1502</v>
      </c>
      <c r="N297" s="7"/>
      <c r="O297" s="7" t="s">
        <v>0</v>
      </c>
      <c r="P297" s="7"/>
      <c r="Q297" s="7" t="s">
        <v>1580</v>
      </c>
      <c r="R297" s="7"/>
      <c r="S297" s="7" t="s">
        <v>1528</v>
      </c>
      <c r="T297" s="7"/>
      <c r="U297" s="31"/>
    </row>
    <row r="298" spans="2:21" ht="31.5" customHeight="1">
      <c r="B298" s="8">
        <v>295</v>
      </c>
      <c r="C298" s="7" t="s">
        <v>1467</v>
      </c>
      <c r="D298" s="7"/>
      <c r="E298" s="7"/>
      <c r="F298" s="7" t="s">
        <v>1</v>
      </c>
      <c r="G298" s="7" t="s">
        <v>217</v>
      </c>
      <c r="H298" s="7" t="s">
        <v>217</v>
      </c>
      <c r="I298" s="29" t="s">
        <v>1503</v>
      </c>
      <c r="J298" s="7" t="str">
        <f t="shared" si="8"/>
        <v xml:space="preserve">1 </v>
      </c>
      <c r="K298" s="7" t="str">
        <f t="shared" si="9"/>
        <v>15</v>
      </c>
      <c r="L298" s="7" t="s">
        <v>1541</v>
      </c>
      <c r="M298" s="7"/>
      <c r="N298" s="7"/>
      <c r="O298" s="7" t="s">
        <v>0</v>
      </c>
      <c r="P298" s="7" t="s">
        <v>1582</v>
      </c>
      <c r="Q298" s="7" t="s">
        <v>1543</v>
      </c>
      <c r="R298" s="7"/>
      <c r="S298" s="7" t="s">
        <v>1528</v>
      </c>
      <c r="T298" s="7"/>
      <c r="U298" s="31"/>
    </row>
    <row r="299" spans="2:21" ht="47.5" customHeight="1">
      <c r="B299" s="8">
        <v>296</v>
      </c>
      <c r="C299" s="7" t="s">
        <v>1468</v>
      </c>
      <c r="D299" s="7"/>
      <c r="E299" s="7"/>
      <c r="F299" s="7" t="s">
        <v>1</v>
      </c>
      <c r="G299" s="7" t="s">
        <v>217</v>
      </c>
      <c r="H299" s="7" t="s">
        <v>217</v>
      </c>
      <c r="I299" s="29" t="s">
        <v>93</v>
      </c>
      <c r="J299" s="7" t="str">
        <f t="shared" si="8"/>
        <v xml:space="preserve">5 </v>
      </c>
      <c r="K299" s="7">
        <v>100</v>
      </c>
      <c r="L299" s="7" t="s">
        <v>1583</v>
      </c>
      <c r="M299" s="7"/>
      <c r="N299" s="7"/>
      <c r="O299" s="7" t="s">
        <v>0</v>
      </c>
      <c r="P299" s="7" t="s">
        <v>1584</v>
      </c>
      <c r="Q299" s="7"/>
      <c r="R299" s="7"/>
      <c r="S299" s="7" t="s">
        <v>1528</v>
      </c>
      <c r="T299" s="7"/>
      <c r="U299" s="31"/>
    </row>
    <row r="300" spans="2:21" ht="31.5" customHeight="1">
      <c r="B300" s="8">
        <v>297</v>
      </c>
      <c r="C300" s="7" t="s">
        <v>1469</v>
      </c>
      <c r="D300" s="7"/>
      <c r="E300" s="7"/>
      <c r="F300" s="7" t="s">
        <v>1</v>
      </c>
      <c r="G300" s="7" t="s">
        <v>5</v>
      </c>
      <c r="H300" s="7" t="s">
        <v>1585</v>
      </c>
      <c r="I300" s="29" t="s">
        <v>1504</v>
      </c>
      <c r="J300" s="7" t="str">
        <f t="shared" si="8"/>
        <v xml:space="preserve">0 </v>
      </c>
      <c r="K300" s="7" t="str">
        <f t="shared" si="9"/>
        <v>10</v>
      </c>
      <c r="L300" s="7" t="s">
        <v>1587</v>
      </c>
      <c r="M300" s="7"/>
      <c r="N300" s="7"/>
      <c r="O300" s="7" t="s">
        <v>0</v>
      </c>
      <c r="P300" s="7"/>
      <c r="Q300" s="7" t="s">
        <v>1586</v>
      </c>
      <c r="R300" s="7"/>
      <c r="S300" s="7" t="s">
        <v>1528</v>
      </c>
      <c r="T300" s="7"/>
      <c r="U300" s="31"/>
    </row>
    <row r="301" spans="2:21" ht="31.5" customHeight="1">
      <c r="B301" s="8">
        <v>298</v>
      </c>
      <c r="C301" s="7" t="s">
        <v>1470</v>
      </c>
      <c r="D301" s="7" t="s">
        <v>1589</v>
      </c>
      <c r="E301" s="7"/>
      <c r="F301" s="7" t="s">
        <v>794</v>
      </c>
      <c r="G301" s="7" t="s">
        <v>217</v>
      </c>
      <c r="H301" s="7" t="s">
        <v>217</v>
      </c>
      <c r="I301" s="29" t="s">
        <v>1400</v>
      </c>
      <c r="J301" s="7" t="str">
        <f t="shared" si="8"/>
        <v xml:space="preserve">3 </v>
      </c>
      <c r="K301" s="7" t="str">
        <f t="shared" si="9"/>
        <v>25</v>
      </c>
      <c r="L301" s="7" t="s">
        <v>1581</v>
      </c>
      <c r="M301" s="7"/>
      <c r="N301" s="7"/>
      <c r="O301" s="7" t="s">
        <v>139</v>
      </c>
      <c r="P301" s="7" t="s">
        <v>1590</v>
      </c>
      <c r="Q301" s="7" t="s">
        <v>1588</v>
      </c>
      <c r="R301" s="7"/>
      <c r="S301" s="7" t="s">
        <v>1528</v>
      </c>
      <c r="T301" s="7"/>
      <c r="U301" s="31"/>
    </row>
    <row r="302" spans="2:21" ht="31.5" customHeight="1">
      <c r="B302" s="8">
        <v>299</v>
      </c>
      <c r="C302" s="7" t="s">
        <v>1471</v>
      </c>
      <c r="D302" s="7"/>
      <c r="E302" s="7"/>
      <c r="F302" s="7" t="s">
        <v>794</v>
      </c>
      <c r="G302" s="7" t="s">
        <v>517</v>
      </c>
      <c r="H302" s="7" t="s">
        <v>1592</v>
      </c>
      <c r="I302" s="29" t="s">
        <v>1505</v>
      </c>
      <c r="J302" s="7" t="str">
        <f t="shared" si="8"/>
        <v xml:space="preserve">3 </v>
      </c>
      <c r="K302" s="7" t="str">
        <f t="shared" si="9"/>
        <v>10</v>
      </c>
      <c r="L302" s="7" t="s">
        <v>1581</v>
      </c>
      <c r="M302" s="7"/>
      <c r="N302" s="7"/>
      <c r="O302" s="7" t="s">
        <v>0</v>
      </c>
      <c r="P302" s="7" t="s">
        <v>1591</v>
      </c>
      <c r="Q302" s="7"/>
      <c r="R302" s="7"/>
      <c r="S302" s="7" t="s">
        <v>1528</v>
      </c>
      <c r="T302" s="7"/>
      <c r="U302" s="31"/>
    </row>
    <row r="303" spans="2:21" ht="31.5" customHeight="1">
      <c r="B303" s="8">
        <v>300</v>
      </c>
      <c r="C303" s="7" t="s">
        <v>1472</v>
      </c>
      <c r="D303" s="7"/>
      <c r="E303" s="7"/>
      <c r="F303" s="7" t="s">
        <v>794</v>
      </c>
      <c r="G303" s="7" t="s">
        <v>217</v>
      </c>
      <c r="H303" s="7" t="s">
        <v>1594</v>
      </c>
      <c r="I303" s="29" t="s">
        <v>1506</v>
      </c>
      <c r="J303" s="7" t="str">
        <f t="shared" si="8"/>
        <v xml:space="preserve">1 </v>
      </c>
      <c r="K303" s="7" t="str">
        <f t="shared" si="9"/>
        <v>25</v>
      </c>
      <c r="L303" s="7" t="s">
        <v>1515</v>
      </c>
      <c r="M303" s="7"/>
      <c r="N303" s="7"/>
      <c r="O303" s="7" t="s">
        <v>0</v>
      </c>
      <c r="P303" s="7" t="s">
        <v>1593</v>
      </c>
      <c r="Q303" s="7"/>
      <c r="R303" s="7"/>
      <c r="S303" s="7" t="s">
        <v>1528</v>
      </c>
      <c r="T303" s="7"/>
      <c r="U303" s="31"/>
    </row>
    <row r="304" spans="2:21" ht="63">
      <c r="B304" s="8">
        <v>301</v>
      </c>
      <c r="C304" s="7" t="s">
        <v>1473</v>
      </c>
      <c r="D304" s="7" t="s">
        <v>1595</v>
      </c>
      <c r="E304" s="7"/>
      <c r="F304" s="7" t="s">
        <v>794</v>
      </c>
      <c r="G304" s="7" t="s">
        <v>217</v>
      </c>
      <c r="H304" s="7" t="s">
        <v>217</v>
      </c>
      <c r="I304" s="29" t="s">
        <v>1507</v>
      </c>
      <c r="J304" s="7" t="str">
        <f t="shared" si="8"/>
        <v xml:space="preserve">8 </v>
      </c>
      <c r="K304" s="7" t="str">
        <f t="shared" si="9"/>
        <v>20</v>
      </c>
      <c r="L304" s="7" t="s">
        <v>1530</v>
      </c>
      <c r="M304" s="7"/>
      <c r="N304" s="7"/>
      <c r="O304" s="7" t="s">
        <v>0</v>
      </c>
      <c r="P304" s="7" t="s">
        <v>1596</v>
      </c>
      <c r="Q304" s="7"/>
      <c r="R304" s="7"/>
      <c r="S304" s="7" t="s">
        <v>1528</v>
      </c>
      <c r="T304" s="7"/>
      <c r="U304" s="31"/>
    </row>
    <row r="305" spans="2:21" ht="31.5" customHeight="1">
      <c r="B305" s="8">
        <v>302</v>
      </c>
      <c r="C305" s="7" t="s">
        <v>1474</v>
      </c>
      <c r="D305" s="7"/>
      <c r="E305" s="7"/>
      <c r="F305" s="7" t="s">
        <v>412</v>
      </c>
      <c r="G305" s="7" t="s">
        <v>217</v>
      </c>
      <c r="H305" s="7" t="s">
        <v>217</v>
      </c>
      <c r="I305" s="29" t="s">
        <v>1508</v>
      </c>
      <c r="J305" s="7" t="str">
        <f t="shared" si="8"/>
        <v xml:space="preserve">7 </v>
      </c>
      <c r="K305" s="7" t="str">
        <f t="shared" si="9"/>
        <v>40</v>
      </c>
      <c r="L305" s="7" t="s">
        <v>1546</v>
      </c>
      <c r="M305" s="7"/>
      <c r="N305" s="7"/>
      <c r="O305" s="7" t="s">
        <v>0</v>
      </c>
      <c r="P305" s="7"/>
      <c r="Q305" s="7" t="s">
        <v>1598</v>
      </c>
      <c r="R305" s="7"/>
      <c r="S305" s="7" t="s">
        <v>1528</v>
      </c>
      <c r="T305" s="7"/>
      <c r="U305" s="31"/>
    </row>
    <row r="306" spans="2:21" ht="31.5" customHeight="1">
      <c r="B306" s="8">
        <v>303</v>
      </c>
      <c r="C306" s="7" t="s">
        <v>1475</v>
      </c>
      <c r="D306" s="7"/>
      <c r="E306" s="7"/>
      <c r="F306" s="7" t="s">
        <v>794</v>
      </c>
      <c r="G306" s="7" t="s">
        <v>1599</v>
      </c>
      <c r="H306" s="7" t="s">
        <v>1599</v>
      </c>
      <c r="I306" s="29" t="s">
        <v>638</v>
      </c>
      <c r="J306" s="7" t="str">
        <f t="shared" si="8"/>
        <v xml:space="preserve">3 </v>
      </c>
      <c r="K306" s="7" t="str">
        <f t="shared" si="9"/>
        <v>30</v>
      </c>
      <c r="L306" s="7" t="s">
        <v>1530</v>
      </c>
      <c r="M306" s="7"/>
      <c r="N306" s="7"/>
      <c r="O306" s="7" t="s">
        <v>0</v>
      </c>
      <c r="P306" s="7"/>
      <c r="Q306" s="7"/>
      <c r="R306" s="7"/>
      <c r="S306" s="7" t="s">
        <v>1528</v>
      </c>
      <c r="T306" s="7"/>
      <c r="U306" s="31"/>
    </row>
    <row r="307" spans="2:21" ht="43" customHeight="1">
      <c r="B307" s="8">
        <v>304</v>
      </c>
      <c r="C307" s="7" t="s">
        <v>1600</v>
      </c>
      <c r="D307" s="7"/>
      <c r="E307" s="7" t="s">
        <v>1313</v>
      </c>
      <c r="F307" s="7" t="s">
        <v>1604</v>
      </c>
      <c r="G307" s="7" t="s">
        <v>1602</v>
      </c>
      <c r="H307" s="7" t="s">
        <v>1603</v>
      </c>
      <c r="I307" s="29" t="s">
        <v>1031</v>
      </c>
      <c r="J307" s="7" t="str">
        <f t="shared" si="8"/>
        <v xml:space="preserve">1 </v>
      </c>
      <c r="K307" s="7" t="str">
        <f t="shared" si="9"/>
        <v>50</v>
      </c>
      <c r="L307" s="7" t="s">
        <v>1605</v>
      </c>
      <c r="M307" s="7"/>
      <c r="N307" s="7"/>
      <c r="O307" s="7" t="s">
        <v>0</v>
      </c>
      <c r="P307" s="7" t="s">
        <v>1601</v>
      </c>
      <c r="Q307" s="7"/>
      <c r="R307" s="7"/>
      <c r="S307" s="7" t="s">
        <v>1528</v>
      </c>
      <c r="T307" s="7"/>
      <c r="U307" s="31"/>
    </row>
    <row r="308" spans="2:21" ht="31.5" customHeight="1">
      <c r="B308" s="8">
        <v>305</v>
      </c>
      <c r="C308" s="7" t="s">
        <v>1606</v>
      </c>
      <c r="D308" s="7"/>
      <c r="E308" s="7"/>
      <c r="F308" s="7" t="s">
        <v>794</v>
      </c>
      <c r="G308" s="7" t="s">
        <v>171</v>
      </c>
      <c r="H308" s="7" t="s">
        <v>1607</v>
      </c>
      <c r="I308" s="29" t="s">
        <v>597</v>
      </c>
      <c r="J308" s="7" t="str">
        <f t="shared" si="8"/>
        <v xml:space="preserve">5 </v>
      </c>
      <c r="K308" s="7" t="str">
        <f t="shared" si="9"/>
        <v>20</v>
      </c>
      <c r="L308" s="7" t="s">
        <v>1605</v>
      </c>
      <c r="M308" s="7"/>
      <c r="N308" s="7"/>
      <c r="O308" s="7" t="s">
        <v>0</v>
      </c>
      <c r="P308" s="7"/>
      <c r="Q308" s="7"/>
      <c r="R308" s="7"/>
      <c r="S308" s="7" t="s">
        <v>1528</v>
      </c>
      <c r="T308" s="7"/>
      <c r="U308" s="31"/>
    </row>
    <row r="309" spans="2:21" ht="31.5" customHeight="1">
      <c r="B309" s="8">
        <v>306</v>
      </c>
      <c r="C309" s="7" t="s">
        <v>1476</v>
      </c>
      <c r="D309" s="7"/>
      <c r="E309" s="7"/>
      <c r="F309" s="7" t="s">
        <v>89</v>
      </c>
      <c r="G309" s="7" t="s">
        <v>1609</v>
      </c>
      <c r="H309" s="7" t="s">
        <v>1608</v>
      </c>
      <c r="I309" s="29" t="s">
        <v>1509</v>
      </c>
      <c r="J309" s="7" t="str">
        <f t="shared" si="8"/>
        <v xml:space="preserve">5 </v>
      </c>
      <c r="K309" s="7">
        <v>300</v>
      </c>
      <c r="L309" s="7" t="s">
        <v>1530</v>
      </c>
      <c r="M309" s="7"/>
      <c r="N309" s="7"/>
      <c r="O309" s="7" t="s">
        <v>0</v>
      </c>
      <c r="P309" s="7"/>
      <c r="Q309" s="7"/>
      <c r="R309" s="7"/>
      <c r="S309" s="7" t="s">
        <v>1528</v>
      </c>
      <c r="T309" s="7"/>
      <c r="U309" s="31"/>
    </row>
    <row r="310" spans="2:21" ht="31.5" customHeight="1">
      <c r="B310" s="8">
        <v>307</v>
      </c>
      <c r="C310" s="7" t="s">
        <v>1477</v>
      </c>
      <c r="D310" s="7"/>
      <c r="E310" s="7"/>
      <c r="F310" s="7" t="s">
        <v>1</v>
      </c>
      <c r="G310" s="7" t="s">
        <v>217</v>
      </c>
      <c r="H310" s="7" t="s">
        <v>217</v>
      </c>
      <c r="I310" s="29" t="s">
        <v>145</v>
      </c>
      <c r="J310" s="7" t="str">
        <f t="shared" si="8"/>
        <v xml:space="preserve">3 </v>
      </c>
      <c r="K310" s="7" t="str">
        <f t="shared" si="9"/>
        <v>15</v>
      </c>
      <c r="L310" s="7" t="s">
        <v>1612</v>
      </c>
      <c r="M310" s="7"/>
      <c r="N310" s="7"/>
      <c r="O310" s="7" t="s">
        <v>0</v>
      </c>
      <c r="P310" s="7" t="s">
        <v>1613</v>
      </c>
      <c r="Q310" s="7" t="s">
        <v>1610</v>
      </c>
      <c r="R310" s="7"/>
      <c r="S310" s="7" t="s">
        <v>1528</v>
      </c>
      <c r="T310" s="7"/>
      <c r="U310" s="31"/>
    </row>
    <row r="311" spans="2:21" ht="31.5" customHeight="1">
      <c r="B311" s="8">
        <v>308</v>
      </c>
      <c r="C311" s="7" t="s">
        <v>1478</v>
      </c>
      <c r="D311" s="7"/>
      <c r="E311" s="7"/>
      <c r="F311" s="7" t="s">
        <v>1614</v>
      </c>
      <c r="G311" s="7" t="s">
        <v>171</v>
      </c>
      <c r="H311" s="7" t="s">
        <v>171</v>
      </c>
      <c r="I311" s="29" t="s">
        <v>1489</v>
      </c>
      <c r="J311" s="7" t="str">
        <f t="shared" si="8"/>
        <v xml:space="preserve">5 </v>
      </c>
      <c r="K311" s="7" t="str">
        <f t="shared" si="9"/>
        <v>15</v>
      </c>
      <c r="L311" s="7" t="s">
        <v>1530</v>
      </c>
      <c r="M311" s="7"/>
      <c r="N311" s="7"/>
      <c r="O311" s="7" t="s">
        <v>0</v>
      </c>
      <c r="P311" s="7" t="s">
        <v>1615</v>
      </c>
      <c r="Q311" s="7"/>
      <c r="R311" s="7"/>
      <c r="S311" s="7" t="s">
        <v>1528</v>
      </c>
      <c r="T311" s="7"/>
      <c r="U311" s="31"/>
    </row>
    <row r="312" spans="2:21" ht="31.5" customHeight="1">
      <c r="B312" s="8">
        <v>309</v>
      </c>
      <c r="C312" s="7" t="s">
        <v>1479</v>
      </c>
      <c r="D312" s="7"/>
      <c r="E312" s="7"/>
      <c r="F312" s="7" t="s">
        <v>1</v>
      </c>
      <c r="G312" s="7" t="s">
        <v>517</v>
      </c>
      <c r="H312" s="7" t="s">
        <v>517</v>
      </c>
      <c r="I312" s="29" t="s">
        <v>1489</v>
      </c>
      <c r="J312" s="7" t="str">
        <f t="shared" si="8"/>
        <v xml:space="preserve">5 </v>
      </c>
      <c r="K312" s="7" t="str">
        <f t="shared" si="9"/>
        <v>15</v>
      </c>
      <c r="L312" s="7" t="s">
        <v>1555</v>
      </c>
      <c r="M312" s="7"/>
      <c r="N312" s="7"/>
      <c r="O312" s="7" t="s">
        <v>0</v>
      </c>
      <c r="P312" s="7"/>
      <c r="Q312" s="7"/>
      <c r="R312" s="7"/>
      <c r="S312" s="7" t="s">
        <v>1528</v>
      </c>
      <c r="T312" s="7"/>
      <c r="U312" s="31"/>
    </row>
    <row r="313" spans="2:21" ht="31.5" customHeight="1">
      <c r="B313" s="8">
        <v>310</v>
      </c>
      <c r="C313" s="7" t="s">
        <v>1480</v>
      </c>
      <c r="D313" s="7"/>
      <c r="E313" s="7"/>
      <c r="F313" s="7" t="s">
        <v>94</v>
      </c>
      <c r="G313" s="7" t="s">
        <v>1616</v>
      </c>
      <c r="H313" s="7" t="s">
        <v>1617</v>
      </c>
      <c r="I313" s="29" t="s">
        <v>1510</v>
      </c>
      <c r="J313" s="7" t="str">
        <f t="shared" si="8"/>
        <v xml:space="preserve">5 </v>
      </c>
      <c r="K313" s="7" t="str">
        <f t="shared" si="9"/>
        <v>25</v>
      </c>
      <c r="L313" s="7" t="s">
        <v>1605</v>
      </c>
      <c r="M313" s="7" t="s">
        <v>1511</v>
      </c>
      <c r="N313" s="7"/>
      <c r="O313" s="7" t="s">
        <v>0</v>
      </c>
      <c r="P313" s="7"/>
      <c r="Q313" s="7"/>
      <c r="R313" s="7"/>
      <c r="S313" s="7" t="s">
        <v>1528</v>
      </c>
      <c r="T313" s="7"/>
      <c r="U313" s="31"/>
    </row>
    <row r="314" spans="2:21" ht="31.5" customHeight="1">
      <c r="B314" s="8">
        <v>311</v>
      </c>
      <c r="C314" s="7" t="s">
        <v>1481</v>
      </c>
      <c r="D314" s="7"/>
      <c r="E314" s="7"/>
      <c r="F314" s="7" t="s">
        <v>1395</v>
      </c>
      <c r="G314" s="7" t="s">
        <v>217</v>
      </c>
      <c r="H314" s="7" t="s">
        <v>1619</v>
      </c>
      <c r="I314" s="29" t="s">
        <v>202</v>
      </c>
      <c r="J314" s="7" t="str">
        <f t="shared" si="8"/>
        <v>10</v>
      </c>
      <c r="K314" s="7">
        <v>100</v>
      </c>
      <c r="L314" s="7" t="s">
        <v>1605</v>
      </c>
      <c r="M314" s="7" t="s">
        <v>1512</v>
      </c>
      <c r="N314" s="7"/>
      <c r="O314" s="7" t="s">
        <v>0</v>
      </c>
      <c r="P314" s="7"/>
      <c r="Q314" s="7" t="s">
        <v>1618</v>
      </c>
      <c r="R314" s="7"/>
      <c r="S314" s="7" t="s">
        <v>1528</v>
      </c>
      <c r="T314" s="7"/>
      <c r="U314" s="31"/>
    </row>
    <row r="315" spans="2:21" ht="31.5" customHeight="1">
      <c r="B315" s="8">
        <v>312</v>
      </c>
      <c r="C315" s="7" t="s">
        <v>1482</v>
      </c>
      <c r="D315" s="7"/>
      <c r="E315" s="7"/>
      <c r="F315" s="7" t="s">
        <v>1</v>
      </c>
      <c r="G315" s="7" t="s">
        <v>217</v>
      </c>
      <c r="H315" s="7" t="s">
        <v>217</v>
      </c>
      <c r="I315" s="29" t="s">
        <v>194</v>
      </c>
      <c r="J315" s="7" t="str">
        <f t="shared" si="8"/>
        <v xml:space="preserve">2 </v>
      </c>
      <c r="K315" s="7" t="str">
        <f t="shared" si="9"/>
        <v>15</v>
      </c>
      <c r="L315" s="7" t="s">
        <v>1620</v>
      </c>
      <c r="M315" s="7" t="s">
        <v>1513</v>
      </c>
      <c r="N315" s="7"/>
      <c r="O315" s="7" t="s">
        <v>0</v>
      </c>
      <c r="P315" s="7"/>
      <c r="Q315" s="7" t="s">
        <v>1621</v>
      </c>
      <c r="R315" s="7"/>
      <c r="S315" s="7" t="s">
        <v>1528</v>
      </c>
      <c r="T315" s="7"/>
      <c r="U315" s="31"/>
    </row>
    <row r="316" spans="2:21" ht="31.5" customHeight="1">
      <c r="B316" s="8">
        <v>313</v>
      </c>
      <c r="C316" s="7" t="s">
        <v>1483</v>
      </c>
      <c r="D316" s="7"/>
      <c r="E316" s="7"/>
      <c r="F316" s="7" t="s">
        <v>794</v>
      </c>
      <c r="G316" s="7" t="s">
        <v>1622</v>
      </c>
      <c r="H316" s="7" t="s">
        <v>1623</v>
      </c>
      <c r="I316" s="29" t="s">
        <v>145</v>
      </c>
      <c r="J316" s="7" t="str">
        <f t="shared" si="8"/>
        <v xml:space="preserve">3 </v>
      </c>
      <c r="K316" s="7" t="str">
        <f t="shared" si="9"/>
        <v>15</v>
      </c>
      <c r="L316" s="7" t="s">
        <v>1581</v>
      </c>
      <c r="M316" s="7" t="s">
        <v>1514</v>
      </c>
      <c r="N316" s="7"/>
      <c r="O316" s="7" t="s">
        <v>0</v>
      </c>
      <c r="P316" s="7"/>
      <c r="Q316" s="7"/>
      <c r="R316" s="7"/>
      <c r="S316" s="7" t="s">
        <v>1528</v>
      </c>
      <c r="T316" s="7"/>
      <c r="U316" s="31"/>
    </row>
    <row r="317" spans="2:21" ht="31.5" customHeight="1">
      <c r="B317" s="8">
        <v>314</v>
      </c>
      <c r="C317" s="7" t="s">
        <v>306</v>
      </c>
      <c r="D317" s="7"/>
      <c r="E317" s="7"/>
      <c r="F317" s="7" t="s">
        <v>794</v>
      </c>
      <c r="G317" s="7" t="s">
        <v>217</v>
      </c>
      <c r="H317" s="7" t="s">
        <v>217</v>
      </c>
      <c r="I317" s="29" t="s">
        <v>224</v>
      </c>
      <c r="J317" s="7" t="str">
        <f t="shared" si="8"/>
        <v>15</v>
      </c>
      <c r="K317" s="7" t="str">
        <f t="shared" si="9"/>
        <v>50</v>
      </c>
      <c r="L317" s="7" t="s">
        <v>1546</v>
      </c>
      <c r="M317" s="7"/>
      <c r="N317" s="7"/>
      <c r="O317" s="7" t="s">
        <v>0</v>
      </c>
      <c r="P317" s="7"/>
      <c r="Q317" s="7"/>
      <c r="R317" s="7"/>
      <c r="S317" s="7" t="s">
        <v>1528</v>
      </c>
      <c r="T317" s="7"/>
      <c r="U317" s="31"/>
    </row>
    <row r="318" spans="2:21" ht="31.5" customHeight="1">
      <c r="B318" s="8">
        <v>315</v>
      </c>
      <c r="C318" s="7" t="s">
        <v>1484</v>
      </c>
      <c r="D318" s="7"/>
      <c r="E318" s="7"/>
      <c r="F318" s="7" t="s">
        <v>1</v>
      </c>
      <c r="G318" s="7" t="s">
        <v>217</v>
      </c>
      <c r="H318" s="7" t="s">
        <v>217</v>
      </c>
      <c r="I318" s="29"/>
      <c r="J318" s="7" t="str">
        <f t="shared" si="8"/>
        <v/>
      </c>
      <c r="K318" s="7"/>
      <c r="L318" s="7" t="s">
        <v>1555</v>
      </c>
      <c r="M318" s="7"/>
      <c r="N318" s="7"/>
      <c r="O318" s="7" t="s">
        <v>0</v>
      </c>
      <c r="P318" s="7"/>
      <c r="Q318" s="7" t="s">
        <v>1624</v>
      </c>
      <c r="R318" s="7"/>
      <c r="S318" s="7" t="s">
        <v>1528</v>
      </c>
      <c r="T318" s="7"/>
      <c r="U318" s="31"/>
    </row>
    <row r="319" spans="2:21" ht="31.5" customHeight="1">
      <c r="B319" s="8"/>
      <c r="C319" s="7"/>
      <c r="D319" s="7"/>
      <c r="E319" s="7"/>
      <c r="F319" s="7"/>
      <c r="G319" s="7"/>
      <c r="H319" s="7"/>
      <c r="I319" s="29"/>
      <c r="J319" s="7"/>
      <c r="K319" s="7"/>
      <c r="L319" s="7"/>
      <c r="M319" s="7"/>
      <c r="N319" s="7"/>
      <c r="O319" s="7"/>
      <c r="P319" s="7"/>
      <c r="Q319" s="7"/>
      <c r="R319" s="7"/>
      <c r="S319" s="7"/>
      <c r="T319" s="7"/>
      <c r="U319" s="31"/>
    </row>
    <row r="320" spans="2:21" ht="31.5" customHeight="1">
      <c r="B320" s="8"/>
      <c r="C320" s="7"/>
      <c r="D320" s="7"/>
      <c r="E320" s="7"/>
      <c r="F320" s="7"/>
      <c r="G320" s="7"/>
      <c r="H320" s="7"/>
      <c r="I320" s="29"/>
      <c r="J320" s="7"/>
      <c r="K320" s="7"/>
      <c r="L320" s="7"/>
      <c r="M320" s="7"/>
      <c r="N320" s="7"/>
      <c r="O320" s="7"/>
      <c r="P320" s="7"/>
      <c r="Q320" s="7"/>
      <c r="R320" s="7"/>
      <c r="S320" s="7"/>
      <c r="T320" s="7"/>
      <c r="U320" s="31"/>
    </row>
    <row r="321" spans="2:21" ht="31.5" customHeight="1">
      <c r="B321" s="8"/>
      <c r="C321" s="7"/>
      <c r="D321" s="7"/>
      <c r="E321" s="8"/>
      <c r="F321" s="8"/>
      <c r="G321" s="8"/>
      <c r="H321" s="7"/>
      <c r="I321" s="8"/>
      <c r="J321" s="8"/>
      <c r="K321" s="8"/>
      <c r="L321" s="8"/>
      <c r="M321" s="7"/>
      <c r="N321" s="8"/>
      <c r="O321" s="8"/>
      <c r="P321" s="8"/>
      <c r="Q321" s="8"/>
      <c r="R321" s="8"/>
      <c r="S321" s="8"/>
      <c r="T321" s="8"/>
      <c r="U321" s="26"/>
    </row>
    <row r="322" spans="2:21" ht="31.5" customHeight="1">
      <c r="B322" s="8"/>
      <c r="C322" s="7"/>
      <c r="D322" s="7"/>
      <c r="E322" s="8"/>
      <c r="F322" s="8"/>
      <c r="G322" s="8"/>
      <c r="H322" s="7"/>
      <c r="I322" s="8"/>
      <c r="J322" s="8"/>
      <c r="K322" s="8"/>
      <c r="L322" s="8"/>
      <c r="M322" s="7"/>
      <c r="N322" s="8"/>
      <c r="O322" s="8"/>
      <c r="P322" s="8"/>
      <c r="Q322" s="8"/>
      <c r="R322" s="8"/>
      <c r="S322" s="8"/>
      <c r="T322" s="8"/>
      <c r="U322" s="26"/>
    </row>
  </sheetData>
  <autoFilter ref="B3:U268" xr:uid="{BBB87B03-D4FA-48F4-9C03-BE62674D324C}">
    <sortState xmlns:xlrd2="http://schemas.microsoft.com/office/spreadsheetml/2017/richdata2" ref="B4:U263">
      <sortCondition ref="B3:B263"/>
    </sortState>
  </autoFilter>
  <phoneticPr fontId="3" type="noConversion"/>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3E0E6876-8CD0-4272-BD19-50E57E670D58}">
          <x14:formula1>
            <xm:f>Liste!$E$1:$E$2</xm:f>
          </x14:formula1>
          <xm:sqref>O240:O242 O96:O170 O174:O231 O4:O94</xm:sqref>
        </x14:dataValidation>
        <x14:dataValidation type="list" allowBlank="1" showInputMessage="1" showErrorMessage="1" xr:uid="{BDAC0FB8-8158-4B16-A601-0D7ABBB6F62D}">
          <x14:formula1>
            <xm:f>Liste!$A$1:$A$13</xm:f>
          </x14:formula1>
          <xm:sqref>E4:E242 E262:E263</xm:sqref>
        </x14:dataValidation>
        <x14:dataValidation type="list" allowBlank="1" showInputMessage="1" showErrorMessage="1" xr:uid="{EBB14893-6176-4E41-BD56-02ACAC58742F}">
          <x14:formula1>
            <xm:f>Liste!$C:$C</xm:f>
          </x14:formula1>
          <xm:sqref>L1:L94 L291:L292 L298 L294:L296 L96:L270 L273:L289 L303:L1048576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67DBF-8EAA-47DD-BC14-E67295639DD5}">
  <dimension ref="A1:E37"/>
  <sheetViews>
    <sheetView topLeftCell="A7" workbookViewId="0">
      <selection activeCell="C37" sqref="C37"/>
    </sheetView>
  </sheetViews>
  <sheetFormatPr defaultColWidth="10.90625" defaultRowHeight="14.5"/>
  <cols>
    <col min="1" max="1" width="17.08984375" customWidth="1"/>
  </cols>
  <sheetData>
    <row r="1" spans="1:5">
      <c r="A1" t="s">
        <v>209</v>
      </c>
      <c r="C1" t="s">
        <v>85</v>
      </c>
      <c r="E1" t="s">
        <v>0</v>
      </c>
    </row>
    <row r="2" spans="1:5">
      <c r="A2" t="s">
        <v>80</v>
      </c>
      <c r="C2" t="s">
        <v>86</v>
      </c>
      <c r="E2" t="s">
        <v>139</v>
      </c>
    </row>
    <row r="3" spans="1:5">
      <c r="A3" t="s">
        <v>81</v>
      </c>
      <c r="C3" t="s">
        <v>1530</v>
      </c>
    </row>
    <row r="4" spans="1:5">
      <c r="A4" t="s">
        <v>244</v>
      </c>
      <c r="C4" t="s">
        <v>87</v>
      </c>
    </row>
    <row r="5" spans="1:5">
      <c r="A5" t="s">
        <v>214</v>
      </c>
      <c r="C5" t="s">
        <v>4</v>
      </c>
    </row>
    <row r="6" spans="1:5">
      <c r="A6" t="s">
        <v>216</v>
      </c>
      <c r="C6" t="s">
        <v>196</v>
      </c>
    </row>
    <row r="7" spans="1:5">
      <c r="A7" t="s">
        <v>265</v>
      </c>
      <c r="C7" t="s">
        <v>200</v>
      </c>
    </row>
    <row r="8" spans="1:5">
      <c r="A8" t="s">
        <v>87</v>
      </c>
      <c r="C8" t="s">
        <v>1231</v>
      </c>
    </row>
    <row r="9" spans="1:5">
      <c r="A9" t="s">
        <v>376</v>
      </c>
      <c r="C9" t="s">
        <v>1016</v>
      </c>
    </row>
    <row r="10" spans="1:5">
      <c r="A10" t="s">
        <v>1180</v>
      </c>
      <c r="C10" t="s">
        <v>1047</v>
      </c>
    </row>
    <row r="11" spans="1:5">
      <c r="A11" t="s">
        <v>310</v>
      </c>
      <c r="C11" t="s">
        <v>1532</v>
      </c>
    </row>
    <row r="12" spans="1:5">
      <c r="A12" t="s">
        <v>303</v>
      </c>
      <c r="C12" t="s">
        <v>1531</v>
      </c>
    </row>
    <row r="13" spans="1:5">
      <c r="A13" t="s">
        <v>1215</v>
      </c>
      <c r="C13" t="s">
        <v>1188</v>
      </c>
    </row>
    <row r="14" spans="1:5">
      <c r="C14" t="s">
        <v>1206</v>
      </c>
    </row>
    <row r="15" spans="1:5">
      <c r="C15" t="s">
        <v>1355</v>
      </c>
    </row>
    <row r="16" spans="1:5">
      <c r="C16" t="s">
        <v>1576</v>
      </c>
    </row>
    <row r="17" spans="3:3">
      <c r="C17" t="s">
        <v>1401</v>
      </c>
    </row>
    <row r="18" spans="3:3">
      <c r="C18" t="s">
        <v>1402</v>
      </c>
    </row>
    <row r="19" spans="3:3">
      <c r="C19" t="s">
        <v>1571</v>
      </c>
    </row>
    <row r="20" spans="3:3">
      <c r="C20" t="s">
        <v>1427</v>
      </c>
    </row>
    <row r="21" spans="3:3">
      <c r="C21" t="s">
        <v>1432</v>
      </c>
    </row>
    <row r="22" spans="3:3">
      <c r="C22" t="s">
        <v>1597</v>
      </c>
    </row>
    <row r="23" spans="3:3">
      <c r="C23" t="s">
        <v>1539</v>
      </c>
    </row>
    <row r="24" spans="3:3">
      <c r="C24" t="s">
        <v>1541</v>
      </c>
    </row>
    <row r="25" spans="3:3">
      <c r="C25" t="s">
        <v>1544</v>
      </c>
    </row>
    <row r="26" spans="3:3">
      <c r="C26" t="s">
        <v>1546</v>
      </c>
    </row>
    <row r="27" spans="3:3">
      <c r="C27" t="s">
        <v>1551</v>
      </c>
    </row>
    <row r="28" spans="3:3">
      <c r="C28" t="s">
        <v>1553</v>
      </c>
    </row>
    <row r="29" spans="3:3">
      <c r="C29" t="s">
        <v>1555</v>
      </c>
    </row>
    <row r="30" spans="3:3">
      <c r="C30" t="s">
        <v>1566</v>
      </c>
    </row>
    <row r="31" spans="3:3">
      <c r="C31" t="s">
        <v>1570</v>
      </c>
    </row>
    <row r="32" spans="3:3">
      <c r="C32" t="s">
        <v>1515</v>
      </c>
    </row>
    <row r="33" spans="3:3">
      <c r="C33" t="s">
        <v>1581</v>
      </c>
    </row>
    <row r="34" spans="3:3">
      <c r="C34" t="s">
        <v>1605</v>
      </c>
    </row>
    <row r="35" spans="3:3">
      <c r="C35" t="s">
        <v>1611</v>
      </c>
    </row>
    <row r="36" spans="3:3">
      <c r="C36" t="s">
        <v>1612</v>
      </c>
    </row>
    <row r="37" spans="3:3">
      <c r="C37" t="s">
        <v>1620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A1EE4-8210-4D89-B246-CF3E31240EC9}">
  <dimension ref="A1:I80"/>
  <sheetViews>
    <sheetView workbookViewId="0">
      <selection activeCell="I80" sqref="I80"/>
    </sheetView>
  </sheetViews>
  <sheetFormatPr defaultColWidth="10.90625" defaultRowHeight="14.5"/>
  <cols>
    <col min="9" max="9" width="15" customWidth="1"/>
  </cols>
  <sheetData>
    <row r="1" spans="1:2">
      <c r="A1">
        <v>80</v>
      </c>
      <c r="B1">
        <v>9</v>
      </c>
    </row>
    <row r="80" spans="9:9">
      <c r="I80"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AC56C-EAC3-4E74-A163-6601F0E4C42E}">
  <dimension ref="A1:I80"/>
  <sheetViews>
    <sheetView workbookViewId="0">
      <selection activeCell="I80" sqref="I80"/>
    </sheetView>
  </sheetViews>
  <sheetFormatPr defaultColWidth="10.90625" defaultRowHeight="14.5"/>
  <cols>
    <col min="9" max="9" width="15" customWidth="1"/>
  </cols>
  <sheetData>
    <row r="1" spans="1:2">
      <c r="A1">
        <v>80</v>
      </c>
      <c r="B1">
        <v>9</v>
      </c>
    </row>
    <row r="80" spans="9:9">
      <c r="I8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Extraction des Fonds</vt:lpstr>
      <vt:lpstr>Liste Fonds</vt:lpstr>
      <vt:lpstr>Liste</vt:lpstr>
      <vt:lpstr>UPSLIDE_UndoFormatting</vt:lpstr>
      <vt:lpstr>UPSLIDE_Undo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dc:creator>
  <cp:lastModifiedBy>Joshua TAIEB</cp:lastModifiedBy>
  <dcterms:created xsi:type="dcterms:W3CDTF">2019-12-23T16:38:15Z</dcterms:created>
  <dcterms:modified xsi:type="dcterms:W3CDTF">2024-12-11T18:08:07Z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{F6122C13-1CCF-483B-BF63-00E705741920}</vt:lpwstr>
  </property>
</Properties>
</file>