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lieppieters/GIT/MyFolder/"/>
    </mc:Choice>
  </mc:AlternateContent>
  <xr:revisionPtr revIDLastSave="0" documentId="13_ncr:1_{FE58EE23-03EC-0D4A-8111-08BA6296C698}" xr6:coauthVersionLast="36" xr6:coauthVersionMax="36" xr10:uidLastSave="{00000000-0000-0000-0000-000000000000}"/>
  <bookViews>
    <workbookView xWindow="0" yWindow="460" windowWidth="28800" windowHeight="18000" tabRatio="500" xr2:uid="{00000000-000D-0000-FFFF-FFFF00000000}"/>
  </bookViews>
  <sheets>
    <sheet name="Maandelijks verbruik" sheetId="1" r:id="rId1"/>
    <sheet name="Grafiek 30 dagen" sheetId="5" r:id="rId2"/>
    <sheet name="MonthlyGas" sheetId="6" r:id="rId3"/>
    <sheet name="PivotGasByMonth" sheetId="24" r:id="rId4"/>
    <sheet name="PivotGasByYear" sheetId="25" r:id="rId5"/>
    <sheet name="MonthlySolar" sheetId="9" r:id="rId6"/>
    <sheet name="PivotSolarByMonth" sheetId="10" r:id="rId7"/>
    <sheet name="PivotSolarByYear" sheetId="11" r:id="rId8"/>
    <sheet name="MonthlyWater" sheetId="13" r:id="rId9"/>
    <sheet name="PivotWaterByMonth" sheetId="19" r:id="rId10"/>
    <sheet name="PivotWaterByYear" sheetId="17" r:id="rId11"/>
  </sheets>
  <definedNames>
    <definedName name="_xlnm._FilterDatabase" localSheetId="0" hidden="1">'Maandelijks verbruik'!$A$1:$AG$104</definedName>
    <definedName name="_xlnm._FilterDatabase" localSheetId="5" hidden="1">MonthlySolar!$A$1:$D$190</definedName>
    <definedName name="_xlnm.Print_Titles" localSheetId="4">PivotGasByYear!$A:$A,PivotGasByYear!$36:$37</definedName>
    <definedName name="BTW" localSheetId="5">#REF!</definedName>
    <definedName name="BTW" localSheetId="8">#REF!</definedName>
    <definedName name="BTW">#REF!</definedName>
    <definedName name="BTW_Percent" localSheetId="5">#REF!</definedName>
    <definedName name="BTW_Percent" localSheetId="8">#REF!</definedName>
    <definedName name="BTW_Percent">#REF!</definedName>
    <definedName name="Dertig">'Maandelijks verbruik'!$AG$1</definedName>
    <definedName name="Koers" localSheetId="5">#REF!</definedName>
    <definedName name="Koers" localSheetId="8">#REF!</definedName>
    <definedName name="Koers">#REF!</definedName>
    <definedName name="Maand" localSheetId="5">#REF!</definedName>
    <definedName name="Maand" localSheetId="8">#REF!</definedName>
    <definedName name="Maand">#REF!</definedName>
    <definedName name="meterstandOud">'Maandelijks verbruik'!$D$1</definedName>
    <definedName name="VAL" localSheetId="5">#REF!</definedName>
    <definedName name="VAL" localSheetId="8">#REF!</definedName>
    <definedName name="VAL">#REF!</definedName>
  </definedNames>
  <calcPr calcId="181029"/>
  <pivotCaches>
    <pivotCache cacheId="0" r:id="rId12"/>
    <pivotCache cacheId="1" r:id="rId13"/>
    <pivotCache cacheId="2" r:id="rId1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1" l="1"/>
  <c r="H105" i="1"/>
  <c r="I105" i="1" s="1"/>
  <c r="J105" i="1"/>
  <c r="P105" i="1" s="1"/>
  <c r="Q105" i="1" s="1"/>
  <c r="K105" i="1"/>
  <c r="L105" i="1"/>
  <c r="M105" i="1"/>
  <c r="N105" i="1"/>
  <c r="R105" i="1"/>
  <c r="O105" i="1" l="1"/>
  <c r="E104" i="1"/>
  <c r="H104" i="1"/>
  <c r="I104" i="1" s="1"/>
  <c r="O104" i="1" s="1"/>
  <c r="J104" i="1"/>
  <c r="L104" i="1"/>
  <c r="M104" i="1"/>
  <c r="P104" i="1"/>
  <c r="Q104" i="1" s="1"/>
  <c r="N104" i="1" l="1"/>
  <c r="I103" i="1"/>
  <c r="E103" i="1"/>
  <c r="K104" i="1" s="1"/>
  <c r="R104" i="1" s="1"/>
  <c r="H103" i="1"/>
  <c r="J103" i="1"/>
  <c r="L103" i="1"/>
  <c r="P103" i="1" s="1"/>
  <c r="Q103" i="1" s="1"/>
  <c r="M103" i="1"/>
  <c r="O103" i="1" l="1"/>
  <c r="N103" i="1"/>
  <c r="E102" i="1"/>
  <c r="H102" i="1"/>
  <c r="I102" i="1" s="1"/>
  <c r="J102" i="1"/>
  <c r="L102" i="1"/>
  <c r="P102" i="1" s="1"/>
  <c r="Q102" i="1" s="1"/>
  <c r="M102" i="1"/>
  <c r="K103" i="1" l="1"/>
  <c r="R103" i="1" s="1"/>
  <c r="O102" i="1"/>
  <c r="N102" i="1"/>
  <c r="E101" i="1"/>
  <c r="K102" i="1" s="1"/>
  <c r="R102" i="1" s="1"/>
  <c r="H101" i="1"/>
  <c r="I101" i="1" s="1"/>
  <c r="O101" i="1" s="1"/>
  <c r="J101" i="1"/>
  <c r="L101" i="1"/>
  <c r="M101" i="1"/>
  <c r="P101" i="1" l="1"/>
  <c r="Q101" i="1" s="1"/>
  <c r="N101" i="1"/>
  <c r="E100" i="1"/>
  <c r="K101" i="1" s="1"/>
  <c r="R101" i="1" s="1"/>
  <c r="H100" i="1"/>
  <c r="I100" i="1" s="1"/>
  <c r="J100" i="1"/>
  <c r="L100" i="1"/>
  <c r="M100" i="1"/>
  <c r="P100" i="1" l="1"/>
  <c r="Q100" i="1" s="1"/>
  <c r="O100" i="1"/>
  <c r="N100" i="1"/>
  <c r="E99" i="1"/>
  <c r="K100" i="1" s="1"/>
  <c r="R100" i="1" s="1"/>
  <c r="H99" i="1"/>
  <c r="I99" i="1" s="1"/>
  <c r="J99" i="1"/>
  <c r="L99" i="1"/>
  <c r="M99" i="1"/>
  <c r="N99" i="1" l="1"/>
  <c r="O99" i="1"/>
  <c r="P99" i="1"/>
  <c r="Q99" i="1" s="1"/>
  <c r="C98" i="6" s="1"/>
  <c r="A98" i="6"/>
  <c r="D98" i="6"/>
  <c r="B98" i="6" s="1"/>
  <c r="E98" i="1" l="1"/>
  <c r="H98" i="1"/>
  <c r="I98" i="1" s="1"/>
  <c r="J98" i="1"/>
  <c r="L98" i="1"/>
  <c r="M98" i="1"/>
  <c r="P98" i="1" l="1"/>
  <c r="Q98" i="1" s="1"/>
  <c r="C97" i="6" s="1"/>
  <c r="O98" i="1"/>
  <c r="N98" i="1"/>
  <c r="K99" i="1"/>
  <c r="R99" i="1" s="1"/>
  <c r="A97" i="6"/>
  <c r="D97" i="6"/>
  <c r="B97" i="6" s="1"/>
  <c r="E97" i="1"/>
  <c r="K97" i="1" s="1"/>
  <c r="H97" i="1"/>
  <c r="I97" i="1" s="1"/>
  <c r="J97" i="1"/>
  <c r="L97" i="1"/>
  <c r="M97" i="1"/>
  <c r="K98" i="1" l="1"/>
  <c r="R98" i="1" s="1"/>
  <c r="R97" i="1"/>
  <c r="P97" i="1"/>
  <c r="Q97" i="1" s="1"/>
  <c r="C96" i="6" s="1"/>
  <c r="O97" i="1"/>
  <c r="N97" i="1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A3" i="6"/>
  <c r="D3" i="6"/>
  <c r="B3" i="6" s="1"/>
  <c r="A4" i="6"/>
  <c r="D4" i="6"/>
  <c r="B4" i="6" s="1"/>
  <c r="A5" i="6"/>
  <c r="D5" i="6"/>
  <c r="B5" i="6" s="1"/>
  <c r="A6" i="6"/>
  <c r="D6" i="6"/>
  <c r="B6" i="6" s="1"/>
  <c r="A7" i="6"/>
  <c r="D7" i="6"/>
  <c r="B7" i="6" s="1"/>
  <c r="A8" i="6"/>
  <c r="D8" i="6"/>
  <c r="B8" i="6" s="1"/>
  <c r="A9" i="6"/>
  <c r="D9" i="6"/>
  <c r="B9" i="6" s="1"/>
  <c r="A10" i="6"/>
  <c r="D10" i="6"/>
  <c r="B10" i="6" s="1"/>
  <c r="A11" i="6"/>
  <c r="D11" i="6"/>
  <c r="B11" i="6" s="1"/>
  <c r="A12" i="6"/>
  <c r="D12" i="6"/>
  <c r="B12" i="6" s="1"/>
  <c r="A13" i="6"/>
  <c r="D13" i="6"/>
  <c r="B13" i="6" s="1"/>
  <c r="A14" i="6"/>
  <c r="D14" i="6"/>
  <c r="B14" i="6" s="1"/>
  <c r="A15" i="6"/>
  <c r="D15" i="6"/>
  <c r="B15" i="6" s="1"/>
  <c r="A16" i="6"/>
  <c r="D16" i="6"/>
  <c r="B16" i="6" s="1"/>
  <c r="A17" i="6"/>
  <c r="D17" i="6"/>
  <c r="B17" i="6" s="1"/>
  <c r="A18" i="6"/>
  <c r="D18" i="6"/>
  <c r="B18" i="6" s="1"/>
  <c r="A19" i="6"/>
  <c r="D19" i="6"/>
  <c r="B19" i="6" s="1"/>
  <c r="A20" i="6"/>
  <c r="D20" i="6"/>
  <c r="B20" i="6" s="1"/>
  <c r="A21" i="6"/>
  <c r="D21" i="6"/>
  <c r="B21" i="6" s="1"/>
  <c r="A22" i="6"/>
  <c r="D22" i="6"/>
  <c r="B22" i="6" s="1"/>
  <c r="A23" i="6"/>
  <c r="D23" i="6"/>
  <c r="B23" i="6" s="1"/>
  <c r="A24" i="6"/>
  <c r="D24" i="6"/>
  <c r="B24" i="6" s="1"/>
  <c r="A25" i="6"/>
  <c r="D25" i="6"/>
  <c r="B25" i="6" s="1"/>
  <c r="A26" i="6"/>
  <c r="D26" i="6"/>
  <c r="B26" i="6" s="1"/>
  <c r="A27" i="6"/>
  <c r="D27" i="6"/>
  <c r="B27" i="6" s="1"/>
  <c r="A28" i="6"/>
  <c r="D28" i="6"/>
  <c r="B28" i="6" s="1"/>
  <c r="A29" i="6"/>
  <c r="D29" i="6"/>
  <c r="B29" i="6" s="1"/>
  <c r="A30" i="6"/>
  <c r="D30" i="6"/>
  <c r="B30" i="6" s="1"/>
  <c r="A31" i="6"/>
  <c r="D31" i="6"/>
  <c r="B31" i="6" s="1"/>
  <c r="A32" i="6"/>
  <c r="D32" i="6"/>
  <c r="B32" i="6" s="1"/>
  <c r="A33" i="6"/>
  <c r="D33" i="6"/>
  <c r="B33" i="6" s="1"/>
  <c r="A34" i="6"/>
  <c r="D34" i="6"/>
  <c r="B34" i="6" s="1"/>
  <c r="A35" i="6"/>
  <c r="D35" i="6"/>
  <c r="B35" i="6" s="1"/>
  <c r="A36" i="6"/>
  <c r="D36" i="6"/>
  <c r="B36" i="6" s="1"/>
  <c r="A37" i="6"/>
  <c r="D37" i="6"/>
  <c r="B37" i="6" s="1"/>
  <c r="A38" i="6"/>
  <c r="D38" i="6"/>
  <c r="B38" i="6" s="1"/>
  <c r="A39" i="6"/>
  <c r="D39" i="6"/>
  <c r="B39" i="6" s="1"/>
  <c r="A40" i="6"/>
  <c r="D40" i="6"/>
  <c r="B40" i="6" s="1"/>
  <c r="A41" i="6"/>
  <c r="D41" i="6"/>
  <c r="B41" i="6" s="1"/>
  <c r="A42" i="6"/>
  <c r="D42" i="6"/>
  <c r="B42" i="6" s="1"/>
  <c r="A43" i="6"/>
  <c r="D43" i="6"/>
  <c r="B43" i="6" s="1"/>
  <c r="A44" i="6"/>
  <c r="D44" i="6"/>
  <c r="B44" i="6" s="1"/>
  <c r="A45" i="6"/>
  <c r="D45" i="6"/>
  <c r="B45" i="6" s="1"/>
  <c r="A46" i="6"/>
  <c r="D46" i="6"/>
  <c r="B46" i="6" s="1"/>
  <c r="A47" i="6"/>
  <c r="D47" i="6"/>
  <c r="B47" i="6" s="1"/>
  <c r="A48" i="6"/>
  <c r="D48" i="6"/>
  <c r="B48" i="6" s="1"/>
  <c r="A49" i="6"/>
  <c r="D49" i="6"/>
  <c r="B49" i="6" s="1"/>
  <c r="A50" i="6"/>
  <c r="D50" i="6"/>
  <c r="B50" i="6" s="1"/>
  <c r="A51" i="6"/>
  <c r="D51" i="6"/>
  <c r="B51" i="6" s="1"/>
  <c r="A52" i="6"/>
  <c r="D52" i="6"/>
  <c r="B52" i="6" s="1"/>
  <c r="A53" i="6"/>
  <c r="D53" i="6"/>
  <c r="B53" i="6" s="1"/>
  <c r="A54" i="6"/>
  <c r="D54" i="6"/>
  <c r="B54" i="6" s="1"/>
  <c r="A55" i="6"/>
  <c r="D55" i="6"/>
  <c r="B55" i="6" s="1"/>
  <c r="A56" i="6"/>
  <c r="D56" i="6"/>
  <c r="B56" i="6" s="1"/>
  <c r="A57" i="6"/>
  <c r="D57" i="6"/>
  <c r="B57" i="6" s="1"/>
  <c r="A58" i="6"/>
  <c r="D58" i="6"/>
  <c r="B58" i="6" s="1"/>
  <c r="A59" i="6"/>
  <c r="D59" i="6"/>
  <c r="B59" i="6" s="1"/>
  <c r="A60" i="6"/>
  <c r="D60" i="6"/>
  <c r="B60" i="6" s="1"/>
  <c r="A61" i="6"/>
  <c r="D61" i="6"/>
  <c r="B61" i="6" s="1"/>
  <c r="A62" i="6"/>
  <c r="D62" i="6"/>
  <c r="B62" i="6" s="1"/>
  <c r="A63" i="6"/>
  <c r="D63" i="6"/>
  <c r="B63" i="6" s="1"/>
  <c r="A64" i="6"/>
  <c r="D64" i="6"/>
  <c r="B64" i="6" s="1"/>
  <c r="A65" i="6"/>
  <c r="D65" i="6"/>
  <c r="B65" i="6" s="1"/>
  <c r="A66" i="6"/>
  <c r="D66" i="6"/>
  <c r="B66" i="6" s="1"/>
  <c r="A67" i="6"/>
  <c r="D67" i="6"/>
  <c r="B67" i="6" s="1"/>
  <c r="A68" i="6"/>
  <c r="D68" i="6"/>
  <c r="B68" i="6" s="1"/>
  <c r="A69" i="6"/>
  <c r="D69" i="6"/>
  <c r="B69" i="6" s="1"/>
  <c r="A70" i="6"/>
  <c r="D70" i="6"/>
  <c r="B70" i="6" s="1"/>
  <c r="A71" i="6"/>
  <c r="D71" i="6"/>
  <c r="B71" i="6" s="1"/>
  <c r="A72" i="6"/>
  <c r="D72" i="6"/>
  <c r="B72" i="6" s="1"/>
  <c r="A73" i="6"/>
  <c r="D73" i="6"/>
  <c r="B73" i="6" s="1"/>
  <c r="A74" i="6"/>
  <c r="D74" i="6"/>
  <c r="B74" i="6" s="1"/>
  <c r="A75" i="6"/>
  <c r="D75" i="6"/>
  <c r="B75" i="6" s="1"/>
  <c r="A76" i="6"/>
  <c r="D76" i="6"/>
  <c r="B76" i="6" s="1"/>
  <c r="A77" i="6"/>
  <c r="D77" i="6"/>
  <c r="B77" i="6" s="1"/>
  <c r="A78" i="6"/>
  <c r="D78" i="6"/>
  <c r="B78" i="6" s="1"/>
  <c r="A79" i="6"/>
  <c r="D79" i="6"/>
  <c r="B79" i="6" s="1"/>
  <c r="A80" i="6"/>
  <c r="D80" i="6"/>
  <c r="B80" i="6" s="1"/>
  <c r="A81" i="6"/>
  <c r="D81" i="6"/>
  <c r="B81" i="6" s="1"/>
  <c r="A82" i="6"/>
  <c r="D82" i="6"/>
  <c r="B82" i="6" s="1"/>
  <c r="A83" i="6"/>
  <c r="D83" i="6"/>
  <c r="B83" i="6" s="1"/>
  <c r="A84" i="6"/>
  <c r="D84" i="6"/>
  <c r="B84" i="6" s="1"/>
  <c r="A85" i="6"/>
  <c r="D85" i="6"/>
  <c r="B85" i="6" s="1"/>
  <c r="A86" i="6"/>
  <c r="D86" i="6"/>
  <c r="B86" i="6" s="1"/>
  <c r="A87" i="6"/>
  <c r="D87" i="6"/>
  <c r="B87" i="6" s="1"/>
  <c r="A88" i="6"/>
  <c r="D88" i="6"/>
  <c r="B88" i="6" s="1"/>
  <c r="A89" i="6"/>
  <c r="D89" i="6"/>
  <c r="B89" i="6" s="1"/>
  <c r="A90" i="6"/>
  <c r="D90" i="6"/>
  <c r="B90" i="6" s="1"/>
  <c r="A91" i="6"/>
  <c r="D91" i="6"/>
  <c r="B91" i="6" s="1"/>
  <c r="A92" i="6"/>
  <c r="D92" i="6"/>
  <c r="B92" i="6" s="1"/>
  <c r="A93" i="6"/>
  <c r="D93" i="6"/>
  <c r="B93" i="6" s="1"/>
  <c r="A94" i="6"/>
  <c r="D94" i="6"/>
  <c r="B94" i="6" s="1"/>
  <c r="A95" i="6"/>
  <c r="D95" i="6"/>
  <c r="B95" i="6" s="1"/>
  <c r="A96" i="6"/>
  <c r="D96" i="6"/>
  <c r="B96" i="6" s="1"/>
  <c r="A99" i="6"/>
  <c r="D99" i="6"/>
  <c r="B99" i="6" s="1"/>
  <c r="A100" i="6"/>
  <c r="D100" i="6"/>
  <c r="B100" i="6" s="1"/>
  <c r="A101" i="6"/>
  <c r="D101" i="6"/>
  <c r="B101" i="6" s="1"/>
  <c r="A102" i="6"/>
  <c r="D102" i="6"/>
  <c r="B102" i="6" s="1"/>
  <c r="A103" i="6"/>
  <c r="D103" i="6"/>
  <c r="B103" i="6" s="1"/>
  <c r="A104" i="6"/>
  <c r="D104" i="6"/>
  <c r="B104" i="6" s="1"/>
  <c r="A105" i="6"/>
  <c r="D105" i="6"/>
  <c r="B105" i="6" s="1"/>
  <c r="A106" i="6"/>
  <c r="D106" i="6"/>
  <c r="B106" i="6" s="1"/>
  <c r="A107" i="6"/>
  <c r="D107" i="6"/>
  <c r="B107" i="6" s="1"/>
  <c r="A108" i="6"/>
  <c r="D108" i="6"/>
  <c r="B108" i="6" s="1"/>
  <c r="A109" i="6"/>
  <c r="D109" i="6"/>
  <c r="B109" i="6" s="1"/>
  <c r="A110" i="6"/>
  <c r="D110" i="6"/>
  <c r="B110" i="6" s="1"/>
  <c r="A111" i="6"/>
  <c r="D111" i="6"/>
  <c r="B111" i="6" s="1"/>
  <c r="A112" i="6"/>
  <c r="D112" i="6"/>
  <c r="B112" i="6" s="1"/>
  <c r="A113" i="6"/>
  <c r="D113" i="6"/>
  <c r="B113" i="6" s="1"/>
  <c r="A114" i="6"/>
  <c r="D114" i="6"/>
  <c r="B114" i="6" s="1"/>
  <c r="A115" i="6"/>
  <c r="D115" i="6"/>
  <c r="B115" i="6" s="1"/>
  <c r="A116" i="6"/>
  <c r="D116" i="6"/>
  <c r="B116" i="6" s="1"/>
  <c r="A117" i="6"/>
  <c r="D117" i="6"/>
  <c r="B117" i="6" s="1"/>
  <c r="A118" i="6"/>
  <c r="D118" i="6"/>
  <c r="B118" i="6" s="1"/>
  <c r="A119" i="6"/>
  <c r="D119" i="6"/>
  <c r="B119" i="6" s="1"/>
  <c r="A120" i="6"/>
  <c r="D120" i="6"/>
  <c r="B120" i="6" s="1"/>
  <c r="A121" i="6"/>
  <c r="D121" i="6"/>
  <c r="B121" i="6" s="1"/>
  <c r="A122" i="6"/>
  <c r="D122" i="6"/>
  <c r="B122" i="6" s="1"/>
  <c r="A123" i="6"/>
  <c r="D123" i="6"/>
  <c r="B123" i="6" s="1"/>
  <c r="A124" i="6"/>
  <c r="D124" i="6"/>
  <c r="B124" i="6" s="1"/>
  <c r="A125" i="6"/>
  <c r="D125" i="6"/>
  <c r="B125" i="6" s="1"/>
  <c r="A126" i="6"/>
  <c r="D126" i="6"/>
  <c r="B126" i="6" s="1"/>
  <c r="A127" i="6"/>
  <c r="D127" i="6"/>
  <c r="B127" i="6" s="1"/>
  <c r="A128" i="6"/>
  <c r="D128" i="6"/>
  <c r="B128" i="6" s="1"/>
  <c r="A129" i="6"/>
  <c r="D129" i="6"/>
  <c r="B129" i="6" s="1"/>
  <c r="A130" i="6"/>
  <c r="D130" i="6"/>
  <c r="B130" i="6" s="1"/>
  <c r="A131" i="6"/>
  <c r="D131" i="6"/>
  <c r="B131" i="6" s="1"/>
  <c r="A132" i="6"/>
  <c r="D132" i="6"/>
  <c r="B132" i="6" s="1"/>
  <c r="A133" i="6"/>
  <c r="D133" i="6"/>
  <c r="B133" i="6" s="1"/>
  <c r="A134" i="6"/>
  <c r="D134" i="6"/>
  <c r="B134" i="6" s="1"/>
  <c r="A135" i="6"/>
  <c r="D135" i="6"/>
  <c r="B135" i="6" s="1"/>
  <c r="A136" i="6"/>
  <c r="D136" i="6"/>
  <c r="B136" i="6" s="1"/>
  <c r="A137" i="6"/>
  <c r="D137" i="6"/>
  <c r="B137" i="6" s="1"/>
  <c r="A138" i="6"/>
  <c r="D138" i="6"/>
  <c r="B138" i="6" s="1"/>
  <c r="A139" i="6"/>
  <c r="D139" i="6"/>
  <c r="B139" i="6" s="1"/>
  <c r="A140" i="6"/>
  <c r="D140" i="6"/>
  <c r="B140" i="6" s="1"/>
  <c r="A141" i="6"/>
  <c r="D141" i="6"/>
  <c r="B141" i="6" s="1"/>
  <c r="A142" i="6"/>
  <c r="D142" i="6"/>
  <c r="B142" i="6" s="1"/>
  <c r="A143" i="6"/>
  <c r="D143" i="6"/>
  <c r="B143" i="6" s="1"/>
  <c r="A144" i="6"/>
  <c r="D144" i="6"/>
  <c r="B144" i="6" s="1"/>
  <c r="A145" i="6"/>
  <c r="D145" i="6"/>
  <c r="B145" i="6" s="1"/>
  <c r="A146" i="6"/>
  <c r="D146" i="6"/>
  <c r="B146" i="6" s="1"/>
  <c r="A147" i="6"/>
  <c r="D147" i="6"/>
  <c r="B147" i="6" s="1"/>
  <c r="A148" i="6"/>
  <c r="D148" i="6"/>
  <c r="B148" i="6" s="1"/>
  <c r="A149" i="6"/>
  <c r="D149" i="6"/>
  <c r="B149" i="6" s="1"/>
  <c r="A150" i="6"/>
  <c r="D150" i="6"/>
  <c r="B150" i="6" s="1"/>
  <c r="A151" i="6"/>
  <c r="D151" i="6"/>
  <c r="B151" i="6" s="1"/>
  <c r="A152" i="6"/>
  <c r="D152" i="6"/>
  <c r="B152" i="6" s="1"/>
  <c r="A153" i="6"/>
  <c r="D153" i="6"/>
  <c r="B153" i="6" s="1"/>
  <c r="A154" i="6"/>
  <c r="D154" i="6"/>
  <c r="B154" i="6" s="1"/>
  <c r="A155" i="6"/>
  <c r="D155" i="6"/>
  <c r="B155" i="6" s="1"/>
  <c r="A156" i="6"/>
  <c r="D156" i="6"/>
  <c r="B156" i="6" s="1"/>
  <c r="A157" i="6"/>
  <c r="D157" i="6"/>
  <c r="B157" i="6" s="1"/>
  <c r="A158" i="6"/>
  <c r="D158" i="6"/>
  <c r="B158" i="6" s="1"/>
  <c r="A159" i="6"/>
  <c r="D159" i="6"/>
  <c r="B159" i="6" s="1"/>
  <c r="A160" i="6"/>
  <c r="D160" i="6"/>
  <c r="B160" i="6" s="1"/>
  <c r="A161" i="6"/>
  <c r="D161" i="6"/>
  <c r="B161" i="6" s="1"/>
  <c r="A162" i="6"/>
  <c r="D162" i="6"/>
  <c r="B162" i="6" s="1"/>
  <c r="A163" i="6"/>
  <c r="D163" i="6"/>
  <c r="B163" i="6" s="1"/>
  <c r="A164" i="6"/>
  <c r="D164" i="6"/>
  <c r="B164" i="6" s="1"/>
  <c r="A165" i="6"/>
  <c r="D165" i="6"/>
  <c r="B165" i="6" s="1"/>
  <c r="A166" i="6"/>
  <c r="D166" i="6"/>
  <c r="B166" i="6" s="1"/>
  <c r="A167" i="6"/>
  <c r="D167" i="6"/>
  <c r="B167" i="6" s="1"/>
  <c r="A168" i="6"/>
  <c r="D168" i="6"/>
  <c r="B168" i="6" s="1"/>
  <c r="A169" i="6"/>
  <c r="D169" i="6"/>
  <c r="B169" i="6" s="1"/>
  <c r="A170" i="6"/>
  <c r="D170" i="6"/>
  <c r="B170" i="6" s="1"/>
  <c r="A171" i="6"/>
  <c r="D171" i="6"/>
  <c r="B171" i="6" s="1"/>
  <c r="A172" i="6"/>
  <c r="D172" i="6"/>
  <c r="B172" i="6" s="1"/>
  <c r="A173" i="6"/>
  <c r="D173" i="6"/>
  <c r="B173" i="6" s="1"/>
  <c r="A174" i="6"/>
  <c r="D174" i="6"/>
  <c r="B174" i="6" s="1"/>
  <c r="A175" i="6"/>
  <c r="D175" i="6"/>
  <c r="B175" i="6" s="1"/>
  <c r="A176" i="6"/>
  <c r="D176" i="6"/>
  <c r="B176" i="6" s="1"/>
  <c r="A177" i="6"/>
  <c r="D177" i="6"/>
  <c r="B177" i="6" s="1"/>
  <c r="A178" i="6"/>
  <c r="D178" i="6"/>
  <c r="B178" i="6" s="1"/>
  <c r="A179" i="6"/>
  <c r="D179" i="6"/>
  <c r="B179" i="6" s="1"/>
  <c r="A180" i="6"/>
  <c r="D180" i="6"/>
  <c r="B180" i="6" s="1"/>
  <c r="A181" i="6"/>
  <c r="D181" i="6"/>
  <c r="B181" i="6" s="1"/>
  <c r="A182" i="6"/>
  <c r="D182" i="6"/>
  <c r="B182" i="6" s="1"/>
  <c r="A183" i="6"/>
  <c r="D183" i="6"/>
  <c r="B183" i="6" s="1"/>
  <c r="A184" i="6"/>
  <c r="D184" i="6"/>
  <c r="B184" i="6" s="1"/>
  <c r="A185" i="6"/>
  <c r="D185" i="6"/>
  <c r="B185" i="6" s="1"/>
  <c r="A186" i="6"/>
  <c r="D186" i="6"/>
  <c r="B186" i="6" s="1"/>
  <c r="A187" i="6"/>
  <c r="D187" i="6"/>
  <c r="B187" i="6" s="1"/>
  <c r="A188" i="6"/>
  <c r="D188" i="6"/>
  <c r="B188" i="6" s="1"/>
  <c r="A189" i="6"/>
  <c r="D189" i="6"/>
  <c r="B189" i="6" s="1"/>
  <c r="A190" i="6"/>
  <c r="D190" i="6"/>
  <c r="B190" i="6" s="1"/>
  <c r="A191" i="6"/>
  <c r="D191" i="6"/>
  <c r="B191" i="6" s="1"/>
  <c r="A192" i="6"/>
  <c r="D192" i="6"/>
  <c r="B192" i="6" s="1"/>
  <c r="A193" i="6"/>
  <c r="D193" i="6"/>
  <c r="B193" i="6" s="1"/>
  <c r="A194" i="6"/>
  <c r="D194" i="6"/>
  <c r="B194" i="6" s="1"/>
  <c r="A195" i="6"/>
  <c r="D195" i="6"/>
  <c r="B195" i="6" s="1"/>
  <c r="A196" i="6"/>
  <c r="D196" i="6"/>
  <c r="B196" i="6" s="1"/>
  <c r="A197" i="6"/>
  <c r="D197" i="6"/>
  <c r="B197" i="6" s="1"/>
  <c r="A198" i="6"/>
  <c r="D198" i="6"/>
  <c r="B198" i="6" s="1"/>
  <c r="A199" i="6"/>
  <c r="D199" i="6"/>
  <c r="B199" i="6" s="1"/>
  <c r="A200" i="6"/>
  <c r="D200" i="6"/>
  <c r="B200" i="6" s="1"/>
  <c r="A201" i="6"/>
  <c r="D201" i="6"/>
  <c r="B201" i="6" s="1"/>
  <c r="A202" i="6"/>
  <c r="D202" i="6"/>
  <c r="B202" i="6" s="1"/>
  <c r="A203" i="6"/>
  <c r="D203" i="6"/>
  <c r="B203" i="6" s="1"/>
  <c r="A204" i="6"/>
  <c r="D204" i="6"/>
  <c r="B204" i="6" s="1"/>
  <c r="A205" i="6"/>
  <c r="D205" i="6"/>
  <c r="B205" i="6" s="1"/>
  <c r="A206" i="6"/>
  <c r="D206" i="6"/>
  <c r="B206" i="6" s="1"/>
  <c r="A207" i="6"/>
  <c r="D207" i="6"/>
  <c r="B207" i="6" s="1"/>
  <c r="A208" i="6"/>
  <c r="D208" i="6"/>
  <c r="B208" i="6" s="1"/>
  <c r="A209" i="6"/>
  <c r="D209" i="6"/>
  <c r="B209" i="6" s="1"/>
  <c r="A210" i="6"/>
  <c r="D210" i="6"/>
  <c r="B210" i="6" s="1"/>
  <c r="A211" i="6"/>
  <c r="D211" i="6"/>
  <c r="B211" i="6" s="1"/>
  <c r="A212" i="6"/>
  <c r="D212" i="6"/>
  <c r="B212" i="6" s="1"/>
  <c r="A213" i="6"/>
  <c r="D213" i="6"/>
  <c r="B213" i="6" s="1"/>
  <c r="A214" i="6"/>
  <c r="D214" i="6"/>
  <c r="B214" i="6" s="1"/>
  <c r="A215" i="6"/>
  <c r="D215" i="6"/>
  <c r="B215" i="6" s="1"/>
  <c r="A216" i="6"/>
  <c r="D216" i="6"/>
  <c r="B216" i="6" s="1"/>
  <c r="A217" i="6"/>
  <c r="D217" i="6"/>
  <c r="B217" i="6" s="1"/>
  <c r="A218" i="6"/>
  <c r="D218" i="6"/>
  <c r="B218" i="6" s="1"/>
  <c r="A219" i="6"/>
  <c r="D219" i="6"/>
  <c r="B219" i="6" s="1"/>
  <c r="A220" i="6"/>
  <c r="D220" i="6"/>
  <c r="B220" i="6" s="1"/>
  <c r="A221" i="6"/>
  <c r="D221" i="6"/>
  <c r="B221" i="6" s="1"/>
  <c r="A222" i="6"/>
  <c r="D222" i="6"/>
  <c r="B222" i="6" s="1"/>
  <c r="A223" i="6"/>
  <c r="D223" i="6"/>
  <c r="B223" i="6" s="1"/>
  <c r="A224" i="6"/>
  <c r="D224" i="6"/>
  <c r="B224" i="6" s="1"/>
  <c r="A225" i="6"/>
  <c r="D225" i="6"/>
  <c r="B225" i="6" s="1"/>
  <c r="A226" i="6"/>
  <c r="D226" i="6"/>
  <c r="B226" i="6" s="1"/>
  <c r="A227" i="6"/>
  <c r="D227" i="6"/>
  <c r="B227" i="6" s="1"/>
  <c r="A228" i="6"/>
  <c r="D228" i="6"/>
  <c r="B228" i="6" s="1"/>
  <c r="A229" i="6"/>
  <c r="D229" i="6"/>
  <c r="B229" i="6" s="1"/>
  <c r="A230" i="6"/>
  <c r="D230" i="6"/>
  <c r="B230" i="6" s="1"/>
  <c r="A3" i="9"/>
  <c r="C3" i="9"/>
  <c r="D3" i="9"/>
  <c r="B3" i="9" s="1"/>
  <c r="A4" i="9"/>
  <c r="C4" i="9"/>
  <c r="D4" i="9"/>
  <c r="B4" i="9" s="1"/>
  <c r="A5" i="9"/>
  <c r="C5" i="9"/>
  <c r="D5" i="9"/>
  <c r="B5" i="9" s="1"/>
  <c r="A6" i="9"/>
  <c r="C6" i="9"/>
  <c r="D6" i="9"/>
  <c r="B6" i="9" s="1"/>
  <c r="A7" i="9"/>
  <c r="C7" i="9"/>
  <c r="D7" i="9"/>
  <c r="B7" i="9" s="1"/>
  <c r="A8" i="9"/>
  <c r="C8" i="9"/>
  <c r="D8" i="9"/>
  <c r="B8" i="9" s="1"/>
  <c r="A9" i="9"/>
  <c r="C9" i="9"/>
  <c r="D9" i="9"/>
  <c r="B9" i="9" s="1"/>
  <c r="A10" i="9"/>
  <c r="C10" i="9"/>
  <c r="D10" i="9"/>
  <c r="B10" i="9" s="1"/>
  <c r="A11" i="9"/>
  <c r="C11" i="9"/>
  <c r="D11" i="9"/>
  <c r="B11" i="9" s="1"/>
  <c r="A12" i="9"/>
  <c r="D12" i="9"/>
  <c r="B12" i="9" s="1"/>
  <c r="A13" i="9"/>
  <c r="D13" i="9"/>
  <c r="B13" i="9" s="1"/>
  <c r="A14" i="9"/>
  <c r="C14" i="9"/>
  <c r="D14" i="9"/>
  <c r="B14" i="9" s="1"/>
  <c r="A15" i="9"/>
  <c r="C15" i="9"/>
  <c r="D15" i="9"/>
  <c r="B15" i="9" s="1"/>
  <c r="A16" i="9"/>
  <c r="C16" i="9"/>
  <c r="D16" i="9"/>
  <c r="B16" i="9" s="1"/>
  <c r="A17" i="9"/>
  <c r="C17" i="9"/>
  <c r="D17" i="9"/>
  <c r="B17" i="9" s="1"/>
  <c r="A18" i="9"/>
  <c r="C18" i="9"/>
  <c r="D18" i="9"/>
  <c r="B18" i="9" s="1"/>
  <c r="A19" i="9"/>
  <c r="C19" i="9"/>
  <c r="D19" i="9"/>
  <c r="B19" i="9" s="1"/>
  <c r="A20" i="9"/>
  <c r="C20" i="9"/>
  <c r="D20" i="9"/>
  <c r="B20" i="9" s="1"/>
  <c r="A21" i="9"/>
  <c r="C21" i="9"/>
  <c r="D21" i="9"/>
  <c r="B21" i="9" s="1"/>
  <c r="A22" i="9"/>
  <c r="C22" i="9"/>
  <c r="D22" i="9"/>
  <c r="B22" i="9" s="1"/>
  <c r="A23" i="9"/>
  <c r="C23" i="9"/>
  <c r="D23" i="9"/>
  <c r="B23" i="9" s="1"/>
  <c r="A24" i="9"/>
  <c r="C24" i="9"/>
  <c r="D24" i="9"/>
  <c r="B24" i="9" s="1"/>
  <c r="A25" i="9"/>
  <c r="C25" i="9"/>
  <c r="D25" i="9"/>
  <c r="B25" i="9" s="1"/>
  <c r="A26" i="9"/>
  <c r="C26" i="9"/>
  <c r="D26" i="9"/>
  <c r="B26" i="9" s="1"/>
  <c r="A27" i="9"/>
  <c r="C27" i="9"/>
  <c r="D27" i="9"/>
  <c r="B27" i="9" s="1"/>
  <c r="A28" i="9"/>
  <c r="C28" i="9"/>
  <c r="D28" i="9"/>
  <c r="B28" i="9" s="1"/>
  <c r="A29" i="9"/>
  <c r="C29" i="9"/>
  <c r="D29" i="9"/>
  <c r="B29" i="9" s="1"/>
  <c r="A30" i="9"/>
  <c r="C30" i="9"/>
  <c r="D30" i="9"/>
  <c r="B30" i="9" s="1"/>
  <c r="A31" i="9"/>
  <c r="C31" i="9"/>
  <c r="D31" i="9"/>
  <c r="B31" i="9" s="1"/>
  <c r="A32" i="9"/>
  <c r="C32" i="9"/>
  <c r="D32" i="9"/>
  <c r="B32" i="9" s="1"/>
  <c r="A33" i="9"/>
  <c r="C33" i="9"/>
  <c r="D33" i="9"/>
  <c r="B33" i="9" s="1"/>
  <c r="A34" i="9"/>
  <c r="C34" i="9"/>
  <c r="D34" i="9"/>
  <c r="B34" i="9" s="1"/>
  <c r="A35" i="9"/>
  <c r="C35" i="9"/>
  <c r="D35" i="9"/>
  <c r="B35" i="9" s="1"/>
  <c r="A36" i="9"/>
  <c r="C36" i="9"/>
  <c r="D36" i="9"/>
  <c r="B36" i="9" s="1"/>
  <c r="A37" i="9"/>
  <c r="C37" i="9"/>
  <c r="D37" i="9"/>
  <c r="B37" i="9" s="1"/>
  <c r="A38" i="9"/>
  <c r="C38" i="9"/>
  <c r="D38" i="9"/>
  <c r="B38" i="9" s="1"/>
  <c r="A39" i="9"/>
  <c r="C39" i="9"/>
  <c r="D39" i="9"/>
  <c r="B39" i="9" s="1"/>
  <c r="A40" i="9"/>
  <c r="C40" i="9"/>
  <c r="D40" i="9"/>
  <c r="B40" i="9" s="1"/>
  <c r="A41" i="9"/>
  <c r="C41" i="9"/>
  <c r="D41" i="9"/>
  <c r="B41" i="9" s="1"/>
  <c r="A42" i="9"/>
  <c r="C42" i="9"/>
  <c r="D42" i="9"/>
  <c r="B42" i="9" s="1"/>
  <c r="A43" i="9"/>
  <c r="C43" i="9"/>
  <c r="D43" i="9"/>
  <c r="B43" i="9" s="1"/>
  <c r="A44" i="9"/>
  <c r="C44" i="9"/>
  <c r="D44" i="9"/>
  <c r="B44" i="9" s="1"/>
  <c r="A45" i="9"/>
  <c r="C45" i="9"/>
  <c r="D45" i="9"/>
  <c r="B45" i="9" s="1"/>
  <c r="A46" i="9"/>
  <c r="C46" i="9"/>
  <c r="D46" i="9"/>
  <c r="B46" i="9" s="1"/>
  <c r="A47" i="9"/>
  <c r="C47" i="9"/>
  <c r="D47" i="9"/>
  <c r="B47" i="9" s="1"/>
  <c r="A48" i="9"/>
  <c r="C48" i="9"/>
  <c r="D48" i="9"/>
  <c r="B48" i="9" s="1"/>
  <c r="A49" i="9"/>
  <c r="C49" i="9"/>
  <c r="D49" i="9"/>
  <c r="B49" i="9" s="1"/>
  <c r="A50" i="9"/>
  <c r="C50" i="9"/>
  <c r="D50" i="9"/>
  <c r="B50" i="9" s="1"/>
  <c r="A51" i="9"/>
  <c r="C51" i="9"/>
  <c r="D51" i="9"/>
  <c r="B51" i="9" s="1"/>
  <c r="A52" i="9"/>
  <c r="C52" i="9"/>
  <c r="D52" i="9"/>
  <c r="B52" i="9" s="1"/>
  <c r="A53" i="9"/>
  <c r="C53" i="9"/>
  <c r="D53" i="9"/>
  <c r="B53" i="9" s="1"/>
  <c r="A54" i="9"/>
  <c r="C54" i="9"/>
  <c r="D54" i="9"/>
  <c r="B54" i="9" s="1"/>
  <c r="A55" i="9"/>
  <c r="C55" i="9"/>
  <c r="D55" i="9"/>
  <c r="B55" i="9" s="1"/>
  <c r="A56" i="9"/>
  <c r="C56" i="9"/>
  <c r="D56" i="9"/>
  <c r="B56" i="9" s="1"/>
  <c r="A57" i="9"/>
  <c r="C57" i="9"/>
  <c r="D57" i="9"/>
  <c r="B57" i="9" s="1"/>
  <c r="A58" i="9"/>
  <c r="C58" i="9"/>
  <c r="D58" i="9"/>
  <c r="B58" i="9" s="1"/>
  <c r="A59" i="9"/>
  <c r="C59" i="9"/>
  <c r="D59" i="9"/>
  <c r="B59" i="9" s="1"/>
  <c r="A60" i="9"/>
  <c r="C60" i="9"/>
  <c r="D60" i="9"/>
  <c r="B60" i="9" s="1"/>
  <c r="A61" i="9"/>
  <c r="C61" i="9"/>
  <c r="D61" i="9"/>
  <c r="B61" i="9" s="1"/>
  <c r="A62" i="9"/>
  <c r="C62" i="9"/>
  <c r="D62" i="9"/>
  <c r="B62" i="9" s="1"/>
  <c r="A63" i="9"/>
  <c r="C63" i="9"/>
  <c r="D63" i="9"/>
  <c r="B63" i="9" s="1"/>
  <c r="A64" i="9"/>
  <c r="C64" i="9"/>
  <c r="D64" i="9"/>
  <c r="B64" i="9" s="1"/>
  <c r="A65" i="9"/>
  <c r="C65" i="9"/>
  <c r="D65" i="9"/>
  <c r="B65" i="9" s="1"/>
  <c r="A66" i="9"/>
  <c r="C66" i="9"/>
  <c r="D66" i="9"/>
  <c r="B66" i="9" s="1"/>
  <c r="A67" i="9"/>
  <c r="C67" i="9"/>
  <c r="D67" i="9"/>
  <c r="B67" i="9" s="1"/>
  <c r="A68" i="9"/>
  <c r="C68" i="9"/>
  <c r="D68" i="9"/>
  <c r="B68" i="9" s="1"/>
  <c r="A69" i="9"/>
  <c r="C69" i="9"/>
  <c r="D69" i="9"/>
  <c r="B69" i="9" s="1"/>
  <c r="A70" i="9"/>
  <c r="C70" i="9"/>
  <c r="D70" i="9"/>
  <c r="B70" i="9" s="1"/>
  <c r="A71" i="9"/>
  <c r="C71" i="9"/>
  <c r="D71" i="9"/>
  <c r="B71" i="9" s="1"/>
  <c r="A72" i="9"/>
  <c r="C72" i="9"/>
  <c r="D72" i="9"/>
  <c r="B72" i="9" s="1"/>
  <c r="A73" i="9"/>
  <c r="C73" i="9"/>
  <c r="D73" i="9"/>
  <c r="B73" i="9" s="1"/>
  <c r="A74" i="9"/>
  <c r="C74" i="9"/>
  <c r="D74" i="9"/>
  <c r="B74" i="9" s="1"/>
  <c r="A75" i="9"/>
  <c r="C75" i="9"/>
  <c r="D75" i="9"/>
  <c r="B75" i="9" s="1"/>
  <c r="A76" i="9"/>
  <c r="C76" i="9"/>
  <c r="D76" i="9"/>
  <c r="B76" i="9" s="1"/>
  <c r="A77" i="9"/>
  <c r="C77" i="9"/>
  <c r="D77" i="9"/>
  <c r="B77" i="9" s="1"/>
  <c r="A78" i="9"/>
  <c r="C78" i="9"/>
  <c r="D78" i="9"/>
  <c r="B78" i="9" s="1"/>
  <c r="A79" i="9"/>
  <c r="C79" i="9"/>
  <c r="D79" i="9"/>
  <c r="B79" i="9" s="1"/>
  <c r="A80" i="9"/>
  <c r="C80" i="9"/>
  <c r="D80" i="9"/>
  <c r="B80" i="9" s="1"/>
  <c r="A81" i="9"/>
  <c r="C81" i="9"/>
  <c r="D81" i="9"/>
  <c r="B81" i="9" s="1"/>
  <c r="A82" i="9"/>
  <c r="C82" i="9"/>
  <c r="D82" i="9"/>
  <c r="B82" i="9" s="1"/>
  <c r="A83" i="9"/>
  <c r="C83" i="9"/>
  <c r="D83" i="9"/>
  <c r="B83" i="9" s="1"/>
  <c r="A84" i="9"/>
  <c r="C84" i="9"/>
  <c r="D84" i="9"/>
  <c r="B84" i="9" s="1"/>
  <c r="A85" i="9"/>
  <c r="C85" i="9"/>
  <c r="D85" i="9"/>
  <c r="B85" i="9" s="1"/>
  <c r="A86" i="9"/>
  <c r="C86" i="9"/>
  <c r="D86" i="9"/>
  <c r="B86" i="9" s="1"/>
  <c r="A87" i="9"/>
  <c r="C87" i="9"/>
  <c r="D87" i="9"/>
  <c r="B87" i="9" s="1"/>
  <c r="A88" i="9"/>
  <c r="C88" i="9"/>
  <c r="D88" i="9"/>
  <c r="B88" i="9" s="1"/>
  <c r="A89" i="9"/>
  <c r="C89" i="9"/>
  <c r="D89" i="9"/>
  <c r="B89" i="9" s="1"/>
  <c r="A90" i="9"/>
  <c r="C90" i="9"/>
  <c r="D90" i="9"/>
  <c r="B90" i="9" s="1"/>
  <c r="A91" i="9"/>
  <c r="C91" i="9"/>
  <c r="D91" i="9"/>
  <c r="B91" i="9" s="1"/>
  <c r="A92" i="9"/>
  <c r="C92" i="9"/>
  <c r="D92" i="9"/>
  <c r="B92" i="9" s="1"/>
  <c r="A93" i="9"/>
  <c r="C93" i="9"/>
  <c r="D93" i="9"/>
  <c r="B93" i="9" s="1"/>
  <c r="A94" i="9"/>
  <c r="C94" i="9"/>
  <c r="D94" i="9"/>
  <c r="B94" i="9" s="1"/>
  <c r="A95" i="9"/>
  <c r="C95" i="9"/>
  <c r="D95" i="9"/>
  <c r="B95" i="9" s="1"/>
  <c r="A96" i="9"/>
  <c r="C96" i="9"/>
  <c r="D96" i="9"/>
  <c r="B96" i="9" s="1"/>
  <c r="A97" i="9"/>
  <c r="C97" i="9"/>
  <c r="D97" i="9"/>
  <c r="B97" i="9" s="1"/>
  <c r="A98" i="9"/>
  <c r="C98" i="9"/>
  <c r="D98" i="9"/>
  <c r="B98" i="9" s="1"/>
  <c r="A99" i="9"/>
  <c r="C99" i="9"/>
  <c r="D99" i="9"/>
  <c r="B99" i="9" s="1"/>
  <c r="A100" i="9"/>
  <c r="C100" i="9"/>
  <c r="D100" i="9"/>
  <c r="B100" i="9" s="1"/>
  <c r="A101" i="9"/>
  <c r="C101" i="9"/>
  <c r="D101" i="9"/>
  <c r="B101" i="9" s="1"/>
  <c r="A102" i="9"/>
  <c r="C102" i="9"/>
  <c r="D102" i="9"/>
  <c r="B102" i="9" s="1"/>
  <c r="A103" i="9"/>
  <c r="C103" i="9"/>
  <c r="D103" i="9"/>
  <c r="B103" i="9" s="1"/>
  <c r="A104" i="9"/>
  <c r="C104" i="9"/>
  <c r="D104" i="9"/>
  <c r="B104" i="9" s="1"/>
  <c r="A105" i="9"/>
  <c r="C105" i="9"/>
  <c r="D105" i="9"/>
  <c r="B105" i="9" s="1"/>
  <c r="A106" i="9"/>
  <c r="C106" i="9"/>
  <c r="D106" i="9"/>
  <c r="B106" i="9" s="1"/>
  <c r="A107" i="9"/>
  <c r="C107" i="9"/>
  <c r="D107" i="9"/>
  <c r="B107" i="9" s="1"/>
  <c r="A108" i="9"/>
  <c r="C108" i="9"/>
  <c r="D108" i="9"/>
  <c r="B108" i="9" s="1"/>
  <c r="A109" i="9"/>
  <c r="C109" i="9"/>
  <c r="D109" i="9"/>
  <c r="B109" i="9" s="1"/>
  <c r="A110" i="9"/>
  <c r="C110" i="9"/>
  <c r="D110" i="9"/>
  <c r="B110" i="9" s="1"/>
  <c r="A111" i="9"/>
  <c r="C111" i="9"/>
  <c r="D111" i="9"/>
  <c r="B111" i="9" s="1"/>
  <c r="A112" i="9"/>
  <c r="C112" i="9"/>
  <c r="D112" i="9"/>
  <c r="B112" i="9" s="1"/>
  <c r="A113" i="9"/>
  <c r="C113" i="9"/>
  <c r="D113" i="9"/>
  <c r="B113" i="9" s="1"/>
  <c r="A114" i="9"/>
  <c r="C114" i="9"/>
  <c r="D114" i="9"/>
  <c r="B114" i="9" s="1"/>
  <c r="A115" i="9"/>
  <c r="C115" i="9"/>
  <c r="D115" i="9"/>
  <c r="B115" i="9" s="1"/>
  <c r="A116" i="9"/>
  <c r="C116" i="9"/>
  <c r="D116" i="9"/>
  <c r="B116" i="9" s="1"/>
  <c r="A117" i="9"/>
  <c r="C117" i="9"/>
  <c r="D117" i="9"/>
  <c r="B117" i="9" s="1"/>
  <c r="A118" i="9"/>
  <c r="C118" i="9"/>
  <c r="D118" i="9"/>
  <c r="B118" i="9" s="1"/>
  <c r="A119" i="9"/>
  <c r="C119" i="9"/>
  <c r="D119" i="9"/>
  <c r="B119" i="9" s="1"/>
  <c r="A120" i="9"/>
  <c r="C120" i="9"/>
  <c r="D120" i="9"/>
  <c r="B120" i="9" s="1"/>
  <c r="A121" i="9"/>
  <c r="C121" i="9"/>
  <c r="D121" i="9"/>
  <c r="B121" i="9" s="1"/>
  <c r="A122" i="9"/>
  <c r="C122" i="9"/>
  <c r="D122" i="9"/>
  <c r="B122" i="9" s="1"/>
  <c r="A123" i="9"/>
  <c r="C123" i="9"/>
  <c r="D123" i="9"/>
  <c r="B123" i="9" s="1"/>
  <c r="A124" i="9"/>
  <c r="C124" i="9"/>
  <c r="D124" i="9"/>
  <c r="B124" i="9" s="1"/>
  <c r="A125" i="9"/>
  <c r="C125" i="9"/>
  <c r="D125" i="9"/>
  <c r="B125" i="9" s="1"/>
  <c r="A126" i="9"/>
  <c r="C126" i="9"/>
  <c r="D126" i="9"/>
  <c r="B126" i="9" s="1"/>
  <c r="A127" i="9"/>
  <c r="C127" i="9"/>
  <c r="D127" i="9"/>
  <c r="B127" i="9" s="1"/>
  <c r="A128" i="9"/>
  <c r="C128" i="9"/>
  <c r="D128" i="9"/>
  <c r="B128" i="9" s="1"/>
  <c r="A129" i="9"/>
  <c r="C129" i="9"/>
  <c r="D129" i="9"/>
  <c r="B129" i="9" s="1"/>
  <c r="A130" i="9"/>
  <c r="C130" i="9"/>
  <c r="D130" i="9"/>
  <c r="B130" i="9" s="1"/>
  <c r="A131" i="9"/>
  <c r="C131" i="9"/>
  <c r="D131" i="9"/>
  <c r="B131" i="9" s="1"/>
  <c r="A132" i="9"/>
  <c r="C132" i="9"/>
  <c r="D132" i="9"/>
  <c r="B132" i="9" s="1"/>
  <c r="A133" i="9"/>
  <c r="C133" i="9"/>
  <c r="D133" i="9"/>
  <c r="B133" i="9" s="1"/>
  <c r="A134" i="9"/>
  <c r="C134" i="9"/>
  <c r="D134" i="9"/>
  <c r="B134" i="9" s="1"/>
  <c r="A135" i="9"/>
  <c r="C135" i="9"/>
  <c r="D135" i="9"/>
  <c r="B135" i="9" s="1"/>
  <c r="A136" i="9"/>
  <c r="C136" i="9"/>
  <c r="D136" i="9"/>
  <c r="B136" i="9" s="1"/>
  <c r="A137" i="9"/>
  <c r="C137" i="9"/>
  <c r="D137" i="9"/>
  <c r="B137" i="9" s="1"/>
  <c r="A138" i="9"/>
  <c r="C138" i="9"/>
  <c r="D138" i="9"/>
  <c r="B138" i="9" s="1"/>
  <c r="A139" i="9"/>
  <c r="C139" i="9"/>
  <c r="D139" i="9"/>
  <c r="B139" i="9" s="1"/>
  <c r="A140" i="9"/>
  <c r="C140" i="9"/>
  <c r="D140" i="9"/>
  <c r="B140" i="9" s="1"/>
  <c r="A141" i="9"/>
  <c r="C141" i="9"/>
  <c r="D141" i="9"/>
  <c r="B141" i="9" s="1"/>
  <c r="A142" i="9"/>
  <c r="C142" i="9"/>
  <c r="D142" i="9"/>
  <c r="B142" i="9" s="1"/>
  <c r="A143" i="9"/>
  <c r="C143" i="9"/>
  <c r="D143" i="9"/>
  <c r="B143" i="9" s="1"/>
  <c r="A144" i="9"/>
  <c r="C144" i="9"/>
  <c r="D144" i="9"/>
  <c r="B144" i="9" s="1"/>
  <c r="A145" i="9"/>
  <c r="C145" i="9"/>
  <c r="D145" i="9"/>
  <c r="B145" i="9" s="1"/>
  <c r="A146" i="9"/>
  <c r="C146" i="9"/>
  <c r="D146" i="9"/>
  <c r="B146" i="9" s="1"/>
  <c r="A147" i="9"/>
  <c r="C147" i="9"/>
  <c r="D147" i="9"/>
  <c r="B147" i="9" s="1"/>
  <c r="A148" i="9"/>
  <c r="C148" i="9"/>
  <c r="D148" i="9"/>
  <c r="B148" i="9" s="1"/>
  <c r="A149" i="9"/>
  <c r="C149" i="9"/>
  <c r="D149" i="9"/>
  <c r="B149" i="9" s="1"/>
  <c r="A150" i="9"/>
  <c r="C150" i="9"/>
  <c r="D150" i="9"/>
  <c r="B150" i="9" s="1"/>
  <c r="A151" i="9"/>
  <c r="C151" i="9"/>
  <c r="D151" i="9"/>
  <c r="B151" i="9" s="1"/>
  <c r="A152" i="9"/>
  <c r="C152" i="9"/>
  <c r="D152" i="9"/>
  <c r="B152" i="9" s="1"/>
  <c r="A153" i="9"/>
  <c r="C153" i="9"/>
  <c r="D153" i="9"/>
  <c r="B153" i="9" s="1"/>
  <c r="A154" i="9"/>
  <c r="C154" i="9"/>
  <c r="D154" i="9"/>
  <c r="B154" i="9" s="1"/>
  <c r="A155" i="9"/>
  <c r="C155" i="9"/>
  <c r="D155" i="9"/>
  <c r="B155" i="9" s="1"/>
  <c r="A156" i="9"/>
  <c r="C156" i="9"/>
  <c r="D156" i="9"/>
  <c r="B156" i="9" s="1"/>
  <c r="A157" i="9"/>
  <c r="C157" i="9"/>
  <c r="D157" i="9"/>
  <c r="B157" i="9" s="1"/>
  <c r="A158" i="9"/>
  <c r="C158" i="9"/>
  <c r="D158" i="9"/>
  <c r="B158" i="9" s="1"/>
  <c r="A159" i="9"/>
  <c r="C159" i="9"/>
  <c r="D159" i="9"/>
  <c r="B159" i="9" s="1"/>
  <c r="A160" i="9"/>
  <c r="C160" i="9"/>
  <c r="D160" i="9"/>
  <c r="B160" i="9" s="1"/>
  <c r="A161" i="9"/>
  <c r="C161" i="9"/>
  <c r="D161" i="9"/>
  <c r="B161" i="9" s="1"/>
  <c r="A162" i="9"/>
  <c r="C162" i="9"/>
  <c r="D162" i="9"/>
  <c r="B162" i="9" s="1"/>
  <c r="A163" i="9"/>
  <c r="C163" i="9"/>
  <c r="D163" i="9"/>
  <c r="B163" i="9" s="1"/>
  <c r="A164" i="9"/>
  <c r="C164" i="9"/>
  <c r="D164" i="9"/>
  <c r="B164" i="9" s="1"/>
  <c r="A165" i="9"/>
  <c r="C165" i="9"/>
  <c r="D165" i="9"/>
  <c r="B165" i="9" s="1"/>
  <c r="A166" i="9"/>
  <c r="C166" i="9"/>
  <c r="D166" i="9"/>
  <c r="B166" i="9" s="1"/>
  <c r="A167" i="9"/>
  <c r="C167" i="9"/>
  <c r="D167" i="9"/>
  <c r="B167" i="9" s="1"/>
  <c r="A168" i="9"/>
  <c r="C168" i="9"/>
  <c r="D168" i="9"/>
  <c r="B168" i="9" s="1"/>
  <c r="A169" i="9"/>
  <c r="C169" i="9"/>
  <c r="D169" i="9"/>
  <c r="B169" i="9" s="1"/>
  <c r="A170" i="9"/>
  <c r="C170" i="9"/>
  <c r="D170" i="9"/>
  <c r="B170" i="9" s="1"/>
  <c r="A171" i="9"/>
  <c r="C171" i="9"/>
  <c r="D171" i="9"/>
  <c r="B171" i="9" s="1"/>
  <c r="A172" i="9"/>
  <c r="C172" i="9"/>
  <c r="D172" i="9"/>
  <c r="B172" i="9" s="1"/>
  <c r="A173" i="9"/>
  <c r="C173" i="9"/>
  <c r="D173" i="9"/>
  <c r="B173" i="9" s="1"/>
  <c r="A174" i="9"/>
  <c r="C174" i="9"/>
  <c r="D174" i="9"/>
  <c r="B174" i="9" s="1"/>
  <c r="A175" i="9"/>
  <c r="C175" i="9"/>
  <c r="D175" i="9"/>
  <c r="B175" i="9" s="1"/>
  <c r="A176" i="9"/>
  <c r="C176" i="9"/>
  <c r="D176" i="9"/>
  <c r="B176" i="9" s="1"/>
  <c r="A177" i="9"/>
  <c r="C177" i="9"/>
  <c r="D177" i="9"/>
  <c r="B177" i="9" s="1"/>
  <c r="A178" i="9"/>
  <c r="C178" i="9"/>
  <c r="D178" i="9"/>
  <c r="B178" i="9" s="1"/>
  <c r="A179" i="9"/>
  <c r="C179" i="9"/>
  <c r="D179" i="9"/>
  <c r="B179" i="9" s="1"/>
  <c r="A180" i="9"/>
  <c r="C180" i="9"/>
  <c r="D180" i="9"/>
  <c r="B180" i="9" s="1"/>
  <c r="A181" i="9"/>
  <c r="C181" i="9"/>
  <c r="D181" i="9"/>
  <c r="B181" i="9" s="1"/>
  <c r="A182" i="9"/>
  <c r="C182" i="9"/>
  <c r="D182" i="9"/>
  <c r="B182" i="9" s="1"/>
  <c r="A183" i="9"/>
  <c r="C183" i="9"/>
  <c r="D183" i="9"/>
  <c r="B183" i="9" s="1"/>
  <c r="A184" i="9"/>
  <c r="C184" i="9"/>
  <c r="D184" i="9"/>
  <c r="B184" i="9" s="1"/>
  <c r="A2" i="9"/>
  <c r="A2" i="6"/>
  <c r="D2" i="9"/>
  <c r="B2" i="9" s="1"/>
  <c r="D3" i="13"/>
  <c r="B3" i="13" s="1"/>
  <c r="D4" i="13"/>
  <c r="B4" i="13" s="1"/>
  <c r="D5" i="13"/>
  <c r="B5" i="13" s="1"/>
  <c r="D6" i="13"/>
  <c r="B6" i="13" s="1"/>
  <c r="D7" i="13"/>
  <c r="B7" i="13" s="1"/>
  <c r="D8" i="13"/>
  <c r="B8" i="13" s="1"/>
  <c r="D9" i="13"/>
  <c r="B9" i="13" s="1"/>
  <c r="D10" i="13"/>
  <c r="B10" i="13" s="1"/>
  <c r="D11" i="13"/>
  <c r="B11" i="13" s="1"/>
  <c r="D12" i="13"/>
  <c r="B12" i="13" s="1"/>
  <c r="D13" i="13"/>
  <c r="B13" i="13" s="1"/>
  <c r="D14" i="13"/>
  <c r="B14" i="13" s="1"/>
  <c r="D15" i="13"/>
  <c r="B15" i="13" s="1"/>
  <c r="D16" i="13"/>
  <c r="B16" i="13" s="1"/>
  <c r="D17" i="13"/>
  <c r="B17" i="13" s="1"/>
  <c r="D18" i="13"/>
  <c r="B18" i="13" s="1"/>
  <c r="D19" i="13"/>
  <c r="B19" i="13" s="1"/>
  <c r="D20" i="13"/>
  <c r="B20" i="13" s="1"/>
  <c r="D21" i="13"/>
  <c r="B21" i="13" s="1"/>
  <c r="D22" i="13"/>
  <c r="B22" i="13" s="1"/>
  <c r="D23" i="13"/>
  <c r="B23" i="13" s="1"/>
  <c r="D24" i="13"/>
  <c r="B24" i="13" s="1"/>
  <c r="D25" i="13"/>
  <c r="B25" i="13" s="1"/>
  <c r="D26" i="13"/>
  <c r="B26" i="13" s="1"/>
  <c r="D27" i="13"/>
  <c r="B27" i="13" s="1"/>
  <c r="D28" i="13"/>
  <c r="B28" i="13" s="1"/>
  <c r="D29" i="13"/>
  <c r="B29" i="13" s="1"/>
  <c r="D30" i="13"/>
  <c r="B30" i="13" s="1"/>
  <c r="D31" i="13"/>
  <c r="B31" i="13" s="1"/>
  <c r="D32" i="13"/>
  <c r="B32" i="13" s="1"/>
  <c r="D33" i="13"/>
  <c r="B33" i="13" s="1"/>
  <c r="D34" i="13"/>
  <c r="B34" i="13" s="1"/>
  <c r="D35" i="13"/>
  <c r="B35" i="13" s="1"/>
  <c r="D36" i="13"/>
  <c r="B36" i="13" s="1"/>
  <c r="D37" i="13"/>
  <c r="B37" i="13" s="1"/>
  <c r="D38" i="13"/>
  <c r="B38" i="13" s="1"/>
  <c r="D39" i="13"/>
  <c r="B39" i="13" s="1"/>
  <c r="D40" i="13"/>
  <c r="B40" i="13" s="1"/>
  <c r="D41" i="13"/>
  <c r="B41" i="13" s="1"/>
  <c r="D42" i="13"/>
  <c r="B42" i="13" s="1"/>
  <c r="D43" i="13"/>
  <c r="B43" i="13" s="1"/>
  <c r="D44" i="13"/>
  <c r="B44" i="13" s="1"/>
  <c r="D45" i="13"/>
  <c r="B45" i="13" s="1"/>
  <c r="D46" i="13"/>
  <c r="B46" i="13" s="1"/>
  <c r="D47" i="13"/>
  <c r="B47" i="13" s="1"/>
  <c r="D48" i="13"/>
  <c r="B48" i="13" s="1"/>
  <c r="D49" i="13"/>
  <c r="B49" i="13" s="1"/>
  <c r="D50" i="13"/>
  <c r="B50" i="13" s="1"/>
  <c r="D51" i="13"/>
  <c r="B51" i="13" s="1"/>
  <c r="D52" i="13"/>
  <c r="B52" i="13" s="1"/>
  <c r="D53" i="13"/>
  <c r="B53" i="13" s="1"/>
  <c r="D54" i="13"/>
  <c r="B54" i="13" s="1"/>
  <c r="D55" i="13"/>
  <c r="B55" i="13" s="1"/>
  <c r="D56" i="13"/>
  <c r="B56" i="13" s="1"/>
  <c r="D57" i="13"/>
  <c r="B57" i="13" s="1"/>
  <c r="D58" i="13"/>
  <c r="B58" i="13" s="1"/>
  <c r="D59" i="13"/>
  <c r="B59" i="13" s="1"/>
  <c r="D60" i="13"/>
  <c r="B60" i="13" s="1"/>
  <c r="D61" i="13"/>
  <c r="B61" i="13" s="1"/>
  <c r="D62" i="13"/>
  <c r="B62" i="13" s="1"/>
  <c r="D63" i="13"/>
  <c r="B63" i="13" s="1"/>
  <c r="D64" i="13"/>
  <c r="B64" i="13" s="1"/>
  <c r="D65" i="13"/>
  <c r="B65" i="13" s="1"/>
  <c r="D66" i="13"/>
  <c r="B66" i="13" s="1"/>
  <c r="D67" i="13"/>
  <c r="B67" i="13" s="1"/>
  <c r="D68" i="13"/>
  <c r="B68" i="13" s="1"/>
  <c r="D69" i="13"/>
  <c r="B69" i="13" s="1"/>
  <c r="D70" i="13"/>
  <c r="B70" i="13" s="1"/>
  <c r="D71" i="13"/>
  <c r="B71" i="13" s="1"/>
  <c r="D72" i="13"/>
  <c r="B72" i="13" s="1"/>
  <c r="D73" i="13"/>
  <c r="B73" i="13" s="1"/>
  <c r="D74" i="13"/>
  <c r="B74" i="13" s="1"/>
  <c r="D75" i="13"/>
  <c r="B75" i="13" s="1"/>
  <c r="D76" i="13"/>
  <c r="B76" i="13" s="1"/>
  <c r="D77" i="13"/>
  <c r="B77" i="13" s="1"/>
  <c r="D78" i="13"/>
  <c r="B78" i="13" s="1"/>
  <c r="D79" i="13"/>
  <c r="B79" i="13" s="1"/>
  <c r="D80" i="13"/>
  <c r="B80" i="13" s="1"/>
  <c r="D81" i="13"/>
  <c r="B81" i="13" s="1"/>
  <c r="D82" i="13"/>
  <c r="B82" i="13" s="1"/>
  <c r="D83" i="13"/>
  <c r="B83" i="13" s="1"/>
  <c r="D84" i="13"/>
  <c r="B84" i="13" s="1"/>
  <c r="D85" i="13"/>
  <c r="B85" i="13" s="1"/>
  <c r="D86" i="13"/>
  <c r="B86" i="13" s="1"/>
  <c r="D87" i="13"/>
  <c r="B87" i="13" s="1"/>
  <c r="D88" i="13"/>
  <c r="B88" i="13" s="1"/>
  <c r="D89" i="13"/>
  <c r="B89" i="13" s="1"/>
  <c r="D90" i="13"/>
  <c r="B90" i="13" s="1"/>
  <c r="D91" i="13"/>
  <c r="B91" i="13" s="1"/>
  <c r="D92" i="13"/>
  <c r="B92" i="13" s="1"/>
  <c r="D93" i="13"/>
  <c r="B93" i="13" s="1"/>
  <c r="D94" i="13"/>
  <c r="B94" i="13" s="1"/>
  <c r="D95" i="13"/>
  <c r="B95" i="13" s="1"/>
  <c r="D96" i="13"/>
  <c r="B96" i="13" s="1"/>
  <c r="D97" i="13"/>
  <c r="B97" i="13" s="1"/>
  <c r="D98" i="13"/>
  <c r="B98" i="13" s="1"/>
  <c r="D99" i="13"/>
  <c r="B99" i="13" s="1"/>
  <c r="D100" i="13"/>
  <c r="B100" i="13" s="1"/>
  <c r="D101" i="13"/>
  <c r="B101" i="13" s="1"/>
  <c r="D102" i="13"/>
  <c r="B102" i="13" s="1"/>
  <c r="D103" i="13"/>
  <c r="B103" i="13" s="1"/>
  <c r="D104" i="13"/>
  <c r="B104" i="13" s="1"/>
  <c r="D105" i="13"/>
  <c r="B105" i="13" s="1"/>
  <c r="D106" i="13"/>
  <c r="B106" i="13" s="1"/>
  <c r="D107" i="13"/>
  <c r="B107" i="13" s="1"/>
  <c r="D108" i="13"/>
  <c r="B108" i="13" s="1"/>
  <c r="D109" i="13"/>
  <c r="B109" i="13" s="1"/>
  <c r="D110" i="13"/>
  <c r="B110" i="13" s="1"/>
  <c r="D111" i="13"/>
  <c r="B111" i="13" s="1"/>
  <c r="D112" i="13"/>
  <c r="B112" i="13" s="1"/>
  <c r="D113" i="13"/>
  <c r="B113" i="13" s="1"/>
  <c r="D114" i="13"/>
  <c r="B114" i="13" s="1"/>
  <c r="D115" i="13"/>
  <c r="B115" i="13" s="1"/>
  <c r="D116" i="13"/>
  <c r="B116" i="13" s="1"/>
  <c r="D117" i="13"/>
  <c r="B117" i="13" s="1"/>
  <c r="D118" i="13"/>
  <c r="B118" i="13" s="1"/>
  <c r="D119" i="13"/>
  <c r="B119" i="13" s="1"/>
  <c r="D120" i="13"/>
  <c r="B120" i="13" s="1"/>
  <c r="D121" i="13"/>
  <c r="B121" i="13" s="1"/>
  <c r="D122" i="13"/>
  <c r="B122" i="13" s="1"/>
  <c r="D123" i="13"/>
  <c r="B123" i="13" s="1"/>
  <c r="D124" i="13"/>
  <c r="B124" i="13" s="1"/>
  <c r="D125" i="13"/>
  <c r="B125" i="13" s="1"/>
  <c r="D126" i="13"/>
  <c r="B126" i="13" s="1"/>
  <c r="D127" i="13"/>
  <c r="B127" i="13" s="1"/>
  <c r="D128" i="13"/>
  <c r="B128" i="13" s="1"/>
  <c r="D129" i="13"/>
  <c r="B129" i="13" s="1"/>
  <c r="D130" i="13"/>
  <c r="B130" i="13" s="1"/>
  <c r="D131" i="13"/>
  <c r="B131" i="13" s="1"/>
  <c r="D132" i="13"/>
  <c r="B132" i="13" s="1"/>
  <c r="D133" i="13"/>
  <c r="B133" i="13" s="1"/>
  <c r="D134" i="13"/>
  <c r="B134" i="13" s="1"/>
  <c r="D135" i="13"/>
  <c r="B135" i="13" s="1"/>
  <c r="D136" i="13"/>
  <c r="B136" i="13" s="1"/>
  <c r="D137" i="13"/>
  <c r="B137" i="13" s="1"/>
  <c r="D138" i="13"/>
  <c r="B138" i="13" s="1"/>
  <c r="D139" i="13"/>
  <c r="B139" i="13" s="1"/>
  <c r="D140" i="13"/>
  <c r="B140" i="13" s="1"/>
  <c r="D141" i="13"/>
  <c r="B141" i="13" s="1"/>
  <c r="D142" i="13"/>
  <c r="B142" i="13" s="1"/>
  <c r="D143" i="13"/>
  <c r="B143" i="13" s="1"/>
  <c r="D144" i="13"/>
  <c r="B144" i="13" s="1"/>
  <c r="D145" i="13"/>
  <c r="B145" i="13" s="1"/>
  <c r="D146" i="13"/>
  <c r="B146" i="13" s="1"/>
  <c r="D147" i="13"/>
  <c r="B147" i="13" s="1"/>
  <c r="D148" i="13"/>
  <c r="B148" i="13" s="1"/>
  <c r="D149" i="13"/>
  <c r="B149" i="13" s="1"/>
  <c r="D150" i="13"/>
  <c r="B150" i="13" s="1"/>
  <c r="D151" i="13"/>
  <c r="B151" i="13" s="1"/>
  <c r="D152" i="13"/>
  <c r="B152" i="13" s="1"/>
  <c r="D153" i="13"/>
  <c r="B153" i="13" s="1"/>
  <c r="D154" i="13"/>
  <c r="B154" i="13" s="1"/>
  <c r="D155" i="13"/>
  <c r="B155" i="13" s="1"/>
  <c r="D156" i="13"/>
  <c r="B156" i="13" s="1"/>
  <c r="D157" i="13"/>
  <c r="B157" i="13" s="1"/>
  <c r="D158" i="13"/>
  <c r="B158" i="13" s="1"/>
  <c r="D159" i="13"/>
  <c r="B159" i="13" s="1"/>
  <c r="D160" i="13"/>
  <c r="B160" i="13" s="1"/>
  <c r="D161" i="13"/>
  <c r="B161" i="13" s="1"/>
  <c r="D162" i="13"/>
  <c r="B162" i="13" s="1"/>
  <c r="D163" i="13"/>
  <c r="B163" i="13" s="1"/>
  <c r="D164" i="13"/>
  <c r="B164" i="13" s="1"/>
  <c r="D165" i="13"/>
  <c r="B165" i="13" s="1"/>
  <c r="D166" i="13"/>
  <c r="B166" i="13" s="1"/>
  <c r="D167" i="13"/>
  <c r="B167" i="13" s="1"/>
  <c r="D168" i="13"/>
  <c r="B168" i="13" s="1"/>
  <c r="D169" i="13"/>
  <c r="B169" i="13" s="1"/>
  <c r="D170" i="13"/>
  <c r="B170" i="13" s="1"/>
  <c r="D171" i="13"/>
  <c r="B171" i="13" s="1"/>
  <c r="D172" i="13"/>
  <c r="B172" i="13" s="1"/>
  <c r="D173" i="13"/>
  <c r="B173" i="13" s="1"/>
  <c r="D174" i="13"/>
  <c r="B174" i="13" s="1"/>
  <c r="D175" i="13"/>
  <c r="B175" i="13" s="1"/>
  <c r="D176" i="13"/>
  <c r="B176" i="13" s="1"/>
  <c r="D177" i="13"/>
  <c r="B177" i="13" s="1"/>
  <c r="D178" i="13"/>
  <c r="B178" i="13" s="1"/>
  <c r="D179" i="13"/>
  <c r="B179" i="13" s="1"/>
  <c r="D180" i="13"/>
  <c r="B180" i="13" s="1"/>
  <c r="D181" i="13"/>
  <c r="B181" i="13" s="1"/>
  <c r="D182" i="13"/>
  <c r="B182" i="13" s="1"/>
  <c r="D183" i="13"/>
  <c r="B183" i="13" s="1"/>
  <c r="D184" i="13"/>
  <c r="B184" i="13" s="1"/>
  <c r="D185" i="13"/>
  <c r="B185" i="13" s="1"/>
  <c r="D186" i="13"/>
  <c r="B186" i="13" s="1"/>
  <c r="D187" i="13"/>
  <c r="B187" i="13" s="1"/>
  <c r="D188" i="13"/>
  <c r="B188" i="13" s="1"/>
  <c r="D189" i="13"/>
  <c r="B189" i="13" s="1"/>
  <c r="D190" i="13"/>
  <c r="B190" i="13" s="1"/>
  <c r="D191" i="13"/>
  <c r="B191" i="13" s="1"/>
  <c r="D192" i="13"/>
  <c r="B192" i="13" s="1"/>
  <c r="D193" i="13"/>
  <c r="B193" i="13" s="1"/>
  <c r="D194" i="13"/>
  <c r="B194" i="13" s="1"/>
  <c r="D195" i="13"/>
  <c r="B195" i="13" s="1"/>
  <c r="D196" i="13"/>
  <c r="B196" i="13" s="1"/>
  <c r="D197" i="13"/>
  <c r="B197" i="13" s="1"/>
  <c r="D198" i="13"/>
  <c r="B198" i="13" s="1"/>
  <c r="D199" i="13"/>
  <c r="B199" i="13" s="1"/>
  <c r="D200" i="13"/>
  <c r="B200" i="13" s="1"/>
  <c r="D2" i="13"/>
  <c r="B2" i="13" s="1"/>
  <c r="D2" i="6"/>
  <c r="B2" i="6" s="1"/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A200" i="13"/>
  <c r="A199" i="13"/>
  <c r="A198" i="13"/>
  <c r="A197" i="13"/>
  <c r="A196" i="13"/>
  <c r="A195" i="13"/>
  <c r="A194" i="13"/>
  <c r="A193" i="13"/>
  <c r="A192" i="13"/>
  <c r="A191" i="13"/>
  <c r="A190" i="13"/>
  <c r="C2" i="9" l="1"/>
  <c r="M73" i="1" l="1"/>
  <c r="H96" i="1" l="1"/>
  <c r="I96" i="1" l="1"/>
  <c r="J96" i="1"/>
  <c r="K96" i="1"/>
  <c r="C95" i="13" s="1"/>
  <c r="L96" i="1"/>
  <c r="M96" i="1"/>
  <c r="R96" i="1" l="1"/>
  <c r="N96" i="1"/>
  <c r="P96" i="1"/>
  <c r="O96" i="1"/>
  <c r="H93" i="1"/>
  <c r="H95" i="1"/>
  <c r="J95" i="1"/>
  <c r="K95" i="1"/>
  <c r="C94" i="13" s="1"/>
  <c r="L95" i="1"/>
  <c r="M95" i="1"/>
  <c r="Q96" i="1" l="1"/>
  <c r="C95" i="6" s="1"/>
  <c r="N95" i="1"/>
  <c r="R95" i="1"/>
  <c r="I95" i="1"/>
  <c r="O95" i="1" s="1"/>
  <c r="P95" i="1"/>
  <c r="H94" i="1"/>
  <c r="I94" i="1" s="1"/>
  <c r="J94" i="1"/>
  <c r="K94" i="1"/>
  <c r="C93" i="13" s="1"/>
  <c r="L94" i="1"/>
  <c r="M94" i="1"/>
  <c r="Q95" i="1" l="1"/>
  <c r="C94" i="6" s="1"/>
  <c r="R94" i="1"/>
  <c r="N94" i="1"/>
  <c r="P94" i="1"/>
  <c r="O94" i="1"/>
  <c r="I93" i="1"/>
  <c r="J93" i="1"/>
  <c r="K93" i="1"/>
  <c r="C92" i="13" s="1"/>
  <c r="L93" i="1"/>
  <c r="M93" i="1"/>
  <c r="K92" i="1"/>
  <c r="C91" i="13" s="1"/>
  <c r="L92" i="1"/>
  <c r="J92" i="1"/>
  <c r="H92" i="1"/>
  <c r="I92" i="1" s="1"/>
  <c r="M9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M3" i="1"/>
  <c r="H91" i="1"/>
  <c r="I91" i="1" s="1"/>
  <c r="J91" i="1"/>
  <c r="K91" i="1"/>
  <c r="C90" i="13" s="1"/>
  <c r="L91" i="1"/>
  <c r="H90" i="1"/>
  <c r="J90" i="1"/>
  <c r="K90" i="1"/>
  <c r="C89" i="13" s="1"/>
  <c r="L90" i="1"/>
  <c r="H89" i="1"/>
  <c r="I89" i="1" s="1"/>
  <c r="J89" i="1"/>
  <c r="K89" i="1"/>
  <c r="C88" i="13" s="1"/>
  <c r="L89" i="1"/>
  <c r="H88" i="1"/>
  <c r="I88" i="1" s="1"/>
  <c r="J88" i="1"/>
  <c r="K88" i="1"/>
  <c r="C87" i="13" s="1"/>
  <c r="L88" i="1"/>
  <c r="H87" i="1"/>
  <c r="I87" i="1" s="1"/>
  <c r="J87" i="1"/>
  <c r="K87" i="1"/>
  <c r="C86" i="13" s="1"/>
  <c r="L87" i="1"/>
  <c r="H86" i="1"/>
  <c r="I86" i="1" s="1"/>
  <c r="J86" i="1"/>
  <c r="K86" i="1"/>
  <c r="C85" i="13" s="1"/>
  <c r="L86" i="1"/>
  <c r="K85" i="1"/>
  <c r="L85" i="1"/>
  <c r="J85" i="1"/>
  <c r="H85" i="1"/>
  <c r="I85" i="1" s="1"/>
  <c r="H84" i="1"/>
  <c r="I84" i="1" s="1"/>
  <c r="J84" i="1"/>
  <c r="K84" i="1"/>
  <c r="C83" i="13" s="1"/>
  <c r="L84" i="1"/>
  <c r="H83" i="1"/>
  <c r="I83" i="1" s="1"/>
  <c r="J83" i="1"/>
  <c r="K83" i="1"/>
  <c r="C82" i="13" s="1"/>
  <c r="L83" i="1"/>
  <c r="H82" i="1"/>
  <c r="I82" i="1" s="1"/>
  <c r="J82" i="1"/>
  <c r="K82" i="1"/>
  <c r="C81" i="13" s="1"/>
  <c r="L82" i="1"/>
  <c r="H81" i="1"/>
  <c r="I81" i="1" s="1"/>
  <c r="J81" i="1"/>
  <c r="K81" i="1"/>
  <c r="C80" i="13" s="1"/>
  <c r="L81" i="1"/>
  <c r="H80" i="1"/>
  <c r="I80" i="1" s="1"/>
  <c r="J80" i="1"/>
  <c r="K80" i="1"/>
  <c r="C79" i="13" s="1"/>
  <c r="L80" i="1"/>
  <c r="H79" i="1"/>
  <c r="L79" i="1"/>
  <c r="J79" i="1"/>
  <c r="K79" i="1"/>
  <c r="C78" i="13" s="1"/>
  <c r="H78" i="1"/>
  <c r="I78" i="1" s="1"/>
  <c r="J78" i="1"/>
  <c r="K78" i="1"/>
  <c r="C77" i="13" s="1"/>
  <c r="L78" i="1"/>
  <c r="H77" i="1"/>
  <c r="J77" i="1"/>
  <c r="K77" i="1"/>
  <c r="C76" i="13" s="1"/>
  <c r="L77" i="1"/>
  <c r="H76" i="1"/>
  <c r="I76" i="1" s="1"/>
  <c r="J76" i="1"/>
  <c r="K76" i="1"/>
  <c r="C75" i="13" s="1"/>
  <c r="L76" i="1"/>
  <c r="G75" i="1"/>
  <c r="C13" i="9" s="1"/>
  <c r="H75" i="1"/>
  <c r="J75" i="1"/>
  <c r="K75" i="1"/>
  <c r="C74" i="13" s="1"/>
  <c r="L75" i="1"/>
  <c r="G74" i="1"/>
  <c r="C12" i="9" s="1"/>
  <c r="H74" i="1"/>
  <c r="J74" i="1"/>
  <c r="K74" i="1"/>
  <c r="C73" i="13" s="1"/>
  <c r="L74" i="1"/>
  <c r="H73" i="1"/>
  <c r="I73" i="1" s="1"/>
  <c r="J73" i="1"/>
  <c r="K73" i="1"/>
  <c r="C72" i="13" s="1"/>
  <c r="H72" i="1"/>
  <c r="I72" i="1" s="1"/>
  <c r="J72" i="1"/>
  <c r="K72" i="1"/>
  <c r="C71" i="13" s="1"/>
  <c r="H71" i="1"/>
  <c r="I71" i="1" s="1"/>
  <c r="J71" i="1"/>
  <c r="K71" i="1"/>
  <c r="C70" i="13" s="1"/>
  <c r="H70" i="1"/>
  <c r="I70" i="1" s="1"/>
  <c r="J70" i="1"/>
  <c r="K70" i="1"/>
  <c r="C69" i="13" s="1"/>
  <c r="H69" i="1"/>
  <c r="I69" i="1" s="1"/>
  <c r="J69" i="1"/>
  <c r="K69" i="1"/>
  <c r="C68" i="13" s="1"/>
  <c r="H68" i="1"/>
  <c r="I68" i="1" s="1"/>
  <c r="J68" i="1"/>
  <c r="K68" i="1"/>
  <c r="C67" i="13" s="1"/>
  <c r="H67" i="1"/>
  <c r="I67" i="1" s="1"/>
  <c r="J67" i="1"/>
  <c r="K67" i="1"/>
  <c r="C66" i="13" s="1"/>
  <c r="H66" i="1"/>
  <c r="I66" i="1" s="1"/>
  <c r="K65" i="1"/>
  <c r="C64" i="13" s="1"/>
  <c r="L65" i="1"/>
  <c r="H65" i="1"/>
  <c r="I65" i="1" s="1"/>
  <c r="J65" i="1"/>
  <c r="L66" i="1"/>
  <c r="L67" i="1"/>
  <c r="L68" i="1"/>
  <c r="L69" i="1"/>
  <c r="P69" i="1" s="1"/>
  <c r="L70" i="1"/>
  <c r="L71" i="1"/>
  <c r="L72" i="1"/>
  <c r="L73" i="1"/>
  <c r="K66" i="1"/>
  <c r="C65" i="13" s="1"/>
  <c r="J66" i="1"/>
  <c r="K61" i="1"/>
  <c r="C60" i="13" s="1"/>
  <c r="L61" i="1"/>
  <c r="H63" i="1"/>
  <c r="I63" i="1" s="1"/>
  <c r="L63" i="1"/>
  <c r="H3" i="1"/>
  <c r="I3" i="1" s="1"/>
  <c r="L3" i="1"/>
  <c r="H4" i="1"/>
  <c r="I4" i="1" s="1"/>
  <c r="L4" i="1"/>
  <c r="H5" i="1"/>
  <c r="I5" i="1" s="1"/>
  <c r="L5" i="1"/>
  <c r="H6" i="1"/>
  <c r="I6" i="1" s="1"/>
  <c r="L6" i="1"/>
  <c r="H7" i="1"/>
  <c r="I7" i="1" s="1"/>
  <c r="L7" i="1"/>
  <c r="H8" i="1"/>
  <c r="I8" i="1" s="1"/>
  <c r="L8" i="1"/>
  <c r="H9" i="1"/>
  <c r="I9" i="1" s="1"/>
  <c r="L9" i="1"/>
  <c r="H10" i="1"/>
  <c r="I10" i="1" s="1"/>
  <c r="L10" i="1"/>
  <c r="H11" i="1"/>
  <c r="I11" i="1" s="1"/>
  <c r="L11" i="1"/>
  <c r="H12" i="1"/>
  <c r="I12" i="1" s="1"/>
  <c r="L12" i="1"/>
  <c r="H13" i="1"/>
  <c r="I13" i="1" s="1"/>
  <c r="L13" i="1"/>
  <c r="H14" i="1"/>
  <c r="I14" i="1" s="1"/>
  <c r="L14" i="1"/>
  <c r="H15" i="1"/>
  <c r="I15" i="1" s="1"/>
  <c r="L15" i="1"/>
  <c r="H16" i="1"/>
  <c r="I16" i="1" s="1"/>
  <c r="L16" i="1"/>
  <c r="H17" i="1"/>
  <c r="I17" i="1" s="1"/>
  <c r="L17" i="1"/>
  <c r="H18" i="1"/>
  <c r="I18" i="1" s="1"/>
  <c r="L18" i="1"/>
  <c r="H19" i="1"/>
  <c r="I19" i="1" s="1"/>
  <c r="L19" i="1"/>
  <c r="H20" i="1"/>
  <c r="I20" i="1" s="1"/>
  <c r="L20" i="1"/>
  <c r="H21" i="1"/>
  <c r="I21" i="1" s="1"/>
  <c r="L21" i="1"/>
  <c r="H22" i="1"/>
  <c r="I22" i="1" s="1"/>
  <c r="L22" i="1"/>
  <c r="H23" i="1"/>
  <c r="I23" i="1" s="1"/>
  <c r="L23" i="1"/>
  <c r="H24" i="1"/>
  <c r="I24" i="1" s="1"/>
  <c r="L24" i="1"/>
  <c r="H25" i="1"/>
  <c r="I25" i="1" s="1"/>
  <c r="L25" i="1"/>
  <c r="H26" i="1"/>
  <c r="I26" i="1" s="1"/>
  <c r="L26" i="1"/>
  <c r="H27" i="1"/>
  <c r="I27" i="1" s="1"/>
  <c r="L27" i="1"/>
  <c r="H28" i="1"/>
  <c r="L28" i="1"/>
  <c r="H29" i="1"/>
  <c r="I29" i="1" s="1"/>
  <c r="L29" i="1"/>
  <c r="H30" i="1"/>
  <c r="I30" i="1" s="1"/>
  <c r="L30" i="1"/>
  <c r="H31" i="1"/>
  <c r="I31" i="1" s="1"/>
  <c r="L31" i="1"/>
  <c r="H32" i="1"/>
  <c r="I32" i="1" s="1"/>
  <c r="L32" i="1"/>
  <c r="H33" i="1"/>
  <c r="L33" i="1"/>
  <c r="H34" i="1"/>
  <c r="I34" i="1" s="1"/>
  <c r="L34" i="1"/>
  <c r="H35" i="1"/>
  <c r="I35" i="1" s="1"/>
  <c r="L35" i="1"/>
  <c r="H36" i="1"/>
  <c r="I36" i="1" s="1"/>
  <c r="L36" i="1"/>
  <c r="H37" i="1"/>
  <c r="I37" i="1" s="1"/>
  <c r="L37" i="1"/>
  <c r="H38" i="1"/>
  <c r="I38" i="1" s="1"/>
  <c r="L38" i="1"/>
  <c r="H39" i="1"/>
  <c r="I39" i="1" s="1"/>
  <c r="L39" i="1"/>
  <c r="H40" i="1"/>
  <c r="I40" i="1" s="1"/>
  <c r="L40" i="1"/>
  <c r="H41" i="1"/>
  <c r="I41" i="1" s="1"/>
  <c r="L41" i="1"/>
  <c r="H42" i="1"/>
  <c r="I42" i="1" s="1"/>
  <c r="L42" i="1"/>
  <c r="H43" i="1"/>
  <c r="I43" i="1" s="1"/>
  <c r="L43" i="1"/>
  <c r="H44" i="1"/>
  <c r="I44" i="1" s="1"/>
  <c r="L44" i="1"/>
  <c r="H45" i="1"/>
  <c r="I45" i="1" s="1"/>
  <c r="L45" i="1"/>
  <c r="H46" i="1"/>
  <c r="I46" i="1" s="1"/>
  <c r="L46" i="1"/>
  <c r="L47" i="1"/>
  <c r="H47" i="1"/>
  <c r="I47" i="1" s="1"/>
  <c r="L48" i="1"/>
  <c r="H48" i="1"/>
  <c r="I48" i="1" s="1"/>
  <c r="H49" i="1"/>
  <c r="I49" i="1" s="1"/>
  <c r="L49" i="1"/>
  <c r="H50" i="1"/>
  <c r="I50" i="1" s="1"/>
  <c r="L50" i="1"/>
  <c r="H51" i="1"/>
  <c r="I51" i="1" s="1"/>
  <c r="L51" i="1"/>
  <c r="H52" i="1"/>
  <c r="I52" i="1" s="1"/>
  <c r="L52" i="1"/>
  <c r="H53" i="1"/>
  <c r="I53" i="1" s="1"/>
  <c r="L53" i="1"/>
  <c r="H54" i="1"/>
  <c r="I54" i="1" s="1"/>
  <c r="L54" i="1"/>
  <c r="H55" i="1"/>
  <c r="I55" i="1" s="1"/>
  <c r="L55" i="1"/>
  <c r="H56" i="1"/>
  <c r="L56" i="1"/>
  <c r="H57" i="1"/>
  <c r="I57" i="1" s="1"/>
  <c r="L57" i="1"/>
  <c r="H58" i="1"/>
  <c r="I58" i="1" s="1"/>
  <c r="L58" i="1"/>
  <c r="H59" i="1"/>
  <c r="I59" i="1" s="1"/>
  <c r="L59" i="1"/>
  <c r="H60" i="1"/>
  <c r="I60" i="1" s="1"/>
  <c r="L60" i="1"/>
  <c r="H61" i="1"/>
  <c r="I61" i="1" s="1"/>
  <c r="H62" i="1"/>
  <c r="L62" i="1"/>
  <c r="H64" i="1"/>
  <c r="I64" i="1" s="1"/>
  <c r="L64" i="1"/>
  <c r="J64" i="1"/>
  <c r="K64" i="1"/>
  <c r="C63" i="13" s="1"/>
  <c r="J63" i="1"/>
  <c r="P63" i="1" s="1"/>
  <c r="K63" i="1"/>
  <c r="C62" i="13" s="1"/>
  <c r="J62" i="1"/>
  <c r="K62" i="1"/>
  <c r="C61" i="13" s="1"/>
  <c r="J61" i="1"/>
  <c r="J60" i="1"/>
  <c r="K60" i="1"/>
  <c r="C59" i="13" s="1"/>
  <c r="J59" i="1"/>
  <c r="K59" i="1"/>
  <c r="C58" i="13" s="1"/>
  <c r="K58" i="1"/>
  <c r="C57" i="13" s="1"/>
  <c r="J58" i="1"/>
  <c r="J57" i="1"/>
  <c r="K57" i="1"/>
  <c r="C56" i="13" s="1"/>
  <c r="J56" i="1"/>
  <c r="K56" i="1"/>
  <c r="C55" i="13" s="1"/>
  <c r="J55" i="1"/>
  <c r="K55" i="1"/>
  <c r="C54" i="13" s="1"/>
  <c r="J54" i="1"/>
  <c r="K54" i="1"/>
  <c r="C53" i="13" s="1"/>
  <c r="J53" i="1"/>
  <c r="K53" i="1"/>
  <c r="C52" i="13" s="1"/>
  <c r="J52" i="1"/>
  <c r="K52" i="1"/>
  <c r="C51" i="13" s="1"/>
  <c r="K49" i="1"/>
  <c r="C48" i="13" s="1"/>
  <c r="K50" i="1"/>
  <c r="C49" i="13" s="1"/>
  <c r="K51" i="1"/>
  <c r="C50" i="13" s="1"/>
  <c r="J48" i="1"/>
  <c r="J49" i="1"/>
  <c r="J50" i="1"/>
  <c r="J51" i="1"/>
  <c r="K48" i="1"/>
  <c r="C47" i="13" s="1"/>
  <c r="J47" i="1"/>
  <c r="K47" i="1"/>
  <c r="C46" i="13" s="1"/>
  <c r="J46" i="1"/>
  <c r="K46" i="1"/>
  <c r="C45" i="13" s="1"/>
  <c r="K45" i="1"/>
  <c r="C44" i="13" s="1"/>
  <c r="J45" i="1"/>
  <c r="J44" i="1"/>
  <c r="K44" i="1"/>
  <c r="C43" i="13" s="1"/>
  <c r="J43" i="1"/>
  <c r="K43" i="1"/>
  <c r="C42" i="13" s="1"/>
  <c r="J42" i="1"/>
  <c r="K42" i="1"/>
  <c r="C41" i="13" s="1"/>
  <c r="J41" i="1"/>
  <c r="K41" i="1"/>
  <c r="C40" i="13" s="1"/>
  <c r="J40" i="1"/>
  <c r="K40" i="1"/>
  <c r="C39" i="13" s="1"/>
  <c r="J39" i="1"/>
  <c r="K39" i="1"/>
  <c r="C38" i="13" s="1"/>
  <c r="K38" i="1"/>
  <c r="C37" i="13" s="1"/>
  <c r="J38" i="1"/>
  <c r="K37" i="1"/>
  <c r="C36" i="13" s="1"/>
  <c r="J37" i="1"/>
  <c r="J36" i="1"/>
  <c r="K36" i="1"/>
  <c r="C35" i="13" s="1"/>
  <c r="J35" i="1"/>
  <c r="K35" i="1"/>
  <c r="C34" i="13" s="1"/>
  <c r="J34" i="1"/>
  <c r="K34" i="1"/>
  <c r="C33" i="13" s="1"/>
  <c r="J33" i="1"/>
  <c r="K33" i="1"/>
  <c r="C32" i="13" s="1"/>
  <c r="J32" i="1"/>
  <c r="K32" i="1"/>
  <c r="C31" i="13" s="1"/>
  <c r="J31" i="1"/>
  <c r="K31" i="1"/>
  <c r="C30" i="13" s="1"/>
  <c r="J30" i="1"/>
  <c r="K30" i="1"/>
  <c r="C29" i="13" s="1"/>
  <c r="K29" i="1"/>
  <c r="C28" i="13" s="1"/>
  <c r="J29" i="1"/>
  <c r="J28" i="1"/>
  <c r="K28" i="1"/>
  <c r="C27" i="13" s="1"/>
  <c r="K27" i="1"/>
  <c r="C26" i="13" s="1"/>
  <c r="J27" i="1"/>
  <c r="K26" i="1"/>
  <c r="J26" i="1"/>
  <c r="J3" i="1"/>
  <c r="K3" i="1"/>
  <c r="C2" i="13" s="1"/>
  <c r="J5" i="1"/>
  <c r="K5" i="1"/>
  <c r="J6" i="1"/>
  <c r="P6" i="1" s="1"/>
  <c r="K6" i="1"/>
  <c r="J7" i="1"/>
  <c r="K7" i="1"/>
  <c r="J8" i="1"/>
  <c r="P8" i="1" s="1"/>
  <c r="K8" i="1"/>
  <c r="J9" i="1"/>
  <c r="K9" i="1"/>
  <c r="C8" i="13" s="1"/>
  <c r="J10" i="1"/>
  <c r="P10" i="1" s="1"/>
  <c r="K10" i="1"/>
  <c r="J11" i="1"/>
  <c r="K11" i="1"/>
  <c r="J12" i="1"/>
  <c r="P12" i="1" s="1"/>
  <c r="K12" i="1"/>
  <c r="C11" i="13" s="1"/>
  <c r="J13" i="1"/>
  <c r="K13" i="1"/>
  <c r="C12" i="13" s="1"/>
  <c r="J14" i="1"/>
  <c r="P14" i="1" s="1"/>
  <c r="K14" i="1"/>
  <c r="J15" i="1"/>
  <c r="K15" i="1"/>
  <c r="J16" i="1"/>
  <c r="P16" i="1" s="1"/>
  <c r="K16" i="1"/>
  <c r="J17" i="1"/>
  <c r="K17" i="1"/>
  <c r="J18" i="1"/>
  <c r="K18" i="1"/>
  <c r="C17" i="13" s="1"/>
  <c r="J19" i="1"/>
  <c r="K19" i="1"/>
  <c r="J20" i="1"/>
  <c r="K20" i="1"/>
  <c r="C19" i="13" s="1"/>
  <c r="J21" i="1"/>
  <c r="K21" i="1"/>
  <c r="J22" i="1"/>
  <c r="K22" i="1"/>
  <c r="C21" i="13" s="1"/>
  <c r="J23" i="1"/>
  <c r="K23" i="1"/>
  <c r="J24" i="1"/>
  <c r="K24" i="1"/>
  <c r="C23" i="13" s="1"/>
  <c r="J25" i="1"/>
  <c r="K25" i="1"/>
  <c r="K4" i="1"/>
  <c r="J4" i="1"/>
  <c r="P4" i="1" s="1"/>
  <c r="P67" i="1"/>
  <c r="P71" i="1"/>
  <c r="P78" i="1" l="1"/>
  <c r="Q67" i="1"/>
  <c r="C66" i="6" s="1"/>
  <c r="Q4" i="1"/>
  <c r="C3" i="6" s="1"/>
  <c r="Q63" i="1"/>
  <c r="C62" i="6" s="1"/>
  <c r="Q16" i="1"/>
  <c r="C15" i="6" s="1"/>
  <c r="Q12" i="1"/>
  <c r="C11" i="6" s="1"/>
  <c r="Q10" i="1"/>
  <c r="C9" i="6" s="1"/>
  <c r="Q8" i="1"/>
  <c r="C7" i="6" s="1"/>
  <c r="Q6" i="1"/>
  <c r="C5" i="6" s="1"/>
  <c r="Q14" i="1"/>
  <c r="C13" i="6" s="1"/>
  <c r="Q71" i="1"/>
  <c r="C70" i="6" s="1"/>
  <c r="Q69" i="1"/>
  <c r="C68" i="6" s="1"/>
  <c r="Q78" i="1"/>
  <c r="C77" i="6" s="1"/>
  <c r="O85" i="1"/>
  <c r="P86" i="1"/>
  <c r="N92" i="1"/>
  <c r="Q94" i="1"/>
  <c r="C93" i="6" s="1"/>
  <c r="P65" i="1"/>
  <c r="O14" i="1"/>
  <c r="O63" i="1"/>
  <c r="R85" i="1"/>
  <c r="C84" i="13"/>
  <c r="R23" i="1"/>
  <c r="C22" i="13"/>
  <c r="R19" i="1"/>
  <c r="C18" i="13"/>
  <c r="R15" i="1"/>
  <c r="C14" i="13"/>
  <c r="R5" i="1"/>
  <c r="C4" i="13"/>
  <c r="R16" i="1"/>
  <c r="C15" i="13"/>
  <c r="R14" i="1"/>
  <c r="C13" i="13"/>
  <c r="R10" i="1"/>
  <c r="C9" i="13"/>
  <c r="R8" i="1"/>
  <c r="C7" i="13"/>
  <c r="R6" i="1"/>
  <c r="C5" i="13"/>
  <c r="R25" i="1"/>
  <c r="C24" i="13"/>
  <c r="R21" i="1"/>
  <c r="C20" i="13"/>
  <c r="R17" i="1"/>
  <c r="C16" i="13"/>
  <c r="R11" i="1"/>
  <c r="C10" i="13"/>
  <c r="R7" i="1"/>
  <c r="C6" i="13"/>
  <c r="R26" i="1"/>
  <c r="C25" i="13"/>
  <c r="R4" i="1"/>
  <c r="C3" i="13"/>
  <c r="R80" i="1"/>
  <c r="P3" i="1"/>
  <c r="R27" i="1"/>
  <c r="R29" i="1"/>
  <c r="P31" i="1"/>
  <c r="P35" i="1"/>
  <c r="R37" i="1"/>
  <c r="R45" i="1"/>
  <c r="P47" i="1"/>
  <c r="R64" i="1"/>
  <c r="R73" i="1"/>
  <c r="O76" i="1"/>
  <c r="N77" i="1"/>
  <c r="O81" i="1"/>
  <c r="O83" i="1"/>
  <c r="P92" i="1"/>
  <c r="O65" i="1"/>
  <c r="P64" i="1"/>
  <c r="N59" i="1"/>
  <c r="N57" i="1"/>
  <c r="N53" i="1"/>
  <c r="N51" i="1"/>
  <c r="O43" i="1"/>
  <c r="N39" i="1"/>
  <c r="N37" i="1"/>
  <c r="N35" i="1"/>
  <c r="N25" i="1"/>
  <c r="O5" i="1"/>
  <c r="O70" i="1"/>
  <c r="R47" i="1"/>
  <c r="R59" i="1"/>
  <c r="N63" i="1"/>
  <c r="O49" i="1"/>
  <c r="N14" i="1"/>
  <c r="R58" i="1"/>
  <c r="P60" i="1"/>
  <c r="P70" i="1"/>
  <c r="N4" i="1"/>
  <c r="P61" i="1"/>
  <c r="O66" i="1"/>
  <c r="N12" i="1"/>
  <c r="N8" i="1"/>
  <c r="N71" i="1"/>
  <c r="I77" i="1"/>
  <c r="O77" i="1" s="1"/>
  <c r="N6" i="1"/>
  <c r="P25" i="1"/>
  <c r="P23" i="1"/>
  <c r="P21" i="1"/>
  <c r="P19" i="1"/>
  <c r="P17" i="1"/>
  <c r="P15" i="1"/>
  <c r="P13" i="1"/>
  <c r="P11" i="1"/>
  <c r="P9" i="1"/>
  <c r="P7" i="1"/>
  <c r="P5" i="1"/>
  <c r="O61" i="1"/>
  <c r="O29" i="1"/>
  <c r="O21" i="1"/>
  <c r="O13" i="1"/>
  <c r="O11" i="1"/>
  <c r="R72" i="1"/>
  <c r="N10" i="1"/>
  <c r="O39" i="1"/>
  <c r="O53" i="1"/>
  <c r="N84" i="1"/>
  <c r="N22" i="1"/>
  <c r="P29" i="1"/>
  <c r="R35" i="1"/>
  <c r="P37" i="1"/>
  <c r="R39" i="1"/>
  <c r="R41" i="1"/>
  <c r="R43" i="1"/>
  <c r="N47" i="1"/>
  <c r="O64" i="1"/>
  <c r="N55" i="1"/>
  <c r="N41" i="1"/>
  <c r="N31" i="1"/>
  <c r="N86" i="1"/>
  <c r="R61" i="1"/>
  <c r="R68" i="1"/>
  <c r="R67" i="1"/>
  <c r="N74" i="1"/>
  <c r="R81" i="1"/>
  <c r="N60" i="1"/>
  <c r="N54" i="1"/>
  <c r="N42" i="1"/>
  <c r="P40" i="1"/>
  <c r="P66" i="1"/>
  <c r="N67" i="1"/>
  <c r="P74" i="1"/>
  <c r="P80" i="1"/>
  <c r="P81" i="1"/>
  <c r="O7" i="1"/>
  <c r="P52" i="1"/>
  <c r="P54" i="1"/>
  <c r="P56" i="1"/>
  <c r="P72" i="1"/>
  <c r="R30" i="1"/>
  <c r="R32" i="1"/>
  <c r="R34" i="1"/>
  <c r="R36" i="1"/>
  <c r="P38" i="1"/>
  <c r="R40" i="1"/>
  <c r="R42" i="1"/>
  <c r="R44" i="1"/>
  <c r="O60" i="1"/>
  <c r="O58" i="1"/>
  <c r="N56" i="1"/>
  <c r="O54" i="1"/>
  <c r="N48" i="1"/>
  <c r="N44" i="1"/>
  <c r="O40" i="1"/>
  <c r="O38" i="1"/>
  <c r="O36" i="1"/>
  <c r="O32" i="1"/>
  <c r="O30" i="1"/>
  <c r="P26" i="1"/>
  <c r="N24" i="1"/>
  <c r="N15" i="1"/>
  <c r="N23" i="1"/>
  <c r="N27" i="1"/>
  <c r="P30" i="1"/>
  <c r="P36" i="1"/>
  <c r="R38" i="1"/>
  <c r="P42" i="1"/>
  <c r="P44" i="1"/>
  <c r="R62" i="1"/>
  <c r="N21" i="1"/>
  <c r="O44" i="1"/>
  <c r="R52" i="1"/>
  <c r="R54" i="1"/>
  <c r="R56" i="1"/>
  <c r="P58" i="1"/>
  <c r="R60" i="1"/>
  <c r="R86" i="1"/>
  <c r="N68" i="1"/>
  <c r="N36" i="1"/>
  <c r="N46" i="1"/>
  <c r="P62" i="1"/>
  <c r="O24" i="1"/>
  <c r="O22" i="1"/>
  <c r="O18" i="1"/>
  <c r="O68" i="1"/>
  <c r="R87" i="1"/>
  <c r="N58" i="1"/>
  <c r="N11" i="1"/>
  <c r="I56" i="1"/>
  <c r="O56" i="1" s="1"/>
  <c r="N5" i="1"/>
  <c r="N52" i="1"/>
  <c r="N13" i="1"/>
  <c r="R24" i="1"/>
  <c r="R22" i="1"/>
  <c r="R18" i="1"/>
  <c r="R28" i="1"/>
  <c r="N30" i="1"/>
  <c r="P49" i="1"/>
  <c r="R53" i="1"/>
  <c r="R63" i="1"/>
  <c r="O59" i="1"/>
  <c r="O55" i="1"/>
  <c r="O45" i="1"/>
  <c r="O35" i="1"/>
  <c r="O6" i="1"/>
  <c r="O4" i="1"/>
  <c r="R65" i="1"/>
  <c r="O67" i="1"/>
  <c r="N3" i="1"/>
  <c r="N17" i="1"/>
  <c r="N73" i="1"/>
  <c r="P24" i="1"/>
  <c r="P22" i="1"/>
  <c r="P18" i="1"/>
  <c r="P28" i="1"/>
  <c r="R33" i="1"/>
  <c r="N38" i="1"/>
  <c r="P45" i="1"/>
  <c r="N72" i="1"/>
  <c r="O25" i="1"/>
  <c r="O23" i="1"/>
  <c r="O19" i="1"/>
  <c r="R76" i="1"/>
  <c r="N78" i="1"/>
  <c r="O15" i="1"/>
  <c r="I75" i="1"/>
  <c r="O75" i="1" s="1"/>
  <c r="P77" i="1"/>
  <c r="R89" i="1"/>
  <c r="R90" i="1"/>
  <c r="O16" i="1"/>
  <c r="P87" i="1"/>
  <c r="O47" i="1"/>
  <c r="R71" i="1"/>
  <c r="R77" i="1"/>
  <c r="O87" i="1"/>
  <c r="O88" i="1"/>
  <c r="O57" i="1"/>
  <c r="O50" i="1"/>
  <c r="O46" i="1"/>
  <c r="O34" i="1"/>
  <c r="O12" i="1"/>
  <c r="I74" i="1"/>
  <c r="O74" i="1" s="1"/>
  <c r="N79" i="1"/>
  <c r="O80" i="1"/>
  <c r="P82" i="1"/>
  <c r="N87" i="1"/>
  <c r="P43" i="1"/>
  <c r="N45" i="1"/>
  <c r="R50" i="1"/>
  <c r="R57" i="1"/>
  <c r="N62" i="1"/>
  <c r="O41" i="1"/>
  <c r="N26" i="1"/>
  <c r="O71" i="1"/>
  <c r="R79" i="1"/>
  <c r="P34" i="1"/>
  <c r="P39" i="1"/>
  <c r="P46" i="1"/>
  <c r="R49" i="1"/>
  <c r="P53" i="1"/>
  <c r="P57" i="1"/>
  <c r="N61" i="1"/>
  <c r="N43" i="1"/>
  <c r="O9" i="1"/>
  <c r="R66" i="1"/>
  <c r="P68" i="1"/>
  <c r="N70" i="1"/>
  <c r="P79" i="1"/>
  <c r="N83" i="1"/>
  <c r="R84" i="1"/>
  <c r="O86" i="1"/>
  <c r="N89" i="1"/>
  <c r="P90" i="1"/>
  <c r="N91" i="1"/>
  <c r="O93" i="1"/>
  <c r="N49" i="1"/>
  <c r="O37" i="1"/>
  <c r="P33" i="1"/>
  <c r="N19" i="1"/>
  <c r="N18" i="1"/>
  <c r="O17" i="1"/>
  <c r="N16" i="1"/>
  <c r="N9" i="1"/>
  <c r="O8" i="1"/>
  <c r="R3" i="1"/>
  <c r="N66" i="1"/>
  <c r="R70" i="1"/>
  <c r="P73" i="1"/>
  <c r="P75" i="1"/>
  <c r="N76" i="1"/>
  <c r="N81" i="1"/>
  <c r="R88" i="1"/>
  <c r="O89" i="1"/>
  <c r="P89" i="1"/>
  <c r="R93" i="1"/>
  <c r="P59" i="1"/>
  <c r="I62" i="1"/>
  <c r="O62" i="1" s="1"/>
  <c r="O51" i="1"/>
  <c r="P41" i="1"/>
  <c r="N40" i="1"/>
  <c r="R31" i="1"/>
  <c r="N29" i="1"/>
  <c r="P20" i="1"/>
  <c r="R12" i="1"/>
  <c r="N65" i="1"/>
  <c r="O73" i="1"/>
  <c r="O82" i="1"/>
  <c r="P83" i="1"/>
  <c r="N85" i="1"/>
  <c r="N88" i="1"/>
  <c r="P88" i="1"/>
  <c r="N93" i="1"/>
  <c r="P93" i="1"/>
  <c r="O42" i="1"/>
  <c r="R13" i="1"/>
  <c r="P76" i="1"/>
  <c r="R83" i="1"/>
  <c r="P85" i="1"/>
  <c r="P91" i="1"/>
  <c r="O91" i="1"/>
  <c r="R46" i="1"/>
  <c r="O69" i="1"/>
  <c r="O92" i="1"/>
  <c r="R92" i="1"/>
  <c r="R20" i="1"/>
  <c r="N34" i="1"/>
  <c r="R51" i="1"/>
  <c r="R55" i="1"/>
  <c r="P55" i="1"/>
  <c r="N28" i="1"/>
  <c r="I28" i="1"/>
  <c r="O28" i="1" s="1"/>
  <c r="R75" i="1"/>
  <c r="R78" i="1"/>
  <c r="R82" i="1"/>
  <c r="O78" i="1"/>
  <c r="I79" i="1"/>
  <c r="O79" i="1" s="1"/>
  <c r="N80" i="1"/>
  <c r="R9" i="1"/>
  <c r="P51" i="1"/>
  <c r="I33" i="1"/>
  <c r="O33" i="1" s="1"/>
  <c r="N33" i="1"/>
  <c r="P27" i="1"/>
  <c r="O27" i="1"/>
  <c r="O26" i="1"/>
  <c r="O3" i="1"/>
  <c r="R69" i="1"/>
  <c r="O72" i="1"/>
  <c r="R74" i="1"/>
  <c r="N75" i="1"/>
  <c r="P84" i="1"/>
  <c r="R91" i="1"/>
  <c r="N7" i="1"/>
  <c r="O20" i="1"/>
  <c r="N82" i="1"/>
  <c r="N20" i="1"/>
  <c r="N69" i="1"/>
  <c r="N64" i="1"/>
  <c r="O52" i="1"/>
  <c r="P50" i="1"/>
  <c r="N50" i="1"/>
  <c r="P48" i="1"/>
  <c r="R48" i="1"/>
  <c r="O48" i="1"/>
  <c r="P32" i="1"/>
  <c r="N32" i="1"/>
  <c r="O31" i="1"/>
  <c r="O10" i="1"/>
  <c r="O84" i="1"/>
  <c r="I90" i="1"/>
  <c r="O90" i="1" s="1"/>
  <c r="N90" i="1"/>
  <c r="Q51" i="1" l="1"/>
  <c r="C50" i="6" s="1"/>
  <c r="Q20" i="1"/>
  <c r="C19" i="6" s="1"/>
  <c r="Q41" i="1"/>
  <c r="C40" i="6" s="1"/>
  <c r="Q43" i="1"/>
  <c r="C42" i="6" s="1"/>
  <c r="Q87" i="1"/>
  <c r="C86" i="6" s="1"/>
  <c r="Q77" i="1"/>
  <c r="C76" i="6" s="1"/>
  <c r="Q28" i="1"/>
  <c r="C27" i="6" s="1"/>
  <c r="Q58" i="1"/>
  <c r="C57" i="6" s="1"/>
  <c r="Q42" i="1"/>
  <c r="C41" i="6" s="1"/>
  <c r="Q26" i="1"/>
  <c r="C25" i="6" s="1"/>
  <c r="Q72" i="1"/>
  <c r="C71" i="6" s="1"/>
  <c r="Q37" i="1"/>
  <c r="C36" i="6" s="1"/>
  <c r="Q9" i="1"/>
  <c r="C8" i="6" s="1"/>
  <c r="Q17" i="1"/>
  <c r="C16" i="6" s="1"/>
  <c r="Q25" i="1"/>
  <c r="C24" i="6" s="1"/>
  <c r="Q64" i="1"/>
  <c r="C63" i="6" s="1"/>
  <c r="Q35" i="1"/>
  <c r="C34" i="6" s="1"/>
  <c r="Q3" i="1"/>
  <c r="C2" i="6" s="1"/>
  <c r="Q88" i="1"/>
  <c r="C87" i="6" s="1"/>
  <c r="Q84" i="1"/>
  <c r="C83" i="6" s="1"/>
  <c r="Q27" i="1"/>
  <c r="C26" i="6" s="1"/>
  <c r="Q85" i="1"/>
  <c r="C84" i="6" s="1"/>
  <c r="Q89" i="1"/>
  <c r="C88" i="6" s="1"/>
  <c r="Q33" i="1"/>
  <c r="C32" i="6" s="1"/>
  <c r="Q68" i="1"/>
  <c r="C67" i="6" s="1"/>
  <c r="Q46" i="1"/>
  <c r="C45" i="6" s="1"/>
  <c r="Q45" i="1"/>
  <c r="C44" i="6" s="1"/>
  <c r="Q18" i="1"/>
  <c r="C17" i="6" s="1"/>
  <c r="Q49" i="1"/>
  <c r="C48" i="6" s="1"/>
  <c r="Q56" i="1"/>
  <c r="C55" i="6" s="1"/>
  <c r="Q81" i="1"/>
  <c r="C80" i="6" s="1"/>
  <c r="Q66" i="1"/>
  <c r="C65" i="6" s="1"/>
  <c r="Q11" i="1"/>
  <c r="C10" i="6" s="1"/>
  <c r="Q19" i="1"/>
  <c r="C18" i="6" s="1"/>
  <c r="Q70" i="1"/>
  <c r="C69" i="6" s="1"/>
  <c r="Q47" i="1"/>
  <c r="C46" i="6" s="1"/>
  <c r="Q31" i="1"/>
  <c r="C30" i="6" s="1"/>
  <c r="Q55" i="1"/>
  <c r="C54" i="6" s="1"/>
  <c r="Q93" i="1"/>
  <c r="C92" i="6" s="1"/>
  <c r="Q75" i="1"/>
  <c r="C74" i="6" s="1"/>
  <c r="Q90" i="1"/>
  <c r="C89" i="6" s="1"/>
  <c r="Q57" i="1"/>
  <c r="C56" i="6" s="1"/>
  <c r="Q39" i="1"/>
  <c r="C38" i="6" s="1"/>
  <c r="Q82" i="1"/>
  <c r="C81" i="6" s="1"/>
  <c r="Q22" i="1"/>
  <c r="C21" i="6" s="1"/>
  <c r="Q62" i="1"/>
  <c r="C61" i="6" s="1"/>
  <c r="Q36" i="1"/>
  <c r="C35" i="6" s="1"/>
  <c r="Q54" i="1"/>
  <c r="C53" i="6" s="1"/>
  <c r="Q80" i="1"/>
  <c r="C79" i="6" s="1"/>
  <c r="Q40" i="1"/>
  <c r="C39" i="6" s="1"/>
  <c r="Q29" i="1"/>
  <c r="C28" i="6" s="1"/>
  <c r="Q5" i="1"/>
  <c r="C4" i="6" s="1"/>
  <c r="Q13" i="1"/>
  <c r="C12" i="6" s="1"/>
  <c r="Q21" i="1"/>
  <c r="C20" i="6" s="1"/>
  <c r="Q60" i="1"/>
  <c r="C59" i="6" s="1"/>
  <c r="Q92" i="1"/>
  <c r="C91" i="6" s="1"/>
  <c r="Q65" i="1"/>
  <c r="C64" i="6" s="1"/>
  <c r="Q86" i="1"/>
  <c r="C85" i="6" s="1"/>
  <c r="Q50" i="1"/>
  <c r="C49" i="6" s="1"/>
  <c r="Q91" i="1"/>
  <c r="C90" i="6" s="1"/>
  <c r="Q48" i="1"/>
  <c r="C47" i="6" s="1"/>
  <c r="Q32" i="1"/>
  <c r="C31" i="6" s="1"/>
  <c r="Q76" i="1"/>
  <c r="C75" i="6" s="1"/>
  <c r="Q83" i="1"/>
  <c r="C82" i="6" s="1"/>
  <c r="Q59" i="1"/>
  <c r="C58" i="6" s="1"/>
  <c r="Q73" i="1"/>
  <c r="C72" i="6" s="1"/>
  <c r="Q79" i="1"/>
  <c r="C78" i="6" s="1"/>
  <c r="Q53" i="1"/>
  <c r="C52" i="6" s="1"/>
  <c r="Q34" i="1"/>
  <c r="C33" i="6" s="1"/>
  <c r="Q24" i="1"/>
  <c r="C23" i="6" s="1"/>
  <c r="Q44" i="1"/>
  <c r="C43" i="6" s="1"/>
  <c r="Q30" i="1"/>
  <c r="C29" i="6" s="1"/>
  <c r="Q38" i="1"/>
  <c r="C37" i="6" s="1"/>
  <c r="Q52" i="1"/>
  <c r="C51" i="6" s="1"/>
  <c r="Q74" i="1"/>
  <c r="C73" i="6" s="1"/>
  <c r="Q7" i="1"/>
  <c r="C6" i="6" s="1"/>
  <c r="Q15" i="1"/>
  <c r="C14" i="6" s="1"/>
  <c r="Q23" i="1"/>
  <c r="C22" i="6" s="1"/>
  <c r="Q61" i="1"/>
  <c r="C6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Filiep Pieters</author>
  </authors>
  <commentList>
    <comment ref="H34" authorId="0" shapeId="0" xr:uid="{00000000-0006-0000-0000-000006000000}">
      <text>
        <r>
          <rPr>
            <b/>
            <sz val="9"/>
            <color rgb="FF000000"/>
            <rFont val="Calisto MT"/>
            <family val="2"/>
          </rPr>
          <t>Filiep Pieters:</t>
        </r>
        <r>
          <rPr>
            <sz val="9"/>
            <color rgb="FF000000"/>
            <rFont val="Calisto MT"/>
            <family val="2"/>
          </rPr>
          <t xml:space="preserve">
</t>
        </r>
        <r>
          <rPr>
            <sz val="9"/>
            <color rgb="FF000000"/>
            <rFont val="Calisto MT"/>
            <family val="2"/>
          </rPr>
          <t>Werken PIGMENT: Chappen electrische machines ...</t>
        </r>
      </text>
    </comment>
    <comment ref="K43" authorId="0" shapeId="0" xr:uid="{00000000-0006-0000-0000-000007000000}">
      <text>
        <r>
          <rPr>
            <b/>
            <sz val="9"/>
            <color rgb="FF000000"/>
            <rFont val="Calisto MT"/>
            <family val="2"/>
          </rPr>
          <t>Filiep Pieters:</t>
        </r>
        <r>
          <rPr>
            <sz val="9"/>
            <color rgb="FF000000"/>
            <rFont val="Calisto MT"/>
            <family val="2"/>
          </rPr>
          <t xml:space="preserve">
</t>
        </r>
        <r>
          <rPr>
            <sz val="9"/>
            <color rgb="FF000000"/>
            <rFont val="Calisto MT"/>
            <family val="2"/>
          </rPr>
          <t>Gevel reinigning met hogedruk reiniger...</t>
        </r>
      </text>
    </comment>
    <comment ref="R43" authorId="0" shapeId="0" xr:uid="{00000000-0006-0000-0000-000008000000}">
      <text>
        <r>
          <rPr>
            <b/>
            <sz val="9"/>
            <color rgb="FF000000"/>
            <rFont val="Calisto MT"/>
            <family val="2"/>
          </rPr>
          <t>Filiep Pieters:</t>
        </r>
        <r>
          <rPr>
            <sz val="9"/>
            <color rgb="FF000000"/>
            <rFont val="Calisto MT"/>
            <family val="2"/>
          </rPr>
          <t xml:space="preserve">
</t>
        </r>
        <r>
          <rPr>
            <sz val="9"/>
            <color rgb="FF000000"/>
            <rFont val="Calisto MT"/>
            <family val="2"/>
          </rPr>
          <t xml:space="preserve">Gevel reinigning met hogedruk reiniger...
</t>
        </r>
        <r>
          <rPr>
            <sz val="9"/>
            <color rgb="FF000000"/>
            <rFont val="Calisto MT"/>
            <family val="2"/>
          </rPr>
          <t xml:space="preserve">
</t>
        </r>
        <r>
          <rPr>
            <sz val="9"/>
            <color rgb="FF000000"/>
            <rFont val="Calisto MT"/>
            <family val="2"/>
          </rPr>
          <t xml:space="preserve">
</t>
        </r>
      </text>
    </comment>
    <comment ref="R44" authorId="0" shapeId="0" xr:uid="{00000000-0006-0000-0000-000009000000}">
      <text>
        <r>
          <rPr>
            <b/>
            <sz val="9"/>
            <color indexed="81"/>
            <rFont val="Calisto MT"/>
            <family val="2"/>
          </rPr>
          <t xml:space="preserve">Werken Pigment
</t>
        </r>
      </text>
    </comment>
    <comment ref="R61" authorId="0" shapeId="0" xr:uid="{00000000-0006-0000-0000-00000A000000}">
      <text>
        <r>
          <rPr>
            <b/>
            <sz val="9"/>
            <color indexed="81"/>
            <rFont val="Calisto MT"/>
            <family val="2"/>
          </rPr>
          <t>Filiep Pieters:</t>
        </r>
        <r>
          <rPr>
            <sz val="9"/>
            <color indexed="81"/>
            <rFont val="Calisto MT"/>
            <family val="2"/>
          </rPr>
          <t xml:space="preserve">
Anouk ook douche, werken badkamer</t>
        </r>
      </text>
    </comment>
  </commentList>
</comments>
</file>

<file path=xl/sharedStrings.xml><?xml version="1.0" encoding="utf-8"?>
<sst xmlns="http://schemas.openxmlformats.org/spreadsheetml/2006/main" count="145" uniqueCount="51">
  <si>
    <t>Elektriciteit</t>
  </si>
  <si>
    <t>Water</t>
  </si>
  <si>
    <t xml:space="preserve">Gas </t>
  </si>
  <si>
    <t>Datum</t>
  </si>
  <si>
    <t>G-Verbruik</t>
  </si>
  <si>
    <t>W-Verbruik</t>
  </si>
  <si>
    <t>#Dagen</t>
  </si>
  <si>
    <t>G-verbruik 30</t>
  </si>
  <si>
    <t>W-verbruik 30</t>
  </si>
  <si>
    <t xml:space="preserve">E-Verbruik </t>
  </si>
  <si>
    <t>E-verbruik Net</t>
  </si>
  <si>
    <t>E-verbruik Net 30</t>
  </si>
  <si>
    <t>E-Verbruik 30</t>
  </si>
  <si>
    <t>Solar</t>
  </si>
  <si>
    <t>Teller Solar</t>
  </si>
  <si>
    <t>Werken PIGMENT: Chappen electrische machines …</t>
  </si>
  <si>
    <t>Opmerking</t>
  </si>
  <si>
    <t>Oprit hogedruk reiniger + terras</t>
  </si>
  <si>
    <t>huiszitten wegens zieke (Gas)</t>
  </si>
  <si>
    <t>Installatie zonnepanelen 17/5/2016</t>
  </si>
  <si>
    <t>Warmste zomer tot nog toe sinds waarnemingen (Water)</t>
  </si>
  <si>
    <t>Werken living + droogmachine chappe (Water, Elect)</t>
  </si>
  <si>
    <t>Electrisch vuurtje in badkamer +werken badkamer (Water, elect)</t>
  </si>
  <si>
    <t>Electrisch vuurtje in badkamer +werken badkamer (Elect)</t>
  </si>
  <si>
    <t>Jaar</t>
  </si>
  <si>
    <t>Maand</t>
  </si>
  <si>
    <t>Rijlabels</t>
  </si>
  <si>
    <t>Eindtotaal</t>
  </si>
  <si>
    <t>Kolomlabels</t>
  </si>
  <si>
    <t>Som van Solar</t>
  </si>
  <si>
    <t xml:space="preserve"> </t>
  </si>
  <si>
    <t>Maandnummer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</si>
  <si>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</si>
  <si>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</si>
  <si>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</si>
  <si>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</si>
  <si>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</si>
  <si>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</si>
  <si>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</si>
  <si>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</si>
  <si>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</si>
  <si>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januari</t>
  </si>
  <si>
    <t>februari</t>
  </si>
  <si>
    <t>maart</t>
  </si>
  <si>
    <t>Water verbruik</t>
  </si>
  <si>
    <t>Solar opbrengst</t>
  </si>
  <si>
    <t>Sorteer</t>
  </si>
  <si>
    <t>G-verbruik 30
in kWh</t>
  </si>
  <si>
    <t>Gas kWh</t>
  </si>
  <si>
    <t>Gas verbruik kWh</t>
  </si>
  <si>
    <t>Gas Som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</si>
</sst>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m/yyyy;@"/>
    <numFmt numFmtId="165" formatCode="0.000"/>
    <numFmt numFmtId="166" formatCode="#,##0.00\ \K\w\h"/>
    <numFmt numFmtId="167" formatCode="#,##0.000\ \K\w\h"/>
    <numFmt numFmtId="168" formatCode="[$-F800]dddd\,\ mmmm\ dd\,\ yyyy"/>
    <numFmt numFmtId="169" formatCode="#,##0\ \k\W\h"/>
  </numFmts>
  <fonts count="15" x14ac:knownFonts="1">
    <font>
      <sz val="12"/>
      <color theme="1"/>
      <name val="Calisto MT"/>
      <family val="2"/>
      <scheme val="minor"/>
    </font>
    <font>
      <sz val="12"/>
      <color theme="1"/>
      <name val="Calisto MT"/>
      <family val="2"/>
      <scheme val="minor"/>
    </font>
    <font>
      <sz val="20"/>
      <color theme="1"/>
      <name val="Calisto MT"/>
      <family val="1"/>
      <scheme val="minor"/>
    </font>
    <font>
      <u/>
      <sz val="12"/>
      <color theme="10"/>
      <name val="Calisto MT"/>
      <family val="2"/>
      <scheme val="minor"/>
    </font>
    <font>
      <u/>
      <sz val="12"/>
      <color theme="11"/>
      <name val="Calisto MT"/>
      <family val="2"/>
      <scheme val="minor"/>
    </font>
    <font>
      <sz val="9"/>
      <color indexed="81"/>
      <name val="Calisto MT"/>
      <family val="2"/>
    </font>
    <font>
      <b/>
      <sz val="9"/>
      <color indexed="81"/>
      <name val="Calisto MT"/>
      <family val="2"/>
    </font>
    <font>
      <b/>
      <i/>
      <sz val="20"/>
      <color theme="1"/>
      <name val="Calisto MT"/>
      <family val="1"/>
      <scheme val="minor"/>
    </font>
    <font>
      <b/>
      <i/>
      <sz val="20"/>
      <name val="Calisto MT"/>
      <family val="1"/>
      <scheme val="minor"/>
    </font>
    <font>
      <sz val="20"/>
      <name val="Calisto MT"/>
      <family val="1"/>
      <scheme val="minor"/>
    </font>
    <font>
      <b/>
      <i/>
      <sz val="20"/>
      <color theme="1"/>
      <name val="Calisto MT"/>
      <family val="1"/>
      <scheme val="minor"/>
    </font>
    <font>
      <b/>
      <sz val="9"/>
      <color rgb="FF000000"/>
      <name val="Calisto MT"/>
      <family val="2"/>
    </font>
    <font>
      <sz val="9"/>
      <color rgb="FF000000"/>
      <name val="Calisto MT"/>
      <family val="2"/>
    </font>
    <font>
      <sz val="20"/>
      <color rgb="FF000000"/>
      <name val="Calisto MT"/>
      <family val="1"/>
      <scheme val="minor"/>
    </font>
    <font>
      <b/>
      <sz val="12"/>
      <color theme="1"/>
      <name val="Calisto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" fontId="2" fillId="5" borderId="0" xfId="0" applyNumberFormat="1" applyFont="1" applyFill="1"/>
    <xf numFmtId="165" fontId="9" fillId="0" borderId="0" xfId="0" applyNumberFormat="1" applyFont="1" applyFill="1"/>
    <xf numFmtId="164" fontId="2" fillId="7" borderId="0" xfId="0" applyNumberFormat="1" applyFont="1" applyFill="1"/>
    <xf numFmtId="3" fontId="2" fillId="7" borderId="0" xfId="0" applyNumberFormat="1" applyFont="1" applyFill="1"/>
    <xf numFmtId="4" fontId="2" fillId="7" borderId="0" xfId="0" applyNumberFormat="1" applyFont="1" applyFill="1"/>
    <xf numFmtId="166" fontId="2" fillId="5" borderId="0" xfId="0" applyNumberFormat="1" applyFont="1" applyFill="1"/>
    <xf numFmtId="166" fontId="2" fillId="0" borderId="0" xfId="0" applyNumberFormat="1" applyFont="1"/>
    <xf numFmtId="166" fontId="2" fillId="3" borderId="0" xfId="0" applyNumberFormat="1" applyFont="1" applyFill="1"/>
    <xf numFmtId="166" fontId="2" fillId="4" borderId="0" xfId="0" applyNumberFormat="1" applyFont="1" applyFill="1"/>
    <xf numFmtId="167" fontId="9" fillId="0" borderId="0" xfId="0" applyNumberFormat="1" applyFont="1" applyFill="1"/>
    <xf numFmtId="2" fontId="2" fillId="5" borderId="0" xfId="0" applyNumberFormat="1" applyFont="1" applyFill="1"/>
    <xf numFmtId="2" fontId="2" fillId="0" borderId="0" xfId="0" applyNumberFormat="1" applyFont="1"/>
    <xf numFmtId="17" fontId="2" fillId="0" borderId="0" xfId="0" applyNumberFormat="1" applyFont="1"/>
    <xf numFmtId="166" fontId="2" fillId="0" borderId="0" xfId="0" applyNumberFormat="1" applyFont="1" applyBorder="1"/>
    <xf numFmtId="4" fontId="2" fillId="0" borderId="0" xfId="0" applyNumberFormat="1" applyFont="1" applyBorder="1"/>
    <xf numFmtId="166" fontId="2" fillId="2" borderId="1" xfId="43" applyNumberFormat="1" applyFont="1" applyBorder="1"/>
    <xf numFmtId="4" fontId="2" fillId="2" borderId="1" xfId="43" applyNumberFormat="1" applyFont="1" applyBorder="1"/>
    <xf numFmtId="0" fontId="13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14" fillId="0" borderId="0" xfId="0" applyFont="1"/>
    <xf numFmtId="168" fontId="0" fillId="0" borderId="0" xfId="0" applyNumberFormat="1"/>
    <xf numFmtId="169" fontId="0" fillId="0" borderId="0" xfId="0" applyNumberFormat="1"/>
    <xf numFmtId="164" fontId="10" fillId="6" borderId="0" xfId="0" applyNumberFormat="1" applyFont="1" applyFill="1" applyAlignment="1">
      <alignment textRotation="43"/>
    </xf>
    <xf numFmtId="3" fontId="7" fillId="6" borderId="0" xfId="0" applyNumberFormat="1" applyFont="1" applyFill="1" applyAlignment="1">
      <alignment textRotation="43"/>
    </xf>
    <xf numFmtId="4" fontId="7" fillId="6" borderId="0" xfId="0" applyNumberFormat="1" applyFont="1" applyFill="1" applyAlignment="1">
      <alignment textRotation="43"/>
    </xf>
    <xf numFmtId="166" fontId="7" fillId="6" borderId="0" xfId="0" applyNumberFormat="1" applyFont="1" applyFill="1" applyAlignment="1">
      <alignment textRotation="43"/>
    </xf>
    <xf numFmtId="2" fontId="7" fillId="6" borderId="0" xfId="0" applyNumberFormat="1" applyFont="1" applyFill="1" applyAlignment="1">
      <alignment textRotation="43"/>
    </xf>
    <xf numFmtId="0" fontId="7" fillId="6" borderId="0" xfId="0" applyFont="1" applyFill="1" applyAlignment="1">
      <alignment textRotation="43"/>
    </xf>
    <xf numFmtId="17" fontId="2" fillId="0" borderId="0" xfId="0" applyNumberFormat="1" applyFont="1" applyAlignment="1">
      <alignment textRotation="43"/>
    </xf>
    <xf numFmtId="167" fontId="8" fillId="0" borderId="0" xfId="0" applyNumberFormat="1" applyFont="1" applyFill="1" applyAlignment="1">
      <alignment textRotation="43" wrapText="1"/>
    </xf>
    <xf numFmtId="165" fontId="8" fillId="0" borderId="0" xfId="0" applyNumberFormat="1" applyFont="1" applyFill="1" applyAlignment="1">
      <alignment textRotation="43"/>
    </xf>
    <xf numFmtId="3" fontId="9" fillId="0" borderId="0" xfId="0" applyNumberFormat="1" applyFont="1" applyFill="1"/>
    <xf numFmtId="4" fontId="8" fillId="0" borderId="0" xfId="0" applyNumberFormat="1" applyFont="1" applyFill="1" applyAlignment="1">
      <alignment textRotation="43" wrapText="1"/>
    </xf>
    <xf numFmtId="4" fontId="9" fillId="0" borderId="0" xfId="0" applyNumberFormat="1" applyFont="1" applyFill="1"/>
  </cellXfs>
  <cellStyles count="78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titie" xfId="43" builtinId="10"/>
    <cellStyle name="Standaard" xfId="0" builtinId="0"/>
  </cellStyles>
  <dxfs count="3">
    <dxf>
      <numFmt numFmtId="4" formatCode="#,##0.00"/>
    </dxf>
    <dxf>
      <numFmt numFmtId="4" formatCode="#,##0.00"/>
    </dxf>
    <dxf>
      <numFmt numFmtId="3" formatCode="#,##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E-verbruik van Net 30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'Maandelijks verbruik'!$N$1</c:f>
              <c:strCache>
                <c:ptCount val="1"/>
                <c:pt idx="0">
                  <c:v>E-verbruik Net 30</c:v>
                </c:pt>
              </c:strCache>
            </c:strRef>
          </c:tx>
          <c:spPr>
            <a:ln w="19050" cmpd="sng"/>
          </c:spPr>
          <c:trendline>
            <c:spPr>
              <a:ln cap="rnd">
                <a:solidFill>
                  <a:srgbClr val="FF0000"/>
                </a:solidFill>
                <a:prstDash val="sysDash"/>
                <a:round/>
              </a:ln>
              <a:effectLst/>
            </c:spPr>
            <c:trendlineType val="movingAvg"/>
            <c:period val="3"/>
            <c:forward val="2"/>
            <c:dispRSqr val="0"/>
            <c:dispEq val="0"/>
          </c:trendline>
          <c:cat>
            <c:numRef>
              <c:f>'Maandelijks verbruik'!$A$2:$A$200</c:f>
              <c:numCache>
                <c:formatCode>d/mm/yyyy;@</c:formatCode>
                <c:ptCount val="1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'Maandelijks verbruik'!$N$2:$N$200</c:f>
              <c:numCache>
                <c:formatCode>#,##0.000\ \K\w\h</c:formatCode>
                <c:ptCount val="130"/>
                <c:pt idx="0">
                  <c:v>299.61290322579799</c:v>
                </c:pt>
                <c:pt idx="1">
                  <c:v>319.54838709677136</c:v>
                </c:pt>
                <c:pt idx="2">
                  <c:v>197.14285714285714</c:v>
                </c:pt>
                <c:pt idx="3">
                  <c:v>-40.645161290322577</c:v>
                </c:pt>
                <c:pt idx="4">
                  <c:v>-204.09999999999127</c:v>
                </c:pt>
                <c:pt idx="5">
                  <c:v>-301.74193548387382</c:v>
                </c:pt>
                <c:pt idx="6">
                  <c:v>-411</c:v>
                </c:pt>
                <c:pt idx="7">
                  <c:v>-332.70967741935766</c:v>
                </c:pt>
                <c:pt idx="8">
                  <c:v>-207.67741935483028</c:v>
                </c:pt>
                <c:pt idx="9">
                  <c:v>-147.90000000000873</c:v>
                </c:pt>
                <c:pt idx="10">
                  <c:v>162.00000000000847</c:v>
                </c:pt>
                <c:pt idx="11">
                  <c:v>318.89999999999418</c:v>
                </c:pt>
                <c:pt idx="12">
                  <c:v>364.54838709677136</c:v>
                </c:pt>
                <c:pt idx="13">
                  <c:v>317.41935483870964</c:v>
                </c:pt>
                <c:pt idx="14">
                  <c:v>94.821428571428569</c:v>
                </c:pt>
                <c:pt idx="15">
                  <c:v>110.03225806451331</c:v>
                </c:pt>
                <c:pt idx="16">
                  <c:v>-160.80999999999767</c:v>
                </c:pt>
                <c:pt idx="17">
                  <c:v>-358.34516129031636</c:v>
                </c:pt>
                <c:pt idx="18">
                  <c:v>-379.80000000000291</c:v>
                </c:pt>
                <c:pt idx="19">
                  <c:v>-410.03225806451331</c:v>
                </c:pt>
                <c:pt idx="20">
                  <c:v>-240</c:v>
                </c:pt>
                <c:pt idx="21">
                  <c:v>-166.10000000000582</c:v>
                </c:pt>
                <c:pt idx="22">
                  <c:v>-26.903225806454429</c:v>
                </c:pt>
                <c:pt idx="23">
                  <c:v>240.9600000000064</c:v>
                </c:pt>
                <c:pt idx="24">
                  <c:v>365.16774193548048</c:v>
                </c:pt>
                <c:pt idx="25">
                  <c:v>305.80645161290323</c:v>
                </c:pt>
                <c:pt idx="26">
                  <c:v>131.25</c:v>
                </c:pt>
                <c:pt idx="27">
                  <c:v>51.483870967739115</c:v>
                </c:pt>
                <c:pt idx="28">
                  <c:v>-193.79999999998836</c:v>
                </c:pt>
                <c:pt idx="29">
                  <c:v>-278.51612903226089</c:v>
                </c:pt>
                <c:pt idx="30">
                  <c:v>-402.80000000000291</c:v>
                </c:pt>
                <c:pt idx="31">
                  <c:v>-334.6451612903254</c:v>
                </c:pt>
                <c:pt idx="32">
                  <c:v>-214.83870967741936</c:v>
                </c:pt>
                <c:pt idx="33">
                  <c:v>-110.39999999999418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D3-6F46-BCD6-A5C9CA54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26760"/>
        <c:axId val="2115946280"/>
      </c:lineChart>
      <c:dateAx>
        <c:axId val="2115926760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low"/>
        <c:crossAx val="2115946280"/>
        <c:crosses val="autoZero"/>
        <c:auto val="1"/>
        <c:lblOffset val="100"/>
        <c:baseTimeUnit val="months"/>
      </c:dateAx>
      <c:valAx>
        <c:axId val="2115946280"/>
        <c:scaling>
          <c:orientation val="minMax"/>
          <c:max val="750"/>
          <c:min val="-600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shade val="95000"/>
                  <a:satMod val="105000"/>
                  <a:alpha val="48000"/>
                </a:schemeClr>
              </a:solidFill>
            </a:ln>
          </c:spPr>
        </c:majorGridlines>
        <c:numFmt formatCode="#,##0\ \K\w\h" sourceLinked="0"/>
        <c:majorTickMark val="out"/>
        <c:minorTickMark val="none"/>
        <c:tickLblPos val="nextTo"/>
        <c:crossAx val="2115926760"/>
        <c:crosses val="autoZero"/>
        <c:crossBetween val="between"/>
        <c:majorUnit val="50"/>
      </c:valAx>
      <c:spPr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[Test.xlsx]PivotSolarByYear!Draaitabel2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PivotSolarByYear!$B$3:$B$4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PivotSolarByYear!$B$5:$B$9</c:f>
              <c:numCache>
                <c:formatCode>General</c:formatCode>
                <c:ptCount val="4"/>
                <c:pt idx="1">
                  <c:v>60.78</c:v>
                </c:pt>
                <c:pt idx="2">
                  <c:v>56</c:v>
                </c:pt>
                <c:pt idx="3">
                  <c:v>45.97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B-F74E-B9EE-754A93CA268C}"/>
            </c:ext>
          </c:extLst>
        </c:ser>
        <c:ser>
          <c:idx val="1"/>
          <c:order val="1"/>
          <c:tx>
            <c:strRef>
              <c:f>PivotSolarByYear!$C$3:$C$4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PivotSolarByYear!$C$5:$C$9</c:f>
              <c:numCache>
                <c:formatCode>General</c:formatCode>
                <c:ptCount val="4"/>
                <c:pt idx="1">
                  <c:v>112.48</c:v>
                </c:pt>
                <c:pt idx="2">
                  <c:v>253.63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B-F74E-B9EE-754A93CA268C}"/>
            </c:ext>
          </c:extLst>
        </c:ser>
        <c:ser>
          <c:idx val="2"/>
          <c:order val="2"/>
          <c:tx>
            <c:strRef>
              <c:f>PivotSolarByYear!$D$3:$D$4</c:f>
              <c:strCache>
                <c:ptCount val="1"/>
                <c:pt idx="0">
                  <c:v>maart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PivotSolarByYear!$D$5:$D$9</c:f>
              <c:numCache>
                <c:formatCode>General</c:formatCode>
                <c:ptCount val="4"/>
                <c:pt idx="1">
                  <c:v>365.5</c:v>
                </c:pt>
                <c:pt idx="2">
                  <c:v>279.27999999999997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B-F74E-B9EE-754A93CA268C}"/>
            </c:ext>
          </c:extLst>
        </c:ser>
        <c:ser>
          <c:idx val="3"/>
          <c:order val="3"/>
          <c:tx>
            <c:strRef>
              <c:f>PivotSolarByYear!$E$3:$E$4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PivotSolarByYear!$E$5:$E$9</c:f>
              <c:numCache>
                <c:formatCode>General</c:formatCode>
                <c:ptCount val="4"/>
                <c:pt idx="1">
                  <c:v>508.7</c:v>
                </c:pt>
                <c:pt idx="2">
                  <c:v>447.09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B-F74E-B9EE-754A93CA268C}"/>
            </c:ext>
          </c:extLst>
        </c:ser>
        <c:ser>
          <c:idx val="4"/>
          <c:order val="4"/>
          <c:tx>
            <c:strRef>
              <c:f>PivotSolarByYear!$F$3:$F$4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PivotSolarByYear!$F$5:$F$9</c:f>
              <c:numCache>
                <c:formatCode>General</c:formatCode>
                <c:ptCount val="4"/>
                <c:pt idx="0">
                  <c:v>226.19</c:v>
                </c:pt>
                <c:pt idx="1">
                  <c:v>565.1</c:v>
                </c:pt>
                <c:pt idx="2">
                  <c:v>625.71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B-F74E-B9EE-754A93CA268C}"/>
            </c:ext>
          </c:extLst>
        </c:ser>
        <c:ser>
          <c:idx val="5"/>
          <c:order val="5"/>
          <c:tx>
            <c:strRef>
              <c:f>PivotSolarByYear!$G$3:$G$4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PivotSolarByYear!$G$5:$G$9</c:f>
              <c:numCache>
                <c:formatCode>General</c:formatCode>
                <c:ptCount val="4"/>
                <c:pt idx="0">
                  <c:v>453.01</c:v>
                </c:pt>
                <c:pt idx="1">
                  <c:v>612.5</c:v>
                </c:pt>
                <c:pt idx="2">
                  <c:v>583.83000000000004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B-F74E-B9EE-754A93CA268C}"/>
            </c:ext>
          </c:extLst>
        </c:ser>
        <c:ser>
          <c:idx val="6"/>
          <c:order val="6"/>
          <c:tx>
            <c:strRef>
              <c:f>PivotSolarByYear!$H$3:$H$4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PivotSolarByYear!$H$5:$H$9</c:f>
              <c:numCache>
                <c:formatCode>General</c:formatCode>
                <c:ptCount val="4"/>
                <c:pt idx="0">
                  <c:v>574.39</c:v>
                </c:pt>
                <c:pt idx="1">
                  <c:v>537.6</c:v>
                </c:pt>
                <c:pt idx="2">
                  <c:v>668.6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FB-F74E-B9EE-754A93CA268C}"/>
            </c:ext>
          </c:extLst>
        </c:ser>
        <c:ser>
          <c:idx val="7"/>
          <c:order val="7"/>
          <c:tx>
            <c:strRef>
              <c:f>PivotSolarByYear!$I$3:$I$4</c:f>
              <c:strCache>
                <c:ptCount val="1"/>
                <c:pt idx="0">
                  <c:v>augustus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PivotSolarByYear!$I$5:$I$9</c:f>
              <c:numCache>
                <c:formatCode>General</c:formatCode>
                <c:ptCount val="4"/>
                <c:pt idx="0">
                  <c:v>543.4</c:v>
                </c:pt>
                <c:pt idx="1">
                  <c:v>465.01</c:v>
                </c:pt>
                <c:pt idx="2">
                  <c:v>495.4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FB-F74E-B9EE-754A93CA268C}"/>
            </c:ext>
          </c:extLst>
        </c:ser>
        <c:ser>
          <c:idx val="8"/>
          <c:order val="8"/>
          <c:tx>
            <c:strRef>
              <c:f>PivotSolarByYear!$J$3:$J$4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PivotSolarByYear!$J$5:$J$9</c:f>
              <c:numCache>
                <c:formatCode>General</c:formatCode>
                <c:ptCount val="4"/>
                <c:pt idx="0">
                  <c:v>422.46</c:v>
                </c:pt>
                <c:pt idx="1">
                  <c:v>366.3</c:v>
                </c:pt>
                <c:pt idx="2">
                  <c:v>423.4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FB-F74E-B9EE-754A93CA268C}"/>
            </c:ext>
          </c:extLst>
        </c:ser>
        <c:ser>
          <c:idx val="9"/>
          <c:order val="9"/>
          <c:tx>
            <c:strRef>
              <c:f>PivotSolarByYear!$K$3:$K$4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PivotSolarByYear!$K$5:$K$9</c:f>
              <c:numCache>
                <c:formatCode>General</c:formatCode>
                <c:ptCount val="4"/>
                <c:pt idx="0">
                  <c:v>242.86</c:v>
                </c:pt>
                <c:pt idx="1">
                  <c:v>220.44</c:v>
                </c:pt>
                <c:pt idx="2">
                  <c:v>299.60000000000002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FB-F74E-B9EE-754A93CA268C}"/>
            </c:ext>
          </c:extLst>
        </c:ser>
        <c:ser>
          <c:idx val="10"/>
          <c:order val="10"/>
          <c:tx>
            <c:strRef>
              <c:f>PivotSolarByYear!$L$3:$L$4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PivotSolarByYear!$L$5:$L$9</c:f>
              <c:numCache>
                <c:formatCode>General</c:formatCode>
                <c:ptCount val="4"/>
                <c:pt idx="0">
                  <c:v>82.87</c:v>
                </c:pt>
                <c:pt idx="1">
                  <c:v>91.54</c:v>
                </c:pt>
                <c:pt idx="2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FB-F74E-B9EE-754A93CA268C}"/>
            </c:ext>
          </c:extLst>
        </c:ser>
        <c:ser>
          <c:idx val="11"/>
          <c:order val="11"/>
          <c:tx>
            <c:strRef>
              <c:f>PivotSolarByYear!$M$3:$M$4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PivotSolarByYear!$A$5:$A$9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PivotSolarByYear!$M$5:$M$9</c:f>
              <c:numCache>
                <c:formatCode>General</c:formatCode>
                <c:ptCount val="4"/>
                <c:pt idx="0">
                  <c:v>49.18</c:v>
                </c:pt>
                <c:pt idx="1">
                  <c:v>29.88</c:v>
                </c:pt>
                <c:pt idx="2">
                  <c:v>43.14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FB-F74E-B9EE-754A93CA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71408"/>
        <c:axId val="284555216"/>
      </c:barChart>
      <c:catAx>
        <c:axId val="2886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4555216"/>
        <c:crosses val="autoZero"/>
        <c:auto val="1"/>
        <c:lblAlgn val="ctr"/>
        <c:lblOffset val="100"/>
        <c:noMultiLvlLbl val="0"/>
      </c:catAx>
      <c:valAx>
        <c:axId val="2845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86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[Test.xlsx]PivotWaterByMonth!Draaitabel5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PivotWaterByMonth!$B$3:$B$4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PivotWaterByMonth!$B$5:$B$17</c:f>
              <c:numCache>
                <c:formatCode>#,##0.00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2-D74A-8E2D-01C6CE83BEE6}"/>
            </c:ext>
          </c:extLst>
        </c:ser>
        <c:ser>
          <c:idx val="1"/>
          <c:order val="1"/>
          <c:tx>
            <c:strRef>
              <c:f>PivotWaterByMonth!$C$3:$C$4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PivotWaterByMonth!$C$5:$C$17</c:f>
              <c:numCache>
                <c:formatCode>#,##0.00</c:formatCode>
                <c:ptCount val="12"/>
                <c:pt idx="0">
                  <c:v>6.819999999999709</c:v>
                </c:pt>
                <c:pt idx="1">
                  <c:v>8.0300000000002001</c:v>
                </c:pt>
                <c:pt idx="2">
                  <c:v>8.1219999999998436</c:v>
                </c:pt>
                <c:pt idx="3">
                  <c:v>7.1700000000000728</c:v>
                </c:pt>
                <c:pt idx="4">
                  <c:v>6.4949999999998909</c:v>
                </c:pt>
                <c:pt idx="5">
                  <c:v>6.5270000000000437</c:v>
                </c:pt>
                <c:pt idx="6">
                  <c:v>6.5430000000001201</c:v>
                </c:pt>
                <c:pt idx="7">
                  <c:v>4.7759999999998399</c:v>
                </c:pt>
                <c:pt idx="8">
                  <c:v>7.5630000000001019</c:v>
                </c:pt>
                <c:pt idx="9">
                  <c:v>6</c:v>
                </c:pt>
                <c:pt idx="10">
                  <c:v>6</c:v>
                </c:pt>
                <c:pt idx="11">
                  <c:v>8.4200000000000728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A2-D74A-8E2D-01C6CE83BEE6}"/>
            </c:ext>
          </c:extLst>
        </c:ser>
        <c:ser>
          <c:idx val="2"/>
          <c:order val="2"/>
          <c:tx>
            <c:strRef>
              <c:f>PivotWaterByMonth!$D$3:$D$4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PivotWaterByMonth!$D$5:$D$17</c:f>
              <c:numCache>
                <c:formatCode>#,##0.00</c:formatCode>
                <c:ptCount val="12"/>
                <c:pt idx="0">
                  <c:v>6.5189999999997781</c:v>
                </c:pt>
                <c:pt idx="1">
                  <c:v>6.7730000000001382</c:v>
                </c:pt>
                <c:pt idx="2">
                  <c:v>6.4819999999999709</c:v>
                </c:pt>
                <c:pt idx="3">
                  <c:v>6.8949999999999818</c:v>
                </c:pt>
                <c:pt idx="4">
                  <c:v>6.6320000000000618</c:v>
                </c:pt>
                <c:pt idx="5">
                  <c:v>5.9029999999997926</c:v>
                </c:pt>
                <c:pt idx="6">
                  <c:v>6.01299999999992</c:v>
                </c:pt>
                <c:pt idx="7">
                  <c:v>7.9520000000002256</c:v>
                </c:pt>
                <c:pt idx="8">
                  <c:v>7.7190000000000509</c:v>
                </c:pt>
                <c:pt idx="9">
                  <c:v>6.124000000000251</c:v>
                </c:pt>
                <c:pt idx="10">
                  <c:v>5.31899999999996</c:v>
                </c:pt>
                <c:pt idx="11">
                  <c:v>6.8440000000000509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A2-D74A-8E2D-01C6CE83BEE6}"/>
            </c:ext>
          </c:extLst>
        </c:ser>
        <c:ser>
          <c:idx val="3"/>
          <c:order val="3"/>
          <c:tx>
            <c:strRef>
              <c:f>PivotWaterByMonth!$E$3:$E$4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PivotWaterByMonth!$E$5:$E$17</c:f>
              <c:numCache>
                <c:formatCode>#,##0.00</c:formatCode>
                <c:ptCount val="12"/>
                <c:pt idx="0">
                  <c:v>6.3679999999999382</c:v>
                </c:pt>
                <c:pt idx="1">
                  <c:v>7.5860000000002401</c:v>
                </c:pt>
                <c:pt idx="2">
                  <c:v>7.2159999999998945</c:v>
                </c:pt>
                <c:pt idx="3">
                  <c:v>5.931999999999789</c:v>
                </c:pt>
                <c:pt idx="4">
                  <c:v>8.6579999999999018</c:v>
                </c:pt>
                <c:pt idx="5">
                  <c:v>8.7789999999999964</c:v>
                </c:pt>
                <c:pt idx="6">
                  <c:v>7.0430000000001201</c:v>
                </c:pt>
                <c:pt idx="7">
                  <c:v>6.4770000000003165</c:v>
                </c:pt>
                <c:pt idx="8">
                  <c:v>7.0799999999999272</c:v>
                </c:pt>
                <c:pt idx="9">
                  <c:v>6.281999999999698</c:v>
                </c:pt>
                <c:pt idx="10">
                  <c:v>6.0840000000002874</c:v>
                </c:pt>
                <c:pt idx="11">
                  <c:v>7.3859999999999673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A2-D74A-8E2D-01C6CE83BEE6}"/>
            </c:ext>
          </c:extLst>
        </c:ser>
        <c:ser>
          <c:idx val="4"/>
          <c:order val="4"/>
          <c:tx>
            <c:strRef>
              <c:f>PivotWaterByMonth!$F$3:$F$4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PivotWaterByMonth!$F$5:$F$17</c:f>
              <c:numCache>
                <c:formatCode>#,##0.00</c:formatCode>
                <c:ptCount val="12"/>
                <c:pt idx="0">
                  <c:v>6.2550000000001091</c:v>
                </c:pt>
                <c:pt idx="1">
                  <c:v>6.6749999999997272</c:v>
                </c:pt>
                <c:pt idx="2">
                  <c:v>6.1900000000000546</c:v>
                </c:pt>
                <c:pt idx="3">
                  <c:v>5.6630000000000109</c:v>
                </c:pt>
                <c:pt idx="4">
                  <c:v>6.693000000000211</c:v>
                </c:pt>
                <c:pt idx="5">
                  <c:v>6.3859999999999673</c:v>
                </c:pt>
                <c:pt idx="6">
                  <c:v>7.4479999999998654</c:v>
                </c:pt>
                <c:pt idx="7">
                  <c:v>7.3470000000002074</c:v>
                </c:pt>
                <c:pt idx="8">
                  <c:v>7.0919999999996435</c:v>
                </c:pt>
                <c:pt idx="9">
                  <c:v>6.8179999999997563</c:v>
                </c:pt>
                <c:pt idx="10">
                  <c:v>6.1449999999999818</c:v>
                </c:pt>
                <c:pt idx="11">
                  <c:v>6.5050000000001091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A2-D74A-8E2D-01C6CE83BEE6}"/>
            </c:ext>
          </c:extLst>
        </c:ser>
        <c:ser>
          <c:idx val="5"/>
          <c:order val="5"/>
          <c:tx>
            <c:strRef>
              <c:f>PivotWaterByMonth!$G$3:$G$4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PivotWaterByMonth!$G$5:$G$17</c:f>
              <c:numCache>
                <c:formatCode>#,##0.00</c:formatCode>
                <c:ptCount val="12"/>
                <c:pt idx="0">
                  <c:v>7.3850000000002183</c:v>
                </c:pt>
                <c:pt idx="1">
                  <c:v>7.1529999999997926</c:v>
                </c:pt>
                <c:pt idx="2">
                  <c:v>7.2656999999999243</c:v>
                </c:pt>
                <c:pt idx="3">
                  <c:v>8.1273000000001048</c:v>
                </c:pt>
                <c:pt idx="4">
                  <c:v>7.0790000000001783</c:v>
                </c:pt>
                <c:pt idx="5">
                  <c:v>6.9739999999997053</c:v>
                </c:pt>
                <c:pt idx="6">
                  <c:v>7.1410000000000764</c:v>
                </c:pt>
                <c:pt idx="7">
                  <c:v>6.2380000000002838</c:v>
                </c:pt>
                <c:pt idx="8">
                  <c:v>6.906999999999698</c:v>
                </c:pt>
                <c:pt idx="9">
                  <c:v>6.3700000000003456</c:v>
                </c:pt>
                <c:pt idx="10">
                  <c:v>7.0360000000000582</c:v>
                </c:pt>
                <c:pt idx="11">
                  <c:v>7.1459999999997308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A2-D74A-8E2D-01C6CE83BEE6}"/>
            </c:ext>
          </c:extLst>
        </c:ser>
        <c:ser>
          <c:idx val="6"/>
          <c:order val="6"/>
          <c:tx>
            <c:strRef>
              <c:f>PivotWaterByMonth!$H$3:$H$4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PivotWaterByMonth!$H$5:$H$17</c:f>
              <c:numCache>
                <c:formatCode>#,##0.00</c:formatCode>
                <c:ptCount val="12"/>
                <c:pt idx="0">
                  <c:v>6.1720000000000255</c:v>
                </c:pt>
                <c:pt idx="1">
                  <c:v>7.1700000000000728</c:v>
                </c:pt>
                <c:pt idx="2">
                  <c:v>6.6669999999999163</c:v>
                </c:pt>
                <c:pt idx="3">
                  <c:v>5.6910000000002583</c:v>
                </c:pt>
                <c:pt idx="4">
                  <c:v>6.7280000000000655</c:v>
                </c:pt>
                <c:pt idx="5">
                  <c:v>4.9110000000000582</c:v>
                </c:pt>
                <c:pt idx="6">
                  <c:v>5.4079999999999018</c:v>
                </c:pt>
                <c:pt idx="7">
                  <c:v>5.8179999999997563</c:v>
                </c:pt>
                <c:pt idx="8">
                  <c:v>5.6480000000001382</c:v>
                </c:pt>
                <c:pt idx="9">
                  <c:v>6.0709999999999127</c:v>
                </c:pt>
                <c:pt idx="10">
                  <c:v>5.8520000000003165</c:v>
                </c:pt>
                <c:pt idx="11">
                  <c:v>6.9269999999996799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A2-D74A-8E2D-01C6CE83BEE6}"/>
            </c:ext>
          </c:extLst>
        </c:ser>
        <c:ser>
          <c:idx val="7"/>
          <c:order val="7"/>
          <c:tx>
            <c:strRef>
              <c:f>PivotWaterByMonth!$I$3:$I$4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PivotWaterByMonth!$I$5:$I$17</c:f>
              <c:numCache>
                <c:formatCode>#,##0.00</c:formatCode>
                <c:ptCount val="12"/>
                <c:pt idx="0">
                  <c:v>6.3920000000002801</c:v>
                </c:pt>
                <c:pt idx="1">
                  <c:v>6.3739999999997963</c:v>
                </c:pt>
                <c:pt idx="2">
                  <c:v>5.1630000000000109</c:v>
                </c:pt>
                <c:pt idx="3">
                  <c:v>7.875</c:v>
                </c:pt>
                <c:pt idx="4">
                  <c:v>6.8079999999999927</c:v>
                </c:pt>
                <c:pt idx="5">
                  <c:v>5.9610000000002401</c:v>
                </c:pt>
                <c:pt idx="6">
                  <c:v>6.2689999999997781</c:v>
                </c:pt>
                <c:pt idx="7">
                  <c:v>6.1280000000001564</c:v>
                </c:pt>
                <c:pt idx="8">
                  <c:v>6.8789999999999054</c:v>
                </c:pt>
                <c:pt idx="9">
                  <c:v>6.1030000000000655</c:v>
                </c:pt>
                <c:pt idx="10">
                  <c:v>4.8690000000001419</c:v>
                </c:pt>
                <c:pt idx="11">
                  <c:v>6.7839999999996508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A2-D74A-8E2D-01C6CE83BEE6}"/>
            </c:ext>
          </c:extLst>
        </c:ser>
        <c:ser>
          <c:idx val="8"/>
          <c:order val="8"/>
          <c:tx>
            <c:strRef>
              <c:f>PivotWaterByMonth!$J$3:$J$4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PivotWaterByMonth!$A$5:$A$17</c:f>
              <c:strCache>
                <c:ptCount val="12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  <c:pt idx="3">
                  <c:v>juli</c:v>
                </c:pt>
                <c:pt idx="4">
                  <c:v>augustus</c:v>
                </c:pt>
                <c:pt idx="5">
                  <c:v>september</c:v>
                </c:pt>
                <c:pt idx="6">
                  <c:v>oktober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januari</c:v>
                </c:pt>
                <c:pt idx="10">
                  <c:v>februari</c:v>
                </c:pt>
                <c:pt idx="11">
                  <c:v>maart</c:v>
                </c:pt>
              </c:strCache>
            </c:strRef>
          </c:cat>
          <c:val>
            <c:numRef>
              <c:f>PivotWaterByMonth!$J$5:$J$17</c:f>
              <c:numCache>
                <c:formatCode>#,##0.00</c:formatCode>
                <c:ptCount val="12"/>
                <c:pt idx="9">
                  <c:v>5.2420000000001892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A2-D74A-8E2D-01C6CE83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590256"/>
        <c:axId val="1141591936"/>
      </c:barChart>
      <c:catAx>
        <c:axId val="11415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1591936"/>
        <c:crosses val="autoZero"/>
        <c:auto val="1"/>
        <c:lblAlgn val="ctr"/>
        <c:lblOffset val="100"/>
        <c:noMultiLvlLbl val="0"/>
      </c:catAx>
      <c:valAx>
        <c:axId val="11415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15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[Test.xlsx]PivotWaterByYear!Draaitabel4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PivotWaterByYear!$B$3:$B$4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PivotWaterByYear!$B$5:$B$14</c:f>
              <c:numCache>
                <c:formatCode>#,##0.00</c:formatCode>
                <c:ptCount val="9"/>
                <c:pt idx="1">
                  <c:v>6</c:v>
                </c:pt>
                <c:pt idx="2">
                  <c:v>6.124000000000251</c:v>
                </c:pt>
                <c:pt idx="3">
                  <c:v>6.281999999999698</c:v>
                </c:pt>
                <c:pt idx="4">
                  <c:v>6.8179999999997563</c:v>
                </c:pt>
                <c:pt idx="5">
                  <c:v>6.3700000000003456</c:v>
                </c:pt>
                <c:pt idx="6">
                  <c:v>6.0709999999999127</c:v>
                </c:pt>
                <c:pt idx="7">
                  <c:v>6.1030000000000655</c:v>
                </c:pt>
                <c:pt idx="8">
                  <c:v>5.2420000000001892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1340-9801-0C284EFA2116}"/>
            </c:ext>
          </c:extLst>
        </c:ser>
        <c:ser>
          <c:idx val="1"/>
          <c:order val="1"/>
          <c:tx>
            <c:strRef>
              <c:f>PivotWaterByYear!$C$3:$C$4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PivotWaterByYear!$C$5:$C$14</c:f>
              <c:numCache>
                <c:formatCode>#,##0.00</c:formatCode>
                <c:ptCount val="9"/>
                <c:pt idx="1">
                  <c:v>6</c:v>
                </c:pt>
                <c:pt idx="2">
                  <c:v>5.31899999999996</c:v>
                </c:pt>
                <c:pt idx="3">
                  <c:v>6.0840000000002874</c:v>
                </c:pt>
                <c:pt idx="4">
                  <c:v>6.1449999999999818</c:v>
                </c:pt>
                <c:pt idx="5">
                  <c:v>7.0360000000000582</c:v>
                </c:pt>
                <c:pt idx="6">
                  <c:v>5.8520000000003165</c:v>
                </c:pt>
                <c:pt idx="7">
                  <c:v>4.8690000000001419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2-1340-9801-0C284EFA2116}"/>
            </c:ext>
          </c:extLst>
        </c:ser>
        <c:ser>
          <c:idx val="2"/>
          <c:order val="2"/>
          <c:tx>
            <c:strRef>
              <c:f>PivotWaterByYear!$D$3:$D$4</c:f>
              <c:strCache>
                <c:ptCount val="1"/>
                <c:pt idx="0">
                  <c:v>maart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PivotWaterByYear!$D$5:$D$14</c:f>
              <c:numCache>
                <c:formatCode>#,##0.00</c:formatCode>
                <c:ptCount val="9"/>
                <c:pt idx="1">
                  <c:v>8.4200000000000728</c:v>
                </c:pt>
                <c:pt idx="2">
                  <c:v>6.8440000000000509</c:v>
                </c:pt>
                <c:pt idx="3">
                  <c:v>7.3859999999999673</c:v>
                </c:pt>
                <c:pt idx="4">
                  <c:v>6.5050000000001091</c:v>
                </c:pt>
                <c:pt idx="5">
                  <c:v>7.1459999999997308</c:v>
                </c:pt>
                <c:pt idx="6">
                  <c:v>6.9269999999996799</c:v>
                </c:pt>
                <c:pt idx="7">
                  <c:v>6.7839999999996508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2-1340-9801-0C284EFA2116}"/>
            </c:ext>
          </c:extLst>
        </c:ser>
        <c:ser>
          <c:idx val="3"/>
          <c:order val="3"/>
          <c:tx>
            <c:strRef>
              <c:f>PivotWaterByYear!$E$3:$E$4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PivotWaterByYear!$E$5:$E$14</c:f>
              <c:numCache>
                <c:formatCode>#,##0.00</c:formatCode>
                <c:ptCount val="9"/>
                <c:pt idx="0">
                  <c:v>7</c:v>
                </c:pt>
                <c:pt idx="1">
                  <c:v>6.819999999999709</c:v>
                </c:pt>
                <c:pt idx="2">
                  <c:v>6.5189999999997781</c:v>
                </c:pt>
                <c:pt idx="3">
                  <c:v>6.3679999999999382</c:v>
                </c:pt>
                <c:pt idx="4">
                  <c:v>6.2550000000001091</c:v>
                </c:pt>
                <c:pt idx="5">
                  <c:v>7.3850000000002183</c:v>
                </c:pt>
                <c:pt idx="6">
                  <c:v>6.1720000000000255</c:v>
                </c:pt>
                <c:pt idx="7">
                  <c:v>6.3920000000002801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2-1340-9801-0C284EFA2116}"/>
            </c:ext>
          </c:extLst>
        </c:ser>
        <c:ser>
          <c:idx val="4"/>
          <c:order val="4"/>
          <c:tx>
            <c:strRef>
              <c:f>PivotWaterByYear!$F$3:$F$4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PivotWaterByYear!$F$5:$F$14</c:f>
              <c:numCache>
                <c:formatCode>#,##0.00</c:formatCode>
                <c:ptCount val="9"/>
                <c:pt idx="0">
                  <c:v>7</c:v>
                </c:pt>
                <c:pt idx="1">
                  <c:v>8.0300000000002001</c:v>
                </c:pt>
                <c:pt idx="2">
                  <c:v>6.7730000000001382</c:v>
                </c:pt>
                <c:pt idx="3">
                  <c:v>7.5860000000002401</c:v>
                </c:pt>
                <c:pt idx="4">
                  <c:v>6.6749999999997272</c:v>
                </c:pt>
                <c:pt idx="5">
                  <c:v>7.1529999999997926</c:v>
                </c:pt>
                <c:pt idx="6">
                  <c:v>7.1700000000000728</c:v>
                </c:pt>
                <c:pt idx="7">
                  <c:v>6.3739999999997963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2-1340-9801-0C284EFA2116}"/>
            </c:ext>
          </c:extLst>
        </c:ser>
        <c:ser>
          <c:idx val="5"/>
          <c:order val="5"/>
          <c:tx>
            <c:strRef>
              <c:f>PivotWaterByYear!$G$3:$G$4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PivotWaterByYear!$G$5:$G$14</c:f>
              <c:numCache>
                <c:formatCode>#,##0.00</c:formatCode>
                <c:ptCount val="9"/>
                <c:pt idx="0">
                  <c:v>7</c:v>
                </c:pt>
                <c:pt idx="1">
                  <c:v>8.1219999999998436</c:v>
                </c:pt>
                <c:pt idx="2">
                  <c:v>6.4819999999999709</c:v>
                </c:pt>
                <c:pt idx="3">
                  <c:v>7.2159999999998945</c:v>
                </c:pt>
                <c:pt idx="4">
                  <c:v>6.1900000000000546</c:v>
                </c:pt>
                <c:pt idx="5">
                  <c:v>7.2656999999999243</c:v>
                </c:pt>
                <c:pt idx="6">
                  <c:v>6.6669999999999163</c:v>
                </c:pt>
                <c:pt idx="7">
                  <c:v>5.1630000000000109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2-1340-9801-0C284EFA2116}"/>
            </c:ext>
          </c:extLst>
        </c:ser>
        <c:ser>
          <c:idx val="6"/>
          <c:order val="6"/>
          <c:tx>
            <c:strRef>
              <c:f>PivotWaterByYear!$H$3:$H$4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PivotWaterByYear!$H$5:$H$14</c:f>
              <c:numCache>
                <c:formatCode>#,##0.00</c:formatCode>
                <c:ptCount val="9"/>
                <c:pt idx="0">
                  <c:v>7</c:v>
                </c:pt>
                <c:pt idx="1">
                  <c:v>7.1700000000000728</c:v>
                </c:pt>
                <c:pt idx="2">
                  <c:v>6.8949999999999818</c:v>
                </c:pt>
                <c:pt idx="3">
                  <c:v>5.931999999999789</c:v>
                </c:pt>
                <c:pt idx="4">
                  <c:v>5.6630000000000109</c:v>
                </c:pt>
                <c:pt idx="5">
                  <c:v>8.1273000000001048</c:v>
                </c:pt>
                <c:pt idx="6">
                  <c:v>5.6910000000002583</c:v>
                </c:pt>
                <c:pt idx="7">
                  <c:v>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D2-1340-9801-0C284EFA2116}"/>
            </c:ext>
          </c:extLst>
        </c:ser>
        <c:ser>
          <c:idx val="7"/>
          <c:order val="7"/>
          <c:tx>
            <c:strRef>
              <c:f>PivotWaterByYear!$I$3:$I$4</c:f>
              <c:strCache>
                <c:ptCount val="1"/>
                <c:pt idx="0">
                  <c:v>augustus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PivotWaterByYear!$I$5:$I$14</c:f>
              <c:numCache>
                <c:formatCode>#,##0.00</c:formatCode>
                <c:ptCount val="9"/>
                <c:pt idx="0">
                  <c:v>8</c:v>
                </c:pt>
                <c:pt idx="1">
                  <c:v>6.4949999999998909</c:v>
                </c:pt>
                <c:pt idx="2">
                  <c:v>6.6320000000000618</c:v>
                </c:pt>
                <c:pt idx="3">
                  <c:v>8.6579999999999018</c:v>
                </c:pt>
                <c:pt idx="4">
                  <c:v>6.693000000000211</c:v>
                </c:pt>
                <c:pt idx="5">
                  <c:v>7.0790000000001783</c:v>
                </c:pt>
                <c:pt idx="6">
                  <c:v>6.7280000000000655</c:v>
                </c:pt>
                <c:pt idx="7">
                  <c:v>6.8079999999999927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D2-1340-9801-0C284EFA2116}"/>
            </c:ext>
          </c:extLst>
        </c:ser>
        <c:ser>
          <c:idx val="8"/>
          <c:order val="8"/>
          <c:tx>
            <c:strRef>
              <c:f>PivotWaterByYear!$J$3:$J$4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PivotWaterByYear!$J$5:$J$14</c:f>
              <c:numCache>
                <c:formatCode>#,##0.00</c:formatCode>
                <c:ptCount val="9"/>
                <c:pt idx="0">
                  <c:v>6</c:v>
                </c:pt>
                <c:pt idx="1">
                  <c:v>6.5270000000000437</c:v>
                </c:pt>
                <c:pt idx="2">
                  <c:v>5.9029999999997926</c:v>
                </c:pt>
                <c:pt idx="3">
                  <c:v>8.7789999999999964</c:v>
                </c:pt>
                <c:pt idx="4">
                  <c:v>6.3859999999999673</c:v>
                </c:pt>
                <c:pt idx="5">
                  <c:v>6.9739999999997053</c:v>
                </c:pt>
                <c:pt idx="6">
                  <c:v>4.9110000000000582</c:v>
                </c:pt>
                <c:pt idx="7">
                  <c:v>5.9610000000002401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D2-1340-9801-0C284EFA2116}"/>
            </c:ext>
          </c:extLst>
        </c:ser>
        <c:ser>
          <c:idx val="9"/>
          <c:order val="9"/>
          <c:tx>
            <c:strRef>
              <c:f>PivotWaterByYear!$K$3:$K$4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PivotWaterByYear!$K$5:$K$14</c:f>
              <c:numCache>
                <c:formatCode>#,##0.00</c:formatCode>
                <c:ptCount val="9"/>
                <c:pt idx="0">
                  <c:v>7</c:v>
                </c:pt>
                <c:pt idx="1">
                  <c:v>6.5430000000001201</c:v>
                </c:pt>
                <c:pt idx="2">
                  <c:v>6.01299999999992</c:v>
                </c:pt>
                <c:pt idx="3">
                  <c:v>7.0430000000001201</c:v>
                </c:pt>
                <c:pt idx="4">
                  <c:v>7.4479999999998654</c:v>
                </c:pt>
                <c:pt idx="5">
                  <c:v>7.1410000000000764</c:v>
                </c:pt>
                <c:pt idx="6">
                  <c:v>5.4079999999999018</c:v>
                </c:pt>
                <c:pt idx="7">
                  <c:v>6.2689999999997781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D2-1340-9801-0C284EFA2116}"/>
            </c:ext>
          </c:extLst>
        </c:ser>
        <c:ser>
          <c:idx val="10"/>
          <c:order val="10"/>
          <c:tx>
            <c:strRef>
              <c:f>PivotWaterByYear!$L$3:$L$4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PivotWaterByYear!$L$5:$L$14</c:f>
              <c:numCache>
                <c:formatCode>#,##0.00</c:formatCode>
                <c:ptCount val="9"/>
                <c:pt idx="0">
                  <c:v>7</c:v>
                </c:pt>
                <c:pt idx="1">
                  <c:v>4.7759999999998399</c:v>
                </c:pt>
                <c:pt idx="2">
                  <c:v>7.9520000000002256</c:v>
                </c:pt>
                <c:pt idx="3">
                  <c:v>6.4770000000003165</c:v>
                </c:pt>
                <c:pt idx="4">
                  <c:v>7.3470000000002074</c:v>
                </c:pt>
                <c:pt idx="5">
                  <c:v>6.2380000000002838</c:v>
                </c:pt>
                <c:pt idx="6">
                  <c:v>5.8179999999997563</c:v>
                </c:pt>
                <c:pt idx="7">
                  <c:v>6.1280000000001564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D2-1340-9801-0C284EFA2116}"/>
            </c:ext>
          </c:extLst>
        </c:ser>
        <c:ser>
          <c:idx val="11"/>
          <c:order val="11"/>
          <c:tx>
            <c:strRef>
              <c:f>PivotWaterByYear!$M$3:$M$4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PivotWaterByYear!$A$5:$A$14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PivotWaterByYear!$M$5:$M$14</c:f>
              <c:numCache>
                <c:formatCode>#,##0.00</c:formatCode>
                <c:ptCount val="9"/>
                <c:pt idx="0">
                  <c:v>8</c:v>
                </c:pt>
                <c:pt idx="1">
                  <c:v>7.5630000000001019</c:v>
                </c:pt>
                <c:pt idx="2">
                  <c:v>7.7190000000000509</c:v>
                </c:pt>
                <c:pt idx="3">
                  <c:v>7.0799999999999272</c:v>
                </c:pt>
                <c:pt idx="4">
                  <c:v>7.0919999999996435</c:v>
                </c:pt>
                <c:pt idx="5">
                  <c:v>6.906999999999698</c:v>
                </c:pt>
                <c:pt idx="6">
                  <c:v>5.6480000000001382</c:v>
                </c:pt>
                <c:pt idx="7">
                  <c:v>6.8789999999999054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D2-1340-9801-0C284EFA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191504"/>
        <c:axId val="1142615904"/>
      </c:barChart>
      <c:catAx>
        <c:axId val="1130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2615904"/>
        <c:crosses val="autoZero"/>
        <c:auto val="1"/>
        <c:lblAlgn val="ctr"/>
        <c:lblOffset val="100"/>
        <c:noMultiLvlLbl val="0"/>
      </c:catAx>
      <c:valAx>
        <c:axId val="1142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301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'Maandelijks verbruik'!$P$1</c:f>
              <c:strCache>
                <c:ptCount val="1"/>
                <c:pt idx="0">
                  <c:v>G-verbruik 30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movingAvg"/>
            <c:period val="3"/>
            <c:forward val="2"/>
            <c:dispRSqr val="0"/>
            <c:dispEq val="0"/>
          </c:trendline>
          <c:cat>
            <c:numRef>
              <c:f>'Maandelijks verbruik'!$A$2:$A$200</c:f>
              <c:numCache>
                <c:formatCode>d/mm/yyyy;@</c:formatCode>
                <c:ptCount val="1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'Maandelijks verbruik'!$P$2:$P$200</c:f>
              <c:numCache>
                <c:formatCode>0.000</c:formatCode>
                <c:ptCount val="130"/>
                <c:pt idx="0">
                  <c:v>257.05741935483894</c:v>
                </c:pt>
                <c:pt idx="1">
                  <c:v>344.30225806451477</c:v>
                </c:pt>
                <c:pt idx="2">
                  <c:v>241.97142857142873</c:v>
                </c:pt>
                <c:pt idx="3">
                  <c:v>154.74290322580805</c:v>
                </c:pt>
                <c:pt idx="4">
                  <c:v>104.58299999999872</c:v>
                </c:pt>
                <c:pt idx="5">
                  <c:v>52.279354838710489</c:v>
                </c:pt>
                <c:pt idx="6">
                  <c:v>23.97099999999773</c:v>
                </c:pt>
                <c:pt idx="7">
                  <c:v>20.884838709679304</c:v>
                </c:pt>
                <c:pt idx="8">
                  <c:v>25.383870967741515</c:v>
                </c:pt>
                <c:pt idx="9">
                  <c:v>42.533999999999651</c:v>
                </c:pt>
                <c:pt idx="10">
                  <c:v>81.801290322579121</c:v>
                </c:pt>
                <c:pt idx="11">
                  <c:v>170.86800000000221</c:v>
                </c:pt>
                <c:pt idx="12">
                  <c:v>233.53645161290314</c:v>
                </c:pt>
                <c:pt idx="13">
                  <c:v>227.5432258064522</c:v>
                </c:pt>
                <c:pt idx="14">
                  <c:v>272.19857142857109</c:v>
                </c:pt>
                <c:pt idx="15">
                  <c:v>223.20774193548138</c:v>
                </c:pt>
                <c:pt idx="16">
                  <c:v>78.842000000000553</c:v>
                </c:pt>
                <c:pt idx="17">
                  <c:v>33.16258064516132</c:v>
                </c:pt>
                <c:pt idx="18">
                  <c:v>20.683000000000902</c:v>
                </c:pt>
                <c:pt idx="19">
                  <c:v>21.361935483871477</c:v>
                </c:pt>
                <c:pt idx="20">
                  <c:v>21.029032258064092</c:v>
                </c:pt>
                <c:pt idx="21">
                  <c:v>28.748999999999796</c:v>
                </c:pt>
                <c:pt idx="22">
                  <c:v>84.300967741936248</c:v>
                </c:pt>
                <c:pt idx="23">
                  <c:v>182.49699999999939</c:v>
                </c:pt>
                <c:pt idx="24">
                  <c:v>210.62612903225889</c:v>
                </c:pt>
                <c:pt idx="25">
                  <c:v>264.36677419354851</c:v>
                </c:pt>
                <c:pt idx="26">
                  <c:v>193.68535714285437</c:v>
                </c:pt>
                <c:pt idx="27">
                  <c:v>155.56451612903226</c:v>
                </c:pt>
                <c:pt idx="28">
                  <c:v>89.033000000003085</c:v>
                </c:pt>
                <c:pt idx="29">
                  <c:v>68.087419354838673</c:v>
                </c:pt>
                <c:pt idx="30">
                  <c:v>26.099999999998545</c:v>
                </c:pt>
                <c:pt idx="31">
                  <c:v>22.164193548385576</c:v>
                </c:pt>
                <c:pt idx="32">
                  <c:v>21.926129032260853</c:v>
                </c:pt>
                <c:pt idx="33">
                  <c:v>36.528999999998632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6F-F045-B9C1-6CDCB223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84488"/>
        <c:axId val="2115987160"/>
      </c:lineChart>
      <c:dateAx>
        <c:axId val="2115984488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nextTo"/>
        <c:crossAx val="2115987160"/>
        <c:crosses val="autoZero"/>
        <c:auto val="1"/>
        <c:lblOffset val="100"/>
        <c:baseTimeUnit val="months"/>
      </c:dateAx>
      <c:valAx>
        <c:axId val="2115987160"/>
        <c:scaling>
          <c:orientation val="minMax"/>
          <c:min val="0"/>
        </c:scaling>
        <c:delete val="0"/>
        <c:axPos val="l"/>
        <c:majorGridlines>
          <c:spPr>
            <a:ln w="6350"/>
          </c:spPr>
        </c:majorGridlines>
        <c:numFmt formatCode="0.000" sourceLinked="1"/>
        <c:majorTickMark val="out"/>
        <c:minorTickMark val="none"/>
        <c:tickLblPos val="nextTo"/>
        <c:crossAx val="211598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'Maandelijks verbruik'!$R$1</c:f>
              <c:strCache>
                <c:ptCount val="1"/>
                <c:pt idx="0">
                  <c:v>W-verbruik 30</c:v>
                </c:pt>
              </c:strCache>
            </c:strRef>
          </c:tx>
          <c:spPr>
            <a:ln w="19050" cmpd="sng"/>
          </c:spP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movingAvg"/>
            <c:period val="4"/>
            <c:dispRSqr val="0"/>
            <c:dispEq val="0"/>
          </c:trendline>
          <c:cat>
            <c:numRef>
              <c:f>'Maandelijks verbruik'!$A$2:$A$200</c:f>
              <c:numCache>
                <c:formatCode>d/mm/yyyy;@</c:formatCode>
                <c:ptCount val="1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'Maandelijks verbruik'!$R$2:$R$200</c:f>
              <c:numCache>
                <c:formatCode>0.000</c:formatCode>
                <c:ptCount val="130"/>
                <c:pt idx="0">
                  <c:v>6.684193548386804</c:v>
                </c:pt>
                <c:pt idx="1">
                  <c:v>5.8751612903224961</c:v>
                </c:pt>
                <c:pt idx="2">
                  <c:v>6.2700000000003397</c:v>
                </c:pt>
                <c:pt idx="3">
                  <c:v>6.7035483870964638</c:v>
                </c:pt>
                <c:pt idx="4">
                  <c:v>6.1720000000000255</c:v>
                </c:pt>
                <c:pt idx="5">
                  <c:v>6.9387096774194248</c:v>
                </c:pt>
                <c:pt idx="6">
                  <c:v>6.6669999999999163</c:v>
                </c:pt>
                <c:pt idx="7">
                  <c:v>5.5074193548389596</c:v>
                </c:pt>
                <c:pt idx="8">
                  <c:v>6.5109677419355467</c:v>
                </c:pt>
                <c:pt idx="9">
                  <c:v>4.9110000000000582</c:v>
                </c:pt>
                <c:pt idx="10">
                  <c:v>5.233548387096679</c:v>
                </c:pt>
                <c:pt idx="11">
                  <c:v>5.8179999999997563</c:v>
                </c:pt>
                <c:pt idx="12">
                  <c:v>5.4658064516130365</c:v>
                </c:pt>
                <c:pt idx="13">
                  <c:v>5.9061290322581277</c:v>
                </c:pt>
                <c:pt idx="14">
                  <c:v>5.2167857142858658</c:v>
                </c:pt>
                <c:pt idx="15">
                  <c:v>6.5651612903222425</c:v>
                </c:pt>
                <c:pt idx="16">
                  <c:v>6.3920000000002801</c:v>
                </c:pt>
                <c:pt idx="17">
                  <c:v>6.1683870967739969</c:v>
                </c:pt>
                <c:pt idx="18">
                  <c:v>5.1630000000000109</c:v>
                </c:pt>
                <c:pt idx="19">
                  <c:v>7.620967741935484</c:v>
                </c:pt>
                <c:pt idx="20">
                  <c:v>6.588387096774186</c:v>
                </c:pt>
                <c:pt idx="21">
                  <c:v>5.9610000000002401</c:v>
                </c:pt>
                <c:pt idx="22">
                  <c:v>6.0667741935481718</c:v>
                </c:pt>
                <c:pt idx="23">
                  <c:v>6.1280000000001564</c:v>
                </c:pt>
                <c:pt idx="24">
                  <c:v>6.657096774193457</c:v>
                </c:pt>
                <c:pt idx="25">
                  <c:v>5.0729032258066349</c:v>
                </c:pt>
                <c:pt idx="26">
                  <c:v>5.3346428571426578</c:v>
                </c:pt>
                <c:pt idx="27">
                  <c:v>5.7996774193547793</c:v>
                </c:pt>
                <c:pt idx="28">
                  <c:v>6.068000000000211</c:v>
                </c:pt>
                <c:pt idx="29">
                  <c:v>6.1141935483868615</c:v>
                </c:pt>
                <c:pt idx="30">
                  <c:v>5.6640000000002146</c:v>
                </c:pt>
                <c:pt idx="31">
                  <c:v>6.0541935483869596</c:v>
                </c:pt>
                <c:pt idx="32">
                  <c:v>5.9148387096774968</c:v>
                </c:pt>
                <c:pt idx="33">
                  <c:v>6.1469999999999345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0E-F045-AF92-29D7FAC6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47976"/>
        <c:axId val="2115244536"/>
      </c:lineChart>
      <c:dateAx>
        <c:axId val="2115247976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nextTo"/>
        <c:crossAx val="2115244536"/>
        <c:crosses val="autoZero"/>
        <c:auto val="1"/>
        <c:lblOffset val="100"/>
        <c:baseTimeUnit val="months"/>
      </c:dateAx>
      <c:valAx>
        <c:axId val="2115244536"/>
        <c:scaling>
          <c:orientation val="minMax"/>
          <c:max val="11"/>
          <c:min val="4"/>
        </c:scaling>
        <c:delete val="0"/>
        <c:axPos val="l"/>
        <c:majorGridlines>
          <c:spPr>
            <a:ln w="6350"/>
          </c:spPr>
        </c:majorGridlines>
        <c:numFmt formatCode="#,##0.0" sourceLinked="0"/>
        <c:majorTickMark val="out"/>
        <c:minorTickMark val="none"/>
        <c:tickLblPos val="nextTo"/>
        <c:crossAx val="21152479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E-verbruik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2.56344714763053E-2"/>
          <c:y val="0.117860168102371"/>
          <c:w val="0.96767111050055399"/>
          <c:h val="0.77113950228513595"/>
        </c:manualLayout>
      </c:layout>
      <c:lineChart>
        <c:grouping val="standard"/>
        <c:varyColors val="0"/>
        <c:ser>
          <c:idx val="0"/>
          <c:order val="0"/>
          <c:tx>
            <c:strRef>
              <c:f>'Maandelijks verbruik'!$O$1</c:f>
              <c:strCache>
                <c:ptCount val="1"/>
                <c:pt idx="0">
                  <c:v>E-Verbruik 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3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'Maandelijks verbruik'!$A$2:$A$200</c:f>
              <c:numCache>
                <c:formatCode>d/mm/yyyy;@</c:formatCode>
                <c:ptCount val="1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'Maandelijks verbruik'!$O$2:$O$200</c:f>
              <c:numCache>
                <c:formatCode>#,##0.000\ \K\w\h</c:formatCode>
                <c:ptCount val="130"/>
                <c:pt idx="0">
                  <c:v>347.2064516128948</c:v>
                </c:pt>
                <c:pt idx="1">
                  <c:v>378.36774193548104</c:v>
                </c:pt>
                <c:pt idx="2">
                  <c:v>317.65714285714284</c:v>
                </c:pt>
                <c:pt idx="3">
                  <c:v>313.06451612903226</c:v>
                </c:pt>
                <c:pt idx="4">
                  <c:v>304.60000000000872</c:v>
                </c:pt>
                <c:pt idx="5">
                  <c:v>245.12903225806173</c:v>
                </c:pt>
                <c:pt idx="6">
                  <c:v>201.5</c:v>
                </c:pt>
                <c:pt idx="7">
                  <c:v>187.54838709677139</c:v>
                </c:pt>
                <c:pt idx="8">
                  <c:v>242.33225806452455</c:v>
                </c:pt>
                <c:pt idx="9">
                  <c:v>218.39999999999128</c:v>
                </c:pt>
                <c:pt idx="10">
                  <c:v>375.32903225807297</c:v>
                </c:pt>
                <c:pt idx="11">
                  <c:v>410.4399999999942</c:v>
                </c:pt>
                <c:pt idx="12">
                  <c:v>393.46451612902945</c:v>
                </c:pt>
                <c:pt idx="13">
                  <c:v>371.61290322580646</c:v>
                </c:pt>
                <c:pt idx="14">
                  <c:v>366.56785714285718</c:v>
                </c:pt>
                <c:pt idx="15">
                  <c:v>380.30322580644878</c:v>
                </c:pt>
                <c:pt idx="16">
                  <c:v>286.2800000000023</c:v>
                </c:pt>
                <c:pt idx="17">
                  <c:v>247.18064516129652</c:v>
                </c:pt>
                <c:pt idx="18">
                  <c:v>204.02999999999713</c:v>
                </c:pt>
                <c:pt idx="19">
                  <c:v>237.00000000000284</c:v>
                </c:pt>
                <c:pt idx="20">
                  <c:v>239.41935483870964</c:v>
                </c:pt>
                <c:pt idx="21">
                  <c:v>257.29999999999416</c:v>
                </c:pt>
                <c:pt idx="22">
                  <c:v>263.03225806451337</c:v>
                </c:pt>
                <c:pt idx="23">
                  <c:v>337.16000000000639</c:v>
                </c:pt>
                <c:pt idx="24">
                  <c:v>406.91612903225467</c:v>
                </c:pt>
                <c:pt idx="25">
                  <c:v>350.13870967741934</c:v>
                </c:pt>
                <c:pt idx="26">
                  <c:v>369.51428571428568</c:v>
                </c:pt>
                <c:pt idx="27">
                  <c:v>322.71290322580359</c:v>
                </c:pt>
                <c:pt idx="28">
                  <c:v>305.60000000001162</c:v>
                </c:pt>
                <c:pt idx="29">
                  <c:v>249.56129032257775</c:v>
                </c:pt>
                <c:pt idx="30">
                  <c:v>182.71999999999707</c:v>
                </c:pt>
                <c:pt idx="31">
                  <c:v>229.89677419354558</c:v>
                </c:pt>
                <c:pt idx="32">
                  <c:v>167.64193548387098</c:v>
                </c:pt>
                <c:pt idx="33">
                  <c:v>250.85000000000579</c:v>
                </c:pt>
                <c:pt idx="34">
                  <c:v>349.59677419354836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02-3749-8C1F-8B607F2D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09720"/>
        <c:axId val="2115205832"/>
      </c:lineChart>
      <c:dateAx>
        <c:axId val="2115209720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5205832"/>
        <c:crosses val="autoZero"/>
        <c:auto val="1"/>
        <c:lblOffset val="100"/>
        <c:baseTimeUnit val="months"/>
      </c:dateAx>
      <c:valAx>
        <c:axId val="2115205832"/>
        <c:scaling>
          <c:orientation val="minMax"/>
          <c:max val="800"/>
          <c:min val="-200"/>
        </c:scaling>
        <c:delete val="0"/>
        <c:axPos val="l"/>
        <c:numFmt formatCode="#,##0\ \K\w\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5209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Solar opbrengst in Kwh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'Maandelijks verbruik'!$A$65:$A$200</c:f>
              <c:numCache>
                <c:formatCode>d/mm/yyyy;@</c:formatCode>
                <c:ptCount val="1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</c:numCache>
            </c:numRef>
          </c:cat>
          <c:val>
            <c:numRef>
              <c:f>'Maandelijks verbruik'!$G$65:$G$200</c:f>
              <c:numCache>
                <c:formatCode>#,##0.00</c:formatCode>
                <c:ptCount val="130"/>
                <c:pt idx="0">
                  <c:v>49.18</c:v>
                </c:pt>
                <c:pt idx="1">
                  <c:v>60.78</c:v>
                </c:pt>
                <c:pt idx="2">
                  <c:v>112.48</c:v>
                </c:pt>
                <c:pt idx="3">
                  <c:v>365.5</c:v>
                </c:pt>
                <c:pt idx="4">
                  <c:v>508.7</c:v>
                </c:pt>
                <c:pt idx="5">
                  <c:v>565.1</c:v>
                </c:pt>
                <c:pt idx="6">
                  <c:v>612.5</c:v>
                </c:pt>
                <c:pt idx="7">
                  <c:v>537.6</c:v>
                </c:pt>
                <c:pt idx="8">
                  <c:v>465.01</c:v>
                </c:pt>
                <c:pt idx="9">
                  <c:v>366.3</c:v>
                </c:pt>
                <c:pt idx="10">
                  <c:v>220.44</c:v>
                </c:pt>
                <c:pt idx="11">
                  <c:v>91.54</c:v>
                </c:pt>
                <c:pt idx="12">
                  <c:v>29.88</c:v>
                </c:pt>
                <c:pt idx="13">
                  <c:v>56</c:v>
                </c:pt>
                <c:pt idx="14">
                  <c:v>253.63</c:v>
                </c:pt>
                <c:pt idx="15">
                  <c:v>279.27999999999997</c:v>
                </c:pt>
                <c:pt idx="16">
                  <c:v>447.09</c:v>
                </c:pt>
                <c:pt idx="17">
                  <c:v>625.71</c:v>
                </c:pt>
                <c:pt idx="18">
                  <c:v>583.83000000000004</c:v>
                </c:pt>
                <c:pt idx="19">
                  <c:v>668.6</c:v>
                </c:pt>
                <c:pt idx="20">
                  <c:v>495.4</c:v>
                </c:pt>
                <c:pt idx="21">
                  <c:v>423.4</c:v>
                </c:pt>
                <c:pt idx="22">
                  <c:v>299.60000000000002</c:v>
                </c:pt>
                <c:pt idx="23">
                  <c:v>96.2</c:v>
                </c:pt>
                <c:pt idx="24">
                  <c:v>43.14</c:v>
                </c:pt>
                <c:pt idx="25">
                  <c:v>45.81</c:v>
                </c:pt>
                <c:pt idx="26">
                  <c:v>222.38</c:v>
                </c:pt>
                <c:pt idx="27">
                  <c:v>280.27</c:v>
                </c:pt>
                <c:pt idx="28">
                  <c:v>499.4</c:v>
                </c:pt>
                <c:pt idx="29">
                  <c:v>545.67999999999995</c:v>
                </c:pt>
                <c:pt idx="30">
                  <c:v>585.52</c:v>
                </c:pt>
                <c:pt idx="31">
                  <c:v>583.36</c:v>
                </c:pt>
                <c:pt idx="32">
                  <c:v>395.23</c:v>
                </c:pt>
                <c:pt idx="33">
                  <c:v>361.25</c:v>
                </c:pt>
                <c:pt idx="34">
                  <c:v>361.25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C-C444-9F31-7127CDEC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162920"/>
        <c:axId val="2115158744"/>
      </c:barChart>
      <c:dateAx>
        <c:axId val="2115162920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5158744"/>
        <c:crosses val="autoZero"/>
        <c:auto val="1"/>
        <c:lblOffset val="100"/>
        <c:baseTimeUnit val="months"/>
      </c:dateAx>
      <c:valAx>
        <c:axId val="21151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516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[Test.xlsx]PivotGasByMonth!Draaitabel5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PivotGasByMonth!$B$3:$B$4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PivotGasByMonth!$A$5:$A$17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PivotGasByMonth!$B$5:$B$17</c:f>
              <c:numCache>
                <c:formatCode>#,##0\ \k\W\h</c:formatCode>
                <c:ptCount val="12"/>
                <c:pt idx="0">
                  <c:v>2432.1991935483679</c:v>
                </c:pt>
                <c:pt idx="1">
                  <c:v>2342.6573275862288</c:v>
                </c:pt>
                <c:pt idx="2">
                  <c:v>2097.4862903225749</c:v>
                </c:pt>
                <c:pt idx="3">
                  <c:v>1351.6312500000049</c:v>
                </c:pt>
                <c:pt idx="4">
                  <c:v>470.24637096773432</c:v>
                </c:pt>
                <c:pt idx="5">
                  <c:v>381.90375000000131</c:v>
                </c:pt>
                <c:pt idx="6">
                  <c:v>274.13709677419672</c:v>
                </c:pt>
                <c:pt idx="7">
                  <c:v>270.29395161291558</c:v>
                </c:pt>
                <c:pt idx="8">
                  <c:v>277.08749999997053</c:v>
                </c:pt>
                <c:pt idx="9">
                  <c:v>1328.0951612903355</c:v>
                </c:pt>
                <c:pt idx="10">
                  <c:v>2371.8375000000196</c:v>
                </c:pt>
                <c:pt idx="11">
                  <c:v>2891.895967741938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C240-9144-329C791A3C8A}"/>
            </c:ext>
          </c:extLst>
        </c:ser>
        <c:ser>
          <c:idx val="1"/>
          <c:order val="1"/>
          <c:tx>
            <c:strRef>
              <c:f>PivotGasByMonth!$C$3:$C$4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PivotGasByMonth!$A$5:$A$17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PivotGasByMonth!$C$5:$C$17</c:f>
              <c:numCache>
                <c:formatCode>#,##0\ \k\W\h</c:formatCode>
                <c:ptCount val="12"/>
                <c:pt idx="0">
                  <c:v>3873.4004032257913</c:v>
                </c:pt>
                <c:pt idx="1">
                  <c:v>2722.1785714285734</c:v>
                </c:pt>
                <c:pt idx="2">
                  <c:v>1740.8576612903405</c:v>
                </c:pt>
                <c:pt idx="3">
                  <c:v>1176.5587499999856</c:v>
                </c:pt>
                <c:pt idx="4">
                  <c:v>588.14274193549295</c:v>
                </c:pt>
                <c:pt idx="5">
                  <c:v>269.67374999997446</c:v>
                </c:pt>
                <c:pt idx="6">
                  <c:v>234.95443548389218</c:v>
                </c:pt>
                <c:pt idx="7">
                  <c:v>285.56854838709205</c:v>
                </c:pt>
                <c:pt idx="8">
                  <c:v>478.50749999999607</c:v>
                </c:pt>
                <c:pt idx="9">
                  <c:v>920.26451612901508</c:v>
                </c:pt>
                <c:pt idx="10">
                  <c:v>1922.2650000000249</c:v>
                </c:pt>
                <c:pt idx="11">
                  <c:v>2627.2850806451602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F9-C240-9144-329C791A3C8A}"/>
            </c:ext>
          </c:extLst>
        </c:ser>
        <c:ser>
          <c:idx val="2"/>
          <c:order val="2"/>
          <c:tx>
            <c:strRef>
              <c:f>PivotGasByMonth!$D$3:$D$4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PivotGasByMonth!$A$5:$A$17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PivotGasByMonth!$D$5:$D$17</c:f>
              <c:numCache>
                <c:formatCode>#,##0\ \k\W\h</c:formatCode>
                <c:ptCount val="12"/>
                <c:pt idx="0">
                  <c:v>2559.8612903225871</c:v>
                </c:pt>
                <c:pt idx="1">
                  <c:v>3062.2339285714247</c:v>
                </c:pt>
                <c:pt idx="2">
                  <c:v>2511.0870967741657</c:v>
                </c:pt>
                <c:pt idx="3">
                  <c:v>886.97250000000622</c:v>
                </c:pt>
                <c:pt idx="4">
                  <c:v>373.07903225806484</c:v>
                </c:pt>
                <c:pt idx="5">
                  <c:v>232.68375000001015</c:v>
                </c:pt>
                <c:pt idx="6">
                  <c:v>240.32177419355412</c:v>
                </c:pt>
                <c:pt idx="7">
                  <c:v>236.57661290322102</c:v>
                </c:pt>
                <c:pt idx="8">
                  <c:v>323.42624999999771</c:v>
                </c:pt>
                <c:pt idx="9">
                  <c:v>948.38588709678277</c:v>
                </c:pt>
                <c:pt idx="10">
                  <c:v>2053.0912499999931</c:v>
                </c:pt>
                <c:pt idx="11">
                  <c:v>2369.5439516129127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F9-C240-9144-329C791A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6922624"/>
        <c:axId val="965237696"/>
        <c:axId val="0"/>
      </c:bar3DChart>
      <c:catAx>
        <c:axId val="1046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5237696"/>
        <c:crosses val="autoZero"/>
        <c:auto val="1"/>
        <c:lblAlgn val="ctr"/>
        <c:lblOffset val="100"/>
        <c:noMultiLvlLbl val="0"/>
      </c:catAx>
      <c:valAx>
        <c:axId val="9652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k\W\h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46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[Test.xlsx]PivotGasByYear!Draaitabel6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PivotGasByYear!$B$3:$B$4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PivotGasByYear!$B$5:$B$9</c:f>
              <c:numCache>
                <c:formatCode>#,##0\ \k\W\h</c:formatCode>
                <c:ptCount val="4"/>
                <c:pt idx="0">
                  <c:v>2432.1991935483679</c:v>
                </c:pt>
                <c:pt idx="1">
                  <c:v>3873.4004032257913</c:v>
                </c:pt>
                <c:pt idx="2">
                  <c:v>2559.8612903225871</c:v>
                </c:pt>
                <c:pt idx="3">
                  <c:v>2974.1262096774208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540-9DD1-ACADDFFF420C}"/>
            </c:ext>
          </c:extLst>
        </c:ser>
        <c:ser>
          <c:idx val="1"/>
          <c:order val="1"/>
          <c:tx>
            <c:strRef>
              <c:f>PivotGasByYear!$C$3:$C$4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PivotGasByYear!$C$5:$C$9</c:f>
              <c:numCache>
                <c:formatCode>#,##0\ \k\W\h</c:formatCode>
                <c:ptCount val="4"/>
                <c:pt idx="0">
                  <c:v>2342.6573275862288</c:v>
                </c:pt>
                <c:pt idx="1">
                  <c:v>2722.1785714285734</c:v>
                </c:pt>
                <c:pt idx="2">
                  <c:v>3062.2339285714247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33-4540-9DD1-ACADDFFF420C}"/>
            </c:ext>
          </c:extLst>
        </c:ser>
        <c:ser>
          <c:idx val="2"/>
          <c:order val="2"/>
          <c:tx>
            <c:strRef>
              <c:f>PivotGasByYear!$D$3:$D$4</c:f>
              <c:strCache>
                <c:ptCount val="1"/>
                <c:pt idx="0">
                  <c:v>maart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PivotGasByYear!$D$5:$D$9</c:f>
              <c:numCache>
                <c:formatCode>#,##0\ \k\W\h</c:formatCode>
                <c:ptCount val="4"/>
                <c:pt idx="0">
                  <c:v>2097.4862903225749</c:v>
                </c:pt>
                <c:pt idx="1">
                  <c:v>1740.8576612903405</c:v>
                </c:pt>
                <c:pt idx="2">
                  <c:v>2511.0870967741657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33-4540-9DD1-ACADDFFF420C}"/>
            </c:ext>
          </c:extLst>
        </c:ser>
        <c:ser>
          <c:idx val="3"/>
          <c:order val="3"/>
          <c:tx>
            <c:strRef>
              <c:f>PivotGasByYear!$E$3:$E$4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PivotGasByYear!$E$5:$E$9</c:f>
              <c:numCache>
                <c:formatCode>#,##0\ \k\W\h</c:formatCode>
                <c:ptCount val="4"/>
                <c:pt idx="0">
                  <c:v>1351.6312500000049</c:v>
                </c:pt>
                <c:pt idx="1">
                  <c:v>1176.5587499999856</c:v>
                </c:pt>
                <c:pt idx="2">
                  <c:v>886.97250000000622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33-4540-9DD1-ACADDFFF420C}"/>
            </c:ext>
          </c:extLst>
        </c:ser>
        <c:ser>
          <c:idx val="4"/>
          <c:order val="4"/>
          <c:tx>
            <c:strRef>
              <c:f>PivotGasByYear!$F$3:$F$4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PivotGasByYear!$F$5:$F$9</c:f>
              <c:numCache>
                <c:formatCode>#,##0\ \k\W\h</c:formatCode>
                <c:ptCount val="4"/>
                <c:pt idx="0">
                  <c:v>470.24637096773432</c:v>
                </c:pt>
                <c:pt idx="1">
                  <c:v>588.14274193549295</c:v>
                </c:pt>
                <c:pt idx="2">
                  <c:v>373.07903225806484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33-4540-9DD1-ACADDFFF420C}"/>
            </c:ext>
          </c:extLst>
        </c:ser>
        <c:ser>
          <c:idx val="5"/>
          <c:order val="5"/>
          <c:tx>
            <c:strRef>
              <c:f>PivotGasByYear!$G$3:$G$4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PivotGasByYear!$G$5:$G$9</c:f>
              <c:numCache>
                <c:formatCode>#,##0\ \k\W\h</c:formatCode>
                <c:ptCount val="4"/>
                <c:pt idx="0">
                  <c:v>381.90375000000131</c:v>
                </c:pt>
                <c:pt idx="1">
                  <c:v>269.67374999997446</c:v>
                </c:pt>
                <c:pt idx="2">
                  <c:v>232.68375000001015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33-4540-9DD1-ACADDFFF420C}"/>
            </c:ext>
          </c:extLst>
        </c:ser>
        <c:ser>
          <c:idx val="6"/>
          <c:order val="6"/>
          <c:tx>
            <c:strRef>
              <c:f>PivotGasByYear!$H$3:$H$4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PivotGasByYear!$H$5:$H$9</c:f>
              <c:numCache>
                <c:formatCode>#,##0\ \k\W\h</c:formatCode>
                <c:ptCount val="4"/>
                <c:pt idx="0">
                  <c:v>274.13709677419672</c:v>
                </c:pt>
                <c:pt idx="1">
                  <c:v>234.95443548389218</c:v>
                </c:pt>
                <c:pt idx="2">
                  <c:v>240.32177419355412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33-4540-9DD1-ACADDFFF420C}"/>
            </c:ext>
          </c:extLst>
        </c:ser>
        <c:ser>
          <c:idx val="7"/>
          <c:order val="7"/>
          <c:tx>
            <c:strRef>
              <c:f>PivotGasByYear!$I$3:$I$4</c:f>
              <c:strCache>
                <c:ptCount val="1"/>
                <c:pt idx="0">
                  <c:v>augustus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PivotGasByYear!$I$5:$I$9</c:f>
              <c:numCache>
                <c:formatCode>#,##0\ \k\W\h</c:formatCode>
                <c:ptCount val="4"/>
                <c:pt idx="0">
                  <c:v>270.29395161291558</c:v>
                </c:pt>
                <c:pt idx="1">
                  <c:v>285.56854838709205</c:v>
                </c:pt>
                <c:pt idx="2">
                  <c:v>236.57661290322102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33-4540-9DD1-ACADDFFF420C}"/>
            </c:ext>
          </c:extLst>
        </c:ser>
        <c:ser>
          <c:idx val="8"/>
          <c:order val="8"/>
          <c:tx>
            <c:strRef>
              <c:f>PivotGasByYear!$J$3:$J$4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PivotGasByYear!$J$5:$J$9</c:f>
              <c:numCache>
                <c:formatCode>#,##0\ \k\W\h</c:formatCode>
                <c:ptCount val="4"/>
                <c:pt idx="0">
                  <c:v>277.08749999997053</c:v>
                </c:pt>
                <c:pt idx="1">
                  <c:v>478.50749999999607</c:v>
                </c:pt>
                <c:pt idx="2">
                  <c:v>323.42624999999771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33-4540-9DD1-ACADDFFF420C}"/>
            </c:ext>
          </c:extLst>
        </c:ser>
        <c:ser>
          <c:idx val="9"/>
          <c:order val="9"/>
          <c:tx>
            <c:strRef>
              <c:f>PivotGasByYear!$K$3:$K$4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PivotGasByYear!$K$5:$K$9</c:f>
              <c:numCache>
                <c:formatCode>#,##0\ \k\W\h</c:formatCode>
                <c:ptCount val="4"/>
                <c:pt idx="0">
                  <c:v>1328.0951612903355</c:v>
                </c:pt>
                <c:pt idx="1">
                  <c:v>920.26451612901508</c:v>
                </c:pt>
                <c:pt idx="2">
                  <c:v>948.38588709678277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33-4540-9DD1-ACADDFFF420C}"/>
            </c:ext>
          </c:extLst>
        </c:ser>
        <c:ser>
          <c:idx val="10"/>
          <c:order val="10"/>
          <c:tx>
            <c:strRef>
              <c:f>PivotGasByYear!$L$3:$L$4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PivotGasByYear!$L$5:$L$9</c:f>
              <c:numCache>
                <c:formatCode>#,##0\ \k\W\h</c:formatCode>
                <c:ptCount val="4"/>
                <c:pt idx="0">
                  <c:v>2371.8375000000196</c:v>
                </c:pt>
                <c:pt idx="1">
                  <c:v>1922.2650000000249</c:v>
                </c:pt>
                <c:pt idx="2">
                  <c:v>2053.0912499999931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33-4540-9DD1-ACADDFFF420C}"/>
            </c:ext>
          </c:extLst>
        </c:ser>
        <c:ser>
          <c:idx val="11"/>
          <c:order val="11"/>
          <c:tx>
            <c:strRef>
              <c:f>PivotGasByYear!$M$3:$M$4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PivotGasByYear!$A$5:$A$9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PivotGasByYear!$M$5:$M$9</c:f>
              <c:numCache>
                <c:formatCode>#,##0\ \k\W\h</c:formatCode>
                <c:ptCount val="4"/>
                <c:pt idx="0">
                  <c:v>2891.895967741938</c:v>
                </c:pt>
                <c:pt idx="1">
                  <c:v>2627.2850806451602</c:v>
                </c:pt>
                <c:pt idx="2">
                  <c:v>2369.5439516129127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33-4540-9DD1-ACADDFFF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8596384"/>
        <c:axId val="579901312"/>
        <c:axId val="0"/>
      </c:bar3DChart>
      <c:catAx>
        <c:axId val="1098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9901312"/>
        <c:crosses val="autoZero"/>
        <c:auto val="1"/>
        <c:lblAlgn val="ctr"/>
        <c:lblOffset val="100"/>
        <c:noMultiLvlLbl val="0"/>
      </c:catAx>
      <c:valAx>
        <c:axId val="579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k\W\h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8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[Test.xlsx]PivotGasByYear!Draaitabel7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PivotGasByYear!$B$36:$B$37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PivotGasByYear!$B$38</c:f>
              <c:numCache>
                <c:formatCode>#,##0\ \k\W\h</c:formatCode>
                <c:ptCount val="1"/>
                <c:pt idx="0">
                  <c:v>6201.7157953281503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9-0041-9AF2-D738F2F01ACF}"/>
            </c:ext>
          </c:extLst>
        </c:ser>
        <c:ser>
          <c:idx val="1"/>
          <c:order val="1"/>
          <c:tx>
            <c:strRef>
              <c:f>PivotGasByYear!$C$36:$C$37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PivotGasByYear!$C$38</c:f>
              <c:numCache>
                <c:formatCode>#,##0\ \k\W\h</c:formatCode>
                <c:ptCount val="1"/>
                <c:pt idx="0">
                  <c:v>15010.981330645152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9-0041-9AF2-D738F2F01ACF}"/>
            </c:ext>
          </c:extLst>
        </c:ser>
        <c:ser>
          <c:idx val="2"/>
          <c:order val="2"/>
          <c:tx>
            <c:strRef>
              <c:f>PivotGasByYear!$D$36:$D$37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PivotGasByYear!$D$38</c:f>
              <c:numCache>
                <c:formatCode>#,##0\ \k\W\h</c:formatCode>
                <c:ptCount val="1"/>
                <c:pt idx="0">
                  <c:v>16233.058176843322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9-0041-9AF2-D738F2F01ACF}"/>
            </c:ext>
          </c:extLst>
        </c:ser>
        <c:ser>
          <c:idx val="3"/>
          <c:order val="3"/>
          <c:tx>
            <c:strRef>
              <c:f>PivotGasByYear!$E$36:$E$37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PivotGasByYear!$E$38</c:f>
              <c:numCache>
                <c:formatCode>#,##0\ \k\W\h</c:formatCode>
                <c:ptCount val="1"/>
                <c:pt idx="0">
                  <c:v>14158.469395161288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9-0041-9AF2-D738F2F01ACF}"/>
            </c:ext>
          </c:extLst>
        </c:ser>
        <c:ser>
          <c:idx val="4"/>
          <c:order val="4"/>
          <c:tx>
            <c:strRef>
              <c:f>PivotGasByYear!$F$36:$F$37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PivotGasByYear!$F$38</c:f>
              <c:numCache>
                <c:formatCode>#,##0\ \k\W\h</c:formatCode>
                <c:ptCount val="1"/>
                <c:pt idx="0">
                  <c:v>15429.838919930875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29-0041-9AF2-D738F2F01ACF}"/>
            </c:ext>
          </c:extLst>
        </c:ser>
        <c:ser>
          <c:idx val="5"/>
          <c:order val="5"/>
          <c:tx>
            <c:strRef>
              <c:f>PivotGasByYear!$G$36:$G$37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PivotGasByYear!$G$38</c:f>
              <c:numCache>
                <c:formatCode>#,##0\ \k\W\h</c:formatCode>
                <c:ptCount val="1"/>
                <c:pt idx="0">
                  <c:v>16489.471359844287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29-0041-9AF2-D738F2F01ACF}"/>
            </c:ext>
          </c:extLst>
        </c:ser>
        <c:ser>
          <c:idx val="6"/>
          <c:order val="6"/>
          <c:tx>
            <c:strRef>
              <c:f>PivotGasByYear!$H$36:$H$37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PivotGasByYear!$H$38</c:f>
              <c:numCache>
                <c:formatCode>#,##0\ \k\W\h</c:formatCode>
                <c:ptCount val="1"/>
                <c:pt idx="0">
                  <c:v>16839.656958525338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29-0041-9AF2-D738F2F01ACF}"/>
            </c:ext>
          </c:extLst>
        </c:ser>
        <c:ser>
          <c:idx val="7"/>
          <c:order val="7"/>
          <c:tx>
            <c:strRef>
              <c:f>PivotGasByYear!$I$36:$I$37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PivotGasByYear!$I$38</c:f>
              <c:numCache>
                <c:formatCode>#,##0\ \k\W\h</c:formatCode>
                <c:ptCount val="1"/>
                <c:pt idx="0">
                  <c:v>15797.263323732721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29-0041-9AF2-D738F2F01ACF}"/>
            </c:ext>
          </c:extLst>
        </c:ser>
        <c:ser>
          <c:idx val="8"/>
          <c:order val="8"/>
          <c:tx>
            <c:strRef>
              <c:f>PivotGasByYear!$J$36:$J$37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PivotGasByYear!$A$38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PivotGasByYear!$J$38</c:f>
              <c:numCache>
                <c:formatCode>#,##0\ \k\W\h</c:formatCode>
                <c:ptCount val="1"/>
                <c:pt idx="0">
                  <c:v>2974.1262096774208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29-0041-9AF2-D738F2F0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62208"/>
        <c:axId val="1045712528"/>
      </c:barChart>
      <c:catAx>
        <c:axId val="5969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45712528"/>
        <c:crosses val="autoZero"/>
        <c:auto val="1"/>
        <c:lblAlgn val="ctr"/>
        <c:lblOffset val="100"/>
        <c:noMultiLvlLbl val="0"/>
      </c:catAx>
      <c:valAx>
        <c:axId val="1045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\k\W\h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69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[Test.xlsx]PivotSolarByMonth!Draaitabel1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PivotSolarByMonth!$B$3:$B$4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PivotSolarByMonth!$A$5:$A$17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PivotSolarByMonth!$B$5:$B$17</c:f>
              <c:numCache>
                <c:formatCode>#,##0</c:formatCode>
                <c:ptCount val="12"/>
                <c:pt idx="4">
                  <c:v>226.19</c:v>
                </c:pt>
                <c:pt idx="5">
                  <c:v>453.01</c:v>
                </c:pt>
                <c:pt idx="6">
                  <c:v>574.39</c:v>
                </c:pt>
                <c:pt idx="7">
                  <c:v>543.4</c:v>
                </c:pt>
                <c:pt idx="8">
                  <c:v>422.46</c:v>
                </c:pt>
                <c:pt idx="9">
                  <c:v>242.86</c:v>
                </c:pt>
                <c:pt idx="10">
                  <c:v>82.87</c:v>
                </c:pt>
                <c:pt idx="11">
                  <c:v>49.18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CC44-9A5D-08667C1FD069}"/>
            </c:ext>
          </c:extLst>
        </c:ser>
        <c:ser>
          <c:idx val="1"/>
          <c:order val="1"/>
          <c:tx>
            <c:strRef>
              <c:f>PivotSolarByMonth!$C$3:$C$4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PivotSolarByMonth!$A$5:$A$17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PivotSolarByMonth!$C$5:$C$17</c:f>
              <c:numCache>
                <c:formatCode>#,##0</c:formatCode>
                <c:ptCount val="12"/>
                <c:pt idx="0">
                  <c:v>60.78</c:v>
                </c:pt>
                <c:pt idx="1">
                  <c:v>112.48</c:v>
                </c:pt>
                <c:pt idx="2">
                  <c:v>365.5</c:v>
                </c:pt>
                <c:pt idx="3">
                  <c:v>508.7</c:v>
                </c:pt>
                <c:pt idx="4">
                  <c:v>565.1</c:v>
                </c:pt>
                <c:pt idx="5">
                  <c:v>612.5</c:v>
                </c:pt>
                <c:pt idx="6">
                  <c:v>537.6</c:v>
                </c:pt>
                <c:pt idx="7">
                  <c:v>465.01</c:v>
                </c:pt>
                <c:pt idx="8">
                  <c:v>366.3</c:v>
                </c:pt>
                <c:pt idx="9">
                  <c:v>220.44</c:v>
                </c:pt>
                <c:pt idx="10">
                  <c:v>91.54</c:v>
                </c:pt>
                <c:pt idx="11">
                  <c:v>29.88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CC44-9A5D-08667C1FD069}"/>
            </c:ext>
          </c:extLst>
        </c:ser>
        <c:ser>
          <c:idx val="2"/>
          <c:order val="2"/>
          <c:tx>
            <c:strRef>
              <c:f>PivotSolarByMonth!$D$3:$D$4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PivotSolarByMonth!$A$5:$A$17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PivotSolarByMonth!$D$5:$D$17</c:f>
              <c:numCache>
                <c:formatCode>#,##0</c:formatCode>
                <c:ptCount val="12"/>
                <c:pt idx="0">
                  <c:v>56</c:v>
                </c:pt>
                <c:pt idx="1">
                  <c:v>253.63</c:v>
                </c:pt>
                <c:pt idx="2">
                  <c:v>279.27999999999997</c:v>
                </c:pt>
                <c:pt idx="3">
                  <c:v>447.09</c:v>
                </c:pt>
                <c:pt idx="4">
                  <c:v>625.71</c:v>
                </c:pt>
                <c:pt idx="5">
                  <c:v>583.83000000000004</c:v>
                </c:pt>
                <c:pt idx="6">
                  <c:v>668.6</c:v>
                </c:pt>
                <c:pt idx="7">
                  <c:v>495.4</c:v>
                </c:pt>
                <c:pt idx="8">
                  <c:v>423.4</c:v>
                </c:pt>
                <c:pt idx="9">
                  <c:v>299.60000000000002</c:v>
                </c:pt>
                <c:pt idx="10">
                  <c:v>96.2</c:v>
                </c:pt>
                <c:pt idx="11">
                  <c:v>43.14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CC44-9A5D-08667C1FD069}"/>
            </c:ext>
          </c:extLst>
        </c:ser>
        <c:ser>
          <c:idx val="3"/>
          <c:order val="3"/>
          <c:tx>
            <c:strRef>
              <c:f>PivotSolarByMonth!$E$3:$E$4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PivotSolarByMonth!$A$5:$A$17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PivotSolarByMonth!$E$5:$E$17</c:f>
              <c:numCache>
                <c:formatCode>#,##0</c:formatCode>
                <c:ptCount val="12"/>
                <c:pt idx="0">
                  <c:v>45.97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C-CC44-9A5D-08667C1F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659536"/>
        <c:axId val="254519568"/>
        <c:axId val="0"/>
      </c:bar3DChart>
      <c:catAx>
        <c:axId val="2546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4519568"/>
        <c:crosses val="autoZero"/>
        <c:auto val="1"/>
        <c:lblAlgn val="ctr"/>
        <c:lblOffset val="100"/>
        <c:noMultiLvlLbl val="0"/>
      </c:catAx>
      <c:valAx>
        <c:axId val="254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46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50801</xdr:colOff>
      <xdr:row>0</xdr:row>
      <xdr:rowOff>0</xdr:rowOff>
    </xdr:from>
    <xdr:to>
      <xdr:col>15</xdr:col>
      <xdr:colOff>1674</xdr:colOff>
      <xdr:row>29</xdr:row>
      <xdr:rowOff>51314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394132</xdr:colOff>
      <xdr:row>54</xdr:row>
      <xdr:rowOff>123408</xdr:rowOff>
    </xdr:from>
    <xdr:to>
      <xdr:col>9</xdr:col>
      <xdr:colOff>639665</xdr:colOff>
      <xdr:row>76</xdr:row>
      <xdr:rowOff>19756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377198</xdr:colOff>
      <xdr:row>76</xdr:row>
      <xdr:rowOff>157276</xdr:rowOff>
    </xdr:from>
    <xdr:to>
      <xdr:col>9</xdr:col>
      <xdr:colOff>639665</xdr:colOff>
      <xdr:row>96</xdr:row>
      <xdr:rowOff>174209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78317</xdr:colOff>
      <xdr:row>31</xdr:row>
      <xdr:rowOff>64143</xdr:rowOff>
    </xdr:from>
    <xdr:to>
      <xdr:col>15</xdr:col>
      <xdr:colOff>314918</xdr:colOff>
      <xdr:row>53</xdr:row>
      <xdr:rowOff>72277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361381</xdr:colOff>
      <xdr:row>98</xdr:row>
      <xdr:rowOff>41301</xdr:rowOff>
    </xdr:from>
    <xdr:to>
      <xdr:col>10</xdr:col>
      <xdr:colOff>792113</xdr:colOff>
      <xdr:row>126</xdr:row>
      <xdr:rowOff>144020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18</xdr:row>
      <xdr:rowOff>21166</xdr:rowOff>
    </xdr:from>
    <xdr:to>
      <xdr:col>16</xdr:col>
      <xdr:colOff>391583</xdr:colOff>
      <xdr:row>43</xdr:row>
      <xdr:rowOff>42334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E32211B-8DB7-9A48-8ED2-DCE0A8CC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306916</xdr:colOff>
      <xdr:row>13</xdr:row>
      <xdr:rowOff>158750</xdr:rowOff>
    </xdr:from>
    <xdr:to>
      <xdr:col>14</xdr:col>
      <xdr:colOff>756708</xdr:colOff>
      <xdr:row>34</xdr:row>
      <xdr:rowOff>6350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0FD99C-0160-8E45-9B4E-919398EB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433917</xdr:colOff>
      <xdr:row>39</xdr:row>
      <xdr:rowOff>74083</xdr:rowOff>
    </xdr:from>
    <xdr:to>
      <xdr:col>11</xdr:col>
      <xdr:colOff>296334</xdr:colOff>
      <xdr:row>61</xdr:row>
      <xdr:rowOff>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8A1D5A6-78CB-8A41-B66D-E59C3B424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43522</xdr:colOff>
      <xdr:row>18</xdr:row>
      <xdr:rowOff>41097</xdr:rowOff>
    </xdr:from>
    <xdr:to>
      <xdr:col>12</xdr:col>
      <xdr:colOff>356740</xdr:colOff>
      <xdr:row>31</xdr:row>
      <xdr:rowOff>187218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C6669E-E2A1-7B47-9688-D095B7E3E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9</xdr:row>
      <xdr:rowOff>193675</xdr:rowOff>
    </xdr:from>
    <xdr:to>
      <xdr:col>14</xdr:col>
      <xdr:colOff>25399</xdr:colOff>
      <xdr:row>23</xdr:row>
      <xdr:rowOff>92075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D49DBB-35D6-6648-831C-E4CB40D0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196850</xdr:rowOff>
    </xdr:from>
    <xdr:to>
      <xdr:col>23</xdr:col>
      <xdr:colOff>12700</xdr:colOff>
      <xdr:row>31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2DD777D-0D7C-4E45-869E-723D054C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95250</xdr:rowOff>
    </xdr:from>
    <xdr:to>
      <xdr:col>21</xdr:col>
      <xdr:colOff>774700</xdr:colOff>
      <xdr:row>28</xdr:row>
      <xdr:rowOff>196850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38FA657-14FB-3642-B06B-789E771B0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ep Pieters" refreshedDate="43505.499025231482" createdVersion="6" refreshedVersion="6" minRefreshableVersion="3" recordCount="94" xr:uid="{E80E4D3A-598E-4042-AD15-CD62C4C9E3D8}">
  <cacheSource type="worksheet">
    <worksheetSource ref="A1:C95" sheet="MonthlyWater"/>
  </cacheSource>
  <cacheFields count="3">
    <cacheField name="Jaar" numFmtId="0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</cacheField>
    <cacheField name="Maand" numFmtId="0">
      <sharedItems containsMixedTypes="1" containsNumber="1" containsInteger="1" minValue="1" maxValue="12" count="24">
        <s v="april"/>
        <s v="mei"/>
        <s v="juni"/>
        <s v="juli"/>
        <s v="augustus"/>
        <s v="september"/>
        <s v="oktober"/>
        <s v="november"/>
        <s v="december"/>
        <s v="januari"/>
        <s v="februari"/>
        <s v="maart"/>
        <n v="11" u="1"/>
        <n v="12" u="1"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Water" numFmtId="2">
      <sharedItems containsSemiMixedTypes="0" containsString="0" containsNumber="1" minValue="4.7759999999998399" maxValue="8.7789999999999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ep Pieters" refreshedDate="43505.603573495369" createdVersion="6" refreshedVersion="6" minRefreshableVersion="3" recordCount="36" xr:uid="{ED248C30-D292-A34E-9861-17A650E3BF97}">
  <cacheSource type="worksheet">
    <worksheetSource ref="A1:D37" sheet="MonthlySolar"/>
  </cacheSource>
  <cacheFields count="4">
    <cacheField name="Jaar" numFmtId="0">
      <sharedItems containsMixedTypes="1" containsNumber="1" containsInteger="1" minValue="2016" maxValue="2019" count="5">
        <n v="2016"/>
        <n v="2017"/>
        <n v="2018"/>
        <n v="2019"/>
        <s v="NA"/>
      </sharedItems>
    </cacheField>
    <cacheField name="Maand" numFmtId="0">
      <sharedItems count="13">
        <s v="mei"/>
        <s v="juni"/>
        <s v="juli"/>
        <s v="augustus"/>
        <s v="september"/>
        <s v="oktober"/>
        <s v="november"/>
        <s v="december"/>
        <s v="januari"/>
        <s v="februari"/>
        <s v="maart"/>
        <s v="april"/>
        <e v="#VALUE!"/>
      </sharedItems>
    </cacheField>
    <cacheField name="Solar" numFmtId="3">
      <sharedItems containsSemiMixedTypes="0" containsString="0" containsNumber="1" minValue="0" maxValue="668.6"/>
    </cacheField>
    <cacheField name="Maandnummer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ep Pieters" refreshedDate="43505.642138773146" createdVersion="6" refreshedVersion="6" minRefreshableVersion="3" recordCount="229" xr:uid="{2F7BC695-05E3-3A4B-8EF8-39EE907442C6}">
  <cacheSource type="worksheet">
    <worksheetSource ref="A1:D230" sheet="MonthlyGas"/>
  </cacheSource>
  <cacheFields count="4">
    <cacheField name="Jaar" numFmtId="0">
      <sharedItems containsMixedTypes="1" containsNumber="1" containsInteger="1" minValue="2011" maxValue="2019" count="10">
        <n v="2011"/>
        <n v="2012"/>
        <n v="2013"/>
        <n v="2014"/>
        <n v="2015"/>
        <n v="2016"/>
        <n v="2017"/>
        <n v="2018"/>
        <n v="2019"/>
        <s v="NA"/>
      </sharedItems>
    </cacheField>
    <cacheField name="Maand" numFmtId="0">
      <sharedItems count="13">
        <s v="april"/>
        <s v="mei"/>
        <s v="juni"/>
        <s v="juli"/>
        <s v="augustus"/>
        <s v="september"/>
        <s v="oktober"/>
        <s v="november"/>
        <s v="december"/>
        <s v="januari"/>
        <s v="februari"/>
        <s v="maart"/>
        <e v="#VALUE!"/>
      </sharedItems>
    </cacheField>
    <cacheField name="Gas kWh" numFmtId="3">
      <sharedItems containsSemiMixedTypes="0" containsString="0" containsNumber="1" minValue="0" maxValue="3873.4004032257913" count="93">
        <n v="535.34482758620697"/>
        <n v="272.17741935483866"/>
        <n v="258.75"/>
        <n v="250.40322580645162"/>
        <n v="838.30645161290317"/>
        <n v="1428.75"/>
        <n v="2087.0564516129116"/>
        <n v="2354.8790322580562"/>
        <n v="2700"/>
        <n v="1371.7741935483871"/>
        <n v="1359.9450000000002"/>
        <n v="547.54475806451251"/>
        <n v="320.54625000000442"/>
        <n v="249.43427419354902"/>
        <n v="242.54274193548653"/>
        <n v="425.91375000000426"/>
        <n v="1076.7556451612907"/>
        <n v="1924.1662499999825"/>
        <n v="2437.4794354838778"/>
        <n v="2733.0967741935578"/>
        <n v="2703.9174107142726"/>
        <n v="2246.3237903225777"/>
        <n v="1233.7312500000098"/>
        <n v="830.08669354837605"/>
        <n v="352.14750000001692"/>
        <n v="234.17056451612916"/>
        <n v="261.21411290321026"/>
        <n v="408.54375000000573"/>
        <n v="950.73749999999256"/>
        <n v="1880.6287500000144"/>
        <n v="2398.4600806451604"/>
        <n v="2439.3737903225774"/>
        <n v="2446.0312500000032"/>
        <n v="1524.2479838709592"/>
        <n v="793.54125000000295"/>
        <n v="622.38266129031672"/>
        <n v="316.29375000001801"/>
        <n v="233.7895161290142"/>
        <n v="286.8205645161417"/>
        <n v="327.84749999999804"/>
        <n v="833.51612903225248"/>
        <n v="1677.8250000000139"/>
        <n v="2656.799999999992"/>
        <n v="2982.4983870967776"/>
        <n v="2969.1200892857278"/>
        <n v="2045.8814516128798"/>
        <n v="1098.28125"/>
        <n v="602.70967741936124"/>
        <n v="315.01125000000229"/>
        <n v="208.05241935484506"/>
        <n v="264.48024193546041"/>
        <n v="438.92999999999574"/>
        <n v="1243.5459677419526"/>
        <n v="1502.2237499999892"/>
        <n v="1759.1044354838834"/>
        <n v="2432.1991935483679"/>
        <n v="2342.6573275862288"/>
        <n v="2097.4862903225749"/>
        <n v="1351.6312500000049"/>
        <n v="470.24637096773432"/>
        <n v="381.90375000000131"/>
        <n v="274.13709677419672"/>
        <n v="270.29395161291558"/>
        <n v="277.08749999997053"/>
        <n v="1328.0951612903355"/>
        <n v="2371.8375000000196"/>
        <n v="2891.895967741938"/>
        <n v="3873.4004032257913"/>
        <n v="2722.1785714285734"/>
        <n v="1740.8576612903405"/>
        <n v="1176.5587499999856"/>
        <n v="588.14274193549295"/>
        <n v="269.67374999997446"/>
        <n v="234.95443548389218"/>
        <n v="285.56854838709205"/>
        <n v="478.50749999999607"/>
        <n v="920.26451612901508"/>
        <n v="1922.2650000000249"/>
        <n v="2627.2850806451602"/>
        <n v="2559.8612903225871"/>
        <n v="3062.2339285714247"/>
        <n v="2511.0870967741657"/>
        <n v="886.97250000000622"/>
        <n v="373.07903225806484"/>
        <n v="232.68375000001015"/>
        <n v="240.32177419355412"/>
        <n v="236.57661290322102"/>
        <n v="323.42624999999771"/>
        <n v="948.38588709678277"/>
        <n v="2053.0912499999931"/>
        <n v="2369.5439516129127"/>
        <n v="2974.1262096774208"/>
        <n v="0"/>
      </sharedItems>
    </cacheField>
    <cacheField name="Maandnummer" numFmtId="0">
      <sharedItems containsMixedTypes="1" containsNumber="1" containsInteger="1" minValue="1" maxValue="12" count="13">
        <n v="4"/>
        <n v="5"/>
        <n v="6"/>
        <n v="7"/>
        <n v="8"/>
        <n v="9"/>
        <n v="10"/>
        <n v="11"/>
        <n v="12"/>
        <n v="1"/>
        <n v="2"/>
        <n v="3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n v="7"/>
  </r>
  <r>
    <x v="0"/>
    <x v="1"/>
    <n v="7"/>
  </r>
  <r>
    <x v="0"/>
    <x v="2"/>
    <n v="7"/>
  </r>
  <r>
    <x v="0"/>
    <x v="3"/>
    <n v="7"/>
  </r>
  <r>
    <x v="0"/>
    <x v="4"/>
    <n v="8"/>
  </r>
  <r>
    <x v="0"/>
    <x v="5"/>
    <n v="6"/>
  </r>
  <r>
    <x v="0"/>
    <x v="6"/>
    <n v="7"/>
  </r>
  <r>
    <x v="0"/>
    <x v="7"/>
    <n v="7"/>
  </r>
  <r>
    <x v="0"/>
    <x v="8"/>
    <n v="8"/>
  </r>
  <r>
    <x v="1"/>
    <x v="9"/>
    <n v="6"/>
  </r>
  <r>
    <x v="1"/>
    <x v="10"/>
    <n v="6"/>
  </r>
  <r>
    <x v="1"/>
    <x v="11"/>
    <n v="8.4200000000000728"/>
  </r>
  <r>
    <x v="1"/>
    <x v="0"/>
    <n v="6.819999999999709"/>
  </r>
  <r>
    <x v="1"/>
    <x v="1"/>
    <n v="8.0300000000002001"/>
  </r>
  <r>
    <x v="1"/>
    <x v="2"/>
    <n v="8.1219999999998436"/>
  </r>
  <r>
    <x v="1"/>
    <x v="3"/>
    <n v="7.1700000000000728"/>
  </r>
  <r>
    <x v="1"/>
    <x v="4"/>
    <n v="6.4949999999998909"/>
  </r>
  <r>
    <x v="1"/>
    <x v="5"/>
    <n v="6.5270000000000437"/>
  </r>
  <r>
    <x v="1"/>
    <x v="6"/>
    <n v="6.5430000000001201"/>
  </r>
  <r>
    <x v="1"/>
    <x v="7"/>
    <n v="4.7759999999998399"/>
  </r>
  <r>
    <x v="1"/>
    <x v="8"/>
    <n v="7.5630000000001019"/>
  </r>
  <r>
    <x v="2"/>
    <x v="9"/>
    <n v="6.124000000000251"/>
  </r>
  <r>
    <x v="2"/>
    <x v="10"/>
    <n v="5.31899999999996"/>
  </r>
  <r>
    <x v="2"/>
    <x v="11"/>
    <n v="6.8440000000000509"/>
  </r>
  <r>
    <x v="2"/>
    <x v="0"/>
    <n v="6.5189999999997781"/>
  </r>
  <r>
    <x v="2"/>
    <x v="1"/>
    <n v="6.7730000000001382"/>
  </r>
  <r>
    <x v="2"/>
    <x v="2"/>
    <n v="6.4819999999999709"/>
  </r>
  <r>
    <x v="2"/>
    <x v="3"/>
    <n v="6.8949999999999818"/>
  </r>
  <r>
    <x v="2"/>
    <x v="4"/>
    <n v="6.6320000000000618"/>
  </r>
  <r>
    <x v="2"/>
    <x v="5"/>
    <n v="5.9029999999997926"/>
  </r>
  <r>
    <x v="2"/>
    <x v="6"/>
    <n v="6.01299999999992"/>
  </r>
  <r>
    <x v="2"/>
    <x v="7"/>
    <n v="7.9520000000002256"/>
  </r>
  <r>
    <x v="2"/>
    <x v="8"/>
    <n v="7.7190000000000509"/>
  </r>
  <r>
    <x v="3"/>
    <x v="9"/>
    <n v="6.281999999999698"/>
  </r>
  <r>
    <x v="3"/>
    <x v="10"/>
    <n v="6.0840000000002874"/>
  </r>
  <r>
    <x v="3"/>
    <x v="11"/>
    <n v="7.3859999999999673"/>
  </r>
  <r>
    <x v="3"/>
    <x v="0"/>
    <n v="6.3679999999999382"/>
  </r>
  <r>
    <x v="3"/>
    <x v="1"/>
    <n v="7.5860000000002401"/>
  </r>
  <r>
    <x v="3"/>
    <x v="2"/>
    <n v="7.2159999999998945"/>
  </r>
  <r>
    <x v="3"/>
    <x v="3"/>
    <n v="5.931999999999789"/>
  </r>
  <r>
    <x v="3"/>
    <x v="4"/>
    <n v="8.6579999999999018"/>
  </r>
  <r>
    <x v="3"/>
    <x v="5"/>
    <n v="8.7789999999999964"/>
  </r>
  <r>
    <x v="3"/>
    <x v="6"/>
    <n v="7.0430000000001201"/>
  </r>
  <r>
    <x v="3"/>
    <x v="7"/>
    <n v="6.4770000000003165"/>
  </r>
  <r>
    <x v="3"/>
    <x v="8"/>
    <n v="7.0799999999999272"/>
  </r>
  <r>
    <x v="4"/>
    <x v="9"/>
    <n v="6.8179999999997563"/>
  </r>
  <r>
    <x v="4"/>
    <x v="10"/>
    <n v="6.1449999999999818"/>
  </r>
  <r>
    <x v="4"/>
    <x v="11"/>
    <n v="6.5050000000001091"/>
  </r>
  <r>
    <x v="4"/>
    <x v="0"/>
    <n v="6.2550000000001091"/>
  </r>
  <r>
    <x v="4"/>
    <x v="1"/>
    <n v="6.6749999999997272"/>
  </r>
  <r>
    <x v="4"/>
    <x v="2"/>
    <n v="6.1900000000000546"/>
  </r>
  <r>
    <x v="4"/>
    <x v="3"/>
    <n v="5.6630000000000109"/>
  </r>
  <r>
    <x v="4"/>
    <x v="4"/>
    <n v="6.693000000000211"/>
  </r>
  <r>
    <x v="4"/>
    <x v="5"/>
    <n v="6.3859999999999673"/>
  </r>
  <r>
    <x v="4"/>
    <x v="6"/>
    <n v="7.4479999999998654"/>
  </r>
  <r>
    <x v="4"/>
    <x v="7"/>
    <n v="7.3470000000002074"/>
  </r>
  <r>
    <x v="4"/>
    <x v="8"/>
    <n v="7.0919999999996435"/>
  </r>
  <r>
    <x v="5"/>
    <x v="9"/>
    <n v="6.3700000000003456"/>
  </r>
  <r>
    <x v="5"/>
    <x v="10"/>
    <n v="7.0360000000000582"/>
  </r>
  <r>
    <x v="5"/>
    <x v="11"/>
    <n v="7.1459999999997308"/>
  </r>
  <r>
    <x v="5"/>
    <x v="0"/>
    <n v="7.3850000000002183"/>
  </r>
  <r>
    <x v="5"/>
    <x v="1"/>
    <n v="7.1529999999997926"/>
  </r>
  <r>
    <x v="5"/>
    <x v="2"/>
    <n v="7.2656999999999243"/>
  </r>
  <r>
    <x v="5"/>
    <x v="3"/>
    <n v="8.1273000000001048"/>
  </r>
  <r>
    <x v="5"/>
    <x v="4"/>
    <n v="7.0790000000001783"/>
  </r>
  <r>
    <x v="5"/>
    <x v="5"/>
    <n v="6.9739999999997053"/>
  </r>
  <r>
    <x v="5"/>
    <x v="6"/>
    <n v="7.1410000000000764"/>
  </r>
  <r>
    <x v="5"/>
    <x v="7"/>
    <n v="6.2380000000002838"/>
  </r>
  <r>
    <x v="5"/>
    <x v="8"/>
    <n v="6.906999999999698"/>
  </r>
  <r>
    <x v="6"/>
    <x v="9"/>
    <n v="6.0709999999999127"/>
  </r>
  <r>
    <x v="6"/>
    <x v="10"/>
    <n v="5.8520000000003165"/>
  </r>
  <r>
    <x v="6"/>
    <x v="11"/>
    <n v="6.9269999999996799"/>
  </r>
  <r>
    <x v="6"/>
    <x v="0"/>
    <n v="6.1720000000000255"/>
  </r>
  <r>
    <x v="6"/>
    <x v="1"/>
    <n v="7.1700000000000728"/>
  </r>
  <r>
    <x v="6"/>
    <x v="2"/>
    <n v="6.6669999999999163"/>
  </r>
  <r>
    <x v="6"/>
    <x v="3"/>
    <n v="5.6910000000002583"/>
  </r>
  <r>
    <x v="6"/>
    <x v="4"/>
    <n v="6.7280000000000655"/>
  </r>
  <r>
    <x v="6"/>
    <x v="5"/>
    <n v="4.9110000000000582"/>
  </r>
  <r>
    <x v="6"/>
    <x v="6"/>
    <n v="5.4079999999999018"/>
  </r>
  <r>
    <x v="6"/>
    <x v="7"/>
    <n v="5.8179999999997563"/>
  </r>
  <r>
    <x v="6"/>
    <x v="8"/>
    <n v="5.6480000000001382"/>
  </r>
  <r>
    <x v="7"/>
    <x v="9"/>
    <n v="6.1030000000000655"/>
  </r>
  <r>
    <x v="7"/>
    <x v="10"/>
    <n v="4.8690000000001419"/>
  </r>
  <r>
    <x v="7"/>
    <x v="11"/>
    <n v="6.7839999999996508"/>
  </r>
  <r>
    <x v="7"/>
    <x v="0"/>
    <n v="6.3920000000002801"/>
  </r>
  <r>
    <x v="7"/>
    <x v="1"/>
    <n v="6.3739999999997963"/>
  </r>
  <r>
    <x v="7"/>
    <x v="2"/>
    <n v="5.1630000000000109"/>
  </r>
  <r>
    <x v="7"/>
    <x v="3"/>
    <n v="7.875"/>
  </r>
  <r>
    <x v="7"/>
    <x v="4"/>
    <n v="6.8079999999999927"/>
  </r>
  <r>
    <x v="7"/>
    <x v="5"/>
    <n v="5.9610000000002401"/>
  </r>
  <r>
    <x v="7"/>
    <x v="6"/>
    <n v="6.2689999999997781"/>
  </r>
  <r>
    <x v="7"/>
    <x v="7"/>
    <n v="6.1280000000001564"/>
  </r>
  <r>
    <x v="7"/>
    <x v="8"/>
    <n v="6.8789999999999054"/>
  </r>
  <r>
    <x v="8"/>
    <x v="9"/>
    <n v="5.24200000000018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26.19"/>
    <n v="5"/>
  </r>
  <r>
    <x v="0"/>
    <x v="1"/>
    <n v="453.01"/>
    <n v="6"/>
  </r>
  <r>
    <x v="0"/>
    <x v="2"/>
    <n v="574.39"/>
    <n v="7"/>
  </r>
  <r>
    <x v="0"/>
    <x v="3"/>
    <n v="543.4"/>
    <n v="8"/>
  </r>
  <r>
    <x v="0"/>
    <x v="4"/>
    <n v="422.46"/>
    <n v="9"/>
  </r>
  <r>
    <x v="0"/>
    <x v="5"/>
    <n v="242.86"/>
    <n v="10"/>
  </r>
  <r>
    <x v="0"/>
    <x v="6"/>
    <n v="82.87"/>
    <n v="11"/>
  </r>
  <r>
    <x v="0"/>
    <x v="7"/>
    <n v="49.18"/>
    <n v="12"/>
  </r>
  <r>
    <x v="1"/>
    <x v="8"/>
    <n v="60.78"/>
    <n v="1"/>
  </r>
  <r>
    <x v="1"/>
    <x v="9"/>
    <n v="112.48"/>
    <n v="2"/>
  </r>
  <r>
    <x v="1"/>
    <x v="10"/>
    <n v="365.5"/>
    <n v="3"/>
  </r>
  <r>
    <x v="1"/>
    <x v="11"/>
    <n v="508.7"/>
    <n v="4"/>
  </r>
  <r>
    <x v="1"/>
    <x v="0"/>
    <n v="565.1"/>
    <n v="5"/>
  </r>
  <r>
    <x v="1"/>
    <x v="1"/>
    <n v="612.5"/>
    <n v="6"/>
  </r>
  <r>
    <x v="1"/>
    <x v="2"/>
    <n v="537.6"/>
    <n v="7"/>
  </r>
  <r>
    <x v="1"/>
    <x v="3"/>
    <n v="465.01"/>
    <n v="8"/>
  </r>
  <r>
    <x v="1"/>
    <x v="4"/>
    <n v="366.3"/>
    <n v="9"/>
  </r>
  <r>
    <x v="1"/>
    <x v="5"/>
    <n v="220.44"/>
    <n v="10"/>
  </r>
  <r>
    <x v="1"/>
    <x v="6"/>
    <n v="91.54"/>
    <n v="11"/>
  </r>
  <r>
    <x v="1"/>
    <x v="7"/>
    <n v="29.88"/>
    <n v="12"/>
  </r>
  <r>
    <x v="2"/>
    <x v="8"/>
    <n v="56"/>
    <n v="1"/>
  </r>
  <r>
    <x v="2"/>
    <x v="9"/>
    <n v="253.63"/>
    <n v="2"/>
  </r>
  <r>
    <x v="2"/>
    <x v="10"/>
    <n v="279.27999999999997"/>
    <n v="3"/>
  </r>
  <r>
    <x v="2"/>
    <x v="11"/>
    <n v="447.09"/>
    <n v="4"/>
  </r>
  <r>
    <x v="2"/>
    <x v="0"/>
    <n v="625.71"/>
    <n v="5"/>
  </r>
  <r>
    <x v="2"/>
    <x v="1"/>
    <n v="583.83000000000004"/>
    <n v="6"/>
  </r>
  <r>
    <x v="2"/>
    <x v="2"/>
    <n v="668.6"/>
    <n v="7"/>
  </r>
  <r>
    <x v="2"/>
    <x v="3"/>
    <n v="495.4"/>
    <n v="8"/>
  </r>
  <r>
    <x v="2"/>
    <x v="4"/>
    <n v="423.4"/>
    <n v="9"/>
  </r>
  <r>
    <x v="2"/>
    <x v="5"/>
    <n v="299.60000000000002"/>
    <n v="10"/>
  </r>
  <r>
    <x v="2"/>
    <x v="6"/>
    <n v="96.2"/>
    <n v="11"/>
  </r>
  <r>
    <x v="2"/>
    <x v="7"/>
    <n v="43.14"/>
    <n v="12"/>
  </r>
  <r>
    <x v="3"/>
    <x v="8"/>
    <n v="45.97"/>
    <n v="1"/>
  </r>
  <r>
    <x v="4"/>
    <x v="12"/>
    <n v="0"/>
    <s v="NA"/>
  </r>
  <r>
    <x v="4"/>
    <x v="12"/>
    <n v="0"/>
    <s v="NA"/>
  </r>
  <r>
    <x v="4"/>
    <x v="12"/>
    <n v="0"/>
    <s v="N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1"/>
    <x v="4"/>
  </r>
  <r>
    <x v="0"/>
    <x v="5"/>
    <x v="2"/>
    <x v="5"/>
  </r>
  <r>
    <x v="0"/>
    <x v="6"/>
    <x v="4"/>
    <x v="6"/>
  </r>
  <r>
    <x v="0"/>
    <x v="7"/>
    <x v="5"/>
    <x v="7"/>
  </r>
  <r>
    <x v="0"/>
    <x v="8"/>
    <x v="6"/>
    <x v="8"/>
  </r>
  <r>
    <x v="1"/>
    <x v="9"/>
    <x v="7"/>
    <x v="9"/>
  </r>
  <r>
    <x v="1"/>
    <x v="10"/>
    <x v="8"/>
    <x v="10"/>
  </r>
  <r>
    <x v="1"/>
    <x v="11"/>
    <x v="9"/>
    <x v="11"/>
  </r>
  <r>
    <x v="1"/>
    <x v="0"/>
    <x v="10"/>
    <x v="0"/>
  </r>
  <r>
    <x v="1"/>
    <x v="1"/>
    <x v="11"/>
    <x v="1"/>
  </r>
  <r>
    <x v="1"/>
    <x v="2"/>
    <x v="12"/>
    <x v="2"/>
  </r>
  <r>
    <x v="1"/>
    <x v="3"/>
    <x v="13"/>
    <x v="3"/>
  </r>
  <r>
    <x v="1"/>
    <x v="4"/>
    <x v="14"/>
    <x v="4"/>
  </r>
  <r>
    <x v="1"/>
    <x v="5"/>
    <x v="15"/>
    <x v="5"/>
  </r>
  <r>
    <x v="1"/>
    <x v="6"/>
    <x v="16"/>
    <x v="6"/>
  </r>
  <r>
    <x v="1"/>
    <x v="7"/>
    <x v="17"/>
    <x v="7"/>
  </r>
  <r>
    <x v="1"/>
    <x v="8"/>
    <x v="18"/>
    <x v="8"/>
  </r>
  <r>
    <x v="2"/>
    <x v="9"/>
    <x v="19"/>
    <x v="9"/>
  </r>
  <r>
    <x v="2"/>
    <x v="10"/>
    <x v="20"/>
    <x v="10"/>
  </r>
  <r>
    <x v="2"/>
    <x v="11"/>
    <x v="21"/>
    <x v="11"/>
  </r>
  <r>
    <x v="2"/>
    <x v="0"/>
    <x v="22"/>
    <x v="0"/>
  </r>
  <r>
    <x v="2"/>
    <x v="1"/>
    <x v="23"/>
    <x v="1"/>
  </r>
  <r>
    <x v="2"/>
    <x v="2"/>
    <x v="24"/>
    <x v="2"/>
  </r>
  <r>
    <x v="2"/>
    <x v="3"/>
    <x v="25"/>
    <x v="3"/>
  </r>
  <r>
    <x v="2"/>
    <x v="4"/>
    <x v="26"/>
    <x v="4"/>
  </r>
  <r>
    <x v="2"/>
    <x v="5"/>
    <x v="27"/>
    <x v="5"/>
  </r>
  <r>
    <x v="2"/>
    <x v="6"/>
    <x v="28"/>
    <x v="6"/>
  </r>
  <r>
    <x v="2"/>
    <x v="7"/>
    <x v="29"/>
    <x v="7"/>
  </r>
  <r>
    <x v="2"/>
    <x v="8"/>
    <x v="30"/>
    <x v="8"/>
  </r>
  <r>
    <x v="3"/>
    <x v="9"/>
    <x v="31"/>
    <x v="9"/>
  </r>
  <r>
    <x v="3"/>
    <x v="10"/>
    <x v="32"/>
    <x v="10"/>
  </r>
  <r>
    <x v="3"/>
    <x v="11"/>
    <x v="33"/>
    <x v="11"/>
  </r>
  <r>
    <x v="3"/>
    <x v="0"/>
    <x v="34"/>
    <x v="0"/>
  </r>
  <r>
    <x v="3"/>
    <x v="1"/>
    <x v="35"/>
    <x v="1"/>
  </r>
  <r>
    <x v="3"/>
    <x v="2"/>
    <x v="36"/>
    <x v="2"/>
  </r>
  <r>
    <x v="3"/>
    <x v="3"/>
    <x v="37"/>
    <x v="3"/>
  </r>
  <r>
    <x v="3"/>
    <x v="4"/>
    <x v="38"/>
    <x v="4"/>
  </r>
  <r>
    <x v="3"/>
    <x v="5"/>
    <x v="39"/>
    <x v="5"/>
  </r>
  <r>
    <x v="3"/>
    <x v="6"/>
    <x v="40"/>
    <x v="6"/>
  </r>
  <r>
    <x v="3"/>
    <x v="7"/>
    <x v="41"/>
    <x v="7"/>
  </r>
  <r>
    <x v="3"/>
    <x v="8"/>
    <x v="42"/>
    <x v="8"/>
  </r>
  <r>
    <x v="4"/>
    <x v="9"/>
    <x v="43"/>
    <x v="9"/>
  </r>
  <r>
    <x v="4"/>
    <x v="10"/>
    <x v="44"/>
    <x v="10"/>
  </r>
  <r>
    <x v="4"/>
    <x v="11"/>
    <x v="45"/>
    <x v="11"/>
  </r>
  <r>
    <x v="4"/>
    <x v="0"/>
    <x v="46"/>
    <x v="0"/>
  </r>
  <r>
    <x v="4"/>
    <x v="1"/>
    <x v="47"/>
    <x v="1"/>
  </r>
  <r>
    <x v="4"/>
    <x v="2"/>
    <x v="48"/>
    <x v="2"/>
  </r>
  <r>
    <x v="4"/>
    <x v="3"/>
    <x v="49"/>
    <x v="3"/>
  </r>
  <r>
    <x v="4"/>
    <x v="4"/>
    <x v="50"/>
    <x v="4"/>
  </r>
  <r>
    <x v="4"/>
    <x v="5"/>
    <x v="51"/>
    <x v="5"/>
  </r>
  <r>
    <x v="4"/>
    <x v="6"/>
    <x v="52"/>
    <x v="6"/>
  </r>
  <r>
    <x v="4"/>
    <x v="7"/>
    <x v="53"/>
    <x v="7"/>
  </r>
  <r>
    <x v="4"/>
    <x v="8"/>
    <x v="54"/>
    <x v="8"/>
  </r>
  <r>
    <x v="5"/>
    <x v="9"/>
    <x v="55"/>
    <x v="9"/>
  </r>
  <r>
    <x v="5"/>
    <x v="10"/>
    <x v="56"/>
    <x v="10"/>
  </r>
  <r>
    <x v="5"/>
    <x v="11"/>
    <x v="57"/>
    <x v="11"/>
  </r>
  <r>
    <x v="5"/>
    <x v="0"/>
    <x v="58"/>
    <x v="0"/>
  </r>
  <r>
    <x v="5"/>
    <x v="1"/>
    <x v="59"/>
    <x v="1"/>
  </r>
  <r>
    <x v="5"/>
    <x v="2"/>
    <x v="60"/>
    <x v="2"/>
  </r>
  <r>
    <x v="5"/>
    <x v="3"/>
    <x v="61"/>
    <x v="3"/>
  </r>
  <r>
    <x v="5"/>
    <x v="4"/>
    <x v="62"/>
    <x v="4"/>
  </r>
  <r>
    <x v="5"/>
    <x v="5"/>
    <x v="63"/>
    <x v="5"/>
  </r>
  <r>
    <x v="5"/>
    <x v="6"/>
    <x v="64"/>
    <x v="6"/>
  </r>
  <r>
    <x v="5"/>
    <x v="7"/>
    <x v="65"/>
    <x v="7"/>
  </r>
  <r>
    <x v="5"/>
    <x v="8"/>
    <x v="66"/>
    <x v="8"/>
  </r>
  <r>
    <x v="6"/>
    <x v="9"/>
    <x v="67"/>
    <x v="9"/>
  </r>
  <r>
    <x v="6"/>
    <x v="10"/>
    <x v="68"/>
    <x v="10"/>
  </r>
  <r>
    <x v="6"/>
    <x v="11"/>
    <x v="69"/>
    <x v="11"/>
  </r>
  <r>
    <x v="6"/>
    <x v="0"/>
    <x v="70"/>
    <x v="0"/>
  </r>
  <r>
    <x v="6"/>
    <x v="1"/>
    <x v="71"/>
    <x v="1"/>
  </r>
  <r>
    <x v="6"/>
    <x v="2"/>
    <x v="72"/>
    <x v="2"/>
  </r>
  <r>
    <x v="6"/>
    <x v="3"/>
    <x v="73"/>
    <x v="3"/>
  </r>
  <r>
    <x v="6"/>
    <x v="4"/>
    <x v="74"/>
    <x v="4"/>
  </r>
  <r>
    <x v="6"/>
    <x v="5"/>
    <x v="75"/>
    <x v="5"/>
  </r>
  <r>
    <x v="6"/>
    <x v="6"/>
    <x v="76"/>
    <x v="6"/>
  </r>
  <r>
    <x v="6"/>
    <x v="7"/>
    <x v="77"/>
    <x v="7"/>
  </r>
  <r>
    <x v="6"/>
    <x v="8"/>
    <x v="78"/>
    <x v="8"/>
  </r>
  <r>
    <x v="7"/>
    <x v="9"/>
    <x v="79"/>
    <x v="9"/>
  </r>
  <r>
    <x v="7"/>
    <x v="10"/>
    <x v="80"/>
    <x v="10"/>
  </r>
  <r>
    <x v="7"/>
    <x v="11"/>
    <x v="81"/>
    <x v="11"/>
  </r>
  <r>
    <x v="7"/>
    <x v="0"/>
    <x v="82"/>
    <x v="0"/>
  </r>
  <r>
    <x v="7"/>
    <x v="1"/>
    <x v="83"/>
    <x v="1"/>
  </r>
  <r>
    <x v="7"/>
    <x v="2"/>
    <x v="84"/>
    <x v="2"/>
  </r>
  <r>
    <x v="7"/>
    <x v="3"/>
    <x v="85"/>
    <x v="3"/>
  </r>
  <r>
    <x v="7"/>
    <x v="4"/>
    <x v="86"/>
    <x v="4"/>
  </r>
  <r>
    <x v="7"/>
    <x v="5"/>
    <x v="87"/>
    <x v="5"/>
  </r>
  <r>
    <x v="7"/>
    <x v="6"/>
    <x v="88"/>
    <x v="6"/>
  </r>
  <r>
    <x v="7"/>
    <x v="7"/>
    <x v="89"/>
    <x v="7"/>
  </r>
  <r>
    <x v="7"/>
    <x v="8"/>
    <x v="90"/>
    <x v="8"/>
  </r>
  <r>
    <x v="8"/>
    <x v="9"/>
    <x v="91"/>
    <x v="9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  <r>
    <x v="9"/>
    <x v="12"/>
    <x v="9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E1B01-9624-2444-987A-42D754754006}" name="Draaitabel5" cacheId="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 rowHeaderCaption="Maand" colHeaderCaption="Jaar">
  <location ref="A3:E17" firstHeaderRow="1" firstDataRow="2" firstDataCol="1"/>
  <pivotFields count="4">
    <pivotField axis="axisCol" showAll="0">
      <items count="11">
        <item h="1" x="0"/>
        <item h="1" x="1"/>
        <item h="1" x="2"/>
        <item h="1" x="3"/>
        <item h="1" x="4"/>
        <item x="5"/>
        <item x="6"/>
        <item x="7"/>
        <item h="1" x="8"/>
        <item h="1" x="9"/>
        <item t="default"/>
      </items>
    </pivotField>
    <pivotField axis="axisRow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dataField="1" numFmtId="3" showAll="0">
      <items count="94">
        <item x="92"/>
        <item x="49"/>
        <item x="84"/>
        <item x="37"/>
        <item x="25"/>
        <item x="73"/>
        <item x="86"/>
        <item x="85"/>
        <item x="14"/>
        <item x="13"/>
        <item x="3"/>
        <item x="2"/>
        <item x="26"/>
        <item x="50"/>
        <item x="72"/>
        <item x="62"/>
        <item x="1"/>
        <item x="61"/>
        <item x="63"/>
        <item x="74"/>
        <item x="38"/>
        <item x="48"/>
        <item x="36"/>
        <item x="12"/>
        <item x="87"/>
        <item x="39"/>
        <item x="24"/>
        <item x="83"/>
        <item x="60"/>
        <item x="27"/>
        <item x="15"/>
        <item x="51"/>
        <item x="59"/>
        <item x="75"/>
        <item x="0"/>
        <item x="11"/>
        <item x="71"/>
        <item x="47"/>
        <item x="35"/>
        <item x="34"/>
        <item x="23"/>
        <item x="40"/>
        <item x="4"/>
        <item x="82"/>
        <item x="76"/>
        <item x="88"/>
        <item x="28"/>
        <item x="16"/>
        <item x="46"/>
        <item x="70"/>
        <item x="22"/>
        <item x="52"/>
        <item x="64"/>
        <item x="58"/>
        <item x="10"/>
        <item x="9"/>
        <item x="5"/>
        <item x="53"/>
        <item x="33"/>
        <item x="41"/>
        <item x="69"/>
        <item x="54"/>
        <item x="29"/>
        <item x="77"/>
        <item x="17"/>
        <item x="45"/>
        <item x="89"/>
        <item x="6"/>
        <item x="57"/>
        <item x="21"/>
        <item x="56"/>
        <item x="7"/>
        <item x="90"/>
        <item x="65"/>
        <item x="30"/>
        <item x="55"/>
        <item x="18"/>
        <item x="31"/>
        <item x="32"/>
        <item x="81"/>
        <item x="79"/>
        <item x="78"/>
        <item x="42"/>
        <item x="8"/>
        <item x="20"/>
        <item x="68"/>
        <item x="19"/>
        <item x="66"/>
        <item x="44"/>
        <item x="91"/>
        <item x="43"/>
        <item x="80"/>
        <item x="67"/>
        <item t="default"/>
      </items>
    </pivotField>
    <pivotField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5"/>
    </i>
    <i>
      <x v="6"/>
    </i>
    <i>
      <x v="7"/>
    </i>
    <i t="grand">
      <x/>
    </i>
  </colItems>
  <dataFields count="1">
    <dataField name="Gas verbruik kWh" fld="2" baseField="0" baseItem="0" numFmtId="169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913B4-F4AC-FC4F-B622-D9C6304A526C}" name="Draaitabel7" cacheId="2" applyNumberFormats="0" applyBorderFormats="0" applyFontFormats="0" applyPatternFormats="0" applyAlignmentFormats="0" applyWidthHeightFormats="1" dataCaption="Waarden" updatedVersion="6" minRefreshableVersion="3" useAutoFormatting="1" fieldPrintTitles="1" itemPrintTitles="1" createdVersion="6" indent="0" outline="1" outlineData="1" multipleFieldFilters="0" chartFormat="5">
  <location ref="A36:K38" firstHeaderRow="1" firstDataRow="2" firstDataCol="1"/>
  <pivotFields count="4"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  <pivotField dataField="1" numFmtId="3" showAll="0">
      <items count="94">
        <item x="92"/>
        <item x="49"/>
        <item x="84"/>
        <item x="37"/>
        <item x="25"/>
        <item x="73"/>
        <item x="86"/>
        <item x="85"/>
        <item x="14"/>
        <item x="13"/>
        <item x="3"/>
        <item x="2"/>
        <item x="26"/>
        <item x="50"/>
        <item x="72"/>
        <item x="62"/>
        <item x="1"/>
        <item x="61"/>
        <item x="63"/>
        <item x="74"/>
        <item x="38"/>
        <item x="48"/>
        <item x="36"/>
        <item x="12"/>
        <item x="87"/>
        <item x="39"/>
        <item x="24"/>
        <item x="83"/>
        <item x="60"/>
        <item x="27"/>
        <item x="15"/>
        <item x="51"/>
        <item x="59"/>
        <item x="75"/>
        <item x="0"/>
        <item x="11"/>
        <item x="71"/>
        <item x="47"/>
        <item x="35"/>
        <item x="34"/>
        <item x="23"/>
        <item x="40"/>
        <item x="4"/>
        <item x="82"/>
        <item x="76"/>
        <item x="88"/>
        <item x="28"/>
        <item x="16"/>
        <item x="46"/>
        <item x="70"/>
        <item x="22"/>
        <item x="52"/>
        <item x="64"/>
        <item x="58"/>
        <item x="10"/>
        <item x="9"/>
        <item x="5"/>
        <item x="53"/>
        <item x="33"/>
        <item x="41"/>
        <item x="69"/>
        <item x="54"/>
        <item x="29"/>
        <item x="77"/>
        <item x="17"/>
        <item x="45"/>
        <item x="89"/>
        <item x="6"/>
        <item x="57"/>
        <item x="21"/>
        <item x="56"/>
        <item x="7"/>
        <item x="90"/>
        <item x="65"/>
        <item x="30"/>
        <item x="55"/>
        <item x="18"/>
        <item x="31"/>
        <item x="32"/>
        <item x="81"/>
        <item x="79"/>
        <item x="78"/>
        <item x="42"/>
        <item x="8"/>
        <item x="20"/>
        <item x="68"/>
        <item x="19"/>
        <item x="66"/>
        <item x="44"/>
        <item x="91"/>
        <item x="43"/>
        <item x="80"/>
        <item x="67"/>
        <item t="default"/>
      </items>
    </pivotField>
    <pivotField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Gas Som kWh" fld="2" baseField="0" baseItem="0" numFmtId="169"/>
  </dataFields>
  <chartFormats count="10"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EADB3-40C5-7544-8DAF-3BD34A260D6D}" name="Draaitabel6" cacheId="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outline="1" outlineData="1" compactData="0" multipleFieldFilters="0" chartFormat="1">
  <location ref="A3:N9" firstHeaderRow="1" firstDataRow="2" firstDataCol="1"/>
  <pivotFields count="4">
    <pivotField axis="axisRow" compact="0" showAll="0">
      <items count="11">
        <item h="1" x="0"/>
        <item h="1" x="1"/>
        <item h="1" x="2"/>
        <item h="1" x="3"/>
        <item h="1" x="4"/>
        <item x="5"/>
        <item x="6"/>
        <item x="7"/>
        <item x="8"/>
        <item h="1" x="9"/>
        <item t="default"/>
      </items>
    </pivotField>
    <pivotField axis="axisCol" compact="0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dataField="1" compact="0" numFmtId="3" showAll="0"/>
    <pivotField compact="0" showAll="0"/>
  </pivotFields>
  <rowFields count="1">
    <field x="0"/>
  </rowFields>
  <rowItems count="5"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Gas verbruik kWh" fld="2" baseField="0" baseItem="0" numFmtId="169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74D0-397C-6C42-AF36-5E76A5B59A2A}" name="Draaitabel1" cacheId="1" applyNumberFormats="0" applyBorderFormats="0" applyFontFormats="0" applyPatternFormats="0" applyAlignmentFormats="0" applyWidthHeightFormats="1" dataCaption="Waarden" updatedVersion="6" minRefreshableVersion="3" showDrill="0" useAutoFormatting="1" itemPrintTitles="1" createdVersion="6" indent="0" outline="1" outlineData="1" multipleFieldFilters="0" chartFormat="1">
  <location ref="A3:F17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14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x="12"/>
        <item t="default"/>
      </items>
    </pivotField>
    <pivotField dataField="1" numFmtId="3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 van Solar" fld="2" baseField="0" baseItem="0"/>
  </dataFields>
  <formats count="1">
    <format dxfId="2">
      <pivotArea outline="0" collapsedLevelsAreSubtotals="1" fieldPosition="0"/>
    </format>
  </formats>
  <chartFormats count="9"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1" type="captionNotEqual" evalOrder="-1" id="6" stringValue1="#WAARDE!">
      <autoFilter ref="A1">
        <filterColumn colId="0">
          <customFilters>
            <customFilter operator="notEqual" val="#WAARDE!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614AF-5C39-484B-8BE4-E2C0C27D47E7}" name="Draaitabel2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 rowHeaderCaption="Jaar" colHeaderCaption="Maand">
  <location ref="A3:N9" firstHeaderRow="1" firstDataRow="2" firstDataCol="1"/>
  <pivotFields count="4">
    <pivotField axis="axisRow" showAll="0">
      <items count="6">
        <item x="0"/>
        <item x="1"/>
        <item x="2"/>
        <item x="3"/>
        <item h="1" x="4"/>
        <item t="default"/>
      </items>
    </pivotField>
    <pivotField axis="axisCol" showAll="0" sortType="ascending">
      <items count="14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x="12"/>
        <item t="default"/>
      </items>
    </pivotField>
    <pivotField dataField="1" numFmtId="3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lar opbrengst" fld="2" baseField="0" baseItem="0"/>
  </dataFields>
  <chartFormats count="24">
    <chartFormat chart="0" format="2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85DC-B06C-6145-8264-D8B87B5013A1}" name="Draaitabel5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 rowHeaderCaption="Maand" colHeaderCaption="Jaar">
  <location ref="A3:K17" firstHeaderRow="1" firstDataRow="2" firstDataCol="1"/>
  <pivotFields count="3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m="1" x="21"/>
        <item m="1" x="19"/>
        <item m="1" x="15"/>
        <item m="1" x="18"/>
        <item m="1" x="23"/>
        <item m="1" x="14"/>
        <item m="1" x="16"/>
        <item m="1" x="17"/>
        <item m="1" x="20"/>
        <item m="1" x="22"/>
        <item m="1" x="12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Water verbruik" fld="2" baseField="0" baseItem="0"/>
  </dataFields>
  <formats count="1">
    <format dxfId="1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CCF99-86A2-FB4B-BC3C-2BB3502FFCFA}" name="Draaitabel4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5" rowHeaderCaption="Jaar" colHeaderCaption="Maand">
  <location ref="A3:N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 sortType="ascending">
      <items count="25">
        <item m="1" x="21"/>
        <item m="1" x="19"/>
        <item m="1" x="15"/>
        <item m="1" x="18"/>
        <item m="1" x="23"/>
        <item m="1" x="14"/>
        <item m="1" x="16"/>
        <item m="1" x="17"/>
        <item m="1" x="20"/>
        <item m="1" x="22"/>
        <item m="1" x="12"/>
        <item m="1" x="13"/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Water verbruik" fld="2" baseField="0" baseItem="0" numFmtId="4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enesis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Genesis">
      <a:majorFont>
        <a:latin typeface="Calisto MT"/>
        <a:ea typeface=""/>
        <a:cs typeface=""/>
        <a:font script="Jpan" typeface="ＭＳ 明朝"/>
      </a:majorFont>
      <a:minorFont>
        <a:latin typeface="Calisto MT"/>
        <a:ea typeface=""/>
        <a:cs typeface=""/>
        <a:font script="Jpan" typeface="ＭＳ 明朝"/>
      </a:minorFont>
    </a:fontScheme>
    <a:fmtScheme name="Genesis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70000"/>
                <a:satMod val="100000"/>
                <a:greenMod val="110000"/>
              </a:schemeClr>
            </a:gs>
            <a:gs pos="75000">
              <a:schemeClr val="phClr">
                <a:tint val="40000"/>
                <a:satMod val="150000"/>
                <a:redMod val="100000"/>
                <a:blueMod val="100000"/>
              </a:schemeClr>
            </a:gs>
            <a:gs pos="100000">
              <a:schemeClr val="phClr">
                <a:tint val="60000"/>
                <a:satMod val="120000"/>
                <a:redMod val="100000"/>
                <a:blueMod val="100000"/>
              </a:schemeClr>
            </a:gs>
          </a:gsLst>
          <a:path path="circle">
            <a:fillToRect l="25000" t="25000" r="5000" b="5000"/>
          </a:path>
        </a:gradFill>
        <a:gradFill rotWithShape="1">
          <a:gsLst>
            <a:gs pos="0">
              <a:schemeClr val="phClr">
                <a:tint val="50000"/>
                <a:shade val="100000"/>
                <a:alpha val="100000"/>
                <a:satMod val="150000"/>
              </a:schemeClr>
            </a:gs>
            <a:gs pos="40000">
              <a:schemeClr val="phClr">
                <a:tint val="70000"/>
                <a:shade val="100000"/>
                <a:alpha val="100000"/>
                <a:satMod val="150000"/>
              </a:schemeClr>
            </a:gs>
            <a:gs pos="100000">
              <a:schemeClr val="phClr">
                <a:shade val="90000"/>
                <a:satMod val="11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88900" dist="50800" dir="11400000" sx="102000" sy="101000" algn="tl" rotWithShape="0">
              <a:srgbClr val="000000">
                <a:alpha val="35000"/>
              </a:srgbClr>
            </a:outerShdw>
          </a:effectLst>
          <a:scene3d>
            <a:camera prst="perspectiveFront" fov="4800000"/>
            <a:lightRig rig="morning" dir="tl"/>
          </a:scene3d>
          <a:sp3d prstMaterial="softmetal">
            <a:bevelT w="0" h="0"/>
          </a:sp3d>
        </a:effectStyle>
        <a:effectStyle>
          <a:effectLst>
            <a:innerShdw blurRad="50800" dist="25400" dir="13500000">
              <a:srgbClr val="000000">
                <a:alpha val="75000"/>
              </a:srgbClr>
            </a:innerShdw>
            <a:reflection blurRad="101600" stA="40000" endPos="50000" dist="63500" dir="5400000" fadeDir="7200000" sy="-100000" kx="300000" rotWithShape="0"/>
          </a:effectLst>
          <a:scene3d>
            <a:camera prst="orthographicFront">
              <a:rot lat="0" lon="0" rev="0"/>
            </a:camera>
            <a:lightRig rig="chilly" dir="tr">
              <a:rot lat="0" lon="0" rev="1200000"/>
            </a:lightRig>
          </a:scene3d>
          <a:sp3d prstMaterial="plastic">
            <a:bevelT w="0" h="0"/>
          </a:sp3d>
        </a:effectStyle>
      </a:effectStyleLst>
      <a:bgFillStyleLst>
        <a:blipFill rotWithShape="1">
          <a:blip xmlns:r="http://schemas.openxmlformats.org/officeDocument/2006/relationships" r:embed="rId1"/>
          <a:stretch/>
        </a:blipFill>
        <a:blipFill rotWithShape="1">
          <a:blip xmlns:r="http://schemas.openxmlformats.org/officeDocument/2006/relationships" r:embed="rId2"/>
          <a:stretch/>
        </a:blipFill>
        <a:blipFill rotWithShape="1">
          <a:blip xmlns:r="http://schemas.openxmlformats.org/officeDocument/2006/relationships" r:embed="rId3"/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05"/>
  <sheetViews>
    <sheetView tabSelected="1" showRuler="0" zoomScale="84" workbookViewId="0">
      <pane ySplit="1" topLeftCell="A86" activePane="bottomLeft" state="frozenSplit"/>
      <selection pane="bottomLeft" activeCell="A105" sqref="A105"/>
    </sheetView>
  </sheetViews>
  <sheetFormatPr baseColWidth="10" defaultRowHeight="26" x14ac:dyDescent="0.3"/>
  <cols>
    <col min="1" max="1" width="18.6640625" style="3" bestFit="1" customWidth="1"/>
    <col min="2" max="2" width="20.5" style="2" customWidth="1"/>
    <col min="3" max="3" width="12.33203125" style="2" bestFit="1" customWidth="1"/>
    <col min="4" max="4" width="11" style="4" customWidth="1"/>
    <col min="5" max="5" width="15.33203125" style="4" customWidth="1"/>
    <col min="6" max="6" width="21" style="2" customWidth="1"/>
    <col min="7" max="7" width="16.83203125" style="4" customWidth="1"/>
    <col min="8" max="8" width="24.83203125" style="11" customWidth="1"/>
    <col min="9" max="9" width="25.1640625" style="11" customWidth="1"/>
    <col min="10" max="10" width="20.1640625" style="16" customWidth="1"/>
    <col min="11" max="11" width="20.5" style="4" customWidth="1"/>
    <col min="12" max="12" width="15.6640625" style="1" customWidth="1"/>
    <col min="13" max="13" width="12.5" style="17" bestFit="1" customWidth="1"/>
    <col min="14" max="14" width="28.1640625" style="14" customWidth="1"/>
    <col min="15" max="15" width="24.33203125" style="14" customWidth="1"/>
    <col min="16" max="16" width="23.83203125" style="6" bestFit="1" customWidth="1"/>
    <col min="17" max="17" width="21.83203125" style="44" bestFit="1" customWidth="1"/>
    <col min="18" max="18" width="24.33203125" style="6" bestFit="1" customWidth="1"/>
    <col min="19" max="19" width="87.6640625" style="1" bestFit="1" customWidth="1"/>
    <col min="20" max="21" width="10.83203125" style="1"/>
    <col min="22" max="22" width="14.1640625" style="1" customWidth="1"/>
    <col min="23" max="32" width="10.83203125" style="1"/>
    <col min="33" max="33" width="5.1640625" style="1" bestFit="1" customWidth="1"/>
    <col min="34" max="16384" width="10.83203125" style="1"/>
  </cols>
  <sheetData>
    <row r="1" spans="1:33" s="38" customFormat="1" ht="125" x14ac:dyDescent="0.2">
      <c r="A1" s="33" t="s">
        <v>3</v>
      </c>
      <c r="B1" s="34" t="s">
        <v>0</v>
      </c>
      <c r="C1" s="34" t="s">
        <v>2</v>
      </c>
      <c r="D1" s="35">
        <v>3662</v>
      </c>
      <c r="E1" s="35" t="s">
        <v>1</v>
      </c>
      <c r="F1" s="34" t="s">
        <v>14</v>
      </c>
      <c r="G1" s="35" t="s">
        <v>13</v>
      </c>
      <c r="H1" s="36" t="s">
        <v>10</v>
      </c>
      <c r="I1" s="36" t="s">
        <v>9</v>
      </c>
      <c r="J1" s="37" t="s">
        <v>4</v>
      </c>
      <c r="K1" s="35" t="s">
        <v>5</v>
      </c>
      <c r="L1" s="38" t="s">
        <v>6</v>
      </c>
      <c r="M1" s="39"/>
      <c r="N1" s="40" t="s">
        <v>11</v>
      </c>
      <c r="O1" s="40" t="s">
        <v>12</v>
      </c>
      <c r="P1" s="41" t="s">
        <v>7</v>
      </c>
      <c r="Q1" s="43" t="s">
        <v>47</v>
      </c>
      <c r="R1" s="41" t="s">
        <v>8</v>
      </c>
      <c r="S1" s="38" t="s">
        <v>16</v>
      </c>
      <c r="AG1" s="38">
        <v>30</v>
      </c>
    </row>
    <row r="2" spans="1:33" hidden="1" x14ac:dyDescent="0.3">
      <c r="A2" s="7">
        <v>40635</v>
      </c>
      <c r="B2" s="8">
        <v>84392</v>
      </c>
      <c r="C2" s="8">
        <v>11817</v>
      </c>
      <c r="D2" s="9"/>
      <c r="E2" s="9">
        <v>3029</v>
      </c>
      <c r="F2" s="8"/>
      <c r="G2" s="9"/>
      <c r="H2" s="10">
        <v>153</v>
      </c>
      <c r="I2" s="10"/>
      <c r="J2" s="15">
        <v>52</v>
      </c>
      <c r="K2" s="5">
        <v>7</v>
      </c>
      <c r="M2" s="17">
        <f t="shared" ref="M2:M33" si="0">EDATE(A2,-1)</f>
        <v>40604</v>
      </c>
      <c r="Q2" s="6"/>
      <c r="S2" s="22"/>
    </row>
    <row r="3" spans="1:33" hidden="1" x14ac:dyDescent="0.3">
      <c r="A3" s="7">
        <v>40664</v>
      </c>
      <c r="B3" s="8">
        <v>84670</v>
      </c>
      <c r="C3" s="8">
        <v>11863</v>
      </c>
      <c r="D3" s="9"/>
      <c r="E3" s="9">
        <v>3036</v>
      </c>
      <c r="F3" s="8"/>
      <c r="G3" s="9"/>
      <c r="H3" s="10">
        <f t="shared" ref="H3:H34" si="1">B3-B2</f>
        <v>278</v>
      </c>
      <c r="I3" s="11">
        <f t="shared" ref="I3:I34" si="2">H3+G3</f>
        <v>278</v>
      </c>
      <c r="J3" s="15">
        <f t="shared" ref="J3:J34" si="3">C3-C2</f>
        <v>46</v>
      </c>
      <c r="K3" s="5">
        <f t="shared" ref="K3:K34" si="4">E3-E2</f>
        <v>7</v>
      </c>
      <c r="L3" s="1">
        <f t="shared" ref="L3:L34" si="5">A3-A2</f>
        <v>29</v>
      </c>
      <c r="M3" s="17">
        <f t="shared" si="0"/>
        <v>40634</v>
      </c>
      <c r="N3" s="14">
        <f t="shared" ref="N3:N34" si="6">H3/L3*Dertig</f>
        <v>287.58620689655174</v>
      </c>
      <c r="O3" s="14">
        <f t="shared" ref="O3:O34" si="7">I3/L3*Dertig</f>
        <v>287.58620689655174</v>
      </c>
      <c r="P3" s="6">
        <f t="shared" ref="P3:P34" si="8">J3/L3*Dertig</f>
        <v>47.58620689655173</v>
      </c>
      <c r="Q3" s="44">
        <f>P3*11.25</f>
        <v>535.34482758620697</v>
      </c>
      <c r="R3" s="6">
        <f t="shared" ref="R3:R34" si="9">K3/L3*Dertig</f>
        <v>7.2413793103448283</v>
      </c>
      <c r="S3" s="22"/>
    </row>
    <row r="4" spans="1:33" hidden="1" x14ac:dyDescent="0.3">
      <c r="A4" s="7">
        <v>40695</v>
      </c>
      <c r="B4" s="8">
        <v>84947</v>
      </c>
      <c r="C4" s="8">
        <v>11888</v>
      </c>
      <c r="D4" s="9"/>
      <c r="E4" s="9">
        <v>3043</v>
      </c>
      <c r="F4" s="8"/>
      <c r="G4" s="9"/>
      <c r="H4" s="10">
        <f t="shared" si="1"/>
        <v>277</v>
      </c>
      <c r="I4" s="11">
        <f t="shared" si="2"/>
        <v>277</v>
      </c>
      <c r="J4" s="15">
        <f t="shared" si="3"/>
        <v>25</v>
      </c>
      <c r="K4" s="5">
        <f t="shared" si="4"/>
        <v>7</v>
      </c>
      <c r="L4" s="1">
        <f t="shared" si="5"/>
        <v>31</v>
      </c>
      <c r="M4" s="17">
        <f t="shared" si="0"/>
        <v>40664</v>
      </c>
      <c r="N4" s="14">
        <f t="shared" si="6"/>
        <v>268.06451612903226</v>
      </c>
      <c r="O4" s="14">
        <f t="shared" si="7"/>
        <v>268.06451612903226</v>
      </c>
      <c r="P4" s="6">
        <f t="shared" si="8"/>
        <v>24.193548387096772</v>
      </c>
      <c r="Q4" s="6">
        <f t="shared" ref="Q4:Q67" si="10">P4*11.25</f>
        <v>272.17741935483866</v>
      </c>
      <c r="R4" s="6">
        <f t="shared" si="9"/>
        <v>6.774193548387097</v>
      </c>
      <c r="S4" s="22"/>
    </row>
    <row r="5" spans="1:33" hidden="1" x14ac:dyDescent="0.3">
      <c r="A5" s="7">
        <v>40725</v>
      </c>
      <c r="B5" s="8">
        <v>85230</v>
      </c>
      <c r="C5" s="8">
        <v>11911</v>
      </c>
      <c r="D5" s="9"/>
      <c r="E5" s="9">
        <v>3050</v>
      </c>
      <c r="F5" s="8"/>
      <c r="G5" s="9"/>
      <c r="H5" s="10">
        <f t="shared" si="1"/>
        <v>283</v>
      </c>
      <c r="I5" s="11">
        <f t="shared" si="2"/>
        <v>283</v>
      </c>
      <c r="J5" s="15">
        <f t="shared" si="3"/>
        <v>23</v>
      </c>
      <c r="K5" s="5">
        <f t="shared" si="4"/>
        <v>7</v>
      </c>
      <c r="L5" s="1">
        <f t="shared" si="5"/>
        <v>30</v>
      </c>
      <c r="M5" s="17">
        <f t="shared" si="0"/>
        <v>40695</v>
      </c>
      <c r="N5" s="14">
        <f t="shared" si="6"/>
        <v>283</v>
      </c>
      <c r="O5" s="14">
        <f t="shared" si="7"/>
        <v>283</v>
      </c>
      <c r="P5" s="6">
        <f t="shared" si="8"/>
        <v>23</v>
      </c>
      <c r="Q5" s="6">
        <f t="shared" si="10"/>
        <v>258.75</v>
      </c>
      <c r="R5" s="6">
        <f t="shared" si="9"/>
        <v>7</v>
      </c>
      <c r="S5" s="22"/>
    </row>
    <row r="6" spans="1:33" hidden="1" x14ac:dyDescent="0.3">
      <c r="A6" s="7">
        <v>40756</v>
      </c>
      <c r="B6" s="8">
        <v>85539</v>
      </c>
      <c r="C6" s="8">
        <v>11934</v>
      </c>
      <c r="D6" s="9"/>
      <c r="E6" s="9">
        <v>3057</v>
      </c>
      <c r="F6" s="8"/>
      <c r="G6" s="9"/>
      <c r="H6" s="10">
        <f t="shared" si="1"/>
        <v>309</v>
      </c>
      <c r="I6" s="11">
        <f t="shared" si="2"/>
        <v>309</v>
      </c>
      <c r="J6" s="15">
        <f t="shared" si="3"/>
        <v>23</v>
      </c>
      <c r="K6" s="5">
        <f t="shared" si="4"/>
        <v>7</v>
      </c>
      <c r="L6" s="1">
        <f t="shared" si="5"/>
        <v>31</v>
      </c>
      <c r="M6" s="17">
        <f t="shared" si="0"/>
        <v>40725</v>
      </c>
      <c r="N6" s="14">
        <f t="shared" si="6"/>
        <v>299.0322580645161</v>
      </c>
      <c r="O6" s="14">
        <f t="shared" si="7"/>
        <v>299.0322580645161</v>
      </c>
      <c r="P6" s="6">
        <f t="shared" si="8"/>
        <v>22.258064516129032</v>
      </c>
      <c r="Q6" s="6">
        <f t="shared" si="10"/>
        <v>250.40322580645162</v>
      </c>
      <c r="R6" s="6">
        <f t="shared" si="9"/>
        <v>6.774193548387097</v>
      </c>
      <c r="S6" s="22"/>
    </row>
    <row r="7" spans="1:33" hidden="1" x14ac:dyDescent="0.3">
      <c r="A7" s="7">
        <v>40787</v>
      </c>
      <c r="B7" s="8">
        <v>85868</v>
      </c>
      <c r="C7" s="8">
        <v>11959</v>
      </c>
      <c r="D7" s="9"/>
      <c r="E7" s="9">
        <v>3065</v>
      </c>
      <c r="F7" s="8"/>
      <c r="G7" s="9"/>
      <c r="H7" s="10">
        <f t="shared" si="1"/>
        <v>329</v>
      </c>
      <c r="I7" s="11">
        <f t="shared" si="2"/>
        <v>329</v>
      </c>
      <c r="J7" s="15">
        <f t="shared" si="3"/>
        <v>25</v>
      </c>
      <c r="K7" s="5">
        <f t="shared" si="4"/>
        <v>8</v>
      </c>
      <c r="L7" s="1">
        <f t="shared" si="5"/>
        <v>31</v>
      </c>
      <c r="M7" s="17">
        <f t="shared" si="0"/>
        <v>40756</v>
      </c>
      <c r="N7" s="14">
        <f t="shared" si="6"/>
        <v>318.38709677419354</v>
      </c>
      <c r="O7" s="14">
        <f t="shared" si="7"/>
        <v>318.38709677419354</v>
      </c>
      <c r="P7" s="6">
        <f t="shared" si="8"/>
        <v>24.193548387096772</v>
      </c>
      <c r="Q7" s="6">
        <f t="shared" si="10"/>
        <v>272.17741935483866</v>
      </c>
      <c r="R7" s="6">
        <f t="shared" si="9"/>
        <v>7.741935483870968</v>
      </c>
      <c r="S7" s="22"/>
    </row>
    <row r="8" spans="1:33" hidden="1" x14ac:dyDescent="0.3">
      <c r="A8" s="7">
        <v>40817</v>
      </c>
      <c r="B8" s="8">
        <v>86107</v>
      </c>
      <c r="C8" s="8">
        <v>11982</v>
      </c>
      <c r="D8" s="9"/>
      <c r="E8" s="9">
        <v>3071</v>
      </c>
      <c r="F8" s="8"/>
      <c r="G8" s="9"/>
      <c r="H8" s="10">
        <f t="shared" si="1"/>
        <v>239</v>
      </c>
      <c r="I8" s="11">
        <f t="shared" si="2"/>
        <v>239</v>
      </c>
      <c r="J8" s="15">
        <f t="shared" si="3"/>
        <v>23</v>
      </c>
      <c r="K8" s="5">
        <f t="shared" si="4"/>
        <v>6</v>
      </c>
      <c r="L8" s="1">
        <f t="shared" si="5"/>
        <v>30</v>
      </c>
      <c r="M8" s="17">
        <f t="shared" si="0"/>
        <v>40787</v>
      </c>
      <c r="N8" s="14">
        <f t="shared" si="6"/>
        <v>239</v>
      </c>
      <c r="O8" s="14">
        <f t="shared" si="7"/>
        <v>239</v>
      </c>
      <c r="P8" s="6">
        <f t="shared" si="8"/>
        <v>23</v>
      </c>
      <c r="Q8" s="6">
        <f t="shared" si="10"/>
        <v>258.75</v>
      </c>
      <c r="R8" s="6">
        <f t="shared" si="9"/>
        <v>6</v>
      </c>
      <c r="S8" s="22"/>
    </row>
    <row r="9" spans="1:33" hidden="1" x14ac:dyDescent="0.3">
      <c r="A9" s="7">
        <v>40848</v>
      </c>
      <c r="B9" s="8">
        <v>86460</v>
      </c>
      <c r="C9" s="8">
        <v>12059</v>
      </c>
      <c r="D9" s="9"/>
      <c r="E9" s="9">
        <v>3078</v>
      </c>
      <c r="F9" s="8"/>
      <c r="G9" s="9"/>
      <c r="H9" s="10">
        <f t="shared" si="1"/>
        <v>353</v>
      </c>
      <c r="I9" s="11">
        <f t="shared" si="2"/>
        <v>353</v>
      </c>
      <c r="J9" s="15">
        <f t="shared" si="3"/>
        <v>77</v>
      </c>
      <c r="K9" s="5">
        <f t="shared" si="4"/>
        <v>7</v>
      </c>
      <c r="L9" s="1">
        <f t="shared" si="5"/>
        <v>31</v>
      </c>
      <c r="M9" s="17">
        <f t="shared" si="0"/>
        <v>40817</v>
      </c>
      <c r="N9" s="14">
        <f t="shared" si="6"/>
        <v>341.61290322580646</v>
      </c>
      <c r="O9" s="14">
        <f t="shared" si="7"/>
        <v>341.61290322580646</v>
      </c>
      <c r="P9" s="6">
        <f t="shared" si="8"/>
        <v>74.516129032258064</v>
      </c>
      <c r="Q9" s="6">
        <f t="shared" si="10"/>
        <v>838.30645161290317</v>
      </c>
      <c r="R9" s="6">
        <f t="shared" si="9"/>
        <v>6.774193548387097</v>
      </c>
      <c r="S9" s="22"/>
    </row>
    <row r="10" spans="1:33" hidden="1" x14ac:dyDescent="0.3">
      <c r="A10" s="7">
        <v>40878</v>
      </c>
      <c r="B10" s="8">
        <v>86820</v>
      </c>
      <c r="C10" s="8">
        <v>12186</v>
      </c>
      <c r="D10" s="9"/>
      <c r="E10" s="9">
        <v>3085</v>
      </c>
      <c r="F10" s="8"/>
      <c r="G10" s="9"/>
      <c r="H10" s="10">
        <f t="shared" si="1"/>
        <v>360</v>
      </c>
      <c r="I10" s="11">
        <f t="shared" si="2"/>
        <v>360</v>
      </c>
      <c r="J10" s="15">
        <f t="shared" si="3"/>
        <v>127</v>
      </c>
      <c r="K10" s="5">
        <f t="shared" si="4"/>
        <v>7</v>
      </c>
      <c r="L10" s="1">
        <f t="shared" si="5"/>
        <v>30</v>
      </c>
      <c r="M10" s="17">
        <f t="shared" si="0"/>
        <v>40848</v>
      </c>
      <c r="N10" s="14">
        <f t="shared" si="6"/>
        <v>360</v>
      </c>
      <c r="O10" s="14">
        <f t="shared" si="7"/>
        <v>360</v>
      </c>
      <c r="P10" s="6">
        <f t="shared" si="8"/>
        <v>127</v>
      </c>
      <c r="Q10" s="6">
        <f t="shared" si="10"/>
        <v>1428.75</v>
      </c>
      <c r="R10" s="6">
        <f t="shared" si="9"/>
        <v>7</v>
      </c>
      <c r="S10" s="22"/>
    </row>
    <row r="11" spans="1:33" hidden="1" x14ac:dyDescent="0.3">
      <c r="A11" s="7">
        <v>40909</v>
      </c>
      <c r="B11" s="8">
        <v>87205</v>
      </c>
      <c r="C11" s="8">
        <v>12377.7</v>
      </c>
      <c r="D11" s="9"/>
      <c r="E11" s="9">
        <v>3093</v>
      </c>
      <c r="F11" s="8"/>
      <c r="G11" s="9"/>
      <c r="H11" s="10">
        <f t="shared" si="1"/>
        <v>385</v>
      </c>
      <c r="I11" s="11">
        <f t="shared" si="2"/>
        <v>385</v>
      </c>
      <c r="J11" s="15">
        <f t="shared" si="3"/>
        <v>191.70000000000073</v>
      </c>
      <c r="K11" s="5">
        <f t="shared" si="4"/>
        <v>8</v>
      </c>
      <c r="L11" s="1">
        <f t="shared" si="5"/>
        <v>31</v>
      </c>
      <c r="M11" s="17">
        <f t="shared" si="0"/>
        <v>40878</v>
      </c>
      <c r="N11" s="14">
        <f t="shared" si="6"/>
        <v>372.58064516129036</v>
      </c>
      <c r="O11" s="14">
        <f t="shared" si="7"/>
        <v>372.58064516129036</v>
      </c>
      <c r="P11" s="6">
        <f t="shared" si="8"/>
        <v>185.51612903225879</v>
      </c>
      <c r="Q11" s="6">
        <f t="shared" si="10"/>
        <v>2087.0564516129116</v>
      </c>
      <c r="R11" s="6">
        <f t="shared" si="9"/>
        <v>7.741935483870968</v>
      </c>
      <c r="S11" s="22"/>
    </row>
    <row r="12" spans="1:33" hidden="1" x14ac:dyDescent="0.3">
      <c r="A12" s="7">
        <v>40940</v>
      </c>
      <c r="B12" s="8">
        <v>87569</v>
      </c>
      <c r="C12" s="8">
        <v>12594</v>
      </c>
      <c r="D12" s="9"/>
      <c r="E12" s="9">
        <v>3099</v>
      </c>
      <c r="F12" s="8"/>
      <c r="G12" s="9"/>
      <c r="H12" s="10">
        <f t="shared" si="1"/>
        <v>364</v>
      </c>
      <c r="I12" s="11">
        <f t="shared" si="2"/>
        <v>364</v>
      </c>
      <c r="J12" s="15">
        <f t="shared" si="3"/>
        <v>216.29999999999927</v>
      </c>
      <c r="K12" s="5">
        <f t="shared" si="4"/>
        <v>6</v>
      </c>
      <c r="L12" s="1">
        <f t="shared" si="5"/>
        <v>31</v>
      </c>
      <c r="M12" s="17">
        <f t="shared" si="0"/>
        <v>40909</v>
      </c>
      <c r="N12" s="14">
        <f t="shared" si="6"/>
        <v>352.25806451612902</v>
      </c>
      <c r="O12" s="14">
        <f t="shared" si="7"/>
        <v>352.25806451612902</v>
      </c>
      <c r="P12" s="6">
        <f t="shared" si="8"/>
        <v>209.32258064516057</v>
      </c>
      <c r="Q12" s="6">
        <f t="shared" si="10"/>
        <v>2354.8790322580562</v>
      </c>
      <c r="R12" s="6">
        <f t="shared" si="9"/>
        <v>5.806451612903226</v>
      </c>
      <c r="S12" s="22"/>
    </row>
    <row r="13" spans="1:33" hidden="1" x14ac:dyDescent="0.3">
      <c r="A13" s="7">
        <v>40969</v>
      </c>
      <c r="B13" s="8">
        <v>87880</v>
      </c>
      <c r="C13" s="8">
        <v>12826</v>
      </c>
      <c r="D13" s="9"/>
      <c r="E13" s="9">
        <v>3105</v>
      </c>
      <c r="F13" s="8"/>
      <c r="G13" s="9"/>
      <c r="H13" s="10">
        <f t="shared" si="1"/>
        <v>311</v>
      </c>
      <c r="I13" s="11">
        <f t="shared" si="2"/>
        <v>311</v>
      </c>
      <c r="J13" s="15">
        <f t="shared" si="3"/>
        <v>232</v>
      </c>
      <c r="K13" s="5">
        <f t="shared" si="4"/>
        <v>6</v>
      </c>
      <c r="L13" s="1">
        <f t="shared" si="5"/>
        <v>29</v>
      </c>
      <c r="M13" s="17">
        <f t="shared" si="0"/>
        <v>40940</v>
      </c>
      <c r="N13" s="14">
        <f t="shared" si="6"/>
        <v>321.72413793103448</v>
      </c>
      <c r="O13" s="14">
        <f t="shared" si="7"/>
        <v>321.72413793103448</v>
      </c>
      <c r="P13" s="6">
        <f t="shared" si="8"/>
        <v>240</v>
      </c>
      <c r="Q13" s="6">
        <f t="shared" si="10"/>
        <v>2700</v>
      </c>
      <c r="R13" s="6">
        <f t="shared" si="9"/>
        <v>6.2068965517241379</v>
      </c>
      <c r="S13" s="22"/>
    </row>
    <row r="14" spans="1:33" hidden="1" x14ac:dyDescent="0.3">
      <c r="A14" s="7">
        <v>41000</v>
      </c>
      <c r="B14" s="8">
        <v>88210</v>
      </c>
      <c r="C14" s="8">
        <v>12952</v>
      </c>
      <c r="D14" s="9"/>
      <c r="E14" s="9">
        <v>3113.42</v>
      </c>
      <c r="F14" s="8"/>
      <c r="G14" s="9"/>
      <c r="H14" s="10">
        <f t="shared" si="1"/>
        <v>330</v>
      </c>
      <c r="I14" s="11">
        <f t="shared" si="2"/>
        <v>330</v>
      </c>
      <c r="J14" s="15">
        <f t="shared" si="3"/>
        <v>126</v>
      </c>
      <c r="K14" s="5">
        <f t="shared" si="4"/>
        <v>8.4200000000000728</v>
      </c>
      <c r="L14" s="1">
        <f t="shared" si="5"/>
        <v>31</v>
      </c>
      <c r="M14" s="17">
        <f t="shared" si="0"/>
        <v>40969</v>
      </c>
      <c r="N14" s="14">
        <f t="shared" si="6"/>
        <v>319.35483870967738</v>
      </c>
      <c r="O14" s="14">
        <f t="shared" si="7"/>
        <v>319.35483870967738</v>
      </c>
      <c r="P14" s="6">
        <f t="shared" si="8"/>
        <v>121.93548387096774</v>
      </c>
      <c r="Q14" s="6">
        <f t="shared" si="10"/>
        <v>1371.7741935483871</v>
      </c>
      <c r="R14" s="6">
        <f t="shared" si="9"/>
        <v>8.1483870967742629</v>
      </c>
      <c r="S14" s="22"/>
    </row>
    <row r="15" spans="1:33" hidden="1" x14ac:dyDescent="0.3">
      <c r="A15" s="7">
        <v>41030</v>
      </c>
      <c r="B15" s="8">
        <v>88538</v>
      </c>
      <c r="C15" s="8">
        <v>13072.884</v>
      </c>
      <c r="D15" s="9"/>
      <c r="E15" s="9">
        <v>3120.24</v>
      </c>
      <c r="F15" s="8"/>
      <c r="G15" s="9"/>
      <c r="H15" s="11">
        <f t="shared" si="1"/>
        <v>328</v>
      </c>
      <c r="I15" s="11">
        <f t="shared" si="2"/>
        <v>328</v>
      </c>
      <c r="J15" s="16">
        <f t="shared" si="3"/>
        <v>120.88400000000001</v>
      </c>
      <c r="K15" s="4">
        <f t="shared" si="4"/>
        <v>6.819999999999709</v>
      </c>
      <c r="L15" s="1">
        <f t="shared" si="5"/>
        <v>30</v>
      </c>
      <c r="M15" s="17">
        <f t="shared" si="0"/>
        <v>41000</v>
      </c>
      <c r="N15" s="14">
        <f t="shared" si="6"/>
        <v>328</v>
      </c>
      <c r="O15" s="14">
        <f t="shared" si="7"/>
        <v>328</v>
      </c>
      <c r="P15" s="6">
        <f t="shared" si="8"/>
        <v>120.88400000000001</v>
      </c>
      <c r="Q15" s="44">
        <f t="shared" si="10"/>
        <v>1359.9450000000002</v>
      </c>
      <c r="R15" s="6">
        <f t="shared" si="9"/>
        <v>6.819999999999709</v>
      </c>
      <c r="S15" s="22"/>
    </row>
    <row r="16" spans="1:33" hidden="1" x14ac:dyDescent="0.3">
      <c r="A16" s="7">
        <v>41061</v>
      </c>
      <c r="B16" s="8">
        <v>88987.5</v>
      </c>
      <c r="C16" s="8">
        <v>13123.177</v>
      </c>
      <c r="D16" s="9"/>
      <c r="E16" s="9">
        <v>3128.27</v>
      </c>
      <c r="F16" s="8"/>
      <c r="G16" s="9"/>
      <c r="H16" s="20">
        <f t="shared" si="1"/>
        <v>449.5</v>
      </c>
      <c r="I16" s="11">
        <f t="shared" si="2"/>
        <v>449.5</v>
      </c>
      <c r="J16" s="16">
        <f t="shared" si="3"/>
        <v>50.292999999999665</v>
      </c>
      <c r="K16" s="21">
        <f t="shared" si="4"/>
        <v>8.0300000000002001</v>
      </c>
      <c r="L16" s="1">
        <f t="shared" si="5"/>
        <v>31</v>
      </c>
      <c r="M16" s="17">
        <f t="shared" si="0"/>
        <v>41030</v>
      </c>
      <c r="N16" s="14">
        <f t="shared" si="6"/>
        <v>435</v>
      </c>
      <c r="O16" s="14">
        <f t="shared" si="7"/>
        <v>435</v>
      </c>
      <c r="P16" s="6">
        <f t="shared" si="8"/>
        <v>48.670645161289997</v>
      </c>
      <c r="Q16" s="6">
        <f t="shared" si="10"/>
        <v>547.54475806451251</v>
      </c>
      <c r="R16" s="6">
        <f t="shared" si="9"/>
        <v>7.7709677419356771</v>
      </c>
      <c r="S16" s="22" t="s">
        <v>21</v>
      </c>
    </row>
    <row r="17" spans="1:19" hidden="1" x14ac:dyDescent="0.3">
      <c r="A17" s="7">
        <v>41091</v>
      </c>
      <c r="B17" s="8">
        <v>89409.600000000006</v>
      </c>
      <c r="C17" s="8">
        <v>13151.67</v>
      </c>
      <c r="D17" s="9"/>
      <c r="E17" s="9">
        <v>3136.3919999999998</v>
      </c>
      <c r="F17" s="8"/>
      <c r="G17" s="9"/>
      <c r="H17" s="20">
        <f t="shared" si="1"/>
        <v>422.10000000000582</v>
      </c>
      <c r="I17" s="11">
        <f t="shared" si="2"/>
        <v>422.10000000000582</v>
      </c>
      <c r="J17" s="16">
        <f t="shared" si="3"/>
        <v>28.493000000000393</v>
      </c>
      <c r="K17" s="21">
        <f t="shared" si="4"/>
        <v>8.1219999999998436</v>
      </c>
      <c r="L17" s="1">
        <f t="shared" si="5"/>
        <v>30</v>
      </c>
      <c r="M17" s="17">
        <f t="shared" si="0"/>
        <v>41061</v>
      </c>
      <c r="N17" s="14">
        <f t="shared" si="6"/>
        <v>422.10000000000582</v>
      </c>
      <c r="O17" s="14">
        <f t="shared" si="7"/>
        <v>422.10000000000582</v>
      </c>
      <c r="P17" s="6">
        <f t="shared" si="8"/>
        <v>28.493000000000393</v>
      </c>
      <c r="Q17" s="6">
        <f t="shared" si="10"/>
        <v>320.54625000000442</v>
      </c>
      <c r="R17" s="6">
        <f t="shared" si="9"/>
        <v>8.1219999999998436</v>
      </c>
      <c r="S17" s="22" t="s">
        <v>21</v>
      </c>
    </row>
    <row r="18" spans="1:19" hidden="1" x14ac:dyDescent="0.3">
      <c r="A18" s="7">
        <v>41122</v>
      </c>
      <c r="B18" s="8">
        <v>89685.8</v>
      </c>
      <c r="C18" s="8">
        <v>13174.581</v>
      </c>
      <c r="D18" s="9"/>
      <c r="E18" s="9">
        <v>3143.5619999999999</v>
      </c>
      <c r="F18" s="8"/>
      <c r="G18" s="9"/>
      <c r="H18" s="20">
        <f t="shared" si="1"/>
        <v>276.19999999999709</v>
      </c>
      <c r="I18" s="11">
        <f t="shared" si="2"/>
        <v>276.19999999999709</v>
      </c>
      <c r="J18" s="16">
        <f t="shared" si="3"/>
        <v>22.911000000000058</v>
      </c>
      <c r="K18" s="21">
        <f t="shared" si="4"/>
        <v>7.1700000000000728</v>
      </c>
      <c r="L18" s="1">
        <f t="shared" si="5"/>
        <v>31</v>
      </c>
      <c r="M18" s="17">
        <f t="shared" si="0"/>
        <v>41091</v>
      </c>
      <c r="N18" s="14">
        <f t="shared" si="6"/>
        <v>267.29032258064234</v>
      </c>
      <c r="O18" s="14">
        <f t="shared" si="7"/>
        <v>267.29032258064234</v>
      </c>
      <c r="P18" s="6">
        <f t="shared" si="8"/>
        <v>22.171935483871025</v>
      </c>
      <c r="Q18" s="6">
        <f t="shared" si="10"/>
        <v>249.43427419354902</v>
      </c>
      <c r="R18" s="6">
        <f t="shared" si="9"/>
        <v>6.9387096774194248</v>
      </c>
      <c r="S18" s="22"/>
    </row>
    <row r="19" spans="1:19" hidden="1" x14ac:dyDescent="0.3">
      <c r="A19" s="7">
        <v>41153</v>
      </c>
      <c r="B19" s="8">
        <v>89924.1</v>
      </c>
      <c r="C19" s="8">
        <v>13196.859</v>
      </c>
      <c r="D19" s="9"/>
      <c r="E19" s="9">
        <v>3150.0569999999998</v>
      </c>
      <c r="F19" s="8"/>
      <c r="G19" s="9"/>
      <c r="H19" s="11">
        <f t="shared" si="1"/>
        <v>238.30000000000291</v>
      </c>
      <c r="I19" s="11">
        <f t="shared" si="2"/>
        <v>238.30000000000291</v>
      </c>
      <c r="J19" s="16">
        <f t="shared" si="3"/>
        <v>22.278000000000247</v>
      </c>
      <c r="K19" s="4">
        <f t="shared" si="4"/>
        <v>6.4949999999998909</v>
      </c>
      <c r="L19" s="1">
        <f t="shared" si="5"/>
        <v>31</v>
      </c>
      <c r="M19" s="17">
        <f t="shared" si="0"/>
        <v>41122</v>
      </c>
      <c r="N19" s="14">
        <f t="shared" si="6"/>
        <v>230.61290322580925</v>
      </c>
      <c r="O19" s="14">
        <f t="shared" si="7"/>
        <v>230.61290322580925</v>
      </c>
      <c r="P19" s="6">
        <f t="shared" si="8"/>
        <v>21.559354838709915</v>
      </c>
      <c r="Q19" s="6">
        <f t="shared" si="10"/>
        <v>242.54274193548653</v>
      </c>
      <c r="R19" s="6">
        <f t="shared" si="9"/>
        <v>6.2854838709676368</v>
      </c>
      <c r="S19" s="22"/>
    </row>
    <row r="20" spans="1:19" hidden="1" x14ac:dyDescent="0.3">
      <c r="A20" s="7">
        <v>41183</v>
      </c>
      <c r="B20" s="8">
        <v>90186.5</v>
      </c>
      <c r="C20" s="8">
        <v>13234.718000000001</v>
      </c>
      <c r="D20" s="9"/>
      <c r="E20" s="9">
        <v>3156.5839999999998</v>
      </c>
      <c r="F20" s="8"/>
      <c r="G20" s="9"/>
      <c r="H20" s="11">
        <f t="shared" si="1"/>
        <v>262.39999999999418</v>
      </c>
      <c r="I20" s="11">
        <f t="shared" si="2"/>
        <v>262.39999999999418</v>
      </c>
      <c r="J20" s="16">
        <f t="shared" si="3"/>
        <v>37.859000000000378</v>
      </c>
      <c r="K20" s="4">
        <f t="shared" si="4"/>
        <v>6.5270000000000437</v>
      </c>
      <c r="L20" s="1">
        <f t="shared" si="5"/>
        <v>30</v>
      </c>
      <c r="M20" s="17">
        <f t="shared" si="0"/>
        <v>41153</v>
      </c>
      <c r="N20" s="14">
        <f t="shared" si="6"/>
        <v>262.39999999999418</v>
      </c>
      <c r="O20" s="14">
        <f t="shared" si="7"/>
        <v>262.39999999999418</v>
      </c>
      <c r="P20" s="6">
        <f t="shared" si="8"/>
        <v>37.859000000000378</v>
      </c>
      <c r="Q20" s="6">
        <f t="shared" si="10"/>
        <v>425.91375000000426</v>
      </c>
      <c r="R20" s="6">
        <f t="shared" si="9"/>
        <v>6.5270000000000437</v>
      </c>
      <c r="S20" s="22"/>
    </row>
    <row r="21" spans="1:19" hidden="1" x14ac:dyDescent="0.3">
      <c r="A21" s="7">
        <v>41214</v>
      </c>
      <c r="B21" s="8">
        <v>90500.7</v>
      </c>
      <c r="C21" s="8">
        <v>13333.62</v>
      </c>
      <c r="D21" s="9"/>
      <c r="E21" s="9">
        <v>3163.127</v>
      </c>
      <c r="F21" s="8"/>
      <c r="G21" s="9"/>
      <c r="H21" s="11">
        <f t="shared" si="1"/>
        <v>314.19999999999709</v>
      </c>
      <c r="I21" s="11">
        <f t="shared" si="2"/>
        <v>314.19999999999709</v>
      </c>
      <c r="J21" s="16">
        <f t="shared" si="3"/>
        <v>98.902000000000044</v>
      </c>
      <c r="K21" s="4">
        <f t="shared" si="4"/>
        <v>6.5430000000001201</v>
      </c>
      <c r="L21" s="1">
        <f t="shared" si="5"/>
        <v>31</v>
      </c>
      <c r="M21" s="17">
        <f t="shared" si="0"/>
        <v>41183</v>
      </c>
      <c r="N21" s="14">
        <f t="shared" si="6"/>
        <v>304.06451612902947</v>
      </c>
      <c r="O21" s="14">
        <f t="shared" si="7"/>
        <v>304.06451612902947</v>
      </c>
      <c r="P21" s="6">
        <f t="shared" si="8"/>
        <v>95.711612903225841</v>
      </c>
      <c r="Q21" s="6">
        <f t="shared" si="10"/>
        <v>1076.7556451612907</v>
      </c>
      <c r="R21" s="6">
        <f t="shared" si="9"/>
        <v>6.3319354838710833</v>
      </c>
      <c r="S21" s="22"/>
    </row>
    <row r="22" spans="1:19" hidden="1" x14ac:dyDescent="0.3">
      <c r="A22" s="7">
        <v>41244</v>
      </c>
      <c r="B22" s="8">
        <v>90818.9</v>
      </c>
      <c r="C22" s="8">
        <v>13504.656999999999</v>
      </c>
      <c r="D22" s="9"/>
      <c r="E22" s="9">
        <v>3167.9029999999998</v>
      </c>
      <c r="F22" s="8"/>
      <c r="G22" s="9"/>
      <c r="H22" s="11">
        <f t="shared" si="1"/>
        <v>318.19999999999709</v>
      </c>
      <c r="I22" s="11">
        <f t="shared" si="2"/>
        <v>318.19999999999709</v>
      </c>
      <c r="J22" s="16">
        <f t="shared" si="3"/>
        <v>171.03699999999844</v>
      </c>
      <c r="K22" s="4">
        <f t="shared" si="4"/>
        <v>4.7759999999998399</v>
      </c>
      <c r="L22" s="1">
        <f t="shared" si="5"/>
        <v>30</v>
      </c>
      <c r="M22" s="17">
        <f t="shared" si="0"/>
        <v>41214</v>
      </c>
      <c r="N22" s="14">
        <f t="shared" si="6"/>
        <v>318.19999999999709</v>
      </c>
      <c r="O22" s="14">
        <f t="shared" si="7"/>
        <v>318.19999999999709</v>
      </c>
      <c r="P22" s="6">
        <f t="shared" si="8"/>
        <v>171.03699999999844</v>
      </c>
      <c r="Q22" s="6">
        <f t="shared" si="10"/>
        <v>1924.1662499999825</v>
      </c>
      <c r="R22" s="6">
        <f t="shared" si="9"/>
        <v>4.7759999999998399</v>
      </c>
      <c r="S22" s="22"/>
    </row>
    <row r="23" spans="1:19" hidden="1" x14ac:dyDescent="0.3">
      <c r="A23" s="7">
        <v>41275</v>
      </c>
      <c r="B23" s="8">
        <v>91396.2</v>
      </c>
      <c r="C23" s="8">
        <v>13728.544</v>
      </c>
      <c r="D23" s="9"/>
      <c r="E23" s="9">
        <v>3175.4659999999999</v>
      </c>
      <c r="F23" s="8"/>
      <c r="G23" s="9"/>
      <c r="H23" s="12">
        <f t="shared" si="1"/>
        <v>577.30000000000291</v>
      </c>
      <c r="I23" s="11">
        <f t="shared" si="2"/>
        <v>577.30000000000291</v>
      </c>
      <c r="J23" s="16">
        <f t="shared" si="3"/>
        <v>223.88700000000063</v>
      </c>
      <c r="K23" s="4">
        <f t="shared" si="4"/>
        <v>7.5630000000001019</v>
      </c>
      <c r="L23" s="1">
        <f t="shared" si="5"/>
        <v>31</v>
      </c>
      <c r="M23" s="17">
        <f t="shared" si="0"/>
        <v>41244</v>
      </c>
      <c r="N23" s="14">
        <f t="shared" si="6"/>
        <v>558.6774193548415</v>
      </c>
      <c r="O23" s="14">
        <f t="shared" si="7"/>
        <v>558.6774193548415</v>
      </c>
      <c r="P23" s="6">
        <f t="shared" si="8"/>
        <v>216.66483870967801</v>
      </c>
      <c r="Q23" s="6">
        <f t="shared" si="10"/>
        <v>2437.4794354838778</v>
      </c>
      <c r="R23" s="6">
        <f t="shared" si="9"/>
        <v>7.3190322580646141</v>
      </c>
      <c r="S23" s="22" t="s">
        <v>22</v>
      </c>
    </row>
    <row r="24" spans="1:19" hidden="1" x14ac:dyDescent="0.3">
      <c r="A24" s="7">
        <v>41306</v>
      </c>
      <c r="B24" s="8">
        <v>91935</v>
      </c>
      <c r="C24" s="8">
        <v>13979.584000000001</v>
      </c>
      <c r="D24" s="9"/>
      <c r="E24" s="9">
        <v>3181.59</v>
      </c>
      <c r="F24" s="8"/>
      <c r="G24" s="9"/>
      <c r="H24" s="13">
        <f t="shared" si="1"/>
        <v>538.80000000000291</v>
      </c>
      <c r="I24" s="11">
        <f t="shared" si="2"/>
        <v>538.80000000000291</v>
      </c>
      <c r="J24" s="16">
        <f t="shared" si="3"/>
        <v>251.04000000000087</v>
      </c>
      <c r="K24" s="4">
        <f t="shared" si="4"/>
        <v>6.124000000000251</v>
      </c>
      <c r="L24" s="1">
        <f t="shared" si="5"/>
        <v>31</v>
      </c>
      <c r="M24" s="17">
        <f t="shared" si="0"/>
        <v>41275</v>
      </c>
      <c r="N24" s="14">
        <f t="shared" si="6"/>
        <v>521.41935483871248</v>
      </c>
      <c r="O24" s="14">
        <f t="shared" si="7"/>
        <v>521.41935483871248</v>
      </c>
      <c r="P24" s="6">
        <f t="shared" si="8"/>
        <v>242.94193548387182</v>
      </c>
      <c r="Q24" s="6">
        <f t="shared" si="10"/>
        <v>2733.0967741935578</v>
      </c>
      <c r="R24" s="6">
        <f t="shared" si="9"/>
        <v>5.9264516129034686</v>
      </c>
      <c r="S24" s="22" t="s">
        <v>23</v>
      </c>
    </row>
    <row r="25" spans="1:19" hidden="1" x14ac:dyDescent="0.3">
      <c r="A25" s="7">
        <v>41334</v>
      </c>
      <c r="B25" s="8">
        <v>92426.9</v>
      </c>
      <c r="C25" s="8">
        <v>14203.909</v>
      </c>
      <c r="D25" s="9"/>
      <c r="E25" s="9">
        <v>3186.9090000000001</v>
      </c>
      <c r="F25" s="8"/>
      <c r="G25" s="9"/>
      <c r="H25" s="11">
        <f t="shared" si="1"/>
        <v>491.89999999999418</v>
      </c>
      <c r="I25" s="11">
        <f t="shared" si="2"/>
        <v>491.89999999999418</v>
      </c>
      <c r="J25" s="16">
        <f t="shared" si="3"/>
        <v>224.32499999999891</v>
      </c>
      <c r="K25" s="4">
        <f t="shared" si="4"/>
        <v>5.31899999999996</v>
      </c>
      <c r="L25" s="1">
        <f t="shared" si="5"/>
        <v>28</v>
      </c>
      <c r="M25" s="17">
        <f t="shared" si="0"/>
        <v>41306</v>
      </c>
      <c r="N25" s="14">
        <f t="shared" si="6"/>
        <v>527.03571428570797</v>
      </c>
      <c r="O25" s="14">
        <f t="shared" si="7"/>
        <v>527.03571428570797</v>
      </c>
      <c r="P25" s="6">
        <f t="shared" si="8"/>
        <v>240.34821428571311</v>
      </c>
      <c r="Q25" s="6">
        <f t="shared" si="10"/>
        <v>2703.9174107142726</v>
      </c>
      <c r="R25" s="6">
        <f t="shared" si="9"/>
        <v>5.698928571428528</v>
      </c>
      <c r="S25" s="22"/>
    </row>
    <row r="26" spans="1:19" hidden="1" x14ac:dyDescent="0.3">
      <c r="A26" s="7">
        <v>41365</v>
      </c>
      <c r="B26" s="8">
        <v>92919.8</v>
      </c>
      <c r="C26" s="8">
        <v>14410.237999999999</v>
      </c>
      <c r="D26" s="9"/>
      <c r="E26" s="9">
        <v>3193.7530000000002</v>
      </c>
      <c r="F26" s="8"/>
      <c r="G26" s="9"/>
      <c r="H26" s="11">
        <f t="shared" si="1"/>
        <v>492.90000000000873</v>
      </c>
      <c r="I26" s="11">
        <f t="shared" si="2"/>
        <v>492.90000000000873</v>
      </c>
      <c r="J26" s="16">
        <f t="shared" si="3"/>
        <v>206.32899999999972</v>
      </c>
      <c r="K26" s="4">
        <f t="shared" si="4"/>
        <v>6.8440000000000509</v>
      </c>
      <c r="L26" s="1">
        <f t="shared" si="5"/>
        <v>31</v>
      </c>
      <c r="M26" s="17">
        <f t="shared" si="0"/>
        <v>41334</v>
      </c>
      <c r="N26" s="14">
        <f t="shared" si="6"/>
        <v>477.00000000000841</v>
      </c>
      <c r="O26" s="14">
        <f t="shared" si="7"/>
        <v>477.00000000000841</v>
      </c>
      <c r="P26" s="6">
        <f t="shared" si="8"/>
        <v>199.67322580645134</v>
      </c>
      <c r="Q26" s="6">
        <f t="shared" si="10"/>
        <v>2246.3237903225777</v>
      </c>
      <c r="R26" s="6">
        <f t="shared" si="9"/>
        <v>6.6232258064516616</v>
      </c>
      <c r="S26" s="22"/>
    </row>
    <row r="27" spans="1:19" hidden="1" x14ac:dyDescent="0.3">
      <c r="A27" s="7">
        <v>41395</v>
      </c>
      <c r="B27" s="8">
        <v>93251.1</v>
      </c>
      <c r="C27" s="8">
        <v>14519.903</v>
      </c>
      <c r="D27" s="9"/>
      <c r="E27" s="9">
        <v>3200.2719999999999</v>
      </c>
      <c r="F27" s="8"/>
      <c r="G27" s="9"/>
      <c r="H27" s="11">
        <f t="shared" si="1"/>
        <v>331.30000000000291</v>
      </c>
      <c r="I27" s="11">
        <f t="shared" si="2"/>
        <v>331.30000000000291</v>
      </c>
      <c r="J27" s="16">
        <f t="shared" si="3"/>
        <v>109.66500000000087</v>
      </c>
      <c r="K27" s="4">
        <f t="shared" si="4"/>
        <v>6.5189999999997781</v>
      </c>
      <c r="L27" s="1">
        <f t="shared" si="5"/>
        <v>30</v>
      </c>
      <c r="M27" s="17">
        <f t="shared" si="0"/>
        <v>41365</v>
      </c>
      <c r="N27" s="14">
        <f t="shared" si="6"/>
        <v>331.30000000000291</v>
      </c>
      <c r="O27" s="14">
        <f t="shared" si="7"/>
        <v>331.30000000000291</v>
      </c>
      <c r="P27" s="6">
        <f t="shared" si="8"/>
        <v>109.66500000000087</v>
      </c>
      <c r="Q27" s="44">
        <f t="shared" si="10"/>
        <v>1233.7312500000098</v>
      </c>
      <c r="R27" s="6">
        <f t="shared" si="9"/>
        <v>6.5189999999997781</v>
      </c>
      <c r="S27" s="22"/>
    </row>
    <row r="28" spans="1:19" hidden="1" x14ac:dyDescent="0.3">
      <c r="A28" s="7">
        <v>41426</v>
      </c>
      <c r="B28" s="8">
        <v>93570.9</v>
      </c>
      <c r="C28" s="8">
        <v>14596.147999999999</v>
      </c>
      <c r="D28" s="9"/>
      <c r="E28" s="9">
        <v>3207.0450000000001</v>
      </c>
      <c r="F28" s="8"/>
      <c r="G28" s="9"/>
      <c r="H28" s="11">
        <f t="shared" si="1"/>
        <v>319.79999999998836</v>
      </c>
      <c r="I28" s="11">
        <f t="shared" si="2"/>
        <v>319.79999999998836</v>
      </c>
      <c r="J28" s="16">
        <f t="shared" si="3"/>
        <v>76.244999999998981</v>
      </c>
      <c r="K28" s="4">
        <f t="shared" si="4"/>
        <v>6.7730000000001382</v>
      </c>
      <c r="L28" s="1">
        <f t="shared" si="5"/>
        <v>31</v>
      </c>
      <c r="M28" s="17">
        <f t="shared" si="0"/>
        <v>41395</v>
      </c>
      <c r="N28" s="14">
        <f t="shared" si="6"/>
        <v>309.48387096773064</v>
      </c>
      <c r="O28" s="14">
        <f t="shared" si="7"/>
        <v>309.48387096773064</v>
      </c>
      <c r="P28" s="6">
        <f t="shared" si="8"/>
        <v>73.785483870966758</v>
      </c>
      <c r="Q28" s="6">
        <f t="shared" si="10"/>
        <v>830.08669354837605</v>
      </c>
      <c r="R28" s="6">
        <f t="shared" si="9"/>
        <v>6.5545161290323923</v>
      </c>
      <c r="S28" s="22"/>
    </row>
    <row r="29" spans="1:19" hidden="1" x14ac:dyDescent="0.3">
      <c r="A29" s="7">
        <v>41456</v>
      </c>
      <c r="B29" s="8">
        <v>93829.6</v>
      </c>
      <c r="C29" s="8">
        <v>14627.45</v>
      </c>
      <c r="D29" s="9"/>
      <c r="E29" s="9">
        <v>3213.527</v>
      </c>
      <c r="F29" s="8"/>
      <c r="G29" s="9"/>
      <c r="H29" s="11">
        <f t="shared" si="1"/>
        <v>258.70000000001164</v>
      </c>
      <c r="I29" s="11">
        <f t="shared" si="2"/>
        <v>258.70000000001164</v>
      </c>
      <c r="J29" s="16">
        <f t="shared" si="3"/>
        <v>31.302000000001499</v>
      </c>
      <c r="K29" s="4">
        <f t="shared" si="4"/>
        <v>6.4819999999999709</v>
      </c>
      <c r="L29" s="1">
        <f t="shared" si="5"/>
        <v>30</v>
      </c>
      <c r="M29" s="17">
        <f t="shared" si="0"/>
        <v>41426</v>
      </c>
      <c r="N29" s="14">
        <f t="shared" si="6"/>
        <v>258.70000000001164</v>
      </c>
      <c r="O29" s="14">
        <f t="shared" si="7"/>
        <v>258.70000000001164</v>
      </c>
      <c r="P29" s="6">
        <f t="shared" si="8"/>
        <v>31.302000000001502</v>
      </c>
      <c r="Q29" s="6">
        <f t="shared" si="10"/>
        <v>352.14750000001692</v>
      </c>
      <c r="R29" s="6">
        <f t="shared" si="9"/>
        <v>6.4819999999999709</v>
      </c>
      <c r="S29" s="22"/>
    </row>
    <row r="30" spans="1:19" hidden="1" x14ac:dyDescent="0.3">
      <c r="A30" s="7">
        <v>41487</v>
      </c>
      <c r="B30" s="8">
        <v>94046.5</v>
      </c>
      <c r="C30" s="8">
        <v>14648.959000000001</v>
      </c>
      <c r="D30" s="9"/>
      <c r="E30" s="9">
        <v>3220.422</v>
      </c>
      <c r="F30" s="8"/>
      <c r="G30" s="9"/>
      <c r="H30" s="11">
        <f t="shared" si="1"/>
        <v>216.89999999999418</v>
      </c>
      <c r="I30" s="11">
        <f t="shared" si="2"/>
        <v>216.89999999999418</v>
      </c>
      <c r="J30" s="16">
        <f t="shared" si="3"/>
        <v>21.509000000000015</v>
      </c>
      <c r="K30" s="4">
        <f t="shared" si="4"/>
        <v>6.8949999999999818</v>
      </c>
      <c r="L30" s="1">
        <f t="shared" si="5"/>
        <v>31</v>
      </c>
      <c r="M30" s="17">
        <f t="shared" si="0"/>
        <v>41456</v>
      </c>
      <c r="N30" s="14">
        <f t="shared" si="6"/>
        <v>209.90322580644596</v>
      </c>
      <c r="O30" s="14">
        <f t="shared" si="7"/>
        <v>209.90322580644596</v>
      </c>
      <c r="P30" s="6">
        <f t="shared" si="8"/>
        <v>20.815161290322592</v>
      </c>
      <c r="Q30" s="6">
        <f t="shared" si="10"/>
        <v>234.17056451612916</v>
      </c>
      <c r="R30" s="6">
        <f t="shared" si="9"/>
        <v>6.6725806451612728</v>
      </c>
      <c r="S30" s="22"/>
    </row>
    <row r="31" spans="1:19" hidden="1" x14ac:dyDescent="0.3">
      <c r="A31" s="7">
        <v>41518</v>
      </c>
      <c r="B31" s="8">
        <v>94283.9</v>
      </c>
      <c r="C31" s="8">
        <v>14672.951999999999</v>
      </c>
      <c r="D31" s="9"/>
      <c r="E31" s="9">
        <v>3227.0540000000001</v>
      </c>
      <c r="F31" s="8"/>
      <c r="G31" s="9"/>
      <c r="H31" s="11">
        <f t="shared" si="1"/>
        <v>237.39999999999418</v>
      </c>
      <c r="I31" s="11">
        <f t="shared" si="2"/>
        <v>237.39999999999418</v>
      </c>
      <c r="J31" s="16">
        <f t="shared" si="3"/>
        <v>23.992999999998574</v>
      </c>
      <c r="K31" s="4">
        <f t="shared" si="4"/>
        <v>6.6320000000000618</v>
      </c>
      <c r="L31" s="1">
        <f t="shared" si="5"/>
        <v>31</v>
      </c>
      <c r="M31" s="17">
        <f t="shared" si="0"/>
        <v>41487</v>
      </c>
      <c r="N31" s="14">
        <f t="shared" si="6"/>
        <v>229.74193548386532</v>
      </c>
      <c r="O31" s="14">
        <f t="shared" si="7"/>
        <v>229.74193548386532</v>
      </c>
      <c r="P31" s="6">
        <f t="shared" si="8"/>
        <v>23.219032258063134</v>
      </c>
      <c r="Q31" s="6">
        <f t="shared" si="10"/>
        <v>261.21411290321026</v>
      </c>
      <c r="R31" s="6">
        <f t="shared" si="9"/>
        <v>6.4180645161290926</v>
      </c>
      <c r="S31" s="22"/>
    </row>
    <row r="32" spans="1:19" hidden="1" x14ac:dyDescent="0.3">
      <c r="A32" s="7">
        <v>41548</v>
      </c>
      <c r="B32" s="8">
        <v>94548</v>
      </c>
      <c r="C32" s="8">
        <v>14709.267</v>
      </c>
      <c r="D32" s="9"/>
      <c r="E32" s="9">
        <v>3232.9569999999999</v>
      </c>
      <c r="F32" s="8"/>
      <c r="G32" s="9"/>
      <c r="H32" s="11">
        <f t="shared" si="1"/>
        <v>264.10000000000582</v>
      </c>
      <c r="I32" s="11">
        <f t="shared" si="2"/>
        <v>264.10000000000582</v>
      </c>
      <c r="J32" s="16">
        <f t="shared" si="3"/>
        <v>36.315000000000509</v>
      </c>
      <c r="K32" s="4">
        <f t="shared" si="4"/>
        <v>5.9029999999997926</v>
      </c>
      <c r="L32" s="1">
        <f t="shared" si="5"/>
        <v>30</v>
      </c>
      <c r="M32" s="17">
        <f t="shared" si="0"/>
        <v>41518</v>
      </c>
      <c r="N32" s="14">
        <f t="shared" si="6"/>
        <v>264.10000000000582</v>
      </c>
      <c r="O32" s="14">
        <f t="shared" si="7"/>
        <v>264.10000000000582</v>
      </c>
      <c r="P32" s="6">
        <f t="shared" si="8"/>
        <v>36.315000000000509</v>
      </c>
      <c r="Q32" s="6">
        <f t="shared" si="10"/>
        <v>408.54375000000573</v>
      </c>
      <c r="R32" s="6">
        <f t="shared" si="9"/>
        <v>5.9029999999997926</v>
      </c>
      <c r="S32" s="22"/>
    </row>
    <row r="33" spans="1:19" hidden="1" x14ac:dyDescent="0.3">
      <c r="A33" s="7">
        <v>41579</v>
      </c>
      <c r="B33" s="8">
        <v>94890</v>
      </c>
      <c r="C33" s="8">
        <v>14796.593999999999</v>
      </c>
      <c r="D33" s="9"/>
      <c r="E33" s="9">
        <v>3238.97</v>
      </c>
      <c r="F33" s="8"/>
      <c r="G33" s="9"/>
      <c r="H33" s="11">
        <f t="shared" si="1"/>
        <v>342</v>
      </c>
      <c r="I33" s="11">
        <f t="shared" si="2"/>
        <v>342</v>
      </c>
      <c r="J33" s="16">
        <f t="shared" si="3"/>
        <v>87.326999999999316</v>
      </c>
      <c r="K33" s="4">
        <f t="shared" si="4"/>
        <v>6.01299999999992</v>
      </c>
      <c r="L33" s="1">
        <f t="shared" si="5"/>
        <v>31</v>
      </c>
      <c r="M33" s="17">
        <f t="shared" si="0"/>
        <v>41548</v>
      </c>
      <c r="N33" s="14">
        <f t="shared" si="6"/>
        <v>330.9677419354839</v>
      </c>
      <c r="O33" s="14">
        <f t="shared" si="7"/>
        <v>330.9677419354839</v>
      </c>
      <c r="P33" s="6">
        <f t="shared" si="8"/>
        <v>84.509999999999337</v>
      </c>
      <c r="Q33" s="6">
        <f t="shared" si="10"/>
        <v>950.73749999999256</v>
      </c>
      <c r="R33" s="6">
        <f t="shared" si="9"/>
        <v>5.8190322580644391</v>
      </c>
      <c r="S33" s="22"/>
    </row>
    <row r="34" spans="1:19" hidden="1" x14ac:dyDescent="0.3">
      <c r="A34" s="7">
        <v>41609</v>
      </c>
      <c r="B34" s="8">
        <v>95603.1</v>
      </c>
      <c r="C34" s="8">
        <v>14963.761</v>
      </c>
      <c r="D34" s="9"/>
      <c r="E34" s="9">
        <v>3246.922</v>
      </c>
      <c r="F34" s="8"/>
      <c r="G34" s="9"/>
      <c r="H34" s="11">
        <f t="shared" si="1"/>
        <v>713.10000000000582</v>
      </c>
      <c r="I34" s="11">
        <f t="shared" si="2"/>
        <v>713.10000000000582</v>
      </c>
      <c r="J34" s="16">
        <f t="shared" si="3"/>
        <v>167.16700000000128</v>
      </c>
      <c r="K34" s="4">
        <f t="shared" si="4"/>
        <v>7.9520000000002256</v>
      </c>
      <c r="L34" s="1">
        <f t="shared" si="5"/>
        <v>30</v>
      </c>
      <c r="M34" s="17">
        <f t="shared" ref="M34:M65" si="11">EDATE(A34,-1)</f>
        <v>41579</v>
      </c>
      <c r="N34" s="14">
        <f t="shared" si="6"/>
        <v>713.10000000000582</v>
      </c>
      <c r="O34" s="14">
        <f t="shared" si="7"/>
        <v>713.10000000000582</v>
      </c>
      <c r="P34" s="6">
        <f t="shared" si="8"/>
        <v>167.16700000000128</v>
      </c>
      <c r="Q34" s="6">
        <f t="shared" si="10"/>
        <v>1880.6287500000144</v>
      </c>
      <c r="R34" s="6">
        <f t="shared" si="9"/>
        <v>7.9520000000002247</v>
      </c>
      <c r="S34" s="22" t="s">
        <v>15</v>
      </c>
    </row>
    <row r="35" spans="1:19" hidden="1" x14ac:dyDescent="0.3">
      <c r="A35" s="7">
        <v>41640</v>
      </c>
      <c r="B35" s="8">
        <v>96173.7</v>
      </c>
      <c r="C35" s="8">
        <v>15184.064</v>
      </c>
      <c r="D35" s="9"/>
      <c r="E35" s="9">
        <v>3254.6410000000001</v>
      </c>
      <c r="F35" s="8"/>
      <c r="G35" s="9"/>
      <c r="H35" s="11">
        <f t="shared" ref="H35:H66" si="12">B35-B34</f>
        <v>570.59999999999127</v>
      </c>
      <c r="I35" s="11">
        <f t="shared" ref="I35:I66" si="13">H35+G35</f>
        <v>570.59999999999127</v>
      </c>
      <c r="J35" s="16">
        <f t="shared" ref="J35:J66" si="14">C35-C34</f>
        <v>220.30299999999988</v>
      </c>
      <c r="K35" s="4">
        <f t="shared" ref="K35:K66" si="15">E35-E34</f>
        <v>7.7190000000000509</v>
      </c>
      <c r="L35" s="1">
        <f t="shared" ref="L35:L66" si="16">A35-A34</f>
        <v>31</v>
      </c>
      <c r="M35" s="17">
        <f t="shared" si="11"/>
        <v>41609</v>
      </c>
      <c r="N35" s="14">
        <f t="shared" ref="N35:N66" si="17">H35/L35*Dertig</f>
        <v>552.1935483870883</v>
      </c>
      <c r="O35" s="14">
        <f t="shared" ref="O35:O66" si="18">I35/L35*Dertig</f>
        <v>552.1935483870883</v>
      </c>
      <c r="P35" s="6">
        <f t="shared" ref="P35:P66" si="19">J35/L35*Dertig</f>
        <v>213.19645161290313</v>
      </c>
      <c r="Q35" s="6">
        <f t="shared" si="10"/>
        <v>2398.4600806451604</v>
      </c>
      <c r="R35" s="6">
        <f t="shared" ref="R35:R66" si="20">K35/L35*Dertig</f>
        <v>7.4700000000000495</v>
      </c>
      <c r="S35" s="22"/>
    </row>
    <row r="36" spans="1:19" hidden="1" x14ac:dyDescent="0.3">
      <c r="A36" s="7">
        <v>41671</v>
      </c>
      <c r="B36" s="8">
        <v>96638.2</v>
      </c>
      <c r="C36" s="8">
        <v>15408.125</v>
      </c>
      <c r="D36" s="9"/>
      <c r="E36" s="9">
        <v>3260.9229999999998</v>
      </c>
      <c r="F36" s="8"/>
      <c r="G36" s="9"/>
      <c r="H36" s="11">
        <f t="shared" si="12"/>
        <v>464.5</v>
      </c>
      <c r="I36" s="11">
        <f t="shared" si="13"/>
        <v>464.5</v>
      </c>
      <c r="J36" s="16">
        <f t="shared" si="14"/>
        <v>224.06099999999969</v>
      </c>
      <c r="K36" s="4">
        <f t="shared" si="15"/>
        <v>6.281999999999698</v>
      </c>
      <c r="L36" s="1">
        <f t="shared" si="16"/>
        <v>31</v>
      </c>
      <c r="M36" s="17">
        <f t="shared" si="11"/>
        <v>41640</v>
      </c>
      <c r="N36" s="14">
        <f t="shared" si="17"/>
        <v>449.51612903225805</v>
      </c>
      <c r="O36" s="14">
        <f t="shared" si="18"/>
        <v>449.51612903225805</v>
      </c>
      <c r="P36" s="6">
        <f t="shared" si="19"/>
        <v>216.83322580645131</v>
      </c>
      <c r="Q36" s="6">
        <f t="shared" si="10"/>
        <v>2439.3737903225774</v>
      </c>
      <c r="R36" s="6">
        <f t="shared" si="20"/>
        <v>6.079354838709385</v>
      </c>
      <c r="S36" s="22"/>
    </row>
    <row r="37" spans="1:19" hidden="1" x14ac:dyDescent="0.3">
      <c r="A37" s="7">
        <v>41699</v>
      </c>
      <c r="B37" s="8">
        <v>97049.4</v>
      </c>
      <c r="C37" s="8">
        <v>15611.055</v>
      </c>
      <c r="D37" s="9"/>
      <c r="E37" s="9">
        <v>3267.0070000000001</v>
      </c>
      <c r="F37" s="8"/>
      <c r="G37" s="9"/>
      <c r="H37" s="11">
        <f t="shared" si="12"/>
        <v>411.19999999999709</v>
      </c>
      <c r="I37" s="11">
        <f t="shared" si="13"/>
        <v>411.19999999999709</v>
      </c>
      <c r="J37" s="16">
        <f t="shared" si="14"/>
        <v>202.93000000000029</v>
      </c>
      <c r="K37" s="4">
        <f t="shared" si="15"/>
        <v>6.0840000000002874</v>
      </c>
      <c r="L37" s="1">
        <f t="shared" si="16"/>
        <v>28</v>
      </c>
      <c r="M37" s="17">
        <f t="shared" si="11"/>
        <v>41671</v>
      </c>
      <c r="N37" s="14">
        <f t="shared" si="17"/>
        <v>440.57142857142549</v>
      </c>
      <c r="O37" s="14">
        <f t="shared" si="18"/>
        <v>440.57142857142549</v>
      </c>
      <c r="P37" s="6">
        <f t="shared" si="19"/>
        <v>217.4250000000003</v>
      </c>
      <c r="Q37" s="6">
        <f t="shared" si="10"/>
        <v>2446.0312500000032</v>
      </c>
      <c r="R37" s="6">
        <f t="shared" si="20"/>
        <v>6.518571428571736</v>
      </c>
      <c r="S37" s="22"/>
    </row>
    <row r="38" spans="1:19" hidden="1" x14ac:dyDescent="0.3">
      <c r="A38" s="7">
        <v>41730</v>
      </c>
      <c r="B38" s="8">
        <v>97439.5</v>
      </c>
      <c r="C38" s="8">
        <v>15751.06</v>
      </c>
      <c r="D38" s="9"/>
      <c r="E38" s="9">
        <v>3274.393</v>
      </c>
      <c r="F38" s="8"/>
      <c r="G38" s="9"/>
      <c r="H38" s="18">
        <f t="shared" si="12"/>
        <v>390.10000000000582</v>
      </c>
      <c r="I38" s="11">
        <f t="shared" si="13"/>
        <v>390.10000000000582</v>
      </c>
      <c r="J38" s="16">
        <f t="shared" si="14"/>
        <v>140.0049999999992</v>
      </c>
      <c r="K38" s="19">
        <f t="shared" si="15"/>
        <v>7.3859999999999673</v>
      </c>
      <c r="L38" s="1">
        <f t="shared" si="16"/>
        <v>31</v>
      </c>
      <c r="M38" s="17">
        <f t="shared" si="11"/>
        <v>41699</v>
      </c>
      <c r="N38" s="14">
        <f t="shared" si="17"/>
        <v>377.51612903226373</v>
      </c>
      <c r="O38" s="14">
        <f t="shared" si="18"/>
        <v>377.51612903226373</v>
      </c>
      <c r="P38" s="6">
        <f t="shared" si="19"/>
        <v>135.4887096774186</v>
      </c>
      <c r="Q38" s="6">
        <f t="shared" si="10"/>
        <v>1524.2479838709592</v>
      </c>
      <c r="R38" s="6">
        <f t="shared" si="20"/>
        <v>7.1477419354838387</v>
      </c>
      <c r="S38" s="22"/>
    </row>
    <row r="39" spans="1:19" hidden="1" x14ac:dyDescent="0.3">
      <c r="A39" s="7">
        <v>41760</v>
      </c>
      <c r="B39" s="8">
        <v>97738.8</v>
      </c>
      <c r="C39" s="8">
        <v>15821.597</v>
      </c>
      <c r="D39" s="9"/>
      <c r="E39" s="9">
        <v>3280.761</v>
      </c>
      <c r="F39" s="8"/>
      <c r="G39" s="9"/>
      <c r="H39" s="11">
        <f t="shared" si="12"/>
        <v>299.30000000000291</v>
      </c>
      <c r="I39" s="11">
        <f t="shared" si="13"/>
        <v>299.30000000000291</v>
      </c>
      <c r="J39" s="16">
        <f t="shared" si="14"/>
        <v>70.537000000000262</v>
      </c>
      <c r="K39" s="4">
        <f t="shared" si="15"/>
        <v>6.3679999999999382</v>
      </c>
      <c r="L39" s="1">
        <f t="shared" si="16"/>
        <v>30</v>
      </c>
      <c r="M39" s="17">
        <f t="shared" si="11"/>
        <v>41730</v>
      </c>
      <c r="N39" s="14">
        <f t="shared" si="17"/>
        <v>299.30000000000291</v>
      </c>
      <c r="O39" s="14">
        <f t="shared" si="18"/>
        <v>299.30000000000291</v>
      </c>
      <c r="P39" s="6">
        <f t="shared" si="19"/>
        <v>70.537000000000262</v>
      </c>
      <c r="Q39" s="44">
        <f t="shared" si="10"/>
        <v>793.54125000000295</v>
      </c>
      <c r="R39" s="6">
        <f t="shared" si="20"/>
        <v>6.3679999999999382</v>
      </c>
      <c r="S39" s="22"/>
    </row>
    <row r="40" spans="1:19" hidden="1" x14ac:dyDescent="0.3">
      <c r="A40" s="7">
        <v>41791</v>
      </c>
      <c r="B40" s="8">
        <v>98024.7</v>
      </c>
      <c r="C40" s="8">
        <v>15878.763999999999</v>
      </c>
      <c r="D40" s="9"/>
      <c r="E40" s="9">
        <v>3288.3470000000002</v>
      </c>
      <c r="F40" s="8"/>
      <c r="G40" s="9"/>
      <c r="H40" s="11">
        <f t="shared" si="12"/>
        <v>285.89999999999418</v>
      </c>
      <c r="I40" s="11">
        <f t="shared" si="13"/>
        <v>285.89999999999418</v>
      </c>
      <c r="J40" s="16">
        <f t="shared" si="14"/>
        <v>57.166999999999462</v>
      </c>
      <c r="K40" s="4">
        <f t="shared" si="15"/>
        <v>7.5860000000002401</v>
      </c>
      <c r="L40" s="1">
        <f t="shared" si="16"/>
        <v>31</v>
      </c>
      <c r="M40" s="17">
        <f t="shared" si="11"/>
        <v>41760</v>
      </c>
      <c r="N40" s="14">
        <f t="shared" si="17"/>
        <v>276.67741935483309</v>
      </c>
      <c r="O40" s="14">
        <f t="shared" si="18"/>
        <v>276.67741935483309</v>
      </c>
      <c r="P40" s="6">
        <f t="shared" si="19"/>
        <v>55.322903225805931</v>
      </c>
      <c r="Q40" s="6">
        <f t="shared" si="10"/>
        <v>622.38266129031672</v>
      </c>
      <c r="R40" s="6">
        <f t="shared" si="20"/>
        <v>7.3412903225808774</v>
      </c>
      <c r="S40" s="22"/>
    </row>
    <row r="41" spans="1:19" hidden="1" x14ac:dyDescent="0.3">
      <c r="A41" s="7">
        <v>41821</v>
      </c>
      <c r="B41" s="8">
        <v>98273.2</v>
      </c>
      <c r="C41" s="8">
        <v>15906.879000000001</v>
      </c>
      <c r="D41" s="9"/>
      <c r="E41" s="9">
        <v>3295.5630000000001</v>
      </c>
      <c r="F41" s="8"/>
      <c r="G41" s="9"/>
      <c r="H41" s="11">
        <f t="shared" si="12"/>
        <v>248.5</v>
      </c>
      <c r="I41" s="11">
        <f t="shared" si="13"/>
        <v>248.5</v>
      </c>
      <c r="J41" s="16">
        <f t="shared" si="14"/>
        <v>28.115000000001601</v>
      </c>
      <c r="K41" s="4">
        <f t="shared" si="15"/>
        <v>7.2159999999998945</v>
      </c>
      <c r="L41" s="1">
        <f t="shared" si="16"/>
        <v>30</v>
      </c>
      <c r="M41" s="17">
        <f t="shared" si="11"/>
        <v>41791</v>
      </c>
      <c r="N41" s="14">
        <f t="shared" si="17"/>
        <v>248.5</v>
      </c>
      <c r="O41" s="14">
        <f t="shared" si="18"/>
        <v>248.5</v>
      </c>
      <c r="P41" s="6">
        <f t="shared" si="19"/>
        <v>28.115000000001601</v>
      </c>
      <c r="Q41" s="6">
        <f t="shared" si="10"/>
        <v>316.29375000001801</v>
      </c>
      <c r="R41" s="6">
        <f t="shared" si="20"/>
        <v>7.2159999999998945</v>
      </c>
      <c r="S41" s="22"/>
    </row>
    <row r="42" spans="1:19" hidden="1" x14ac:dyDescent="0.3">
      <c r="A42" s="7">
        <v>41852</v>
      </c>
      <c r="B42" s="8">
        <v>98492.4</v>
      </c>
      <c r="C42" s="8">
        <v>15928.352999999999</v>
      </c>
      <c r="D42" s="9"/>
      <c r="E42" s="9">
        <v>3301.4949999999999</v>
      </c>
      <c r="F42" s="8"/>
      <c r="G42" s="9"/>
      <c r="H42" s="11">
        <f t="shared" si="12"/>
        <v>219.19999999999709</v>
      </c>
      <c r="I42" s="11">
        <f t="shared" si="13"/>
        <v>219.19999999999709</v>
      </c>
      <c r="J42" s="16">
        <f t="shared" si="14"/>
        <v>21.473999999998341</v>
      </c>
      <c r="K42" s="4">
        <f t="shared" si="15"/>
        <v>5.931999999999789</v>
      </c>
      <c r="L42" s="1">
        <f t="shared" si="16"/>
        <v>31</v>
      </c>
      <c r="M42" s="17">
        <f t="shared" si="11"/>
        <v>41821</v>
      </c>
      <c r="N42" s="14">
        <f t="shared" si="17"/>
        <v>212.1290322580617</v>
      </c>
      <c r="O42" s="14">
        <f t="shared" si="18"/>
        <v>212.1290322580617</v>
      </c>
      <c r="P42" s="6">
        <f t="shared" si="19"/>
        <v>20.781290322579039</v>
      </c>
      <c r="Q42" s="6">
        <f t="shared" si="10"/>
        <v>233.7895161290142</v>
      </c>
      <c r="R42" s="6">
        <f t="shared" si="20"/>
        <v>5.7406451612901179</v>
      </c>
      <c r="S42" s="22"/>
    </row>
    <row r="43" spans="1:19" hidden="1" x14ac:dyDescent="0.3">
      <c r="A43" s="7">
        <v>41883</v>
      </c>
      <c r="B43" s="8">
        <v>98778.3</v>
      </c>
      <c r="C43" s="8">
        <v>15954.698</v>
      </c>
      <c r="D43" s="9"/>
      <c r="E43" s="9">
        <v>3310.1529999999998</v>
      </c>
      <c r="F43" s="8"/>
      <c r="G43" s="9"/>
      <c r="H43" s="11">
        <f t="shared" si="12"/>
        <v>285.90000000000873</v>
      </c>
      <c r="I43" s="11">
        <f t="shared" si="13"/>
        <v>285.90000000000873</v>
      </c>
      <c r="J43" s="16">
        <f t="shared" si="14"/>
        <v>26.345000000001164</v>
      </c>
      <c r="K43" s="4">
        <f t="shared" si="15"/>
        <v>8.6579999999999018</v>
      </c>
      <c r="L43" s="1">
        <f t="shared" si="16"/>
        <v>31</v>
      </c>
      <c r="M43" s="17">
        <f t="shared" si="11"/>
        <v>41852</v>
      </c>
      <c r="N43" s="14">
        <f t="shared" si="17"/>
        <v>276.67741935484719</v>
      </c>
      <c r="O43" s="14">
        <f t="shared" si="18"/>
        <v>276.67741935484719</v>
      </c>
      <c r="P43" s="6">
        <f t="shared" si="19"/>
        <v>25.495161290323708</v>
      </c>
      <c r="Q43" s="6">
        <f t="shared" si="10"/>
        <v>286.8205645161417</v>
      </c>
      <c r="R43" s="6">
        <f t="shared" si="20"/>
        <v>8.3787096774192609</v>
      </c>
      <c r="S43" s="22"/>
    </row>
    <row r="44" spans="1:19" hidden="1" x14ac:dyDescent="0.3">
      <c r="A44" s="7">
        <v>41913</v>
      </c>
      <c r="B44" s="8">
        <v>99065.7</v>
      </c>
      <c r="C44" s="8">
        <v>15983.84</v>
      </c>
      <c r="D44" s="9"/>
      <c r="E44" s="9">
        <v>3318.9319999999998</v>
      </c>
      <c r="F44" s="8"/>
      <c r="G44" s="9"/>
      <c r="H44" s="11">
        <f t="shared" si="12"/>
        <v>287.39999999999418</v>
      </c>
      <c r="I44" s="11">
        <f t="shared" si="13"/>
        <v>287.39999999999418</v>
      </c>
      <c r="J44" s="16">
        <f t="shared" si="14"/>
        <v>29.141999999999825</v>
      </c>
      <c r="K44" s="4">
        <f t="shared" si="15"/>
        <v>8.7789999999999964</v>
      </c>
      <c r="L44" s="1">
        <f t="shared" si="16"/>
        <v>30</v>
      </c>
      <c r="M44" s="17">
        <f t="shared" si="11"/>
        <v>41883</v>
      </c>
      <c r="N44" s="14">
        <f t="shared" si="17"/>
        <v>287.39999999999418</v>
      </c>
      <c r="O44" s="14">
        <f t="shared" si="18"/>
        <v>287.39999999999418</v>
      </c>
      <c r="P44" s="6">
        <f t="shared" si="19"/>
        <v>29.141999999999825</v>
      </c>
      <c r="Q44" s="6">
        <f t="shared" si="10"/>
        <v>327.84749999999804</v>
      </c>
      <c r="R44" s="6">
        <f t="shared" si="20"/>
        <v>8.7789999999999964</v>
      </c>
      <c r="S44" s="22"/>
    </row>
    <row r="45" spans="1:19" hidden="1" x14ac:dyDescent="0.3">
      <c r="A45" s="7">
        <v>41944</v>
      </c>
      <c r="B45" s="8">
        <v>99392.2</v>
      </c>
      <c r="C45" s="8">
        <v>16060.4</v>
      </c>
      <c r="D45" s="9"/>
      <c r="E45" s="9">
        <v>3325.9749999999999</v>
      </c>
      <c r="F45" s="8"/>
      <c r="G45" s="9"/>
      <c r="H45" s="11">
        <f t="shared" si="12"/>
        <v>326.5</v>
      </c>
      <c r="I45" s="11">
        <f t="shared" si="13"/>
        <v>326.5</v>
      </c>
      <c r="J45" s="16">
        <f t="shared" si="14"/>
        <v>76.559999999999491</v>
      </c>
      <c r="K45" s="4">
        <f t="shared" si="15"/>
        <v>7.0430000000001201</v>
      </c>
      <c r="L45" s="1">
        <f t="shared" si="16"/>
        <v>31</v>
      </c>
      <c r="M45" s="17">
        <f t="shared" si="11"/>
        <v>41913</v>
      </c>
      <c r="N45" s="14">
        <f t="shared" si="17"/>
        <v>315.9677419354839</v>
      </c>
      <c r="O45" s="14">
        <f t="shared" si="18"/>
        <v>315.9677419354839</v>
      </c>
      <c r="P45" s="6">
        <f t="shared" si="19"/>
        <v>74.090322580644667</v>
      </c>
      <c r="Q45" s="6">
        <f t="shared" si="10"/>
        <v>833.51612903225248</v>
      </c>
      <c r="R45" s="6">
        <f t="shared" si="20"/>
        <v>6.8158064516130192</v>
      </c>
      <c r="S45" s="22"/>
    </row>
    <row r="46" spans="1:19" hidden="1" x14ac:dyDescent="0.3">
      <c r="A46" s="7">
        <v>41974</v>
      </c>
      <c r="B46" s="8">
        <v>99721.2</v>
      </c>
      <c r="C46" s="8">
        <v>16209.54</v>
      </c>
      <c r="D46" s="9"/>
      <c r="E46" s="9">
        <v>3332.4520000000002</v>
      </c>
      <c r="F46" s="8"/>
      <c r="G46" s="9"/>
      <c r="H46" s="11">
        <f t="shared" si="12"/>
        <v>329</v>
      </c>
      <c r="I46" s="11">
        <f t="shared" si="13"/>
        <v>329</v>
      </c>
      <c r="J46" s="16">
        <f t="shared" si="14"/>
        <v>149.14000000000124</v>
      </c>
      <c r="K46" s="4">
        <f t="shared" si="15"/>
        <v>6.4770000000003165</v>
      </c>
      <c r="L46" s="1">
        <f t="shared" si="16"/>
        <v>30</v>
      </c>
      <c r="M46" s="17">
        <f t="shared" si="11"/>
        <v>41944</v>
      </c>
      <c r="N46" s="14">
        <f t="shared" si="17"/>
        <v>329</v>
      </c>
      <c r="O46" s="14">
        <f t="shared" si="18"/>
        <v>329</v>
      </c>
      <c r="P46" s="6">
        <f t="shared" si="19"/>
        <v>149.14000000000124</v>
      </c>
      <c r="Q46" s="6">
        <f t="shared" si="10"/>
        <v>1677.8250000000139</v>
      </c>
      <c r="R46" s="6">
        <f t="shared" si="20"/>
        <v>6.4770000000003165</v>
      </c>
      <c r="S46" s="22"/>
    </row>
    <row r="47" spans="1:19" hidden="1" x14ac:dyDescent="0.3">
      <c r="A47" s="7">
        <v>42005</v>
      </c>
      <c r="B47" s="8">
        <v>100107.7</v>
      </c>
      <c r="C47" s="8">
        <v>16453.572</v>
      </c>
      <c r="D47" s="9"/>
      <c r="E47" s="9">
        <v>3339.5320000000002</v>
      </c>
      <c r="F47" s="8"/>
      <c r="G47" s="9"/>
      <c r="H47" s="11">
        <f t="shared" si="12"/>
        <v>386.5</v>
      </c>
      <c r="I47" s="11">
        <f t="shared" si="13"/>
        <v>386.5</v>
      </c>
      <c r="J47" s="16">
        <f t="shared" si="14"/>
        <v>244.03199999999924</v>
      </c>
      <c r="K47" s="4">
        <f t="shared" si="15"/>
        <v>7.0799999999999272</v>
      </c>
      <c r="L47" s="1">
        <f t="shared" si="16"/>
        <v>31</v>
      </c>
      <c r="M47" s="17">
        <f t="shared" si="11"/>
        <v>41974</v>
      </c>
      <c r="N47" s="14">
        <f t="shared" si="17"/>
        <v>374.0322580645161</v>
      </c>
      <c r="O47" s="14">
        <f t="shared" si="18"/>
        <v>374.0322580645161</v>
      </c>
      <c r="P47" s="6">
        <f t="shared" si="19"/>
        <v>236.15999999999929</v>
      </c>
      <c r="Q47" s="6">
        <f t="shared" si="10"/>
        <v>2656.799999999992</v>
      </c>
      <c r="R47" s="6">
        <f t="shared" si="20"/>
        <v>6.8516129032257362</v>
      </c>
      <c r="S47" s="22"/>
    </row>
    <row r="48" spans="1:19" hidden="1" x14ac:dyDescent="0.3">
      <c r="A48" s="7">
        <v>42036</v>
      </c>
      <c r="B48" s="8">
        <v>100480.5</v>
      </c>
      <c r="C48" s="8">
        <v>16727.52</v>
      </c>
      <c r="D48" s="9"/>
      <c r="E48" s="9">
        <v>3346.35</v>
      </c>
      <c r="F48" s="8"/>
      <c r="G48" s="9"/>
      <c r="H48" s="11">
        <f t="shared" si="12"/>
        <v>372.80000000000291</v>
      </c>
      <c r="I48" s="11">
        <f t="shared" si="13"/>
        <v>372.80000000000291</v>
      </c>
      <c r="J48" s="16">
        <f t="shared" si="14"/>
        <v>273.94800000000032</v>
      </c>
      <c r="K48" s="4">
        <f t="shared" si="15"/>
        <v>6.8179999999997563</v>
      </c>
      <c r="L48" s="1">
        <f t="shared" si="16"/>
        <v>31</v>
      </c>
      <c r="M48" s="17">
        <f t="shared" si="11"/>
        <v>42005</v>
      </c>
      <c r="N48" s="14">
        <f t="shared" si="17"/>
        <v>360.77419354838992</v>
      </c>
      <c r="O48" s="14">
        <f t="shared" si="18"/>
        <v>360.77419354838992</v>
      </c>
      <c r="P48" s="6">
        <f t="shared" si="19"/>
        <v>265.11096774193578</v>
      </c>
      <c r="Q48" s="6">
        <f t="shared" si="10"/>
        <v>2982.4983870967776</v>
      </c>
      <c r="R48" s="6">
        <f t="shared" si="20"/>
        <v>6.5980645161287965</v>
      </c>
      <c r="S48" s="22"/>
    </row>
    <row r="49" spans="1:19" hidden="1" x14ac:dyDescent="0.3">
      <c r="A49" s="7">
        <v>42064</v>
      </c>
      <c r="B49" s="8">
        <v>100827.1</v>
      </c>
      <c r="C49" s="8">
        <v>16973.847000000002</v>
      </c>
      <c r="D49" s="9"/>
      <c r="E49" s="9">
        <v>3352.4949999999999</v>
      </c>
      <c r="F49" s="8"/>
      <c r="G49" s="9"/>
      <c r="H49" s="11">
        <f t="shared" si="12"/>
        <v>346.60000000000582</v>
      </c>
      <c r="I49" s="11">
        <f t="shared" si="13"/>
        <v>346.60000000000582</v>
      </c>
      <c r="J49" s="16">
        <f t="shared" si="14"/>
        <v>246.32700000000114</v>
      </c>
      <c r="K49" s="4">
        <f t="shared" si="15"/>
        <v>6.1449999999999818</v>
      </c>
      <c r="L49" s="1">
        <f t="shared" si="16"/>
        <v>28</v>
      </c>
      <c r="M49" s="17">
        <f t="shared" si="11"/>
        <v>42036</v>
      </c>
      <c r="N49" s="14">
        <f t="shared" si="17"/>
        <v>371.35714285714909</v>
      </c>
      <c r="O49" s="14">
        <f t="shared" si="18"/>
        <v>371.35714285714909</v>
      </c>
      <c r="P49" s="6">
        <f t="shared" si="19"/>
        <v>263.9217857142869</v>
      </c>
      <c r="Q49" s="6">
        <f t="shared" si="10"/>
        <v>2969.1200892857278</v>
      </c>
      <c r="R49" s="6">
        <f t="shared" si="20"/>
        <v>6.5839285714285518</v>
      </c>
      <c r="S49" s="22"/>
    </row>
    <row r="50" spans="1:19" hidden="1" x14ac:dyDescent="0.3">
      <c r="A50" s="7">
        <v>42095</v>
      </c>
      <c r="B50" s="8">
        <v>101169.7</v>
      </c>
      <c r="C50" s="8">
        <v>17161.764999999999</v>
      </c>
      <c r="D50" s="9"/>
      <c r="E50" s="9">
        <v>3359</v>
      </c>
      <c r="F50" s="8"/>
      <c r="G50" s="9"/>
      <c r="H50" s="11">
        <f t="shared" si="12"/>
        <v>342.59999999999127</v>
      </c>
      <c r="I50" s="11">
        <f t="shared" si="13"/>
        <v>342.59999999999127</v>
      </c>
      <c r="J50" s="16">
        <f t="shared" si="14"/>
        <v>187.91799999999785</v>
      </c>
      <c r="K50" s="4">
        <f t="shared" si="15"/>
        <v>6.5050000000001091</v>
      </c>
      <c r="L50" s="1">
        <f t="shared" si="16"/>
        <v>31</v>
      </c>
      <c r="M50" s="17">
        <f t="shared" si="11"/>
        <v>42064</v>
      </c>
      <c r="N50" s="14">
        <f t="shared" si="17"/>
        <v>331.54838709676574</v>
      </c>
      <c r="O50" s="14">
        <f t="shared" si="18"/>
        <v>331.54838709676574</v>
      </c>
      <c r="P50" s="6">
        <f t="shared" si="19"/>
        <v>181.85612903225598</v>
      </c>
      <c r="Q50" s="6">
        <f t="shared" si="10"/>
        <v>2045.8814516128798</v>
      </c>
      <c r="R50" s="6">
        <f t="shared" si="20"/>
        <v>6.2951612903226861</v>
      </c>
      <c r="S50" s="22"/>
    </row>
    <row r="51" spans="1:19" hidden="1" x14ac:dyDescent="0.3">
      <c r="A51" s="7">
        <v>42125</v>
      </c>
      <c r="B51" s="8">
        <v>101457.1</v>
      </c>
      <c r="C51" s="8">
        <v>17259.39</v>
      </c>
      <c r="D51" s="9"/>
      <c r="E51" s="9">
        <v>3365.2550000000001</v>
      </c>
      <c r="F51" s="8"/>
      <c r="G51" s="9"/>
      <c r="H51" s="11">
        <f t="shared" si="12"/>
        <v>287.40000000000873</v>
      </c>
      <c r="I51" s="11">
        <f t="shared" si="13"/>
        <v>287.40000000000873</v>
      </c>
      <c r="J51" s="16">
        <f t="shared" si="14"/>
        <v>97.625</v>
      </c>
      <c r="K51" s="4">
        <f t="shared" si="15"/>
        <v>6.2550000000001091</v>
      </c>
      <c r="L51" s="1">
        <f t="shared" si="16"/>
        <v>30</v>
      </c>
      <c r="M51" s="17">
        <f t="shared" si="11"/>
        <v>42095</v>
      </c>
      <c r="N51" s="14">
        <f t="shared" si="17"/>
        <v>287.40000000000873</v>
      </c>
      <c r="O51" s="14">
        <f t="shared" si="18"/>
        <v>287.40000000000873</v>
      </c>
      <c r="P51" s="6">
        <f t="shared" si="19"/>
        <v>97.625</v>
      </c>
      <c r="Q51" s="44">
        <f t="shared" si="10"/>
        <v>1098.28125</v>
      </c>
      <c r="R51" s="6">
        <f t="shared" si="20"/>
        <v>6.2550000000001091</v>
      </c>
      <c r="S51" s="22"/>
    </row>
    <row r="52" spans="1:19" hidden="1" x14ac:dyDescent="0.3">
      <c r="A52" s="7">
        <v>42156</v>
      </c>
      <c r="B52" s="8">
        <v>101746.7</v>
      </c>
      <c r="C52" s="8">
        <v>17314.75</v>
      </c>
      <c r="D52" s="9"/>
      <c r="E52" s="9">
        <v>3371.93</v>
      </c>
      <c r="F52" s="8"/>
      <c r="G52" s="9"/>
      <c r="H52" s="11">
        <f t="shared" si="12"/>
        <v>289.59999999999127</v>
      </c>
      <c r="I52" s="11">
        <f t="shared" si="13"/>
        <v>289.59999999999127</v>
      </c>
      <c r="J52" s="16">
        <f t="shared" si="14"/>
        <v>55.360000000000582</v>
      </c>
      <c r="K52" s="4">
        <f t="shared" si="15"/>
        <v>6.6749999999997272</v>
      </c>
      <c r="L52" s="1">
        <f t="shared" si="16"/>
        <v>31</v>
      </c>
      <c r="M52" s="17">
        <f t="shared" si="11"/>
        <v>42125</v>
      </c>
      <c r="N52" s="14">
        <f t="shared" si="17"/>
        <v>280.25806451612061</v>
      </c>
      <c r="O52" s="14">
        <f t="shared" si="18"/>
        <v>280.25806451612061</v>
      </c>
      <c r="P52" s="6">
        <f t="shared" si="19"/>
        <v>53.574193548387662</v>
      </c>
      <c r="Q52" s="6">
        <f t="shared" si="10"/>
        <v>602.70967741936124</v>
      </c>
      <c r="R52" s="6">
        <f t="shared" si="20"/>
        <v>6.4596774193545752</v>
      </c>
      <c r="S52" s="22"/>
    </row>
    <row r="53" spans="1:19" hidden="1" x14ac:dyDescent="0.3">
      <c r="A53" s="7">
        <v>42186</v>
      </c>
      <c r="B53" s="8">
        <v>101970.3</v>
      </c>
      <c r="C53" s="8">
        <v>17342.751</v>
      </c>
      <c r="D53" s="9"/>
      <c r="E53" s="9">
        <v>3378.12</v>
      </c>
      <c r="F53" s="8"/>
      <c r="G53" s="9"/>
      <c r="H53" s="11">
        <f t="shared" si="12"/>
        <v>223.60000000000582</v>
      </c>
      <c r="I53" s="11">
        <f t="shared" si="13"/>
        <v>223.60000000000582</v>
      </c>
      <c r="J53" s="16">
        <f t="shared" si="14"/>
        <v>28.001000000000204</v>
      </c>
      <c r="K53" s="4">
        <f t="shared" si="15"/>
        <v>6.1900000000000546</v>
      </c>
      <c r="L53" s="1">
        <f t="shared" si="16"/>
        <v>30</v>
      </c>
      <c r="M53" s="17">
        <f t="shared" si="11"/>
        <v>42156</v>
      </c>
      <c r="N53" s="14">
        <f t="shared" si="17"/>
        <v>223.60000000000582</v>
      </c>
      <c r="O53" s="14">
        <f t="shared" si="18"/>
        <v>223.60000000000582</v>
      </c>
      <c r="P53" s="6">
        <f t="shared" si="19"/>
        <v>28.001000000000204</v>
      </c>
      <c r="Q53" s="6">
        <f t="shared" si="10"/>
        <v>315.01125000000229</v>
      </c>
      <c r="R53" s="6">
        <f t="shared" si="20"/>
        <v>6.1900000000000546</v>
      </c>
      <c r="S53" s="22"/>
    </row>
    <row r="54" spans="1:19" hidden="1" x14ac:dyDescent="0.3">
      <c r="A54" s="7">
        <v>42217</v>
      </c>
      <c r="B54" s="8">
        <v>102166.39999999999</v>
      </c>
      <c r="C54" s="8">
        <v>17361.861000000001</v>
      </c>
      <c r="D54" s="9"/>
      <c r="E54" s="9">
        <v>3383.7829999999999</v>
      </c>
      <c r="F54" s="8"/>
      <c r="G54" s="9"/>
      <c r="H54" s="11">
        <f t="shared" si="12"/>
        <v>196.09999999999127</v>
      </c>
      <c r="I54" s="11">
        <f t="shared" si="13"/>
        <v>196.09999999999127</v>
      </c>
      <c r="J54" s="16">
        <f t="shared" si="14"/>
        <v>19.110000000000582</v>
      </c>
      <c r="K54" s="4">
        <f t="shared" si="15"/>
        <v>5.6630000000000109</v>
      </c>
      <c r="L54" s="1">
        <f t="shared" si="16"/>
        <v>31</v>
      </c>
      <c r="M54" s="17">
        <f t="shared" si="11"/>
        <v>42186</v>
      </c>
      <c r="N54" s="14">
        <f t="shared" si="17"/>
        <v>189.77419354837866</v>
      </c>
      <c r="O54" s="14">
        <f t="shared" si="18"/>
        <v>189.77419354837866</v>
      </c>
      <c r="P54" s="6">
        <f t="shared" si="19"/>
        <v>18.493548387097338</v>
      </c>
      <c r="Q54" s="6">
        <f t="shared" si="10"/>
        <v>208.05241935484506</v>
      </c>
      <c r="R54" s="6">
        <f t="shared" si="20"/>
        <v>5.4803225806451721</v>
      </c>
      <c r="S54" s="22"/>
    </row>
    <row r="55" spans="1:19" hidden="1" x14ac:dyDescent="0.3">
      <c r="A55" s="7">
        <v>42248</v>
      </c>
      <c r="B55" s="8">
        <v>102395</v>
      </c>
      <c r="C55" s="8">
        <v>17386.153999999999</v>
      </c>
      <c r="D55" s="9"/>
      <c r="E55" s="9">
        <v>3390.4760000000001</v>
      </c>
      <c r="F55" s="8"/>
      <c r="G55" s="9"/>
      <c r="H55" s="11">
        <f t="shared" si="12"/>
        <v>228.60000000000582</v>
      </c>
      <c r="I55" s="11">
        <f t="shared" si="13"/>
        <v>228.60000000000582</v>
      </c>
      <c r="J55" s="16">
        <f t="shared" si="14"/>
        <v>24.292999999997846</v>
      </c>
      <c r="K55" s="4">
        <f t="shared" si="15"/>
        <v>6.693000000000211</v>
      </c>
      <c r="L55" s="1">
        <f t="shared" si="16"/>
        <v>31</v>
      </c>
      <c r="M55" s="17">
        <f t="shared" si="11"/>
        <v>42217</v>
      </c>
      <c r="N55" s="14">
        <f t="shared" si="17"/>
        <v>221.22580645161855</v>
      </c>
      <c r="O55" s="14">
        <f t="shared" si="18"/>
        <v>221.22580645161855</v>
      </c>
      <c r="P55" s="6">
        <f t="shared" si="19"/>
        <v>23.509354838707594</v>
      </c>
      <c r="Q55" s="6">
        <f t="shared" si="10"/>
        <v>264.48024193546041</v>
      </c>
      <c r="R55" s="6">
        <f t="shared" si="20"/>
        <v>6.4770967741937531</v>
      </c>
      <c r="S55" s="22"/>
    </row>
    <row r="56" spans="1:19" hidden="1" x14ac:dyDescent="0.3">
      <c r="A56" s="7">
        <v>42278</v>
      </c>
      <c r="B56" s="8">
        <v>102656.7</v>
      </c>
      <c r="C56" s="8">
        <v>17425.169999999998</v>
      </c>
      <c r="D56" s="9"/>
      <c r="E56" s="9">
        <v>3396.8620000000001</v>
      </c>
      <c r="F56" s="8"/>
      <c r="G56" s="9"/>
      <c r="H56" s="11">
        <f t="shared" si="12"/>
        <v>261.69999999999709</v>
      </c>
      <c r="I56" s="11">
        <f t="shared" si="13"/>
        <v>261.69999999999709</v>
      </c>
      <c r="J56" s="16">
        <f t="shared" si="14"/>
        <v>39.015999999999622</v>
      </c>
      <c r="K56" s="4">
        <f t="shared" si="15"/>
        <v>6.3859999999999673</v>
      </c>
      <c r="L56" s="1">
        <f t="shared" si="16"/>
        <v>30</v>
      </c>
      <c r="M56" s="17">
        <f t="shared" si="11"/>
        <v>42248</v>
      </c>
      <c r="N56" s="14">
        <f t="shared" si="17"/>
        <v>261.69999999999709</v>
      </c>
      <c r="O56" s="14">
        <f t="shared" si="18"/>
        <v>261.69999999999709</v>
      </c>
      <c r="P56" s="6">
        <f t="shared" si="19"/>
        <v>39.015999999999622</v>
      </c>
      <c r="Q56" s="42">
        <f t="shared" si="10"/>
        <v>438.92999999999574</v>
      </c>
      <c r="R56" s="6">
        <f t="shared" si="20"/>
        <v>6.3859999999999673</v>
      </c>
      <c r="S56" s="22"/>
    </row>
    <row r="57" spans="1:19" hidden="1" x14ac:dyDescent="0.3">
      <c r="A57" s="7">
        <v>42309</v>
      </c>
      <c r="B57" s="8">
        <v>102972.4</v>
      </c>
      <c r="C57" s="8">
        <v>17539.392</v>
      </c>
      <c r="D57" s="9"/>
      <c r="E57" s="9">
        <v>3404.31</v>
      </c>
      <c r="F57" s="8"/>
      <c r="G57" s="9"/>
      <c r="H57" s="11">
        <f t="shared" si="12"/>
        <v>315.69999999999709</v>
      </c>
      <c r="I57" s="11">
        <f t="shared" si="13"/>
        <v>315.69999999999709</v>
      </c>
      <c r="J57" s="16">
        <f t="shared" si="14"/>
        <v>114.22200000000157</v>
      </c>
      <c r="K57" s="4">
        <f t="shared" si="15"/>
        <v>7.4479999999998654</v>
      </c>
      <c r="L57" s="1">
        <f t="shared" si="16"/>
        <v>31</v>
      </c>
      <c r="M57" s="17">
        <f t="shared" si="11"/>
        <v>42278</v>
      </c>
      <c r="N57" s="14">
        <f t="shared" si="17"/>
        <v>305.51612903225521</v>
      </c>
      <c r="O57" s="14">
        <f t="shared" si="18"/>
        <v>305.51612903225521</v>
      </c>
      <c r="P57" s="6">
        <f t="shared" si="19"/>
        <v>110.53741935484024</v>
      </c>
      <c r="Q57" s="42">
        <f t="shared" si="10"/>
        <v>1243.5459677419526</v>
      </c>
      <c r="R57" s="6">
        <f t="shared" si="20"/>
        <v>7.2077419354837406</v>
      </c>
      <c r="S57" s="22"/>
    </row>
    <row r="58" spans="1:19" hidden="1" x14ac:dyDescent="0.3">
      <c r="A58" s="7">
        <v>42339</v>
      </c>
      <c r="B58" s="8">
        <v>103313.4</v>
      </c>
      <c r="C58" s="8">
        <v>17672.922999999999</v>
      </c>
      <c r="D58" s="9"/>
      <c r="E58" s="9">
        <v>3411.6570000000002</v>
      </c>
      <c r="F58" s="8"/>
      <c r="G58" s="9"/>
      <c r="H58" s="11">
        <f t="shared" si="12"/>
        <v>341</v>
      </c>
      <c r="I58" s="11">
        <f t="shared" si="13"/>
        <v>341</v>
      </c>
      <c r="J58" s="16">
        <f t="shared" si="14"/>
        <v>133.53099999999904</v>
      </c>
      <c r="K58" s="4">
        <f t="shared" si="15"/>
        <v>7.3470000000002074</v>
      </c>
      <c r="L58" s="1">
        <f t="shared" si="16"/>
        <v>30</v>
      </c>
      <c r="M58" s="17">
        <f t="shared" si="11"/>
        <v>42309</v>
      </c>
      <c r="N58" s="14">
        <f t="shared" si="17"/>
        <v>341</v>
      </c>
      <c r="O58" s="14">
        <f t="shared" si="18"/>
        <v>341</v>
      </c>
      <c r="P58" s="6">
        <f t="shared" si="19"/>
        <v>133.53099999999904</v>
      </c>
      <c r="Q58" s="42">
        <f t="shared" si="10"/>
        <v>1502.2237499999892</v>
      </c>
      <c r="R58" s="6">
        <f t="shared" si="20"/>
        <v>7.3470000000002074</v>
      </c>
      <c r="S58" s="22"/>
    </row>
    <row r="59" spans="1:19" hidden="1" x14ac:dyDescent="0.3">
      <c r="A59" s="7">
        <v>42370</v>
      </c>
      <c r="B59" s="8">
        <v>103700</v>
      </c>
      <c r="C59" s="8">
        <v>17834.5</v>
      </c>
      <c r="D59" s="9"/>
      <c r="E59" s="9">
        <v>3418.7489999999998</v>
      </c>
      <c r="F59" s="8"/>
      <c r="G59" s="9"/>
      <c r="H59" s="11">
        <f t="shared" si="12"/>
        <v>386.60000000000582</v>
      </c>
      <c r="I59" s="11">
        <f t="shared" si="13"/>
        <v>386.60000000000582</v>
      </c>
      <c r="J59" s="16">
        <f t="shared" si="14"/>
        <v>161.57700000000114</v>
      </c>
      <c r="K59" s="4">
        <f t="shared" si="15"/>
        <v>7.0919999999996435</v>
      </c>
      <c r="L59" s="1">
        <f t="shared" si="16"/>
        <v>31</v>
      </c>
      <c r="M59" s="17">
        <f t="shared" si="11"/>
        <v>42339</v>
      </c>
      <c r="N59" s="14">
        <f t="shared" si="17"/>
        <v>374.12903225807014</v>
      </c>
      <c r="O59" s="14">
        <f t="shared" si="18"/>
        <v>374.12903225807014</v>
      </c>
      <c r="P59" s="6">
        <f t="shared" si="19"/>
        <v>156.36483870967854</v>
      </c>
      <c r="Q59" s="42">
        <f t="shared" si="10"/>
        <v>1759.1044354838834</v>
      </c>
      <c r="R59" s="6">
        <f t="shared" si="20"/>
        <v>6.8632258064512683</v>
      </c>
      <c r="S59" s="22"/>
    </row>
    <row r="60" spans="1:19" hidden="1" x14ac:dyDescent="0.3">
      <c r="A60" s="7">
        <v>42401</v>
      </c>
      <c r="B60" s="8">
        <v>104047</v>
      </c>
      <c r="C60" s="8">
        <v>18057.901999999998</v>
      </c>
      <c r="D60" s="9"/>
      <c r="E60" s="9">
        <v>3425.1190000000001</v>
      </c>
      <c r="F60" s="8"/>
      <c r="G60" s="9"/>
      <c r="H60" s="11">
        <f t="shared" si="12"/>
        <v>347</v>
      </c>
      <c r="I60" s="11">
        <f t="shared" si="13"/>
        <v>347</v>
      </c>
      <c r="J60" s="16">
        <f t="shared" si="14"/>
        <v>223.40199999999822</v>
      </c>
      <c r="K60" s="4">
        <f t="shared" si="15"/>
        <v>6.3700000000003456</v>
      </c>
      <c r="L60" s="1">
        <f t="shared" si="16"/>
        <v>31</v>
      </c>
      <c r="M60" s="17">
        <f t="shared" si="11"/>
        <v>42370</v>
      </c>
      <c r="N60" s="14">
        <f t="shared" si="17"/>
        <v>335.80645161290323</v>
      </c>
      <c r="O60" s="14">
        <f t="shared" si="18"/>
        <v>335.80645161290323</v>
      </c>
      <c r="P60" s="6">
        <f t="shared" si="19"/>
        <v>216.19548387096603</v>
      </c>
      <c r="Q60" s="42">
        <f t="shared" si="10"/>
        <v>2432.1991935483679</v>
      </c>
      <c r="R60" s="6">
        <f t="shared" si="20"/>
        <v>6.1645161290325925</v>
      </c>
      <c r="S60" s="22"/>
    </row>
    <row r="61" spans="1:19" hidden="1" x14ac:dyDescent="0.3">
      <c r="A61" s="7">
        <v>42430</v>
      </c>
      <c r="B61" s="8">
        <v>104381.4</v>
      </c>
      <c r="C61" s="8">
        <v>18259.197</v>
      </c>
      <c r="D61" s="9"/>
      <c r="E61" s="9">
        <v>3432.1550000000002</v>
      </c>
      <c r="F61" s="8"/>
      <c r="G61" s="9"/>
      <c r="H61" s="18">
        <f t="shared" si="12"/>
        <v>334.39999999999418</v>
      </c>
      <c r="I61" s="11">
        <f t="shared" si="13"/>
        <v>334.39999999999418</v>
      </c>
      <c r="J61" s="16">
        <f t="shared" si="14"/>
        <v>201.29500000000189</v>
      </c>
      <c r="K61" s="19">
        <f t="shared" si="15"/>
        <v>7.0360000000000582</v>
      </c>
      <c r="L61" s="1">
        <f t="shared" si="16"/>
        <v>29</v>
      </c>
      <c r="M61" s="17">
        <f t="shared" si="11"/>
        <v>42401</v>
      </c>
      <c r="N61" s="14">
        <f t="shared" si="17"/>
        <v>345.93103448275258</v>
      </c>
      <c r="O61" s="14">
        <f t="shared" si="18"/>
        <v>345.93103448275258</v>
      </c>
      <c r="P61" s="6">
        <f t="shared" si="19"/>
        <v>208.23620689655368</v>
      </c>
      <c r="Q61" s="42">
        <f t="shared" si="10"/>
        <v>2342.6573275862288</v>
      </c>
      <c r="R61" s="6">
        <f t="shared" si="20"/>
        <v>7.2786206896552326</v>
      </c>
      <c r="S61" s="22"/>
    </row>
    <row r="62" spans="1:19" hidden="1" x14ac:dyDescent="0.3">
      <c r="A62" s="7">
        <v>42461</v>
      </c>
      <c r="B62" s="8">
        <v>104713.3</v>
      </c>
      <c r="C62" s="8">
        <v>18451.855</v>
      </c>
      <c r="D62" s="9"/>
      <c r="E62" s="9">
        <v>3439.3009999999999</v>
      </c>
      <c r="F62" s="8"/>
      <c r="G62" s="9"/>
      <c r="H62" s="11">
        <f t="shared" si="12"/>
        <v>331.90000000000873</v>
      </c>
      <c r="I62" s="11">
        <f t="shared" si="13"/>
        <v>331.90000000000873</v>
      </c>
      <c r="J62" s="16">
        <f t="shared" si="14"/>
        <v>192.65799999999945</v>
      </c>
      <c r="K62" s="4">
        <f t="shared" si="15"/>
        <v>7.1459999999997308</v>
      </c>
      <c r="L62" s="1">
        <f t="shared" si="16"/>
        <v>31</v>
      </c>
      <c r="M62" s="17">
        <f t="shared" si="11"/>
        <v>42430</v>
      </c>
      <c r="N62" s="14">
        <f t="shared" si="17"/>
        <v>321.19354838710524</v>
      </c>
      <c r="O62" s="14">
        <f t="shared" si="18"/>
        <v>321.19354838710524</v>
      </c>
      <c r="P62" s="6">
        <f t="shared" si="19"/>
        <v>186.4432258064511</v>
      </c>
      <c r="Q62" s="42">
        <f t="shared" si="10"/>
        <v>2097.4862903225749</v>
      </c>
      <c r="R62" s="6">
        <f t="shared" si="20"/>
        <v>6.9154838709674813</v>
      </c>
      <c r="S62" s="22"/>
    </row>
    <row r="63" spans="1:19" hidden="1" x14ac:dyDescent="0.3">
      <c r="A63" s="7">
        <v>42491</v>
      </c>
      <c r="B63" s="8">
        <v>105035</v>
      </c>
      <c r="C63" s="8">
        <v>18572</v>
      </c>
      <c r="D63" s="9"/>
      <c r="E63" s="9">
        <v>3446.6860000000001</v>
      </c>
      <c r="F63" s="8"/>
      <c r="G63" s="9"/>
      <c r="H63" s="11">
        <f t="shared" si="12"/>
        <v>321.69999999999709</v>
      </c>
      <c r="I63" s="11">
        <f t="shared" si="13"/>
        <v>321.69999999999709</v>
      </c>
      <c r="J63" s="16">
        <f t="shared" si="14"/>
        <v>120.14500000000044</v>
      </c>
      <c r="K63" s="4">
        <f t="shared" si="15"/>
        <v>7.3850000000002183</v>
      </c>
      <c r="L63" s="1">
        <f t="shared" si="16"/>
        <v>30</v>
      </c>
      <c r="M63" s="17">
        <f t="shared" si="11"/>
        <v>42461</v>
      </c>
      <c r="N63" s="14">
        <f t="shared" si="17"/>
        <v>321.69999999999709</v>
      </c>
      <c r="O63" s="14">
        <f t="shared" si="18"/>
        <v>321.69999999999709</v>
      </c>
      <c r="P63" s="6">
        <f t="shared" si="19"/>
        <v>120.14500000000044</v>
      </c>
      <c r="Q63" s="44">
        <f t="shared" si="10"/>
        <v>1351.6312500000049</v>
      </c>
      <c r="R63" s="6">
        <f t="shared" si="20"/>
        <v>7.3850000000002183</v>
      </c>
      <c r="S63" s="22" t="s">
        <v>19</v>
      </c>
    </row>
    <row r="64" spans="1:19" hidden="1" x14ac:dyDescent="0.3">
      <c r="A64" s="7">
        <v>42522</v>
      </c>
      <c r="B64" s="8">
        <v>105078.1</v>
      </c>
      <c r="C64" s="8">
        <v>18615.192999999999</v>
      </c>
      <c r="D64" s="9"/>
      <c r="E64" s="9">
        <v>3453.8389999999999</v>
      </c>
      <c r="F64" s="8"/>
      <c r="G64" s="9">
        <v>226.19</v>
      </c>
      <c r="H64" s="11">
        <f t="shared" si="12"/>
        <v>43.100000000005821</v>
      </c>
      <c r="I64" s="11">
        <f t="shared" si="13"/>
        <v>269.29000000000582</v>
      </c>
      <c r="J64" s="16">
        <f t="shared" si="14"/>
        <v>43.192999999999302</v>
      </c>
      <c r="K64" s="4">
        <f t="shared" si="15"/>
        <v>7.1529999999997926</v>
      </c>
      <c r="L64" s="1">
        <f t="shared" si="16"/>
        <v>31</v>
      </c>
      <c r="M64" s="17">
        <f t="shared" si="11"/>
        <v>42491</v>
      </c>
      <c r="N64" s="14">
        <f t="shared" si="17"/>
        <v>41.709677419360467</v>
      </c>
      <c r="O64" s="14">
        <f t="shared" si="18"/>
        <v>260.6032258064572</v>
      </c>
      <c r="P64" s="6">
        <f t="shared" si="19"/>
        <v>41.799677419354161</v>
      </c>
      <c r="Q64" s="42">
        <f t="shared" si="10"/>
        <v>470.24637096773432</v>
      </c>
      <c r="R64" s="6">
        <f t="shared" si="20"/>
        <v>6.9222580645159288</v>
      </c>
      <c r="S64" s="22"/>
    </row>
    <row r="65" spans="1:19" hidden="1" x14ac:dyDescent="0.3">
      <c r="A65" s="7">
        <v>42552</v>
      </c>
      <c r="B65" s="8">
        <v>104858</v>
      </c>
      <c r="C65" s="8">
        <v>18649.14</v>
      </c>
      <c r="D65" s="9"/>
      <c r="E65" s="9">
        <v>3461.1046999999999</v>
      </c>
      <c r="F65" s="8"/>
      <c r="G65" s="9">
        <v>453.01</v>
      </c>
      <c r="H65" s="11">
        <f t="shared" si="12"/>
        <v>-220.10000000000582</v>
      </c>
      <c r="I65" s="11">
        <f t="shared" si="13"/>
        <v>232.90999999999417</v>
      </c>
      <c r="J65" s="16">
        <f t="shared" si="14"/>
        <v>33.947000000000116</v>
      </c>
      <c r="K65" s="4">
        <f t="shared" si="15"/>
        <v>7.2656999999999243</v>
      </c>
      <c r="L65" s="1">
        <f t="shared" si="16"/>
        <v>30</v>
      </c>
      <c r="M65" s="17">
        <f t="shared" si="11"/>
        <v>42522</v>
      </c>
      <c r="N65" s="14">
        <f t="shared" si="17"/>
        <v>-220.10000000000582</v>
      </c>
      <c r="O65" s="14">
        <f t="shared" si="18"/>
        <v>232.90999999999417</v>
      </c>
      <c r="P65" s="6">
        <f t="shared" si="19"/>
        <v>33.947000000000116</v>
      </c>
      <c r="Q65" s="42">
        <f t="shared" si="10"/>
        <v>381.90375000000131</v>
      </c>
      <c r="R65" s="6">
        <f t="shared" si="20"/>
        <v>7.2656999999999243</v>
      </c>
      <c r="S65" s="22"/>
    </row>
    <row r="66" spans="1:19" hidden="1" x14ac:dyDescent="0.3">
      <c r="A66" s="7">
        <v>42583</v>
      </c>
      <c r="B66" s="8">
        <v>104520</v>
      </c>
      <c r="C66" s="8">
        <v>18674.32</v>
      </c>
      <c r="D66" s="9"/>
      <c r="E66" s="9">
        <v>3469.232</v>
      </c>
      <c r="F66" s="8"/>
      <c r="G66" s="9">
        <v>574.39</v>
      </c>
      <c r="H66" s="11">
        <f t="shared" si="12"/>
        <v>-338</v>
      </c>
      <c r="I66" s="11">
        <f t="shared" si="13"/>
        <v>236.39</v>
      </c>
      <c r="J66" s="16">
        <f t="shared" si="14"/>
        <v>25.180000000000291</v>
      </c>
      <c r="K66" s="4">
        <f t="shared" si="15"/>
        <v>8.1273000000001048</v>
      </c>
      <c r="L66" s="1">
        <f t="shared" si="16"/>
        <v>31</v>
      </c>
      <c r="M66" s="17">
        <f t="shared" ref="M66:M96" si="21">EDATE(A66,-1)</f>
        <v>42552</v>
      </c>
      <c r="N66" s="14">
        <f t="shared" si="17"/>
        <v>-327.09677419354836</v>
      </c>
      <c r="O66" s="14">
        <f t="shared" si="18"/>
        <v>228.76451612903224</v>
      </c>
      <c r="P66" s="6">
        <f t="shared" si="19"/>
        <v>24.367741935484155</v>
      </c>
      <c r="Q66" s="42">
        <f t="shared" si="10"/>
        <v>274.13709677419672</v>
      </c>
      <c r="R66" s="6">
        <f t="shared" si="20"/>
        <v>7.8651290322581664</v>
      </c>
      <c r="S66" s="22" t="s">
        <v>17</v>
      </c>
    </row>
    <row r="67" spans="1:19" hidden="1" x14ac:dyDescent="0.3">
      <c r="A67" s="7">
        <v>42614</v>
      </c>
      <c r="B67" s="8">
        <v>104200.5</v>
      </c>
      <c r="C67" s="8">
        <v>18699.147000000001</v>
      </c>
      <c r="D67" s="9"/>
      <c r="E67" s="9">
        <v>3476.3110000000001</v>
      </c>
      <c r="F67" s="8"/>
      <c r="G67" s="9">
        <v>543.4</v>
      </c>
      <c r="H67" s="11">
        <f t="shared" ref="H67:H96" si="22">B67-B66</f>
        <v>-319.5</v>
      </c>
      <c r="I67" s="11">
        <f t="shared" ref="I67:I96" si="23">H67+G67</f>
        <v>223.89999999999998</v>
      </c>
      <c r="J67" s="16">
        <f t="shared" ref="J67:J96" si="24">C67-C66</f>
        <v>24.827000000001135</v>
      </c>
      <c r="K67" s="4">
        <f t="shared" ref="K67:K96" si="25">E67-E66</f>
        <v>7.0790000000001783</v>
      </c>
      <c r="L67" s="1">
        <f t="shared" ref="L67:L96" si="26">A67-A66</f>
        <v>31</v>
      </c>
      <c r="M67" s="17">
        <f t="shared" si="21"/>
        <v>42583</v>
      </c>
      <c r="N67" s="14">
        <f t="shared" ref="N67:N96" si="27">H67/L67*Dertig</f>
        <v>-309.19354838709677</v>
      </c>
      <c r="O67" s="14">
        <f t="shared" ref="O67:O96" si="28">I67/L67*Dertig</f>
        <v>216.67741935483869</v>
      </c>
      <c r="P67" s="6">
        <f t="shared" ref="P67:P96" si="29">J67/L67*Dertig</f>
        <v>24.026129032259163</v>
      </c>
      <c r="Q67" s="42">
        <f t="shared" si="10"/>
        <v>270.29395161291558</v>
      </c>
      <c r="R67" s="6">
        <f t="shared" ref="R67:R96" si="30">K67/L67*Dertig</f>
        <v>6.8506451612904957</v>
      </c>
      <c r="S67" s="22"/>
    </row>
    <row r="68" spans="1:19" hidden="1" x14ac:dyDescent="0.3">
      <c r="A68" s="7">
        <v>42644</v>
      </c>
      <c r="B68" s="8">
        <v>104018.7</v>
      </c>
      <c r="C68" s="8">
        <v>18723.776999999998</v>
      </c>
      <c r="D68" s="9"/>
      <c r="E68" s="9">
        <v>3483.2849999999999</v>
      </c>
      <c r="F68" s="8"/>
      <c r="G68" s="9">
        <v>422.46</v>
      </c>
      <c r="H68" s="11">
        <f t="shared" si="22"/>
        <v>-181.80000000000291</v>
      </c>
      <c r="I68" s="11">
        <f t="shared" si="23"/>
        <v>240.65999999999707</v>
      </c>
      <c r="J68" s="16">
        <f t="shared" si="24"/>
        <v>24.629999999997381</v>
      </c>
      <c r="K68" s="4">
        <f t="shared" si="25"/>
        <v>6.9739999999997053</v>
      </c>
      <c r="L68" s="1">
        <f t="shared" si="26"/>
        <v>30</v>
      </c>
      <c r="M68" s="17">
        <f t="shared" si="21"/>
        <v>42614</v>
      </c>
      <c r="N68" s="14">
        <f t="shared" si="27"/>
        <v>-181.80000000000291</v>
      </c>
      <c r="O68" s="14">
        <f t="shared" si="28"/>
        <v>240.65999999999707</v>
      </c>
      <c r="P68" s="6">
        <f t="shared" si="29"/>
        <v>24.629999999997381</v>
      </c>
      <c r="Q68" s="42">
        <f t="shared" ref="Q68:Q96" si="31">P68*11.25</f>
        <v>277.08749999997053</v>
      </c>
      <c r="R68" s="6">
        <f t="shared" si="30"/>
        <v>6.9739999999997053</v>
      </c>
      <c r="S68" s="22"/>
    </row>
    <row r="69" spans="1:19" hidden="1" x14ac:dyDescent="0.3">
      <c r="A69" s="7">
        <v>42675</v>
      </c>
      <c r="B69" s="8">
        <v>104114.2</v>
      </c>
      <c r="C69" s="8">
        <v>18845.764999999999</v>
      </c>
      <c r="D69" s="9"/>
      <c r="E69" s="9">
        <v>3490.4259999999999</v>
      </c>
      <c r="F69" s="8"/>
      <c r="G69" s="9">
        <v>242.86</v>
      </c>
      <c r="H69" s="11">
        <f t="shared" si="22"/>
        <v>95.5</v>
      </c>
      <c r="I69" s="11">
        <f t="shared" si="23"/>
        <v>338.36</v>
      </c>
      <c r="J69" s="16">
        <f t="shared" si="24"/>
        <v>121.98800000000119</v>
      </c>
      <c r="K69" s="4">
        <f t="shared" si="25"/>
        <v>7.1410000000000764</v>
      </c>
      <c r="L69" s="1">
        <f t="shared" si="26"/>
        <v>31</v>
      </c>
      <c r="M69" s="17">
        <f t="shared" si="21"/>
        <v>42644</v>
      </c>
      <c r="N69" s="14">
        <f t="shared" si="27"/>
        <v>92.41935483870968</v>
      </c>
      <c r="O69" s="14">
        <f t="shared" si="28"/>
        <v>327.44516129032263</v>
      </c>
      <c r="P69" s="6">
        <f t="shared" si="29"/>
        <v>118.0529032258076</v>
      </c>
      <c r="Q69" s="42">
        <f t="shared" si="31"/>
        <v>1328.0951612903355</v>
      </c>
      <c r="R69" s="6">
        <f t="shared" si="30"/>
        <v>6.9106451612903967</v>
      </c>
      <c r="S69" s="22"/>
    </row>
    <row r="70" spans="1:19" hidden="1" x14ac:dyDescent="0.3">
      <c r="A70" s="7">
        <v>42705</v>
      </c>
      <c r="B70" s="8">
        <v>104369.1</v>
      </c>
      <c r="C70" s="8">
        <v>19056.595000000001</v>
      </c>
      <c r="D70" s="9"/>
      <c r="E70" s="9">
        <v>3496.6640000000002</v>
      </c>
      <c r="F70" s="8"/>
      <c r="G70" s="9">
        <v>82.87</v>
      </c>
      <c r="H70" s="11">
        <f t="shared" si="22"/>
        <v>254.90000000000873</v>
      </c>
      <c r="I70" s="11">
        <f t="shared" si="23"/>
        <v>337.77000000000874</v>
      </c>
      <c r="J70" s="16">
        <f t="shared" si="24"/>
        <v>210.83000000000175</v>
      </c>
      <c r="K70" s="4">
        <f t="shared" si="25"/>
        <v>6.2380000000002838</v>
      </c>
      <c r="L70" s="1">
        <f t="shared" si="26"/>
        <v>30</v>
      </c>
      <c r="M70" s="17">
        <f t="shared" si="21"/>
        <v>42675</v>
      </c>
      <c r="N70" s="14">
        <f t="shared" si="27"/>
        <v>254.90000000000873</v>
      </c>
      <c r="O70" s="14">
        <f t="shared" si="28"/>
        <v>337.77000000000874</v>
      </c>
      <c r="P70" s="6">
        <f t="shared" si="29"/>
        <v>210.83000000000175</v>
      </c>
      <c r="Q70" s="42">
        <f t="shared" si="31"/>
        <v>2371.8375000000196</v>
      </c>
      <c r="R70" s="6">
        <f t="shared" si="30"/>
        <v>6.2380000000002838</v>
      </c>
      <c r="S70" s="22"/>
    </row>
    <row r="71" spans="1:19" x14ac:dyDescent="0.3">
      <c r="A71" s="7">
        <v>42736</v>
      </c>
      <c r="B71" s="8">
        <v>104678.7</v>
      </c>
      <c r="C71" s="8">
        <v>19322.221000000001</v>
      </c>
      <c r="D71" s="9"/>
      <c r="E71" s="9">
        <v>3503.5709999999999</v>
      </c>
      <c r="F71" s="8"/>
      <c r="G71" s="9">
        <v>49.18</v>
      </c>
      <c r="H71" s="11">
        <f t="shared" si="22"/>
        <v>309.59999999999127</v>
      </c>
      <c r="I71" s="11">
        <f t="shared" si="23"/>
        <v>358.77999999999128</v>
      </c>
      <c r="J71" s="16">
        <f t="shared" si="24"/>
        <v>265.6260000000002</v>
      </c>
      <c r="K71" s="4">
        <f t="shared" si="25"/>
        <v>6.906999999999698</v>
      </c>
      <c r="L71" s="1">
        <f t="shared" si="26"/>
        <v>31</v>
      </c>
      <c r="M71" s="17">
        <f t="shared" si="21"/>
        <v>42705</v>
      </c>
      <c r="N71" s="14">
        <f t="shared" si="27"/>
        <v>299.61290322579799</v>
      </c>
      <c r="O71" s="14">
        <f t="shared" si="28"/>
        <v>347.2064516128948</v>
      </c>
      <c r="P71" s="6">
        <f t="shared" si="29"/>
        <v>257.05741935483894</v>
      </c>
      <c r="Q71" s="42">
        <f t="shared" si="31"/>
        <v>2891.895967741938</v>
      </c>
      <c r="R71" s="6">
        <f t="shared" si="30"/>
        <v>6.684193548386804</v>
      </c>
      <c r="S71" s="22"/>
    </row>
    <row r="72" spans="1:19" x14ac:dyDescent="0.3">
      <c r="A72" s="7">
        <v>42767</v>
      </c>
      <c r="B72" s="8">
        <v>105008.9</v>
      </c>
      <c r="C72" s="8">
        <v>19678</v>
      </c>
      <c r="D72" s="9"/>
      <c r="E72" s="9">
        <v>3509.6419999999998</v>
      </c>
      <c r="F72" s="8"/>
      <c r="G72" s="9">
        <v>60.78</v>
      </c>
      <c r="H72" s="18">
        <f t="shared" si="22"/>
        <v>330.19999999999709</v>
      </c>
      <c r="I72" s="11">
        <f t="shared" si="23"/>
        <v>390.97999999999706</v>
      </c>
      <c r="J72" s="16">
        <f t="shared" si="24"/>
        <v>355.77899999999863</v>
      </c>
      <c r="K72" s="19">
        <f t="shared" si="25"/>
        <v>6.0709999999999127</v>
      </c>
      <c r="L72" s="1">
        <f t="shared" si="26"/>
        <v>31</v>
      </c>
      <c r="M72" s="17">
        <f t="shared" si="21"/>
        <v>42736</v>
      </c>
      <c r="N72" s="14">
        <f t="shared" si="27"/>
        <v>319.54838709677136</v>
      </c>
      <c r="O72" s="14">
        <f t="shared" si="28"/>
        <v>378.36774193548104</v>
      </c>
      <c r="P72" s="6">
        <f t="shared" si="29"/>
        <v>344.30225806451477</v>
      </c>
      <c r="Q72" s="42">
        <f t="shared" si="31"/>
        <v>3873.4004032257913</v>
      </c>
      <c r="R72" s="6">
        <f t="shared" si="30"/>
        <v>5.8751612903224961</v>
      </c>
      <c r="S72" s="22" t="s">
        <v>18</v>
      </c>
    </row>
    <row r="73" spans="1:19" x14ac:dyDescent="0.3">
      <c r="A73" s="7">
        <v>42795</v>
      </c>
      <c r="B73" s="8">
        <v>105192.9</v>
      </c>
      <c r="C73" s="8">
        <v>19903.84</v>
      </c>
      <c r="D73" s="9"/>
      <c r="E73" s="9">
        <v>3515.4940000000001</v>
      </c>
      <c r="F73" s="8">
        <v>282281</v>
      </c>
      <c r="G73" s="9">
        <v>112.48</v>
      </c>
      <c r="H73" s="11">
        <f t="shared" si="22"/>
        <v>184</v>
      </c>
      <c r="I73" s="11">
        <f t="shared" si="23"/>
        <v>296.48</v>
      </c>
      <c r="J73" s="16">
        <f t="shared" si="24"/>
        <v>225.84000000000015</v>
      </c>
      <c r="K73" s="4">
        <f t="shared" si="25"/>
        <v>5.8520000000003165</v>
      </c>
      <c r="L73" s="1">
        <f t="shared" si="26"/>
        <v>28</v>
      </c>
      <c r="M73" s="17">
        <f t="shared" si="21"/>
        <v>42767</v>
      </c>
      <c r="N73" s="14">
        <f t="shared" si="27"/>
        <v>197.14285714285714</v>
      </c>
      <c r="O73" s="14">
        <f t="shared" si="28"/>
        <v>317.65714285714284</v>
      </c>
      <c r="P73" s="6">
        <f t="shared" si="29"/>
        <v>241.97142857142873</v>
      </c>
      <c r="Q73" s="42">
        <f t="shared" si="31"/>
        <v>2722.1785714285734</v>
      </c>
      <c r="R73" s="6">
        <f t="shared" si="30"/>
        <v>6.2700000000003397</v>
      </c>
      <c r="S73" s="22"/>
    </row>
    <row r="74" spans="1:19" x14ac:dyDescent="0.3">
      <c r="A74" s="7">
        <v>42826</v>
      </c>
      <c r="B74" s="8">
        <v>105150.9</v>
      </c>
      <c r="C74" s="8">
        <v>20063.741000000002</v>
      </c>
      <c r="D74" s="9"/>
      <c r="E74" s="9">
        <v>3522.4209999999998</v>
      </c>
      <c r="F74" s="8">
        <v>318831</v>
      </c>
      <c r="G74" s="9">
        <f>(F74-F73)/100</f>
        <v>365.5</v>
      </c>
      <c r="H74" s="11">
        <f t="shared" si="22"/>
        <v>-42</v>
      </c>
      <c r="I74" s="11">
        <f t="shared" si="23"/>
        <v>323.5</v>
      </c>
      <c r="J74" s="16">
        <f t="shared" si="24"/>
        <v>159.90100000000166</v>
      </c>
      <c r="K74" s="4">
        <f t="shared" si="25"/>
        <v>6.9269999999996799</v>
      </c>
      <c r="L74" s="1">
        <f t="shared" si="26"/>
        <v>31</v>
      </c>
      <c r="M74" s="17">
        <f t="shared" si="21"/>
        <v>42795</v>
      </c>
      <c r="N74" s="14">
        <f t="shared" si="27"/>
        <v>-40.645161290322577</v>
      </c>
      <c r="O74" s="14">
        <f t="shared" si="28"/>
        <v>313.06451612903226</v>
      </c>
      <c r="P74" s="6">
        <f t="shared" si="29"/>
        <v>154.74290322580805</v>
      </c>
      <c r="Q74" s="42">
        <f t="shared" si="31"/>
        <v>1740.8576612903405</v>
      </c>
      <c r="R74" s="6">
        <f t="shared" si="30"/>
        <v>6.7035483870964638</v>
      </c>
      <c r="S74" s="22"/>
    </row>
    <row r="75" spans="1:19" x14ac:dyDescent="0.3">
      <c r="A75" s="7">
        <v>42856</v>
      </c>
      <c r="B75" s="8">
        <v>104946.8</v>
      </c>
      <c r="C75" s="8">
        <v>20168.324000000001</v>
      </c>
      <c r="D75" s="9"/>
      <c r="E75" s="9">
        <v>3528.5929999999998</v>
      </c>
      <c r="F75" s="8">
        <v>369701</v>
      </c>
      <c r="G75" s="9">
        <f>(F75-F74)/100</f>
        <v>508.7</v>
      </c>
      <c r="H75" s="11">
        <f t="shared" si="22"/>
        <v>-204.09999999999127</v>
      </c>
      <c r="I75" s="11">
        <f t="shared" si="23"/>
        <v>304.60000000000872</v>
      </c>
      <c r="J75" s="16">
        <f t="shared" si="24"/>
        <v>104.58299999999872</v>
      </c>
      <c r="K75" s="4">
        <f t="shared" si="25"/>
        <v>6.1720000000000255</v>
      </c>
      <c r="L75" s="1">
        <f t="shared" si="26"/>
        <v>30</v>
      </c>
      <c r="M75" s="17">
        <f t="shared" si="21"/>
        <v>42826</v>
      </c>
      <c r="N75" s="14">
        <f t="shared" si="27"/>
        <v>-204.09999999999127</v>
      </c>
      <c r="O75" s="14">
        <f t="shared" si="28"/>
        <v>304.60000000000872</v>
      </c>
      <c r="P75" s="6">
        <f t="shared" si="29"/>
        <v>104.58299999999872</v>
      </c>
      <c r="Q75" s="44">
        <f t="shared" si="31"/>
        <v>1176.5587499999856</v>
      </c>
      <c r="R75" s="6">
        <f t="shared" si="30"/>
        <v>6.1720000000000255</v>
      </c>
      <c r="S75" s="22"/>
    </row>
    <row r="76" spans="1:19" x14ac:dyDescent="0.3">
      <c r="A76" s="7">
        <v>42887</v>
      </c>
      <c r="B76" s="8">
        <v>104635</v>
      </c>
      <c r="C76" s="8">
        <v>20222.346000000001</v>
      </c>
      <c r="D76" s="9"/>
      <c r="E76" s="9">
        <v>3535.7629999999999</v>
      </c>
      <c r="F76" s="8">
        <v>427065</v>
      </c>
      <c r="G76" s="9">
        <v>565.1</v>
      </c>
      <c r="H76" s="11">
        <f t="shared" si="22"/>
        <v>-311.80000000000291</v>
      </c>
      <c r="I76" s="11">
        <f t="shared" si="23"/>
        <v>253.29999999999711</v>
      </c>
      <c r="J76" s="16">
        <f t="shared" si="24"/>
        <v>54.022000000000844</v>
      </c>
      <c r="K76" s="4">
        <f t="shared" si="25"/>
        <v>7.1700000000000728</v>
      </c>
      <c r="L76" s="1">
        <f t="shared" si="26"/>
        <v>31</v>
      </c>
      <c r="M76" s="17">
        <f t="shared" si="21"/>
        <v>42856</v>
      </c>
      <c r="N76" s="14">
        <f t="shared" si="27"/>
        <v>-301.74193548387382</v>
      </c>
      <c r="O76" s="14">
        <f t="shared" si="28"/>
        <v>245.12903225806173</v>
      </c>
      <c r="P76" s="6">
        <f t="shared" si="29"/>
        <v>52.279354838710489</v>
      </c>
      <c r="Q76" s="42">
        <f t="shared" si="31"/>
        <v>588.14274193549295</v>
      </c>
      <c r="R76" s="6">
        <f t="shared" si="30"/>
        <v>6.9387096774194248</v>
      </c>
      <c r="S76" s="22"/>
    </row>
    <row r="77" spans="1:19" x14ac:dyDescent="0.3">
      <c r="A77" s="7">
        <v>42917</v>
      </c>
      <c r="B77" s="8">
        <v>104224</v>
      </c>
      <c r="C77" s="8">
        <v>20246.316999999999</v>
      </c>
      <c r="D77" s="9"/>
      <c r="E77" s="9">
        <v>3542.43</v>
      </c>
      <c r="F77" s="8">
        <v>489267</v>
      </c>
      <c r="G77" s="9">
        <v>612.5</v>
      </c>
      <c r="H77" s="11">
        <f t="shared" si="22"/>
        <v>-411</v>
      </c>
      <c r="I77" s="11">
        <f t="shared" si="23"/>
        <v>201.5</v>
      </c>
      <c r="J77" s="16">
        <f t="shared" si="24"/>
        <v>23.97099999999773</v>
      </c>
      <c r="K77" s="4">
        <f t="shared" si="25"/>
        <v>6.6669999999999163</v>
      </c>
      <c r="L77" s="1">
        <f t="shared" si="26"/>
        <v>30</v>
      </c>
      <c r="M77" s="17">
        <f t="shared" si="21"/>
        <v>42887</v>
      </c>
      <c r="N77" s="14">
        <f t="shared" si="27"/>
        <v>-411</v>
      </c>
      <c r="O77" s="14">
        <f t="shared" si="28"/>
        <v>201.5</v>
      </c>
      <c r="P77" s="6">
        <f t="shared" si="29"/>
        <v>23.97099999999773</v>
      </c>
      <c r="Q77" s="42">
        <f t="shared" si="31"/>
        <v>269.67374999997446</v>
      </c>
      <c r="R77" s="6">
        <f t="shared" si="30"/>
        <v>6.6669999999999163</v>
      </c>
      <c r="S77" s="22"/>
    </row>
    <row r="78" spans="1:19" x14ac:dyDescent="0.3">
      <c r="A78" s="7">
        <v>42948</v>
      </c>
      <c r="B78" s="8">
        <v>103880.2</v>
      </c>
      <c r="C78" s="8">
        <v>20267.898000000001</v>
      </c>
      <c r="D78" s="9"/>
      <c r="E78" s="9">
        <v>3548.1210000000001</v>
      </c>
      <c r="F78" s="8">
        <v>543897</v>
      </c>
      <c r="G78" s="9">
        <v>537.6</v>
      </c>
      <c r="H78" s="18">
        <f t="shared" si="22"/>
        <v>-343.80000000000291</v>
      </c>
      <c r="I78" s="11">
        <f t="shared" si="23"/>
        <v>193.79999999999711</v>
      </c>
      <c r="J78" s="16">
        <f t="shared" si="24"/>
        <v>21.58100000000195</v>
      </c>
      <c r="K78" s="19">
        <f t="shared" si="25"/>
        <v>5.6910000000002583</v>
      </c>
      <c r="L78" s="1">
        <f t="shared" si="26"/>
        <v>31</v>
      </c>
      <c r="M78" s="17">
        <f t="shared" si="21"/>
        <v>42917</v>
      </c>
      <c r="N78" s="14">
        <f t="shared" si="27"/>
        <v>-332.70967741935766</v>
      </c>
      <c r="O78" s="14">
        <f t="shared" si="28"/>
        <v>187.54838709677139</v>
      </c>
      <c r="P78" s="6">
        <f t="shared" si="29"/>
        <v>20.884838709679304</v>
      </c>
      <c r="Q78" s="42">
        <f t="shared" si="31"/>
        <v>234.95443548389218</v>
      </c>
      <c r="R78" s="6">
        <f t="shared" si="30"/>
        <v>5.5074193548389596</v>
      </c>
      <c r="S78" s="22"/>
    </row>
    <row r="79" spans="1:19" x14ac:dyDescent="0.3">
      <c r="A79" s="7">
        <v>42979</v>
      </c>
      <c r="B79" s="8">
        <v>103665.60000000001</v>
      </c>
      <c r="C79" s="8">
        <v>20294.128000000001</v>
      </c>
      <c r="D79" s="9"/>
      <c r="E79" s="9">
        <v>3554.8490000000002</v>
      </c>
      <c r="F79" s="8">
        <v>591167</v>
      </c>
      <c r="G79" s="9">
        <v>465.01</v>
      </c>
      <c r="H79" s="11">
        <f t="shared" si="22"/>
        <v>-214.59999999999127</v>
      </c>
      <c r="I79" s="11">
        <f t="shared" si="23"/>
        <v>250.41000000000872</v>
      </c>
      <c r="J79" s="16">
        <f t="shared" si="24"/>
        <v>26.229999999999563</v>
      </c>
      <c r="K79" s="4">
        <f t="shared" si="25"/>
        <v>6.7280000000000655</v>
      </c>
      <c r="L79" s="1">
        <f t="shared" si="26"/>
        <v>31</v>
      </c>
      <c r="M79" s="17">
        <f t="shared" si="21"/>
        <v>42948</v>
      </c>
      <c r="N79" s="14">
        <f t="shared" si="27"/>
        <v>-207.67741935483028</v>
      </c>
      <c r="O79" s="14">
        <f t="shared" si="28"/>
        <v>242.33225806452455</v>
      </c>
      <c r="P79" s="6">
        <f t="shared" si="29"/>
        <v>25.383870967741515</v>
      </c>
      <c r="Q79" s="42">
        <f t="shared" si="31"/>
        <v>285.56854838709205</v>
      </c>
      <c r="R79" s="6">
        <f t="shared" si="30"/>
        <v>6.5109677419355467</v>
      </c>
      <c r="S79" s="22"/>
    </row>
    <row r="80" spans="1:19" x14ac:dyDescent="0.3">
      <c r="A80" s="7">
        <v>43009</v>
      </c>
      <c r="B80" s="8">
        <v>103517.7</v>
      </c>
      <c r="C80" s="8">
        <v>20336.662</v>
      </c>
      <c r="D80" s="9"/>
      <c r="E80" s="9">
        <v>3559.76</v>
      </c>
      <c r="F80" s="8">
        <v>628965</v>
      </c>
      <c r="G80" s="9">
        <v>366.3</v>
      </c>
      <c r="H80" s="18">
        <f t="shared" si="22"/>
        <v>-147.90000000000873</v>
      </c>
      <c r="I80" s="11">
        <f t="shared" si="23"/>
        <v>218.39999999999128</v>
      </c>
      <c r="J80" s="16">
        <f t="shared" si="24"/>
        <v>42.533999999999651</v>
      </c>
      <c r="K80" s="19">
        <f t="shared" si="25"/>
        <v>4.9110000000000582</v>
      </c>
      <c r="L80" s="1">
        <f t="shared" si="26"/>
        <v>30</v>
      </c>
      <c r="M80" s="17">
        <f t="shared" si="21"/>
        <v>42979</v>
      </c>
      <c r="N80" s="14">
        <f t="shared" si="27"/>
        <v>-147.90000000000873</v>
      </c>
      <c r="O80" s="14">
        <f t="shared" si="28"/>
        <v>218.39999999999128</v>
      </c>
      <c r="P80" s="6">
        <f t="shared" si="29"/>
        <v>42.533999999999651</v>
      </c>
      <c r="Q80" s="42">
        <f t="shared" si="31"/>
        <v>478.50749999999607</v>
      </c>
      <c r="R80" s="6">
        <f t="shared" si="30"/>
        <v>4.9110000000000582</v>
      </c>
      <c r="S80" s="22"/>
    </row>
    <row r="81" spans="1:19" x14ac:dyDescent="0.3">
      <c r="A81" s="7">
        <v>43040</v>
      </c>
      <c r="B81" s="8">
        <v>103685.1</v>
      </c>
      <c r="C81" s="8">
        <v>20421.189999999999</v>
      </c>
      <c r="D81" s="9"/>
      <c r="E81" s="9">
        <v>3565.1680000000001</v>
      </c>
      <c r="F81" s="8">
        <v>651445</v>
      </c>
      <c r="G81" s="9">
        <v>220.44</v>
      </c>
      <c r="H81" s="18">
        <f t="shared" si="22"/>
        <v>167.40000000000873</v>
      </c>
      <c r="I81" s="11">
        <f t="shared" si="23"/>
        <v>387.84000000000873</v>
      </c>
      <c r="J81" s="16">
        <f t="shared" si="24"/>
        <v>84.527999999998428</v>
      </c>
      <c r="K81" s="19">
        <f t="shared" si="25"/>
        <v>5.4079999999999018</v>
      </c>
      <c r="L81" s="1">
        <f t="shared" si="26"/>
        <v>31</v>
      </c>
      <c r="M81" s="17">
        <f t="shared" si="21"/>
        <v>43009</v>
      </c>
      <c r="N81" s="14">
        <f t="shared" si="27"/>
        <v>162.00000000000847</v>
      </c>
      <c r="O81" s="14">
        <f t="shared" si="28"/>
        <v>375.32903225807297</v>
      </c>
      <c r="P81" s="6">
        <f t="shared" si="29"/>
        <v>81.801290322579121</v>
      </c>
      <c r="Q81" s="42">
        <f t="shared" si="31"/>
        <v>920.26451612901508</v>
      </c>
      <c r="R81" s="6">
        <f t="shared" si="30"/>
        <v>5.233548387096679</v>
      </c>
      <c r="S81" s="22"/>
    </row>
    <row r="82" spans="1:19" x14ac:dyDescent="0.3">
      <c r="A82" s="7">
        <v>43070</v>
      </c>
      <c r="B82" s="8">
        <v>104004</v>
      </c>
      <c r="C82" s="8">
        <v>20592.058000000001</v>
      </c>
      <c r="D82" s="9"/>
      <c r="E82" s="9">
        <v>3570.9859999999999</v>
      </c>
      <c r="F82" s="8">
        <v>660886</v>
      </c>
      <c r="G82" s="9">
        <v>91.54</v>
      </c>
      <c r="H82" s="11">
        <f t="shared" si="22"/>
        <v>318.89999999999418</v>
      </c>
      <c r="I82" s="11">
        <f t="shared" si="23"/>
        <v>410.4399999999942</v>
      </c>
      <c r="J82" s="16">
        <f t="shared" si="24"/>
        <v>170.86800000000221</v>
      </c>
      <c r="K82" s="4">
        <f t="shared" si="25"/>
        <v>5.8179999999997563</v>
      </c>
      <c r="L82" s="1">
        <f t="shared" si="26"/>
        <v>30</v>
      </c>
      <c r="M82" s="17">
        <f t="shared" si="21"/>
        <v>43040</v>
      </c>
      <c r="N82" s="14">
        <f t="shared" si="27"/>
        <v>318.89999999999418</v>
      </c>
      <c r="O82" s="14">
        <f t="shared" si="28"/>
        <v>410.4399999999942</v>
      </c>
      <c r="P82" s="6">
        <f t="shared" si="29"/>
        <v>170.86800000000221</v>
      </c>
      <c r="Q82" s="42">
        <f t="shared" si="31"/>
        <v>1922.2650000000249</v>
      </c>
      <c r="R82" s="6">
        <f t="shared" si="30"/>
        <v>5.8179999999997563</v>
      </c>
      <c r="S82" s="22"/>
    </row>
    <row r="83" spans="1:19" x14ac:dyDescent="0.3">
      <c r="A83" s="7">
        <v>43101</v>
      </c>
      <c r="B83" s="8">
        <v>104380.7</v>
      </c>
      <c r="C83" s="8">
        <v>20833.379000000001</v>
      </c>
      <c r="D83" s="9"/>
      <c r="E83" s="9">
        <v>3576.634</v>
      </c>
      <c r="F83" s="8">
        <v>664069</v>
      </c>
      <c r="G83" s="9">
        <v>29.88</v>
      </c>
      <c r="H83" s="11">
        <f t="shared" si="22"/>
        <v>376.69999999999709</v>
      </c>
      <c r="I83" s="11">
        <f t="shared" si="23"/>
        <v>406.57999999999709</v>
      </c>
      <c r="J83" s="16">
        <f t="shared" si="24"/>
        <v>241.32099999999991</v>
      </c>
      <c r="K83" s="4">
        <f t="shared" si="25"/>
        <v>5.6480000000001382</v>
      </c>
      <c r="L83" s="1">
        <f t="shared" si="26"/>
        <v>31</v>
      </c>
      <c r="M83" s="17">
        <f t="shared" si="21"/>
        <v>43070</v>
      </c>
      <c r="N83" s="14">
        <f t="shared" si="27"/>
        <v>364.54838709677136</v>
      </c>
      <c r="O83" s="14">
        <f t="shared" si="28"/>
        <v>393.46451612902945</v>
      </c>
      <c r="P83" s="6">
        <f t="shared" si="29"/>
        <v>233.53645161290314</v>
      </c>
      <c r="Q83" s="42">
        <f t="shared" si="31"/>
        <v>2627.2850806451602</v>
      </c>
      <c r="R83" s="6">
        <f t="shared" si="30"/>
        <v>5.4658064516130365</v>
      </c>
      <c r="S83" s="22"/>
    </row>
    <row r="84" spans="1:19" x14ac:dyDescent="0.3">
      <c r="A84" s="7">
        <v>43132</v>
      </c>
      <c r="B84" s="8">
        <v>104708.7</v>
      </c>
      <c r="C84" s="8">
        <v>21068.507000000001</v>
      </c>
      <c r="D84" s="9"/>
      <c r="E84" s="9">
        <v>3582.7370000000001</v>
      </c>
      <c r="F84" s="8">
        <v>669931</v>
      </c>
      <c r="G84" s="9">
        <v>56</v>
      </c>
      <c r="H84" s="11">
        <f t="shared" si="22"/>
        <v>328</v>
      </c>
      <c r="I84" s="11">
        <f t="shared" si="23"/>
        <v>384</v>
      </c>
      <c r="J84" s="16">
        <f t="shared" si="24"/>
        <v>235.12800000000061</v>
      </c>
      <c r="K84" s="4">
        <f t="shared" si="25"/>
        <v>6.1030000000000655</v>
      </c>
      <c r="L84" s="1">
        <f t="shared" si="26"/>
        <v>31</v>
      </c>
      <c r="M84" s="17">
        <f t="shared" si="21"/>
        <v>43101</v>
      </c>
      <c r="N84" s="14">
        <f t="shared" si="27"/>
        <v>317.41935483870964</v>
      </c>
      <c r="O84" s="14">
        <f t="shared" si="28"/>
        <v>371.61290322580646</v>
      </c>
      <c r="P84" s="6">
        <f t="shared" si="29"/>
        <v>227.5432258064522</v>
      </c>
      <c r="Q84" s="42">
        <f t="shared" si="31"/>
        <v>2559.8612903225871</v>
      </c>
      <c r="R84" s="6">
        <f t="shared" si="30"/>
        <v>5.9061290322581277</v>
      </c>
      <c r="S84" s="22"/>
    </row>
    <row r="85" spans="1:19" x14ac:dyDescent="0.3">
      <c r="A85" s="7">
        <v>43160</v>
      </c>
      <c r="B85" s="8">
        <v>104797.2</v>
      </c>
      <c r="C85" s="8">
        <v>21322.559000000001</v>
      </c>
      <c r="D85" s="9"/>
      <c r="E85" s="9">
        <v>3587.6060000000002</v>
      </c>
      <c r="F85" s="8">
        <v>695734</v>
      </c>
      <c r="G85" s="9">
        <v>253.63</v>
      </c>
      <c r="H85" s="11">
        <f t="shared" si="22"/>
        <v>88.5</v>
      </c>
      <c r="I85" s="11">
        <f t="shared" si="23"/>
        <v>342.13</v>
      </c>
      <c r="J85" s="16">
        <f t="shared" si="24"/>
        <v>254.05199999999968</v>
      </c>
      <c r="K85" s="4">
        <f t="shared" si="25"/>
        <v>4.8690000000001419</v>
      </c>
      <c r="L85" s="1">
        <f t="shared" si="26"/>
        <v>28</v>
      </c>
      <c r="M85" s="17">
        <f t="shared" si="21"/>
        <v>43132</v>
      </c>
      <c r="N85" s="14">
        <f t="shared" si="27"/>
        <v>94.821428571428569</v>
      </c>
      <c r="O85" s="14">
        <f t="shared" si="28"/>
        <v>366.56785714285718</v>
      </c>
      <c r="P85" s="6">
        <f t="shared" si="29"/>
        <v>272.19857142857109</v>
      </c>
      <c r="Q85" s="42">
        <f t="shared" si="31"/>
        <v>3062.2339285714247</v>
      </c>
      <c r="R85" s="6">
        <f t="shared" si="30"/>
        <v>5.2167857142858658</v>
      </c>
      <c r="S85" s="22"/>
    </row>
    <row r="86" spans="1:19" x14ac:dyDescent="0.3">
      <c r="A86" s="7">
        <v>43191</v>
      </c>
      <c r="B86" s="8">
        <v>104910.9</v>
      </c>
      <c r="C86" s="8">
        <v>21553.206999999999</v>
      </c>
      <c r="D86" s="9"/>
      <c r="E86" s="9">
        <v>3594.39</v>
      </c>
      <c r="F86" s="8">
        <v>723170</v>
      </c>
      <c r="G86" s="9">
        <v>279.27999999999997</v>
      </c>
      <c r="H86" s="11">
        <f t="shared" si="22"/>
        <v>113.69999999999709</v>
      </c>
      <c r="I86" s="11">
        <f t="shared" si="23"/>
        <v>392.97999999999706</v>
      </c>
      <c r="J86" s="16">
        <f t="shared" si="24"/>
        <v>230.64799999999741</v>
      </c>
      <c r="K86" s="4">
        <f t="shared" si="25"/>
        <v>6.7839999999996508</v>
      </c>
      <c r="L86" s="1">
        <f t="shared" si="26"/>
        <v>31</v>
      </c>
      <c r="M86" s="17">
        <f t="shared" si="21"/>
        <v>43160</v>
      </c>
      <c r="N86" s="14">
        <f t="shared" si="27"/>
        <v>110.03225806451331</v>
      </c>
      <c r="O86" s="14">
        <f t="shared" si="28"/>
        <v>380.30322580644878</v>
      </c>
      <c r="P86" s="6">
        <f t="shared" si="29"/>
        <v>223.20774193548138</v>
      </c>
      <c r="Q86" s="42">
        <f t="shared" si="31"/>
        <v>2511.0870967741657</v>
      </c>
      <c r="R86" s="6">
        <f t="shared" si="30"/>
        <v>6.5651612903222425</v>
      </c>
      <c r="S86" s="22"/>
    </row>
    <row r="87" spans="1:19" x14ac:dyDescent="0.3">
      <c r="A87" s="7">
        <v>43221</v>
      </c>
      <c r="B87" s="8">
        <v>104750.09</v>
      </c>
      <c r="C87" s="8">
        <v>21632.048999999999</v>
      </c>
      <c r="D87" s="9"/>
      <c r="E87" s="9">
        <v>3600.7820000000002</v>
      </c>
      <c r="F87" s="8">
        <v>769607</v>
      </c>
      <c r="G87" s="9">
        <v>447.09</v>
      </c>
      <c r="H87" s="11">
        <f t="shared" si="22"/>
        <v>-160.80999999999767</v>
      </c>
      <c r="I87" s="11">
        <f t="shared" si="23"/>
        <v>286.2800000000023</v>
      </c>
      <c r="J87" s="16">
        <f t="shared" si="24"/>
        <v>78.842000000000553</v>
      </c>
      <c r="K87" s="4">
        <f t="shared" si="25"/>
        <v>6.3920000000002801</v>
      </c>
      <c r="L87" s="1">
        <f t="shared" si="26"/>
        <v>30</v>
      </c>
      <c r="M87" s="17">
        <f t="shared" si="21"/>
        <v>43191</v>
      </c>
      <c r="N87" s="14">
        <f t="shared" si="27"/>
        <v>-160.80999999999767</v>
      </c>
      <c r="O87" s="14">
        <f t="shared" si="28"/>
        <v>286.2800000000023</v>
      </c>
      <c r="P87" s="6">
        <f t="shared" si="29"/>
        <v>78.842000000000553</v>
      </c>
      <c r="Q87" s="44">
        <f t="shared" si="31"/>
        <v>886.97250000000622</v>
      </c>
      <c r="R87" s="6">
        <f t="shared" si="30"/>
        <v>6.3920000000002801</v>
      </c>
      <c r="S87" s="22"/>
    </row>
    <row r="88" spans="1:19" x14ac:dyDescent="0.3">
      <c r="A88" s="7">
        <v>43252</v>
      </c>
      <c r="B88" s="8">
        <v>104379.8</v>
      </c>
      <c r="C88" s="8">
        <v>21666.316999999999</v>
      </c>
      <c r="D88" s="9"/>
      <c r="E88" s="9">
        <v>3607.1559999999999</v>
      </c>
      <c r="F88" s="8">
        <v>833075</v>
      </c>
      <c r="G88" s="9">
        <v>625.71</v>
      </c>
      <c r="H88" s="11">
        <f t="shared" si="22"/>
        <v>-370.2899999999936</v>
      </c>
      <c r="I88" s="11">
        <f t="shared" si="23"/>
        <v>255.42000000000644</v>
      </c>
      <c r="J88" s="16">
        <f t="shared" si="24"/>
        <v>34.268000000000029</v>
      </c>
      <c r="K88" s="4">
        <f t="shared" si="25"/>
        <v>6.3739999999997963</v>
      </c>
      <c r="L88" s="1">
        <f t="shared" si="26"/>
        <v>31</v>
      </c>
      <c r="M88" s="17">
        <f t="shared" si="21"/>
        <v>43221</v>
      </c>
      <c r="N88" s="14">
        <f t="shared" si="27"/>
        <v>-358.34516129031636</v>
      </c>
      <c r="O88" s="14">
        <f t="shared" si="28"/>
        <v>247.18064516129652</v>
      </c>
      <c r="P88" s="6">
        <f t="shared" si="29"/>
        <v>33.16258064516132</v>
      </c>
      <c r="Q88" s="42">
        <f t="shared" si="31"/>
        <v>373.07903225806484</v>
      </c>
      <c r="R88" s="6">
        <f t="shared" si="30"/>
        <v>6.1683870967739969</v>
      </c>
      <c r="S88" s="22"/>
    </row>
    <row r="89" spans="1:19" x14ac:dyDescent="0.3">
      <c r="A89" s="7">
        <v>43282</v>
      </c>
      <c r="B89" s="8">
        <v>104000</v>
      </c>
      <c r="C89" s="8">
        <v>21687</v>
      </c>
      <c r="D89" s="9"/>
      <c r="E89" s="9">
        <v>3612.319</v>
      </c>
      <c r="F89" s="8">
        <v>892491</v>
      </c>
      <c r="G89" s="9">
        <v>583.83000000000004</v>
      </c>
      <c r="H89" s="11">
        <f t="shared" si="22"/>
        <v>-379.80000000000291</v>
      </c>
      <c r="I89" s="11">
        <f t="shared" si="23"/>
        <v>204.02999999999713</v>
      </c>
      <c r="J89" s="16">
        <f t="shared" si="24"/>
        <v>20.683000000000902</v>
      </c>
      <c r="K89" s="4">
        <f t="shared" si="25"/>
        <v>5.1630000000000109</v>
      </c>
      <c r="L89" s="1">
        <f t="shared" si="26"/>
        <v>30</v>
      </c>
      <c r="M89" s="17">
        <f t="shared" si="21"/>
        <v>43252</v>
      </c>
      <c r="N89" s="14">
        <f t="shared" si="27"/>
        <v>-379.80000000000291</v>
      </c>
      <c r="O89" s="14">
        <f t="shared" si="28"/>
        <v>204.02999999999713</v>
      </c>
      <c r="P89" s="6">
        <f t="shared" si="29"/>
        <v>20.683000000000902</v>
      </c>
      <c r="Q89" s="42">
        <f t="shared" si="31"/>
        <v>232.68375000001015</v>
      </c>
      <c r="R89" s="6">
        <f t="shared" si="30"/>
        <v>5.1630000000000109</v>
      </c>
      <c r="S89" s="22"/>
    </row>
    <row r="90" spans="1:19" x14ac:dyDescent="0.3">
      <c r="A90" s="7">
        <v>43313</v>
      </c>
      <c r="B90" s="8">
        <v>103576.3</v>
      </c>
      <c r="C90" s="8">
        <v>21709.074000000001</v>
      </c>
      <c r="D90" s="9"/>
      <c r="E90" s="9">
        <v>3620.194</v>
      </c>
      <c r="F90" s="8">
        <v>960229</v>
      </c>
      <c r="G90" s="9">
        <v>668.6</v>
      </c>
      <c r="H90" s="11">
        <f t="shared" si="22"/>
        <v>-423.69999999999709</v>
      </c>
      <c r="I90" s="11">
        <f t="shared" si="23"/>
        <v>244.90000000000293</v>
      </c>
      <c r="J90" s="16">
        <f t="shared" si="24"/>
        <v>22.074000000000524</v>
      </c>
      <c r="K90" s="4">
        <f t="shared" si="25"/>
        <v>7.875</v>
      </c>
      <c r="L90" s="1">
        <f t="shared" si="26"/>
        <v>31</v>
      </c>
      <c r="M90" s="17">
        <f t="shared" si="21"/>
        <v>43282</v>
      </c>
      <c r="N90" s="14">
        <f t="shared" si="27"/>
        <v>-410.03225806451331</v>
      </c>
      <c r="O90" s="14">
        <f t="shared" si="28"/>
        <v>237.00000000000284</v>
      </c>
      <c r="P90" s="6">
        <f t="shared" si="29"/>
        <v>21.361935483871477</v>
      </c>
      <c r="Q90" s="42">
        <f t="shared" si="31"/>
        <v>240.32177419355412</v>
      </c>
      <c r="R90" s="6">
        <f t="shared" si="30"/>
        <v>7.620967741935484</v>
      </c>
      <c r="S90" s="22" t="s">
        <v>20</v>
      </c>
    </row>
    <row r="91" spans="1:19" x14ac:dyDescent="0.3">
      <c r="A91" s="7">
        <v>43344</v>
      </c>
      <c r="B91" s="8">
        <v>103328.3</v>
      </c>
      <c r="C91" s="8">
        <v>21730.804</v>
      </c>
      <c r="D91" s="9"/>
      <c r="E91" s="9">
        <v>3627.002</v>
      </c>
      <c r="F91" s="8">
        <v>1101054</v>
      </c>
      <c r="G91" s="9">
        <v>495.4</v>
      </c>
      <c r="H91" s="11">
        <f t="shared" si="22"/>
        <v>-248</v>
      </c>
      <c r="I91" s="11">
        <f t="shared" si="23"/>
        <v>247.39999999999998</v>
      </c>
      <c r="J91" s="16">
        <f t="shared" si="24"/>
        <v>21.729999999999563</v>
      </c>
      <c r="K91" s="4">
        <f t="shared" si="25"/>
        <v>6.8079999999999927</v>
      </c>
      <c r="L91" s="1">
        <f t="shared" si="26"/>
        <v>31</v>
      </c>
      <c r="M91" s="17">
        <f t="shared" si="21"/>
        <v>43313</v>
      </c>
      <c r="N91" s="14">
        <f t="shared" si="27"/>
        <v>-240</v>
      </c>
      <c r="O91" s="14">
        <f t="shared" si="28"/>
        <v>239.41935483870964</v>
      </c>
      <c r="P91" s="6">
        <f t="shared" si="29"/>
        <v>21.029032258064092</v>
      </c>
      <c r="Q91" s="42">
        <f t="shared" si="31"/>
        <v>236.57661290322102</v>
      </c>
      <c r="R91" s="6">
        <f t="shared" si="30"/>
        <v>6.588387096774186</v>
      </c>
      <c r="S91" s="22"/>
    </row>
    <row r="92" spans="1:19" x14ac:dyDescent="0.3">
      <c r="A92" s="7">
        <v>43374</v>
      </c>
      <c r="B92" s="8">
        <v>103162.2</v>
      </c>
      <c r="C92" s="8">
        <v>21759.553</v>
      </c>
      <c r="D92" s="9"/>
      <c r="E92" s="9">
        <v>3632.9630000000002</v>
      </c>
      <c r="F92" s="8">
        <v>1101054</v>
      </c>
      <c r="G92" s="9">
        <v>423.4</v>
      </c>
      <c r="H92" s="11">
        <f t="shared" si="22"/>
        <v>-166.10000000000582</v>
      </c>
      <c r="I92" s="11">
        <f t="shared" si="23"/>
        <v>257.29999999999416</v>
      </c>
      <c r="J92" s="16">
        <f t="shared" si="24"/>
        <v>28.748999999999796</v>
      </c>
      <c r="K92" s="4">
        <f t="shared" si="25"/>
        <v>5.9610000000002401</v>
      </c>
      <c r="L92" s="1">
        <f t="shared" si="26"/>
        <v>30</v>
      </c>
      <c r="M92" s="17">
        <f t="shared" si="21"/>
        <v>43344</v>
      </c>
      <c r="N92" s="14">
        <f t="shared" si="27"/>
        <v>-166.10000000000582</v>
      </c>
      <c r="O92" s="14">
        <f t="shared" si="28"/>
        <v>257.29999999999416</v>
      </c>
      <c r="P92" s="6">
        <f t="shared" si="29"/>
        <v>28.748999999999796</v>
      </c>
      <c r="Q92" s="42">
        <f t="shared" si="31"/>
        <v>323.42624999999771</v>
      </c>
      <c r="R92" s="6">
        <f t="shared" si="30"/>
        <v>5.9610000000002401</v>
      </c>
      <c r="S92" s="22"/>
    </row>
    <row r="93" spans="1:19" x14ac:dyDescent="0.3">
      <c r="A93" s="7">
        <v>43405</v>
      </c>
      <c r="B93" s="8">
        <v>103134.39999999999</v>
      </c>
      <c r="C93" s="8">
        <v>21846.664000000001</v>
      </c>
      <c r="D93" s="9"/>
      <c r="E93" s="9">
        <v>3639.232</v>
      </c>
      <c r="F93" s="8">
        <v>1103134</v>
      </c>
      <c r="G93" s="9">
        <v>299.60000000000002</v>
      </c>
      <c r="H93" s="11">
        <f t="shared" si="22"/>
        <v>-27.80000000000291</v>
      </c>
      <c r="I93" s="11">
        <f t="shared" si="23"/>
        <v>271.79999999999711</v>
      </c>
      <c r="J93" s="16">
        <f t="shared" si="24"/>
        <v>87.111000000000786</v>
      </c>
      <c r="K93" s="4">
        <f t="shared" si="25"/>
        <v>6.2689999999997781</v>
      </c>
      <c r="L93" s="1">
        <f t="shared" si="26"/>
        <v>31</v>
      </c>
      <c r="M93" s="17">
        <f t="shared" si="21"/>
        <v>43374</v>
      </c>
      <c r="N93" s="14">
        <f t="shared" si="27"/>
        <v>-26.903225806454429</v>
      </c>
      <c r="O93" s="14">
        <f t="shared" si="28"/>
        <v>263.03225806451337</v>
      </c>
      <c r="P93" s="6">
        <f t="shared" si="29"/>
        <v>84.300967741936248</v>
      </c>
      <c r="Q93" s="42">
        <f t="shared" si="31"/>
        <v>948.38588709678277</v>
      </c>
      <c r="R93" s="6">
        <f t="shared" si="30"/>
        <v>6.0667741935481718</v>
      </c>
      <c r="S93" s="22"/>
    </row>
    <row r="94" spans="1:19" x14ac:dyDescent="0.3">
      <c r="A94" s="7">
        <v>43435</v>
      </c>
      <c r="B94" s="8">
        <v>103375.36</v>
      </c>
      <c r="C94" s="8">
        <v>22029.161</v>
      </c>
      <c r="D94" s="9"/>
      <c r="E94" s="9">
        <v>3645.36</v>
      </c>
      <c r="F94" s="8">
        <v>1109391</v>
      </c>
      <c r="G94" s="9">
        <v>96.2</v>
      </c>
      <c r="H94" s="11">
        <f t="shared" si="22"/>
        <v>240.9600000000064</v>
      </c>
      <c r="I94" s="11">
        <f t="shared" si="23"/>
        <v>337.16000000000639</v>
      </c>
      <c r="J94" s="16">
        <f t="shared" si="24"/>
        <v>182.49699999999939</v>
      </c>
      <c r="K94" s="4">
        <f t="shared" si="25"/>
        <v>6.1280000000001564</v>
      </c>
      <c r="L94" s="1">
        <f t="shared" si="26"/>
        <v>30</v>
      </c>
      <c r="M94" s="17">
        <f t="shared" si="21"/>
        <v>43405</v>
      </c>
      <c r="N94" s="14">
        <f t="shared" si="27"/>
        <v>240.9600000000064</v>
      </c>
      <c r="O94" s="14">
        <f t="shared" si="28"/>
        <v>337.16000000000639</v>
      </c>
      <c r="P94" s="6">
        <f t="shared" si="29"/>
        <v>182.49699999999939</v>
      </c>
      <c r="Q94" s="42">
        <f t="shared" si="31"/>
        <v>2053.0912499999931</v>
      </c>
      <c r="R94" s="6">
        <f t="shared" si="30"/>
        <v>6.1280000000001564</v>
      </c>
      <c r="S94" s="22"/>
    </row>
    <row r="95" spans="1:19" x14ac:dyDescent="0.3">
      <c r="A95" s="7">
        <v>43466</v>
      </c>
      <c r="B95" s="8">
        <v>103752.7</v>
      </c>
      <c r="C95" s="8">
        <v>22246.808000000001</v>
      </c>
      <c r="D95" s="9"/>
      <c r="E95" s="9">
        <v>3652.239</v>
      </c>
      <c r="F95" s="8">
        <v>1109876</v>
      </c>
      <c r="G95" s="9">
        <v>43.14</v>
      </c>
      <c r="H95" s="11">
        <f t="shared" si="22"/>
        <v>377.33999999999651</v>
      </c>
      <c r="I95" s="11">
        <f t="shared" si="23"/>
        <v>420.47999999999649</v>
      </c>
      <c r="J95" s="16">
        <f t="shared" si="24"/>
        <v>217.64700000000084</v>
      </c>
      <c r="K95" s="4">
        <f t="shared" si="25"/>
        <v>6.8789999999999054</v>
      </c>
      <c r="L95" s="1">
        <f t="shared" si="26"/>
        <v>31</v>
      </c>
      <c r="M95" s="17">
        <f t="shared" si="21"/>
        <v>43435</v>
      </c>
      <c r="N95" s="14">
        <f t="shared" si="27"/>
        <v>365.16774193548048</v>
      </c>
      <c r="O95" s="14">
        <f t="shared" si="28"/>
        <v>406.91612903225467</v>
      </c>
      <c r="P95" s="6">
        <f t="shared" si="29"/>
        <v>210.62612903225889</v>
      </c>
      <c r="Q95" s="42">
        <f t="shared" si="31"/>
        <v>2369.5439516129127</v>
      </c>
      <c r="R95" s="6">
        <f t="shared" si="30"/>
        <v>6.657096774193457</v>
      </c>
      <c r="S95" s="22"/>
    </row>
    <row r="96" spans="1:19" x14ac:dyDescent="0.3">
      <c r="A96" s="7">
        <v>43497</v>
      </c>
      <c r="B96" s="8">
        <v>104068.7</v>
      </c>
      <c r="C96" s="8">
        <v>22519.987000000001</v>
      </c>
      <c r="D96" s="9"/>
      <c r="E96" s="9">
        <v>3657.4810000000002</v>
      </c>
      <c r="F96" s="8">
        <v>1110355</v>
      </c>
      <c r="G96" s="9">
        <v>45.81</v>
      </c>
      <c r="H96" s="11">
        <f t="shared" si="22"/>
        <v>316</v>
      </c>
      <c r="I96" s="11">
        <f t="shared" si="23"/>
        <v>361.81</v>
      </c>
      <c r="J96" s="16">
        <f t="shared" si="24"/>
        <v>273.17900000000009</v>
      </c>
      <c r="K96" s="4">
        <f t="shared" si="25"/>
        <v>5.2420000000001892</v>
      </c>
      <c r="L96" s="1">
        <f t="shared" si="26"/>
        <v>31</v>
      </c>
      <c r="M96" s="17">
        <f t="shared" si="21"/>
        <v>43466</v>
      </c>
      <c r="N96" s="14">
        <f t="shared" si="27"/>
        <v>305.80645161290323</v>
      </c>
      <c r="O96" s="14">
        <f t="shared" si="28"/>
        <v>350.13870967741934</v>
      </c>
      <c r="P96" s="6">
        <f t="shared" si="29"/>
        <v>264.36677419354851</v>
      </c>
      <c r="Q96" s="42">
        <f t="shared" si="31"/>
        <v>2974.1262096774208</v>
      </c>
      <c r="R96" s="6">
        <f t="shared" si="30"/>
        <v>5.0729032258066349</v>
      </c>
      <c r="S96" s="22"/>
    </row>
    <row r="97" spans="1:18" x14ac:dyDescent="0.3">
      <c r="A97" s="7">
        <v>43525</v>
      </c>
      <c r="B97" s="8">
        <v>104191.2</v>
      </c>
      <c r="C97" s="8">
        <v>22700.76</v>
      </c>
      <c r="D97" s="9">
        <v>0.46</v>
      </c>
      <c r="E97" s="9">
        <f t="shared" ref="E97:E103" si="32">meterstandOud+D97</f>
        <v>3662.46</v>
      </c>
      <c r="F97" s="8">
        <v>1112620</v>
      </c>
      <c r="G97" s="9">
        <v>222.38</v>
      </c>
      <c r="H97" s="11">
        <f t="shared" ref="H97" si="33">B97-B96</f>
        <v>122.5</v>
      </c>
      <c r="I97" s="11">
        <f t="shared" ref="I97" si="34">H97+G97</f>
        <v>344.88</v>
      </c>
      <c r="J97" s="16">
        <f t="shared" ref="J97" si="35">C97-C96</f>
        <v>180.77299999999741</v>
      </c>
      <c r="K97" s="4">
        <f t="shared" ref="K97" si="36">E97-E96</f>
        <v>4.9789999999998145</v>
      </c>
      <c r="L97" s="1">
        <f t="shared" ref="L97" si="37">A97-A96</f>
        <v>28</v>
      </c>
      <c r="M97" s="17">
        <f t="shared" ref="M97" si="38">EDATE(A97,-1)</f>
        <v>43497</v>
      </c>
      <c r="N97" s="14">
        <f t="shared" ref="N97" si="39">H97/L97*Dertig</f>
        <v>131.25</v>
      </c>
      <c r="O97" s="14">
        <f t="shared" ref="O97" si="40">I97/L97*Dertig</f>
        <v>369.51428571428568</v>
      </c>
      <c r="P97" s="6">
        <f t="shared" ref="P97" si="41">J97/L97*Dertig</f>
        <v>193.68535714285437</v>
      </c>
      <c r="Q97" s="42">
        <f t="shared" ref="Q97" si="42">P97*11.25</f>
        <v>2178.9602678571118</v>
      </c>
      <c r="R97" s="6">
        <f t="shared" ref="R97" si="43">K97/L97*Dertig</f>
        <v>5.3346428571426578</v>
      </c>
    </row>
    <row r="98" spans="1:18" x14ac:dyDescent="0.3">
      <c r="A98" s="7">
        <v>43556</v>
      </c>
      <c r="B98" s="8">
        <v>104244.4</v>
      </c>
      <c r="C98" s="8">
        <v>22861.51</v>
      </c>
      <c r="D98" s="9">
        <v>6.4530000000000003</v>
      </c>
      <c r="E98" s="9">
        <f t="shared" si="32"/>
        <v>3668.453</v>
      </c>
      <c r="F98" s="8">
        <v>1115586</v>
      </c>
      <c r="G98" s="9">
        <v>280.27</v>
      </c>
      <c r="H98" s="11">
        <f t="shared" ref="H98" si="44">B98-B97</f>
        <v>53.19999999999709</v>
      </c>
      <c r="I98" s="11">
        <f t="shared" ref="I98" si="45">H98+G98</f>
        <v>333.46999999999707</v>
      </c>
      <c r="J98" s="16">
        <f t="shared" ref="J98" si="46">C98-C97</f>
        <v>160.75</v>
      </c>
      <c r="K98" s="4">
        <f t="shared" ref="K98" si="47">E98-E97</f>
        <v>5.9929999999999382</v>
      </c>
      <c r="L98" s="1">
        <f t="shared" ref="L98" si="48">A98-A97</f>
        <v>31</v>
      </c>
      <c r="M98" s="17">
        <f t="shared" ref="M98" si="49">EDATE(A98,-1)</f>
        <v>43525</v>
      </c>
      <c r="N98" s="14">
        <f t="shared" ref="N98" si="50">H98/L98*Dertig</f>
        <v>51.483870967739115</v>
      </c>
      <c r="O98" s="14">
        <f t="shared" ref="O98:O103" si="51">I98/L98*Dertig</f>
        <v>322.71290322580359</v>
      </c>
      <c r="P98" s="6">
        <f t="shared" ref="P98" si="52">J98/L98*Dertig</f>
        <v>155.56451612903226</v>
      </c>
      <c r="Q98" s="42">
        <f t="shared" ref="Q98" si="53">P98*11.25</f>
        <v>1750.1008064516129</v>
      </c>
      <c r="R98" s="6">
        <f t="shared" ref="R98:R103" si="54">K98/L98*Dertig</f>
        <v>5.7996774193547793</v>
      </c>
    </row>
    <row r="99" spans="1:18" x14ac:dyDescent="0.3">
      <c r="A99" s="7">
        <v>43586</v>
      </c>
      <c r="B99" s="8">
        <v>104050.6</v>
      </c>
      <c r="C99" s="8">
        <v>22950.543000000001</v>
      </c>
      <c r="D99" s="9">
        <v>12.521000000000001</v>
      </c>
      <c r="E99" s="9">
        <f t="shared" si="32"/>
        <v>3674.5210000000002</v>
      </c>
      <c r="F99" s="8">
        <v>1120686</v>
      </c>
      <c r="G99" s="9">
        <v>499.4</v>
      </c>
      <c r="H99" s="11">
        <f t="shared" ref="H99" si="55">B99-B98</f>
        <v>-193.79999999998836</v>
      </c>
      <c r="I99" s="11">
        <f t="shared" ref="I99" si="56">H99+G99</f>
        <v>305.60000000001162</v>
      </c>
      <c r="J99" s="16">
        <f t="shared" ref="J99" si="57">C99-C98</f>
        <v>89.033000000003085</v>
      </c>
      <c r="K99" s="4">
        <f t="shared" ref="K99" si="58">E99-E98</f>
        <v>6.068000000000211</v>
      </c>
      <c r="L99" s="1">
        <f t="shared" ref="L99" si="59">A99-A98</f>
        <v>30</v>
      </c>
      <c r="M99" s="17">
        <f t="shared" ref="M99" si="60">EDATE(A99,-1)</f>
        <v>43556</v>
      </c>
      <c r="N99" s="14">
        <f t="shared" ref="N99" si="61">H99/L99*Dertig</f>
        <v>-193.79999999998836</v>
      </c>
      <c r="O99" s="14">
        <f t="shared" si="51"/>
        <v>305.60000000001162</v>
      </c>
      <c r="P99" s="6">
        <f t="shared" ref="P99" si="62">J99/L99*Dertig</f>
        <v>89.033000000003085</v>
      </c>
      <c r="Q99" s="44">
        <f t="shared" ref="Q99" si="63">P99*11.25</f>
        <v>1001.6212500000347</v>
      </c>
      <c r="R99" s="6">
        <f t="shared" si="54"/>
        <v>6.068000000000211</v>
      </c>
    </row>
    <row r="100" spans="1:18" x14ac:dyDescent="0.3">
      <c r="A100" s="7">
        <v>43617</v>
      </c>
      <c r="B100" s="8">
        <v>103762.8</v>
      </c>
      <c r="C100" s="8">
        <v>23020.9</v>
      </c>
      <c r="D100" s="9">
        <v>18.838999999999999</v>
      </c>
      <c r="E100" s="9">
        <f t="shared" si="32"/>
        <v>3680.8389999999999</v>
      </c>
      <c r="F100" s="8">
        <v>1126224</v>
      </c>
      <c r="G100" s="9">
        <v>545.67999999999995</v>
      </c>
      <c r="H100" s="11">
        <f t="shared" ref="H100" si="64">B100-B99</f>
        <v>-287.80000000000291</v>
      </c>
      <c r="I100" s="11">
        <f t="shared" ref="I100" si="65">H100+G100</f>
        <v>257.87999999999704</v>
      </c>
      <c r="J100" s="16">
        <f t="shared" ref="J100" si="66">C100-C99</f>
        <v>70.356999999999971</v>
      </c>
      <c r="K100" s="4">
        <f t="shared" ref="K100" si="67">E100-E99</f>
        <v>6.3179999999997563</v>
      </c>
      <c r="L100" s="1">
        <f t="shared" ref="L100" si="68">A100-A99</f>
        <v>31</v>
      </c>
      <c r="M100" s="17">
        <f t="shared" ref="M100" si="69">EDATE(A100,-1)</f>
        <v>43586</v>
      </c>
      <c r="N100" s="14">
        <f t="shared" ref="N100" si="70">H100/L100*Dertig</f>
        <v>-278.51612903226089</v>
      </c>
      <c r="O100" s="14">
        <f t="shared" si="51"/>
        <v>249.56129032257775</v>
      </c>
      <c r="P100" s="6">
        <f t="shared" ref="P100" si="71">J100/L100*Dertig</f>
        <v>68.087419354838673</v>
      </c>
      <c r="Q100" s="42">
        <f t="shared" ref="Q100" si="72">P100*11.25</f>
        <v>765.9834677419351</v>
      </c>
      <c r="R100" s="6">
        <f t="shared" si="54"/>
        <v>6.1141935483868615</v>
      </c>
    </row>
    <row r="101" spans="1:18" x14ac:dyDescent="0.3">
      <c r="A101" s="7">
        <v>43647</v>
      </c>
      <c r="B101" s="8">
        <v>103360</v>
      </c>
      <c r="C101" s="8">
        <v>23047</v>
      </c>
      <c r="D101" s="9">
        <v>24.503</v>
      </c>
      <c r="E101" s="9">
        <f t="shared" si="32"/>
        <v>3686.5030000000002</v>
      </c>
      <c r="F101" s="8">
        <v>1132397</v>
      </c>
      <c r="G101" s="9">
        <v>585.52</v>
      </c>
      <c r="H101" s="11">
        <f t="shared" ref="H101" si="73">B101-B100</f>
        <v>-402.80000000000291</v>
      </c>
      <c r="I101" s="11">
        <f t="shared" ref="I101" si="74">H101+G101</f>
        <v>182.71999999999707</v>
      </c>
      <c r="J101" s="16">
        <f t="shared" ref="J101" si="75">C101-C100</f>
        <v>26.099999999998545</v>
      </c>
      <c r="K101" s="4">
        <f t="shared" ref="K101" si="76">E101-E100</f>
        <v>5.6640000000002146</v>
      </c>
      <c r="L101" s="1">
        <f t="shared" ref="L101" si="77">A101-A100</f>
        <v>30</v>
      </c>
      <c r="M101" s="17">
        <f t="shared" ref="M101" si="78">EDATE(A101,-1)</f>
        <v>43617</v>
      </c>
      <c r="N101" s="14">
        <f t="shared" ref="N101" si="79">H101/L101*Dertig</f>
        <v>-402.80000000000291</v>
      </c>
      <c r="O101" s="14">
        <f t="shared" si="51"/>
        <v>182.71999999999707</v>
      </c>
      <c r="P101" s="6">
        <f t="shared" ref="P101" si="80">J101/L101*Dertig</f>
        <v>26.099999999998545</v>
      </c>
      <c r="Q101" s="42">
        <f t="shared" ref="Q101" si="81">P101*11.25</f>
        <v>293.62499999998363</v>
      </c>
      <c r="R101" s="6">
        <f t="shared" si="54"/>
        <v>5.6640000000002146</v>
      </c>
    </row>
    <row r="102" spans="1:18" x14ac:dyDescent="0.3">
      <c r="A102" s="7">
        <v>43678</v>
      </c>
      <c r="B102" s="8">
        <v>103014.2</v>
      </c>
      <c r="C102" s="8">
        <v>23069.902999999998</v>
      </c>
      <c r="D102" s="9">
        <v>30.759</v>
      </c>
      <c r="E102" s="9">
        <f t="shared" si="32"/>
        <v>3692.759</v>
      </c>
      <c r="F102" s="8">
        <v>1138322</v>
      </c>
      <c r="G102" s="9">
        <v>583.36</v>
      </c>
      <c r="H102" s="11">
        <f t="shared" ref="H102" si="82">B102-B101</f>
        <v>-345.80000000000291</v>
      </c>
      <c r="I102" s="11">
        <f t="shared" ref="I102" si="83">H102+G102</f>
        <v>237.5599999999971</v>
      </c>
      <c r="J102" s="16">
        <f t="shared" ref="J102" si="84">C102-C101</f>
        <v>22.902999999998428</v>
      </c>
      <c r="K102" s="4">
        <f t="shared" ref="K102" si="85">E102-E101</f>
        <v>6.2559999999998581</v>
      </c>
      <c r="L102" s="1">
        <f t="shared" ref="L102" si="86">A102-A101</f>
        <v>31</v>
      </c>
      <c r="M102" s="17">
        <f t="shared" ref="M102" si="87">EDATE(A102,-1)</f>
        <v>43647</v>
      </c>
      <c r="N102" s="14">
        <f t="shared" ref="N102" si="88">H102/L102*Dertig</f>
        <v>-334.6451612903254</v>
      </c>
      <c r="O102" s="14">
        <f t="shared" si="51"/>
        <v>229.89677419354558</v>
      </c>
      <c r="P102" s="6">
        <f t="shared" ref="P102" si="89">J102/L102*Dertig</f>
        <v>22.164193548385576</v>
      </c>
      <c r="Q102" s="42">
        <f t="shared" ref="Q102" si="90">P102*11.25</f>
        <v>249.34717741933773</v>
      </c>
      <c r="R102" s="6">
        <f t="shared" si="54"/>
        <v>6.0541935483869596</v>
      </c>
    </row>
    <row r="103" spans="1:18" x14ac:dyDescent="0.3">
      <c r="A103" s="7">
        <v>43709</v>
      </c>
      <c r="B103" s="8">
        <v>102792.2</v>
      </c>
      <c r="C103" s="8">
        <v>23092.560000000001</v>
      </c>
      <c r="D103" s="9">
        <v>36.871000000000002</v>
      </c>
      <c r="E103" s="9">
        <f t="shared" si="32"/>
        <v>3698.8710000000001</v>
      </c>
      <c r="F103" s="8">
        <v>1142714</v>
      </c>
      <c r="G103" s="9">
        <v>395.23</v>
      </c>
      <c r="H103" s="11">
        <f t="shared" ref="H103" si="91">B103-B102</f>
        <v>-222</v>
      </c>
      <c r="I103" s="11">
        <f>H103+G103</f>
        <v>173.23000000000002</v>
      </c>
      <c r="J103" s="16">
        <f t="shared" ref="J103" si="92">C103-C102</f>
        <v>22.657000000002881</v>
      </c>
      <c r="K103" s="4">
        <f t="shared" ref="K103" si="93">E103-E102</f>
        <v>6.11200000000008</v>
      </c>
      <c r="L103" s="1">
        <f t="shared" ref="L103" si="94">A103-A102</f>
        <v>31</v>
      </c>
      <c r="M103" s="17">
        <f t="shared" ref="M103" si="95">EDATE(A103,-1)</f>
        <v>43678</v>
      </c>
      <c r="N103" s="14">
        <f t="shared" ref="N103" si="96">H103/L103*Dertig</f>
        <v>-214.83870967741936</v>
      </c>
      <c r="O103" s="14">
        <f t="shared" si="51"/>
        <v>167.64193548387098</v>
      </c>
      <c r="P103" s="6">
        <f t="shared" ref="P103" si="97">J103/L103*Dertig</f>
        <v>21.926129032260853</v>
      </c>
      <c r="Q103" s="42">
        <f t="shared" ref="Q103" si="98">P103*11.25</f>
        <v>246.66895161293459</v>
      </c>
      <c r="R103" s="6">
        <f t="shared" si="54"/>
        <v>5.9148387096774968</v>
      </c>
    </row>
    <row r="104" spans="1:18" x14ac:dyDescent="0.3">
      <c r="A104" s="7">
        <v>43739</v>
      </c>
      <c r="B104" s="8">
        <v>102681.8</v>
      </c>
      <c r="C104" s="8">
        <v>23129.089</v>
      </c>
      <c r="D104" s="9">
        <v>43.018000000000001</v>
      </c>
      <c r="E104" s="9">
        <f t="shared" ref="E104" si="99">meterstandOud+D104</f>
        <v>3705.018</v>
      </c>
      <c r="F104" s="8">
        <v>146538</v>
      </c>
      <c r="G104" s="9">
        <v>361.25</v>
      </c>
      <c r="H104" s="11">
        <f t="shared" ref="H104" si="100">B104-B103</f>
        <v>-110.39999999999418</v>
      </c>
      <c r="I104" s="11">
        <f>H104+G104</f>
        <v>250.85000000000582</v>
      </c>
      <c r="J104" s="16">
        <f t="shared" ref="J104" si="101">C104-C103</f>
        <v>36.528999999998632</v>
      </c>
      <c r="K104" s="4">
        <f t="shared" ref="K104" si="102">E104-E103</f>
        <v>6.1469999999999345</v>
      </c>
      <c r="L104" s="1">
        <f t="shared" ref="L104" si="103">A104-A103</f>
        <v>30</v>
      </c>
      <c r="M104" s="17">
        <f t="shared" ref="M104" si="104">EDATE(A104,-1)</f>
        <v>43709</v>
      </c>
      <c r="N104" s="14">
        <f t="shared" ref="N104" si="105">H104/L104*Dertig</f>
        <v>-110.39999999999418</v>
      </c>
      <c r="O104" s="14">
        <f t="shared" ref="O104" si="106">I104/L104*Dertig</f>
        <v>250.85000000000579</v>
      </c>
      <c r="P104" s="6">
        <f t="shared" ref="P104" si="107">J104/L104*Dertig</f>
        <v>36.528999999998632</v>
      </c>
      <c r="Q104" s="42">
        <f t="shared" ref="Q104" si="108">P104*11.25</f>
        <v>410.95124999998461</v>
      </c>
      <c r="R104" s="6">
        <f t="shared" ref="R104" si="109">K104/L104*Dertig</f>
        <v>6.1469999999999345</v>
      </c>
    </row>
    <row r="105" spans="1:18" x14ac:dyDescent="0.3">
      <c r="A105" s="7">
        <v>43770</v>
      </c>
      <c r="B105" s="8">
        <v>102681.8</v>
      </c>
      <c r="C105" s="8">
        <v>23129.089</v>
      </c>
      <c r="D105" s="9">
        <v>43.018000000000001</v>
      </c>
      <c r="E105" s="9">
        <f t="shared" ref="E105" si="110">meterstandOud+D105</f>
        <v>3705.018</v>
      </c>
      <c r="F105" s="8">
        <v>146538</v>
      </c>
      <c r="G105" s="9">
        <v>361.25</v>
      </c>
      <c r="H105" s="11">
        <f t="shared" ref="H105" si="111">B105-B104</f>
        <v>0</v>
      </c>
      <c r="I105" s="11">
        <f>H105+G105</f>
        <v>361.25</v>
      </c>
      <c r="J105" s="16">
        <f t="shared" ref="J105" si="112">C105-C104</f>
        <v>0</v>
      </c>
      <c r="K105" s="4">
        <f t="shared" ref="K105" si="113">E105-E104</f>
        <v>0</v>
      </c>
      <c r="L105" s="1">
        <f t="shared" ref="L105" si="114">A105-A104</f>
        <v>31</v>
      </c>
      <c r="M105" s="17">
        <f t="shared" ref="M105" si="115">EDATE(A105,-1)</f>
        <v>43739</v>
      </c>
      <c r="N105" s="14">
        <f t="shared" ref="N105" si="116">H105/L105*Dertig</f>
        <v>0</v>
      </c>
      <c r="O105" s="14">
        <f t="shared" ref="O105" si="117">I105/L105*Dertig</f>
        <v>349.59677419354836</v>
      </c>
      <c r="P105" s="6">
        <f t="shared" ref="P105" si="118">J105/L105*Dertig</f>
        <v>0</v>
      </c>
      <c r="Q105" s="42">
        <f t="shared" ref="Q105" si="119">P105*11.25</f>
        <v>0</v>
      </c>
      <c r="R105" s="6">
        <f t="shared" ref="R105" si="120">K105/L105*Dertig</f>
        <v>0</v>
      </c>
    </row>
  </sheetData>
  <autoFilter ref="A1:AG104" xr:uid="{0643F180-E2F7-5647-B9C2-A81CBBB68FD2}">
    <filterColumn colId="0">
      <filters>
        <dateGroupItem year="2019" dateTimeGrouping="year"/>
        <dateGroupItem year="2018" dateTimeGrouping="year"/>
        <dateGroupItem year="2017" dateTimeGrouping="year"/>
      </filters>
    </filterColumn>
  </autoFilter>
  <conditionalFormatting sqref="N106:O1048576 N1:O84">
    <cfRule type="colorScale" priority="26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P106:Q1048576 P1:Q84 Q4:Q105">
    <cfRule type="colorScale" priority="25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R106:R1048576 R1:R84">
    <cfRule type="colorScale" priority="24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N85:O91">
    <cfRule type="colorScale" priority="20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P85:Q91">
    <cfRule type="colorScale" priority="19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R85:R91">
    <cfRule type="colorScale" priority="18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O3:O9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048576 R1:R9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O105">
    <cfRule type="colorScale" priority="31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P92:Q105">
    <cfRule type="colorScale" priority="32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R92:R105">
    <cfRule type="colorScale" priority="33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O92:O10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:R10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Q10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Q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:R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C134-AF3D-2342-B402-AF284AB2B8A0}">
  <dimension ref="A3:K17"/>
  <sheetViews>
    <sheetView zoomScale="140" zoomScaleNormal="140" workbookViewId="0">
      <selection activeCell="A3" sqref="A3:K17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5" bestFit="1" customWidth="1"/>
    <col min="2" max="9" width="7.1640625" bestFit="1" customWidth="1"/>
    <col min="10" max="10" width="6.1640625" bestFit="1" customWidth="1"/>
    <col min="11" max="11" width="10.33203125" bestFit="1" customWidth="1"/>
    <col min="12" max="17" width="6.1640625" bestFit="1" customWidth="1"/>
    <col min="18" max="18" width="8.33203125" bestFit="1" customWidth="1"/>
    <col min="19" max="19" width="5.1640625" bestFit="1" customWidth="1"/>
    <col min="20" max="25" width="6.1640625" bestFit="1" customWidth="1"/>
    <col min="26" max="26" width="8.33203125" bestFit="1" customWidth="1"/>
    <col min="27" max="28" width="5.1640625" bestFit="1" customWidth="1"/>
    <col min="29" max="34" width="6.1640625" bestFit="1" customWidth="1"/>
    <col min="35" max="35" width="8.33203125" bestFit="1" customWidth="1"/>
    <col min="36" max="37" width="5.1640625" bestFit="1" customWidth="1"/>
    <col min="38" max="41" width="6.1640625" bestFit="1" customWidth="1"/>
    <col min="42" max="42" width="5.1640625" bestFit="1" customWidth="1"/>
    <col min="43" max="43" width="6.1640625" bestFit="1" customWidth="1"/>
    <col min="44" max="44" width="8.33203125" bestFit="1" customWidth="1"/>
    <col min="45" max="45" width="5.1640625" bestFit="1" customWidth="1"/>
    <col min="46" max="48" width="6.1640625" bestFit="1" customWidth="1"/>
    <col min="49" max="49" width="5.1640625" bestFit="1" customWidth="1"/>
    <col min="50" max="50" width="7.1640625" bestFit="1" customWidth="1"/>
    <col min="51" max="52" width="6.1640625" bestFit="1" customWidth="1"/>
    <col min="53" max="53" width="8.33203125" bestFit="1" customWidth="1"/>
    <col min="54" max="55" width="5.1640625" bestFit="1" customWidth="1"/>
    <col min="56" max="58" width="6.1640625" bestFit="1" customWidth="1"/>
    <col min="59" max="59" width="7.1640625" bestFit="1" customWidth="1"/>
    <col min="60" max="61" width="6.1640625" bestFit="1" customWidth="1"/>
    <col min="62" max="62" width="8.33203125" bestFit="1" customWidth="1"/>
    <col min="63" max="63" width="5.1640625" bestFit="1" customWidth="1"/>
    <col min="64" max="70" width="6.1640625" bestFit="1" customWidth="1"/>
    <col min="71" max="71" width="8.33203125" bestFit="1" customWidth="1"/>
    <col min="72" max="72" width="5.1640625" bestFit="1" customWidth="1"/>
    <col min="73" max="79" width="6.1640625" bestFit="1" customWidth="1"/>
    <col min="80" max="80" width="8.33203125" bestFit="1" customWidth="1"/>
    <col min="81" max="81" width="5.33203125" bestFit="1" customWidth="1"/>
    <col min="82" max="88" width="6.1640625" bestFit="1" customWidth="1"/>
    <col min="89" max="89" width="9.33203125" bestFit="1" customWidth="1"/>
    <col min="90" max="90" width="5.33203125" bestFit="1" customWidth="1"/>
    <col min="91" max="97" width="6.1640625" bestFit="1" customWidth="1"/>
    <col min="98" max="98" width="9.33203125" bestFit="1" customWidth="1"/>
    <col min="99" max="99" width="5.33203125" bestFit="1" customWidth="1"/>
    <col min="100" max="101" width="6.1640625" bestFit="1" customWidth="1"/>
    <col min="102" max="102" width="5.1640625" bestFit="1" customWidth="1"/>
    <col min="103" max="106" width="6.1640625" bestFit="1" customWidth="1"/>
    <col min="107" max="107" width="9.33203125" bestFit="1" customWidth="1"/>
    <col min="108" max="108" width="10.33203125" bestFit="1" customWidth="1"/>
  </cols>
  <sheetData>
    <row r="3" spans="1:11" x14ac:dyDescent="0.2">
      <c r="A3" s="24" t="s">
        <v>44</v>
      </c>
      <c r="B3" s="24" t="s">
        <v>24</v>
      </c>
    </row>
    <row r="4" spans="1:11" x14ac:dyDescent="0.2">
      <c r="A4" s="24" t="s">
        <v>25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 t="s">
        <v>27</v>
      </c>
    </row>
    <row r="5" spans="1:11" x14ac:dyDescent="0.2">
      <c r="A5" s="25" t="s">
        <v>32</v>
      </c>
      <c r="B5" s="29">
        <v>7</v>
      </c>
      <c r="C5" s="29">
        <v>6.819999999999709</v>
      </c>
      <c r="D5" s="29">
        <v>6.5189999999997781</v>
      </c>
      <c r="E5" s="29">
        <v>6.3679999999999382</v>
      </c>
      <c r="F5" s="29">
        <v>6.2550000000001091</v>
      </c>
      <c r="G5" s="29">
        <v>7.3850000000002183</v>
      </c>
      <c r="H5" s="29">
        <v>6.1720000000000255</v>
      </c>
      <c r="I5" s="29">
        <v>6.3920000000002801</v>
      </c>
      <c r="J5" s="29"/>
      <c r="K5" s="28">
        <v>52.911000000000058</v>
      </c>
    </row>
    <row r="6" spans="1:11" x14ac:dyDescent="0.2">
      <c r="A6" s="25" t="s">
        <v>33</v>
      </c>
      <c r="B6" s="29">
        <v>7</v>
      </c>
      <c r="C6" s="29">
        <v>8.0300000000002001</v>
      </c>
      <c r="D6" s="29">
        <v>6.7730000000001382</v>
      </c>
      <c r="E6" s="29">
        <v>7.5860000000002401</v>
      </c>
      <c r="F6" s="29">
        <v>6.6749999999997272</v>
      </c>
      <c r="G6" s="29">
        <v>7.1529999999997926</v>
      </c>
      <c r="H6" s="29">
        <v>7.1700000000000728</v>
      </c>
      <c r="I6" s="29">
        <v>6.3739999999997963</v>
      </c>
      <c r="J6" s="29"/>
      <c r="K6" s="28">
        <v>56.760999999999967</v>
      </c>
    </row>
    <row r="7" spans="1:11" x14ac:dyDescent="0.2">
      <c r="A7" s="25" t="s">
        <v>34</v>
      </c>
      <c r="B7" s="29">
        <v>7</v>
      </c>
      <c r="C7" s="29">
        <v>8.1219999999998436</v>
      </c>
      <c r="D7" s="29">
        <v>6.4819999999999709</v>
      </c>
      <c r="E7" s="29">
        <v>7.2159999999998945</v>
      </c>
      <c r="F7" s="29">
        <v>6.1900000000000546</v>
      </c>
      <c r="G7" s="29">
        <v>7.2656999999999243</v>
      </c>
      <c r="H7" s="29">
        <v>6.6669999999999163</v>
      </c>
      <c r="I7" s="29">
        <v>5.1630000000000109</v>
      </c>
      <c r="J7" s="29"/>
      <c r="K7" s="28">
        <v>54.105699999999615</v>
      </c>
    </row>
    <row r="8" spans="1:11" x14ac:dyDescent="0.2">
      <c r="A8" s="25" t="s">
        <v>35</v>
      </c>
      <c r="B8" s="29">
        <v>7</v>
      </c>
      <c r="C8" s="29">
        <v>7.1700000000000728</v>
      </c>
      <c r="D8" s="29">
        <v>6.8949999999999818</v>
      </c>
      <c r="E8" s="29">
        <v>5.931999999999789</v>
      </c>
      <c r="F8" s="29">
        <v>5.6630000000000109</v>
      </c>
      <c r="G8" s="29">
        <v>8.1273000000001048</v>
      </c>
      <c r="H8" s="29">
        <v>5.6910000000002583</v>
      </c>
      <c r="I8" s="29">
        <v>7.875</v>
      </c>
      <c r="J8" s="29"/>
      <c r="K8" s="28">
        <v>54.353300000000218</v>
      </c>
    </row>
    <row r="9" spans="1:11" x14ac:dyDescent="0.2">
      <c r="A9" s="25" t="s">
        <v>36</v>
      </c>
      <c r="B9" s="29">
        <v>8</v>
      </c>
      <c r="C9" s="29">
        <v>6.4949999999998909</v>
      </c>
      <c r="D9" s="29">
        <v>6.6320000000000618</v>
      </c>
      <c r="E9" s="29">
        <v>8.6579999999999018</v>
      </c>
      <c r="F9" s="29">
        <v>6.693000000000211</v>
      </c>
      <c r="G9" s="29">
        <v>7.0790000000001783</v>
      </c>
      <c r="H9" s="29">
        <v>6.7280000000000655</v>
      </c>
      <c r="I9" s="29">
        <v>6.8079999999999927</v>
      </c>
      <c r="J9" s="29"/>
      <c r="K9" s="28">
        <v>57.093000000000302</v>
      </c>
    </row>
    <row r="10" spans="1:11" x14ac:dyDescent="0.2">
      <c r="A10" s="25" t="s">
        <v>37</v>
      </c>
      <c r="B10" s="29">
        <v>6</v>
      </c>
      <c r="C10" s="29">
        <v>6.5270000000000437</v>
      </c>
      <c r="D10" s="29">
        <v>5.9029999999997926</v>
      </c>
      <c r="E10" s="29">
        <v>8.7789999999999964</v>
      </c>
      <c r="F10" s="29">
        <v>6.3859999999999673</v>
      </c>
      <c r="G10" s="29">
        <v>6.9739999999997053</v>
      </c>
      <c r="H10" s="29">
        <v>4.9110000000000582</v>
      </c>
      <c r="I10" s="29">
        <v>5.9610000000002401</v>
      </c>
      <c r="J10" s="29"/>
      <c r="K10" s="28">
        <v>51.440999999999804</v>
      </c>
    </row>
    <row r="11" spans="1:11" x14ac:dyDescent="0.2">
      <c r="A11" s="25" t="s">
        <v>38</v>
      </c>
      <c r="B11" s="29">
        <v>7</v>
      </c>
      <c r="C11" s="29">
        <v>6.5430000000001201</v>
      </c>
      <c r="D11" s="29">
        <v>6.01299999999992</v>
      </c>
      <c r="E11" s="29">
        <v>7.0430000000001201</v>
      </c>
      <c r="F11" s="29">
        <v>7.4479999999998654</v>
      </c>
      <c r="G11" s="29">
        <v>7.1410000000000764</v>
      </c>
      <c r="H11" s="29">
        <v>5.4079999999999018</v>
      </c>
      <c r="I11" s="29">
        <v>6.2689999999997781</v>
      </c>
      <c r="J11" s="29"/>
      <c r="K11" s="28">
        <v>52.864999999999782</v>
      </c>
    </row>
    <row r="12" spans="1:11" x14ac:dyDescent="0.2">
      <c r="A12" s="25" t="s">
        <v>39</v>
      </c>
      <c r="B12" s="29">
        <v>7</v>
      </c>
      <c r="C12" s="29">
        <v>4.7759999999998399</v>
      </c>
      <c r="D12" s="29">
        <v>7.9520000000002256</v>
      </c>
      <c r="E12" s="29">
        <v>6.4770000000003165</v>
      </c>
      <c r="F12" s="29">
        <v>7.3470000000002074</v>
      </c>
      <c r="G12" s="29">
        <v>6.2380000000002838</v>
      </c>
      <c r="H12" s="29">
        <v>5.8179999999997563</v>
      </c>
      <c r="I12" s="29">
        <v>6.1280000000001564</v>
      </c>
      <c r="J12" s="29"/>
      <c r="K12" s="28">
        <v>51.736000000000786</v>
      </c>
    </row>
    <row r="13" spans="1:11" x14ac:dyDescent="0.2">
      <c r="A13" s="25" t="s">
        <v>40</v>
      </c>
      <c r="B13" s="29">
        <v>8</v>
      </c>
      <c r="C13" s="29">
        <v>7.5630000000001019</v>
      </c>
      <c r="D13" s="29">
        <v>7.7190000000000509</v>
      </c>
      <c r="E13" s="29">
        <v>7.0799999999999272</v>
      </c>
      <c r="F13" s="29">
        <v>7.0919999999996435</v>
      </c>
      <c r="G13" s="29">
        <v>6.906999999999698</v>
      </c>
      <c r="H13" s="29">
        <v>5.6480000000001382</v>
      </c>
      <c r="I13" s="29">
        <v>6.8789999999999054</v>
      </c>
      <c r="J13" s="29"/>
      <c r="K13" s="28">
        <v>56.887999999999465</v>
      </c>
    </row>
    <row r="14" spans="1:11" x14ac:dyDescent="0.2">
      <c r="A14" s="25" t="s">
        <v>41</v>
      </c>
      <c r="B14" s="29"/>
      <c r="C14" s="29">
        <v>6</v>
      </c>
      <c r="D14" s="29">
        <v>6.124000000000251</v>
      </c>
      <c r="E14" s="29">
        <v>6.281999999999698</v>
      </c>
      <c r="F14" s="29">
        <v>6.8179999999997563</v>
      </c>
      <c r="G14" s="29">
        <v>6.3700000000003456</v>
      </c>
      <c r="H14" s="29">
        <v>6.0709999999999127</v>
      </c>
      <c r="I14" s="29">
        <v>6.1030000000000655</v>
      </c>
      <c r="J14" s="29">
        <v>5.2420000000001892</v>
      </c>
      <c r="K14" s="28">
        <v>49.010000000000218</v>
      </c>
    </row>
    <row r="15" spans="1:11" x14ac:dyDescent="0.2">
      <c r="A15" s="25" t="s">
        <v>42</v>
      </c>
      <c r="B15" s="29"/>
      <c r="C15" s="29">
        <v>6</v>
      </c>
      <c r="D15" s="29">
        <v>5.31899999999996</v>
      </c>
      <c r="E15" s="29">
        <v>6.0840000000002874</v>
      </c>
      <c r="F15" s="29">
        <v>6.1449999999999818</v>
      </c>
      <c r="G15" s="29">
        <v>7.0360000000000582</v>
      </c>
      <c r="H15" s="29">
        <v>5.8520000000003165</v>
      </c>
      <c r="I15" s="29">
        <v>4.8690000000001419</v>
      </c>
      <c r="J15" s="29"/>
      <c r="K15" s="28">
        <v>41.305000000000746</v>
      </c>
    </row>
    <row r="16" spans="1:11" x14ac:dyDescent="0.2">
      <c r="A16" s="25" t="s">
        <v>43</v>
      </c>
      <c r="B16" s="29"/>
      <c r="C16" s="29">
        <v>8.4200000000000728</v>
      </c>
      <c r="D16" s="29">
        <v>6.8440000000000509</v>
      </c>
      <c r="E16" s="29">
        <v>7.3859999999999673</v>
      </c>
      <c r="F16" s="29">
        <v>6.5050000000001091</v>
      </c>
      <c r="G16" s="29">
        <v>7.1459999999997308</v>
      </c>
      <c r="H16" s="29">
        <v>6.9269999999996799</v>
      </c>
      <c r="I16" s="29">
        <v>6.7839999999996508</v>
      </c>
      <c r="J16" s="29"/>
      <c r="K16" s="28">
        <v>50.011999999999261</v>
      </c>
    </row>
    <row r="17" spans="1:11" x14ac:dyDescent="0.2">
      <c r="A17" s="25" t="s">
        <v>27</v>
      </c>
      <c r="B17" s="28">
        <v>64</v>
      </c>
      <c r="C17" s="28">
        <v>82.465999999999894</v>
      </c>
      <c r="D17" s="28">
        <v>79.175000000000182</v>
      </c>
      <c r="E17" s="28">
        <v>84.891000000000076</v>
      </c>
      <c r="F17" s="28">
        <v>79.216999999999643</v>
      </c>
      <c r="G17" s="28">
        <v>84.822000000000116</v>
      </c>
      <c r="H17" s="28">
        <v>73.063000000000102</v>
      </c>
      <c r="I17" s="28">
        <v>75.605000000000018</v>
      </c>
      <c r="J17" s="28">
        <v>5.2420000000001892</v>
      </c>
      <c r="K17" s="28">
        <v>628.48100000000022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9ACE-815B-3040-87DC-13894D091BD6}">
  <dimension ref="A3:N14"/>
  <sheetViews>
    <sheetView zoomScale="140" zoomScaleNormal="140" workbookViewId="0">
      <selection activeCell="N6" sqref="N5:N12"/>
    </sheetView>
  </sheetViews>
  <sheetFormatPr baseColWidth="10" defaultRowHeight="16" x14ac:dyDescent="0.2"/>
  <cols>
    <col min="1" max="1" width="15" bestFit="1" customWidth="1"/>
    <col min="2" max="2" width="10" customWidth="1"/>
    <col min="3" max="3" width="7.6640625" customWidth="1"/>
    <col min="4" max="4" width="6.1640625" customWidth="1"/>
    <col min="5" max="8" width="5.83203125" customWidth="1"/>
    <col min="9" max="9" width="9" customWidth="1"/>
    <col min="10" max="10" width="9.5" customWidth="1"/>
    <col min="11" max="11" width="7.6640625" customWidth="1"/>
    <col min="12" max="12" width="9.5" customWidth="1"/>
    <col min="13" max="13" width="9" customWidth="1"/>
    <col min="14" max="14" width="10.33203125" bestFit="1" customWidth="1"/>
  </cols>
  <sheetData>
    <row r="3" spans="1:14" x14ac:dyDescent="0.2">
      <c r="A3" s="24" t="s">
        <v>44</v>
      </c>
      <c r="B3" s="24" t="s">
        <v>25</v>
      </c>
    </row>
    <row r="4" spans="1:14" x14ac:dyDescent="0.2">
      <c r="A4" s="24" t="s">
        <v>24</v>
      </c>
      <c r="B4" t="s">
        <v>41</v>
      </c>
      <c r="C4" t="s">
        <v>42</v>
      </c>
      <c r="D4" t="s">
        <v>43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27</v>
      </c>
    </row>
    <row r="5" spans="1:14" x14ac:dyDescent="0.2">
      <c r="A5" s="25">
        <v>2011</v>
      </c>
      <c r="B5" s="29"/>
      <c r="C5" s="29"/>
      <c r="D5" s="29"/>
      <c r="E5" s="29">
        <v>7</v>
      </c>
      <c r="F5" s="29">
        <v>7</v>
      </c>
      <c r="G5" s="29">
        <v>7</v>
      </c>
      <c r="H5" s="29">
        <v>7</v>
      </c>
      <c r="I5" s="29">
        <v>8</v>
      </c>
      <c r="J5" s="29">
        <v>6</v>
      </c>
      <c r="K5" s="29">
        <v>7</v>
      </c>
      <c r="L5" s="29">
        <v>7</v>
      </c>
      <c r="M5" s="29">
        <v>8</v>
      </c>
      <c r="N5" s="29">
        <v>64</v>
      </c>
    </row>
    <row r="6" spans="1:14" x14ac:dyDescent="0.2">
      <c r="A6" s="25">
        <v>2012</v>
      </c>
      <c r="B6" s="29">
        <v>6</v>
      </c>
      <c r="C6" s="29">
        <v>6</v>
      </c>
      <c r="D6" s="29">
        <v>8.4200000000000728</v>
      </c>
      <c r="E6" s="29">
        <v>6.819999999999709</v>
      </c>
      <c r="F6" s="29">
        <v>8.0300000000002001</v>
      </c>
      <c r="G6" s="29">
        <v>8.1219999999998436</v>
      </c>
      <c r="H6" s="29">
        <v>7.1700000000000728</v>
      </c>
      <c r="I6" s="29">
        <v>6.4949999999998909</v>
      </c>
      <c r="J6" s="29">
        <v>6.5270000000000437</v>
      </c>
      <c r="K6" s="29">
        <v>6.5430000000001201</v>
      </c>
      <c r="L6" s="29">
        <v>4.7759999999998399</v>
      </c>
      <c r="M6" s="29">
        <v>7.5630000000001019</v>
      </c>
      <c r="N6" s="29">
        <v>82.465999999999894</v>
      </c>
    </row>
    <row r="7" spans="1:14" x14ac:dyDescent="0.2">
      <c r="A7" s="25">
        <v>2013</v>
      </c>
      <c r="B7" s="29">
        <v>6.124000000000251</v>
      </c>
      <c r="C7" s="29">
        <v>5.31899999999996</v>
      </c>
      <c r="D7" s="29">
        <v>6.8440000000000509</v>
      </c>
      <c r="E7" s="29">
        <v>6.5189999999997781</v>
      </c>
      <c r="F7" s="29">
        <v>6.7730000000001382</v>
      </c>
      <c r="G7" s="29">
        <v>6.4819999999999709</v>
      </c>
      <c r="H7" s="29">
        <v>6.8949999999999818</v>
      </c>
      <c r="I7" s="29">
        <v>6.6320000000000618</v>
      </c>
      <c r="J7" s="29">
        <v>5.9029999999997926</v>
      </c>
      <c r="K7" s="29">
        <v>6.01299999999992</v>
      </c>
      <c r="L7" s="29">
        <v>7.9520000000002256</v>
      </c>
      <c r="M7" s="29">
        <v>7.7190000000000509</v>
      </c>
      <c r="N7" s="29">
        <v>79.175000000000182</v>
      </c>
    </row>
    <row r="8" spans="1:14" x14ac:dyDescent="0.2">
      <c r="A8" s="25">
        <v>2014</v>
      </c>
      <c r="B8" s="29">
        <v>6.281999999999698</v>
      </c>
      <c r="C8" s="29">
        <v>6.0840000000002874</v>
      </c>
      <c r="D8" s="29">
        <v>7.3859999999999673</v>
      </c>
      <c r="E8" s="29">
        <v>6.3679999999999382</v>
      </c>
      <c r="F8" s="29">
        <v>7.5860000000002401</v>
      </c>
      <c r="G8" s="29">
        <v>7.2159999999998945</v>
      </c>
      <c r="H8" s="29">
        <v>5.931999999999789</v>
      </c>
      <c r="I8" s="29">
        <v>8.6579999999999018</v>
      </c>
      <c r="J8" s="29">
        <v>8.7789999999999964</v>
      </c>
      <c r="K8" s="29">
        <v>7.0430000000001201</v>
      </c>
      <c r="L8" s="29">
        <v>6.4770000000003165</v>
      </c>
      <c r="M8" s="29">
        <v>7.0799999999999272</v>
      </c>
      <c r="N8" s="29">
        <v>84.891000000000076</v>
      </c>
    </row>
    <row r="9" spans="1:14" x14ac:dyDescent="0.2">
      <c r="A9" s="25">
        <v>2015</v>
      </c>
      <c r="B9" s="29">
        <v>6.8179999999997563</v>
      </c>
      <c r="C9" s="29">
        <v>6.1449999999999818</v>
      </c>
      <c r="D9" s="29">
        <v>6.5050000000001091</v>
      </c>
      <c r="E9" s="29">
        <v>6.2550000000001091</v>
      </c>
      <c r="F9" s="29">
        <v>6.6749999999997272</v>
      </c>
      <c r="G9" s="29">
        <v>6.1900000000000546</v>
      </c>
      <c r="H9" s="29">
        <v>5.6630000000000109</v>
      </c>
      <c r="I9" s="29">
        <v>6.693000000000211</v>
      </c>
      <c r="J9" s="29">
        <v>6.3859999999999673</v>
      </c>
      <c r="K9" s="29">
        <v>7.4479999999998654</v>
      </c>
      <c r="L9" s="29">
        <v>7.3470000000002074</v>
      </c>
      <c r="M9" s="29">
        <v>7.0919999999996435</v>
      </c>
      <c r="N9" s="29">
        <v>79.216999999999643</v>
      </c>
    </row>
    <row r="10" spans="1:14" x14ac:dyDescent="0.2">
      <c r="A10" s="25">
        <v>2016</v>
      </c>
      <c r="B10" s="29">
        <v>6.3700000000003456</v>
      </c>
      <c r="C10" s="29">
        <v>7.0360000000000582</v>
      </c>
      <c r="D10" s="29">
        <v>7.1459999999997308</v>
      </c>
      <c r="E10" s="29">
        <v>7.3850000000002183</v>
      </c>
      <c r="F10" s="29">
        <v>7.1529999999997926</v>
      </c>
      <c r="G10" s="29">
        <v>7.2656999999999243</v>
      </c>
      <c r="H10" s="29">
        <v>8.1273000000001048</v>
      </c>
      <c r="I10" s="29">
        <v>7.0790000000001783</v>
      </c>
      <c r="J10" s="29">
        <v>6.9739999999997053</v>
      </c>
      <c r="K10" s="29">
        <v>7.1410000000000764</v>
      </c>
      <c r="L10" s="29">
        <v>6.2380000000002838</v>
      </c>
      <c r="M10" s="29">
        <v>6.906999999999698</v>
      </c>
      <c r="N10" s="29">
        <v>84.822000000000116</v>
      </c>
    </row>
    <row r="11" spans="1:14" x14ac:dyDescent="0.2">
      <c r="A11" s="25">
        <v>2017</v>
      </c>
      <c r="B11" s="29">
        <v>6.0709999999999127</v>
      </c>
      <c r="C11" s="29">
        <v>5.8520000000003165</v>
      </c>
      <c r="D11" s="29">
        <v>6.9269999999996799</v>
      </c>
      <c r="E11" s="29">
        <v>6.1720000000000255</v>
      </c>
      <c r="F11" s="29">
        <v>7.1700000000000728</v>
      </c>
      <c r="G11" s="29">
        <v>6.6669999999999163</v>
      </c>
      <c r="H11" s="29">
        <v>5.6910000000002583</v>
      </c>
      <c r="I11" s="29">
        <v>6.7280000000000655</v>
      </c>
      <c r="J11" s="29">
        <v>4.9110000000000582</v>
      </c>
      <c r="K11" s="29">
        <v>5.4079999999999018</v>
      </c>
      <c r="L11" s="29">
        <v>5.8179999999997563</v>
      </c>
      <c r="M11" s="29">
        <v>5.6480000000001382</v>
      </c>
      <c r="N11" s="29">
        <v>73.063000000000102</v>
      </c>
    </row>
    <row r="12" spans="1:14" x14ac:dyDescent="0.2">
      <c r="A12" s="25">
        <v>2018</v>
      </c>
      <c r="B12" s="29">
        <v>6.1030000000000655</v>
      </c>
      <c r="C12" s="29">
        <v>4.8690000000001419</v>
      </c>
      <c r="D12" s="29">
        <v>6.7839999999996508</v>
      </c>
      <c r="E12" s="29">
        <v>6.3920000000002801</v>
      </c>
      <c r="F12" s="29">
        <v>6.3739999999997963</v>
      </c>
      <c r="G12" s="29">
        <v>5.1630000000000109</v>
      </c>
      <c r="H12" s="29">
        <v>7.875</v>
      </c>
      <c r="I12" s="29">
        <v>6.8079999999999927</v>
      </c>
      <c r="J12" s="29">
        <v>5.9610000000002401</v>
      </c>
      <c r="K12" s="29">
        <v>6.2689999999997781</v>
      </c>
      <c r="L12" s="29">
        <v>6.1280000000001564</v>
      </c>
      <c r="M12" s="29">
        <v>6.8789999999999054</v>
      </c>
      <c r="N12" s="29">
        <v>75.605000000000018</v>
      </c>
    </row>
    <row r="13" spans="1:14" x14ac:dyDescent="0.2">
      <c r="A13" s="25">
        <v>2019</v>
      </c>
      <c r="B13" s="29">
        <v>5.2420000000001892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>
        <v>5.2420000000001892</v>
      </c>
    </row>
    <row r="14" spans="1:14" x14ac:dyDescent="0.2">
      <c r="A14" s="25" t="s">
        <v>27</v>
      </c>
      <c r="B14" s="29">
        <v>49.010000000000218</v>
      </c>
      <c r="C14" s="29">
        <v>41.305000000000746</v>
      </c>
      <c r="D14" s="29">
        <v>50.011999999999261</v>
      </c>
      <c r="E14" s="29">
        <v>52.911000000000058</v>
      </c>
      <c r="F14" s="29">
        <v>56.760999999999967</v>
      </c>
      <c r="G14" s="29">
        <v>54.105699999999615</v>
      </c>
      <c r="H14" s="29">
        <v>54.353300000000218</v>
      </c>
      <c r="I14" s="29">
        <v>57.093000000000302</v>
      </c>
      <c r="J14" s="29">
        <v>51.440999999999804</v>
      </c>
      <c r="K14" s="29">
        <v>52.864999999999782</v>
      </c>
      <c r="L14" s="29">
        <v>51.736000000000786</v>
      </c>
      <c r="M14" s="29">
        <v>56.887999999999465</v>
      </c>
      <c r="N14" s="29">
        <v>628.48100000000022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Formulas="1" showRuler="0" topLeftCell="B91" zoomScale="97" zoomScaleNormal="97" zoomScalePageLayoutView="123" workbookViewId="0">
      <selection activeCell="K82" sqref="K82"/>
    </sheetView>
  </sheetViews>
  <sheetFormatPr baseColWidth="10" defaultRowHeight="16" x14ac:dyDescent="0.2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0E28-DD7D-3540-837C-2C1E85735E37}">
  <sheetPr>
    <outlinePr summaryBelow="0"/>
  </sheetPr>
  <dimension ref="A1:E230"/>
  <sheetViews>
    <sheetView zoomScale="179" zoomScaleNormal="263" workbookViewId="0">
      <pane ySplit="1" topLeftCell="A87" activePane="bottomLeft" state="frozen"/>
      <selection pane="bottomLeft" activeCell="A100" sqref="A100"/>
    </sheetView>
  </sheetViews>
  <sheetFormatPr baseColWidth="10" defaultRowHeight="16" x14ac:dyDescent="0.2"/>
  <cols>
    <col min="1" max="1" width="5.1640625" bestFit="1" customWidth="1"/>
    <col min="2" max="2" width="12.6640625" bestFit="1" customWidth="1"/>
    <col min="3" max="3" width="9.5" style="23" bestFit="1" customWidth="1"/>
    <col min="4" max="4" width="14.6640625" bestFit="1" customWidth="1"/>
    <col min="5" max="5" width="58" style="31" bestFit="1" customWidth="1"/>
  </cols>
  <sheetData>
    <row r="1" spans="1:4" x14ac:dyDescent="0.2">
      <c r="A1" t="s">
        <v>24</v>
      </c>
      <c r="B1" t="s">
        <v>25</v>
      </c>
      <c r="C1" s="23" t="s">
        <v>48</v>
      </c>
      <c r="D1" t="s">
        <v>31</v>
      </c>
    </row>
    <row r="2" spans="1:4" x14ac:dyDescent="0.2">
      <c r="A2">
        <f>IF(ISBLANK('Maandelijks verbruik'!A3),"NA",YEAR(EDATE('Maandelijks verbruik'!A3,-1)))</f>
        <v>2011</v>
      </c>
      <c r="B2" t="str">
        <f>TEXT(DATE(2000,D2,1),"mmmm")</f>
        <v>april</v>
      </c>
      <c r="C2" s="26">
        <f>'Maandelijks verbruik'!Q3</f>
        <v>535.34482758620697</v>
      </c>
      <c r="D2">
        <f>IF(ISBLANK('Maandelijks verbruik'!A3),"NA",MONTH('Maandelijks verbruik'!A2))</f>
        <v>4</v>
      </c>
    </row>
    <row r="3" spans="1:4" x14ac:dyDescent="0.2">
      <c r="A3">
        <f>IF(ISBLANK('Maandelijks verbruik'!A4),"NA",YEAR(EDATE('Maandelijks verbruik'!A4,-1)))</f>
        <v>2011</v>
      </c>
      <c r="B3" t="str">
        <f t="shared" ref="B3:B66" si="0">TEXT(DATE(2000,D3,1),"mmmm")</f>
        <v>mei</v>
      </c>
      <c r="C3" s="26">
        <f>'Maandelijks verbruik'!Q4</f>
        <v>272.17741935483866</v>
      </c>
      <c r="D3">
        <f>IF(ISBLANK('Maandelijks verbruik'!A4),"NA",MONTH('Maandelijks verbruik'!A3))</f>
        <v>5</v>
      </c>
    </row>
    <row r="4" spans="1:4" x14ac:dyDescent="0.2">
      <c r="A4">
        <f>IF(ISBLANK('Maandelijks verbruik'!A5),"NA",YEAR(EDATE('Maandelijks verbruik'!A5,-1)))</f>
        <v>2011</v>
      </c>
      <c r="B4" t="str">
        <f t="shared" si="0"/>
        <v>juni</v>
      </c>
      <c r="C4" s="26">
        <f>'Maandelijks verbruik'!Q5</f>
        <v>258.75</v>
      </c>
      <c r="D4">
        <f>IF(ISBLANK('Maandelijks verbruik'!A5),"NA",MONTH('Maandelijks verbruik'!A4))</f>
        <v>6</v>
      </c>
    </row>
    <row r="5" spans="1:4" x14ac:dyDescent="0.2">
      <c r="A5">
        <f>IF(ISBLANK('Maandelijks verbruik'!A6),"NA",YEAR(EDATE('Maandelijks verbruik'!A6,-1)))</f>
        <v>2011</v>
      </c>
      <c r="B5" t="str">
        <f t="shared" si="0"/>
        <v>juli</v>
      </c>
      <c r="C5" s="26">
        <f>'Maandelijks verbruik'!Q6</f>
        <v>250.40322580645162</v>
      </c>
      <c r="D5">
        <f>IF(ISBLANK('Maandelijks verbruik'!A6),"NA",MONTH('Maandelijks verbruik'!A5))</f>
        <v>7</v>
      </c>
    </row>
    <row r="6" spans="1:4" x14ac:dyDescent="0.2">
      <c r="A6">
        <f>IF(ISBLANK('Maandelijks verbruik'!A7),"NA",YEAR(EDATE('Maandelijks verbruik'!A7,-1)))</f>
        <v>2011</v>
      </c>
      <c r="B6" t="str">
        <f t="shared" si="0"/>
        <v>augustus</v>
      </c>
      <c r="C6" s="26">
        <f>'Maandelijks verbruik'!Q7</f>
        <v>272.17741935483866</v>
      </c>
      <c r="D6">
        <f>IF(ISBLANK('Maandelijks verbruik'!A7),"NA",MONTH('Maandelijks verbruik'!A6))</f>
        <v>8</v>
      </c>
    </row>
    <row r="7" spans="1:4" x14ac:dyDescent="0.2">
      <c r="A7">
        <f>IF(ISBLANK('Maandelijks verbruik'!A8),"NA",YEAR(EDATE('Maandelijks verbruik'!A8,-1)))</f>
        <v>2011</v>
      </c>
      <c r="B7" t="str">
        <f t="shared" si="0"/>
        <v>september</v>
      </c>
      <c r="C7" s="26">
        <f>'Maandelijks verbruik'!Q8</f>
        <v>258.75</v>
      </c>
      <c r="D7">
        <f>IF(ISBLANK('Maandelijks verbruik'!A8),"NA",MONTH('Maandelijks verbruik'!A7))</f>
        <v>9</v>
      </c>
    </row>
    <row r="8" spans="1:4" x14ac:dyDescent="0.2">
      <c r="A8">
        <f>IF(ISBLANK('Maandelijks verbruik'!A9),"NA",YEAR(EDATE('Maandelijks verbruik'!A9,-1)))</f>
        <v>2011</v>
      </c>
      <c r="B8" t="str">
        <f t="shared" si="0"/>
        <v>oktober</v>
      </c>
      <c r="C8" s="26">
        <f>'Maandelijks verbruik'!Q9</f>
        <v>838.30645161290317</v>
      </c>
      <c r="D8">
        <f>IF(ISBLANK('Maandelijks verbruik'!A9),"NA",MONTH('Maandelijks verbruik'!A8))</f>
        <v>10</v>
      </c>
    </row>
    <row r="9" spans="1:4" x14ac:dyDescent="0.2">
      <c r="A9">
        <f>IF(ISBLANK('Maandelijks verbruik'!A10),"NA",YEAR(EDATE('Maandelijks verbruik'!A10,-1)))</f>
        <v>2011</v>
      </c>
      <c r="B9" t="str">
        <f t="shared" si="0"/>
        <v>november</v>
      </c>
      <c r="C9" s="26">
        <f>'Maandelijks verbruik'!Q10</f>
        <v>1428.75</v>
      </c>
      <c r="D9">
        <f>IF(ISBLANK('Maandelijks verbruik'!A10),"NA",MONTH('Maandelijks verbruik'!A9))</f>
        <v>11</v>
      </c>
    </row>
    <row r="10" spans="1:4" x14ac:dyDescent="0.2">
      <c r="A10">
        <f>IF(ISBLANK('Maandelijks verbruik'!A11),"NA",YEAR(EDATE('Maandelijks verbruik'!A11,-1)))</f>
        <v>2011</v>
      </c>
      <c r="B10" t="str">
        <f t="shared" si="0"/>
        <v>december</v>
      </c>
      <c r="C10" s="26">
        <f>'Maandelijks verbruik'!Q11</f>
        <v>2087.0564516129116</v>
      </c>
      <c r="D10">
        <f>IF(ISBLANK('Maandelijks verbruik'!A11),"NA",MONTH('Maandelijks verbruik'!A10))</f>
        <v>12</v>
      </c>
    </row>
    <row r="11" spans="1:4" x14ac:dyDescent="0.2">
      <c r="A11">
        <f>IF(ISBLANK('Maandelijks verbruik'!A12),"NA",YEAR(EDATE('Maandelijks verbruik'!A12,-1)))</f>
        <v>2012</v>
      </c>
      <c r="B11" t="str">
        <f t="shared" si="0"/>
        <v>januari</v>
      </c>
      <c r="C11" s="26">
        <f>'Maandelijks verbruik'!Q12</f>
        <v>2354.8790322580562</v>
      </c>
      <c r="D11">
        <f>IF(ISBLANK('Maandelijks verbruik'!A12),"NA",MONTH('Maandelijks verbruik'!A11))</f>
        <v>1</v>
      </c>
    </row>
    <row r="12" spans="1:4" x14ac:dyDescent="0.2">
      <c r="A12">
        <f>IF(ISBLANK('Maandelijks verbruik'!A13),"NA",YEAR(EDATE('Maandelijks verbruik'!A13,-1)))</f>
        <v>2012</v>
      </c>
      <c r="B12" t="str">
        <f t="shared" si="0"/>
        <v>februari</v>
      </c>
      <c r="C12" s="26">
        <f>'Maandelijks verbruik'!Q13</f>
        <v>2700</v>
      </c>
      <c r="D12">
        <f>IF(ISBLANK('Maandelijks verbruik'!A13),"NA",MONTH('Maandelijks verbruik'!A12))</f>
        <v>2</v>
      </c>
    </row>
    <row r="13" spans="1:4" x14ac:dyDescent="0.2">
      <c r="A13">
        <f>IF(ISBLANK('Maandelijks verbruik'!A14),"NA",YEAR(EDATE('Maandelijks verbruik'!A14,-1)))</f>
        <v>2012</v>
      </c>
      <c r="B13" t="str">
        <f t="shared" si="0"/>
        <v>maart</v>
      </c>
      <c r="C13" s="26">
        <f>'Maandelijks verbruik'!Q14</f>
        <v>1371.7741935483871</v>
      </c>
      <c r="D13">
        <f>IF(ISBLANK('Maandelijks verbruik'!A14),"NA",MONTH('Maandelijks verbruik'!A13))</f>
        <v>3</v>
      </c>
    </row>
    <row r="14" spans="1:4" x14ac:dyDescent="0.2">
      <c r="A14">
        <f>IF(ISBLANK('Maandelijks verbruik'!A15),"NA",YEAR(EDATE('Maandelijks verbruik'!A15,-1)))</f>
        <v>2012</v>
      </c>
      <c r="B14" t="str">
        <f t="shared" si="0"/>
        <v>april</v>
      </c>
      <c r="C14" s="26">
        <f>'Maandelijks verbruik'!Q15</f>
        <v>1359.9450000000002</v>
      </c>
      <c r="D14">
        <f>IF(ISBLANK('Maandelijks verbruik'!A15),"NA",MONTH('Maandelijks verbruik'!A14))</f>
        <v>4</v>
      </c>
    </row>
    <row r="15" spans="1:4" x14ac:dyDescent="0.2">
      <c r="A15">
        <f>IF(ISBLANK('Maandelijks verbruik'!A16),"NA",YEAR(EDATE('Maandelijks verbruik'!A16,-1)))</f>
        <v>2012</v>
      </c>
      <c r="B15" t="str">
        <f t="shared" si="0"/>
        <v>mei</v>
      </c>
      <c r="C15" s="26">
        <f>'Maandelijks verbruik'!Q16</f>
        <v>547.54475806451251</v>
      </c>
      <c r="D15">
        <f>IF(ISBLANK('Maandelijks verbruik'!A16),"NA",MONTH('Maandelijks verbruik'!A15))</f>
        <v>5</v>
      </c>
    </row>
    <row r="16" spans="1:4" x14ac:dyDescent="0.2">
      <c r="A16">
        <f>IF(ISBLANK('Maandelijks verbruik'!A17),"NA",YEAR(EDATE('Maandelijks verbruik'!A17,-1)))</f>
        <v>2012</v>
      </c>
      <c r="B16" t="str">
        <f t="shared" si="0"/>
        <v>juni</v>
      </c>
      <c r="C16" s="26">
        <f>'Maandelijks verbruik'!Q17</f>
        <v>320.54625000000442</v>
      </c>
      <c r="D16">
        <f>IF(ISBLANK('Maandelijks verbruik'!A17),"NA",MONTH('Maandelijks verbruik'!A16))</f>
        <v>6</v>
      </c>
    </row>
    <row r="17" spans="1:4" x14ac:dyDescent="0.2">
      <c r="A17">
        <f>IF(ISBLANK('Maandelijks verbruik'!A18),"NA",YEAR(EDATE('Maandelijks verbruik'!A18,-1)))</f>
        <v>2012</v>
      </c>
      <c r="B17" t="str">
        <f t="shared" si="0"/>
        <v>juli</v>
      </c>
      <c r="C17" s="26">
        <f>'Maandelijks verbruik'!Q18</f>
        <v>249.43427419354902</v>
      </c>
      <c r="D17">
        <f>IF(ISBLANK('Maandelijks verbruik'!A18),"NA",MONTH('Maandelijks verbruik'!A17))</f>
        <v>7</v>
      </c>
    </row>
    <row r="18" spans="1:4" x14ac:dyDescent="0.2">
      <c r="A18">
        <f>IF(ISBLANK('Maandelijks verbruik'!A19),"NA",YEAR(EDATE('Maandelijks verbruik'!A19,-1)))</f>
        <v>2012</v>
      </c>
      <c r="B18" t="str">
        <f t="shared" si="0"/>
        <v>augustus</v>
      </c>
      <c r="C18" s="26">
        <f>'Maandelijks verbruik'!Q19</f>
        <v>242.54274193548653</v>
      </c>
      <c r="D18">
        <f>IF(ISBLANK('Maandelijks verbruik'!A19),"NA",MONTH('Maandelijks verbruik'!A18))</f>
        <v>8</v>
      </c>
    </row>
    <row r="19" spans="1:4" x14ac:dyDescent="0.2">
      <c r="A19">
        <f>IF(ISBLANK('Maandelijks verbruik'!A20),"NA",YEAR(EDATE('Maandelijks verbruik'!A20,-1)))</f>
        <v>2012</v>
      </c>
      <c r="B19" t="str">
        <f t="shared" si="0"/>
        <v>september</v>
      </c>
      <c r="C19" s="26">
        <f>'Maandelijks verbruik'!Q20</f>
        <v>425.91375000000426</v>
      </c>
      <c r="D19">
        <f>IF(ISBLANK('Maandelijks verbruik'!A20),"NA",MONTH('Maandelijks verbruik'!A19))</f>
        <v>9</v>
      </c>
    </row>
    <row r="20" spans="1:4" x14ac:dyDescent="0.2">
      <c r="A20">
        <f>IF(ISBLANK('Maandelijks verbruik'!A21),"NA",YEAR(EDATE('Maandelijks verbruik'!A21,-1)))</f>
        <v>2012</v>
      </c>
      <c r="B20" t="str">
        <f t="shared" si="0"/>
        <v>oktober</v>
      </c>
      <c r="C20" s="26">
        <f>'Maandelijks verbruik'!Q21</f>
        <v>1076.7556451612907</v>
      </c>
      <c r="D20">
        <f>IF(ISBLANK('Maandelijks verbruik'!A21),"NA",MONTH('Maandelijks verbruik'!A20))</f>
        <v>10</v>
      </c>
    </row>
    <row r="21" spans="1:4" x14ac:dyDescent="0.2">
      <c r="A21">
        <f>IF(ISBLANK('Maandelijks verbruik'!A22),"NA",YEAR(EDATE('Maandelijks verbruik'!A22,-1)))</f>
        <v>2012</v>
      </c>
      <c r="B21" t="str">
        <f t="shared" si="0"/>
        <v>november</v>
      </c>
      <c r="C21" s="26">
        <f>'Maandelijks verbruik'!Q22</f>
        <v>1924.1662499999825</v>
      </c>
      <c r="D21">
        <f>IF(ISBLANK('Maandelijks verbruik'!A22),"NA",MONTH('Maandelijks verbruik'!A21))</f>
        <v>11</v>
      </c>
    </row>
    <row r="22" spans="1:4" x14ac:dyDescent="0.2">
      <c r="A22">
        <f>IF(ISBLANK('Maandelijks verbruik'!A23),"NA",YEAR(EDATE('Maandelijks verbruik'!A23,-1)))</f>
        <v>2012</v>
      </c>
      <c r="B22" t="str">
        <f t="shared" si="0"/>
        <v>december</v>
      </c>
      <c r="C22" s="26">
        <f>'Maandelijks verbruik'!Q23</f>
        <v>2437.4794354838778</v>
      </c>
      <c r="D22">
        <f>IF(ISBLANK('Maandelijks verbruik'!A23),"NA",MONTH('Maandelijks verbruik'!A22))</f>
        <v>12</v>
      </c>
    </row>
    <row r="23" spans="1:4" x14ac:dyDescent="0.2">
      <c r="A23">
        <f>IF(ISBLANK('Maandelijks verbruik'!A24),"NA",YEAR(EDATE('Maandelijks verbruik'!A24,-1)))</f>
        <v>2013</v>
      </c>
      <c r="B23" t="str">
        <f t="shared" si="0"/>
        <v>januari</v>
      </c>
      <c r="C23" s="26">
        <f>'Maandelijks verbruik'!Q24</f>
        <v>2733.0967741935578</v>
      </c>
      <c r="D23">
        <f>IF(ISBLANK('Maandelijks verbruik'!A24),"NA",MONTH('Maandelijks verbruik'!A23))</f>
        <v>1</v>
      </c>
    </row>
    <row r="24" spans="1:4" x14ac:dyDescent="0.2">
      <c r="A24">
        <f>IF(ISBLANK('Maandelijks verbruik'!A25),"NA",YEAR(EDATE('Maandelijks verbruik'!A25,-1)))</f>
        <v>2013</v>
      </c>
      <c r="B24" t="str">
        <f t="shared" si="0"/>
        <v>februari</v>
      </c>
      <c r="C24" s="26">
        <f>'Maandelijks verbruik'!Q25</f>
        <v>2703.9174107142726</v>
      </c>
      <c r="D24">
        <f>IF(ISBLANK('Maandelijks verbruik'!A25),"NA",MONTH('Maandelijks verbruik'!A24))</f>
        <v>2</v>
      </c>
    </row>
    <row r="25" spans="1:4" x14ac:dyDescent="0.2">
      <c r="A25">
        <f>IF(ISBLANK('Maandelijks verbruik'!A26),"NA",YEAR(EDATE('Maandelijks verbruik'!A26,-1)))</f>
        <v>2013</v>
      </c>
      <c r="B25" t="str">
        <f t="shared" si="0"/>
        <v>maart</v>
      </c>
      <c r="C25" s="26">
        <f>'Maandelijks verbruik'!Q26</f>
        <v>2246.3237903225777</v>
      </c>
      <c r="D25">
        <f>IF(ISBLANK('Maandelijks verbruik'!A26),"NA",MONTH('Maandelijks verbruik'!A25))</f>
        <v>3</v>
      </c>
    </row>
    <row r="26" spans="1:4" x14ac:dyDescent="0.2">
      <c r="A26">
        <f>IF(ISBLANK('Maandelijks verbruik'!A27),"NA",YEAR(EDATE('Maandelijks verbruik'!A27,-1)))</f>
        <v>2013</v>
      </c>
      <c r="B26" t="str">
        <f t="shared" si="0"/>
        <v>april</v>
      </c>
      <c r="C26" s="26">
        <f>'Maandelijks verbruik'!Q27</f>
        <v>1233.7312500000098</v>
      </c>
      <c r="D26">
        <f>IF(ISBLANK('Maandelijks verbruik'!A27),"NA",MONTH('Maandelijks verbruik'!A26))</f>
        <v>4</v>
      </c>
    </row>
    <row r="27" spans="1:4" x14ac:dyDescent="0.2">
      <c r="A27">
        <f>IF(ISBLANK('Maandelijks verbruik'!A28),"NA",YEAR(EDATE('Maandelijks verbruik'!A28,-1)))</f>
        <v>2013</v>
      </c>
      <c r="B27" t="str">
        <f t="shared" si="0"/>
        <v>mei</v>
      </c>
      <c r="C27" s="26">
        <f>'Maandelijks verbruik'!Q28</f>
        <v>830.08669354837605</v>
      </c>
      <c r="D27">
        <f>IF(ISBLANK('Maandelijks verbruik'!A28),"NA",MONTH('Maandelijks verbruik'!A27))</f>
        <v>5</v>
      </c>
    </row>
    <row r="28" spans="1:4" x14ac:dyDescent="0.2">
      <c r="A28">
        <f>IF(ISBLANK('Maandelijks verbruik'!A29),"NA",YEAR(EDATE('Maandelijks verbruik'!A29,-1)))</f>
        <v>2013</v>
      </c>
      <c r="B28" t="str">
        <f t="shared" si="0"/>
        <v>juni</v>
      </c>
      <c r="C28" s="26">
        <f>'Maandelijks verbruik'!Q29</f>
        <v>352.14750000001692</v>
      </c>
      <c r="D28">
        <f>IF(ISBLANK('Maandelijks verbruik'!A29),"NA",MONTH('Maandelijks verbruik'!A28))</f>
        <v>6</v>
      </c>
    </row>
    <row r="29" spans="1:4" x14ac:dyDescent="0.2">
      <c r="A29">
        <f>IF(ISBLANK('Maandelijks verbruik'!A30),"NA",YEAR(EDATE('Maandelijks verbruik'!A30,-1)))</f>
        <v>2013</v>
      </c>
      <c r="B29" t="str">
        <f t="shared" si="0"/>
        <v>juli</v>
      </c>
      <c r="C29" s="26">
        <f>'Maandelijks verbruik'!Q30</f>
        <v>234.17056451612916</v>
      </c>
      <c r="D29">
        <f>IF(ISBLANK('Maandelijks verbruik'!A30),"NA",MONTH('Maandelijks verbruik'!A29))</f>
        <v>7</v>
      </c>
    </row>
    <row r="30" spans="1:4" x14ac:dyDescent="0.2">
      <c r="A30">
        <f>IF(ISBLANK('Maandelijks verbruik'!A31),"NA",YEAR(EDATE('Maandelijks verbruik'!A31,-1)))</f>
        <v>2013</v>
      </c>
      <c r="B30" t="str">
        <f t="shared" si="0"/>
        <v>augustus</v>
      </c>
      <c r="C30" s="26">
        <f>'Maandelijks verbruik'!Q31</f>
        <v>261.21411290321026</v>
      </c>
      <c r="D30">
        <f>IF(ISBLANK('Maandelijks verbruik'!A31),"NA",MONTH('Maandelijks verbruik'!A30))</f>
        <v>8</v>
      </c>
    </row>
    <row r="31" spans="1:4" x14ac:dyDescent="0.2">
      <c r="A31">
        <f>IF(ISBLANK('Maandelijks verbruik'!A32),"NA",YEAR(EDATE('Maandelijks verbruik'!A32,-1)))</f>
        <v>2013</v>
      </c>
      <c r="B31" t="str">
        <f t="shared" si="0"/>
        <v>september</v>
      </c>
      <c r="C31" s="26">
        <f>'Maandelijks verbruik'!Q32</f>
        <v>408.54375000000573</v>
      </c>
      <c r="D31">
        <f>IF(ISBLANK('Maandelijks verbruik'!A32),"NA",MONTH('Maandelijks verbruik'!A31))</f>
        <v>9</v>
      </c>
    </row>
    <row r="32" spans="1:4" x14ac:dyDescent="0.2">
      <c r="A32">
        <f>IF(ISBLANK('Maandelijks verbruik'!A33),"NA",YEAR(EDATE('Maandelijks verbruik'!A33,-1)))</f>
        <v>2013</v>
      </c>
      <c r="B32" t="str">
        <f t="shared" si="0"/>
        <v>oktober</v>
      </c>
      <c r="C32" s="26">
        <f>'Maandelijks verbruik'!Q33</f>
        <v>950.73749999999256</v>
      </c>
      <c r="D32">
        <f>IF(ISBLANK('Maandelijks verbruik'!A33),"NA",MONTH('Maandelijks verbruik'!A32))</f>
        <v>10</v>
      </c>
    </row>
    <row r="33" spans="1:4" x14ac:dyDescent="0.2">
      <c r="A33">
        <f>IF(ISBLANK('Maandelijks verbruik'!A34),"NA",YEAR(EDATE('Maandelijks verbruik'!A34,-1)))</f>
        <v>2013</v>
      </c>
      <c r="B33" t="str">
        <f t="shared" si="0"/>
        <v>november</v>
      </c>
      <c r="C33" s="26">
        <f>'Maandelijks verbruik'!Q34</f>
        <v>1880.6287500000144</v>
      </c>
      <c r="D33">
        <f>IF(ISBLANK('Maandelijks verbruik'!A34),"NA",MONTH('Maandelijks verbruik'!A33))</f>
        <v>11</v>
      </c>
    </row>
    <row r="34" spans="1:4" x14ac:dyDescent="0.2">
      <c r="A34">
        <f>IF(ISBLANK('Maandelijks verbruik'!A35),"NA",YEAR(EDATE('Maandelijks verbruik'!A35,-1)))</f>
        <v>2013</v>
      </c>
      <c r="B34" t="str">
        <f t="shared" si="0"/>
        <v>december</v>
      </c>
      <c r="C34" s="26">
        <f>'Maandelijks verbruik'!Q35</f>
        <v>2398.4600806451604</v>
      </c>
      <c r="D34">
        <f>IF(ISBLANK('Maandelijks verbruik'!A35),"NA",MONTH('Maandelijks verbruik'!A34))</f>
        <v>12</v>
      </c>
    </row>
    <row r="35" spans="1:4" x14ac:dyDescent="0.2">
      <c r="A35">
        <f>IF(ISBLANK('Maandelijks verbruik'!A36),"NA",YEAR(EDATE('Maandelijks verbruik'!A36,-1)))</f>
        <v>2014</v>
      </c>
      <c r="B35" t="str">
        <f t="shared" si="0"/>
        <v>januari</v>
      </c>
      <c r="C35" s="26">
        <f>'Maandelijks verbruik'!Q36</f>
        <v>2439.3737903225774</v>
      </c>
      <c r="D35">
        <f>IF(ISBLANK('Maandelijks verbruik'!A36),"NA",MONTH('Maandelijks verbruik'!A35))</f>
        <v>1</v>
      </c>
    </row>
    <row r="36" spans="1:4" x14ac:dyDescent="0.2">
      <c r="A36">
        <f>IF(ISBLANK('Maandelijks verbruik'!A37),"NA",YEAR(EDATE('Maandelijks verbruik'!A37,-1)))</f>
        <v>2014</v>
      </c>
      <c r="B36" t="str">
        <f t="shared" si="0"/>
        <v>februari</v>
      </c>
      <c r="C36" s="26">
        <f>'Maandelijks verbruik'!Q37</f>
        <v>2446.0312500000032</v>
      </c>
      <c r="D36">
        <f>IF(ISBLANK('Maandelijks verbruik'!A37),"NA",MONTH('Maandelijks verbruik'!A36))</f>
        <v>2</v>
      </c>
    </row>
    <row r="37" spans="1:4" x14ac:dyDescent="0.2">
      <c r="A37">
        <f>IF(ISBLANK('Maandelijks verbruik'!A38),"NA",YEAR(EDATE('Maandelijks verbruik'!A38,-1)))</f>
        <v>2014</v>
      </c>
      <c r="B37" t="str">
        <f t="shared" si="0"/>
        <v>maart</v>
      </c>
      <c r="C37" s="26">
        <f>'Maandelijks verbruik'!Q38</f>
        <v>1524.2479838709592</v>
      </c>
      <c r="D37">
        <f>IF(ISBLANK('Maandelijks verbruik'!A38),"NA",MONTH('Maandelijks verbruik'!A37))</f>
        <v>3</v>
      </c>
    </row>
    <row r="38" spans="1:4" x14ac:dyDescent="0.2">
      <c r="A38">
        <f>IF(ISBLANK('Maandelijks verbruik'!A39),"NA",YEAR(EDATE('Maandelijks verbruik'!A39,-1)))</f>
        <v>2014</v>
      </c>
      <c r="B38" t="str">
        <f t="shared" si="0"/>
        <v>april</v>
      </c>
      <c r="C38" s="26">
        <f>'Maandelijks verbruik'!Q39</f>
        <v>793.54125000000295</v>
      </c>
      <c r="D38">
        <f>IF(ISBLANK('Maandelijks verbruik'!A39),"NA",MONTH('Maandelijks verbruik'!A38))</f>
        <v>4</v>
      </c>
    </row>
    <row r="39" spans="1:4" x14ac:dyDescent="0.2">
      <c r="A39">
        <f>IF(ISBLANK('Maandelijks verbruik'!A40),"NA",YEAR(EDATE('Maandelijks verbruik'!A40,-1)))</f>
        <v>2014</v>
      </c>
      <c r="B39" t="str">
        <f t="shared" si="0"/>
        <v>mei</v>
      </c>
      <c r="C39" s="26">
        <f>'Maandelijks verbruik'!Q40</f>
        <v>622.38266129031672</v>
      </c>
      <c r="D39">
        <f>IF(ISBLANK('Maandelijks verbruik'!A40),"NA",MONTH('Maandelijks verbruik'!A39))</f>
        <v>5</v>
      </c>
    </row>
    <row r="40" spans="1:4" x14ac:dyDescent="0.2">
      <c r="A40">
        <f>IF(ISBLANK('Maandelijks verbruik'!A41),"NA",YEAR(EDATE('Maandelijks verbruik'!A41,-1)))</f>
        <v>2014</v>
      </c>
      <c r="B40" t="str">
        <f t="shared" si="0"/>
        <v>juni</v>
      </c>
      <c r="C40" s="26">
        <f>'Maandelijks verbruik'!Q41</f>
        <v>316.29375000001801</v>
      </c>
      <c r="D40">
        <f>IF(ISBLANK('Maandelijks verbruik'!A41),"NA",MONTH('Maandelijks verbruik'!A40))</f>
        <v>6</v>
      </c>
    </row>
    <row r="41" spans="1:4" x14ac:dyDescent="0.2">
      <c r="A41">
        <f>IF(ISBLANK('Maandelijks verbruik'!A42),"NA",YEAR(EDATE('Maandelijks verbruik'!A42,-1)))</f>
        <v>2014</v>
      </c>
      <c r="B41" t="str">
        <f t="shared" si="0"/>
        <v>juli</v>
      </c>
      <c r="C41" s="26">
        <f>'Maandelijks verbruik'!Q42</f>
        <v>233.7895161290142</v>
      </c>
      <c r="D41">
        <f>IF(ISBLANK('Maandelijks verbruik'!A42),"NA",MONTH('Maandelijks verbruik'!A41))</f>
        <v>7</v>
      </c>
    </row>
    <row r="42" spans="1:4" x14ac:dyDescent="0.2">
      <c r="A42">
        <f>IF(ISBLANK('Maandelijks verbruik'!A43),"NA",YEAR(EDATE('Maandelijks verbruik'!A43,-1)))</f>
        <v>2014</v>
      </c>
      <c r="B42" t="str">
        <f t="shared" si="0"/>
        <v>augustus</v>
      </c>
      <c r="C42" s="26">
        <f>'Maandelijks verbruik'!Q43</f>
        <v>286.8205645161417</v>
      </c>
      <c r="D42">
        <f>IF(ISBLANK('Maandelijks verbruik'!A43),"NA",MONTH('Maandelijks verbruik'!A42))</f>
        <v>8</v>
      </c>
    </row>
    <row r="43" spans="1:4" x14ac:dyDescent="0.2">
      <c r="A43">
        <f>IF(ISBLANK('Maandelijks verbruik'!A44),"NA",YEAR(EDATE('Maandelijks verbruik'!A44,-1)))</f>
        <v>2014</v>
      </c>
      <c r="B43" t="str">
        <f t="shared" si="0"/>
        <v>september</v>
      </c>
      <c r="C43" s="26">
        <f>'Maandelijks verbruik'!Q44</f>
        <v>327.84749999999804</v>
      </c>
      <c r="D43">
        <f>IF(ISBLANK('Maandelijks verbruik'!A44),"NA",MONTH('Maandelijks verbruik'!A43))</f>
        <v>9</v>
      </c>
    </row>
    <row r="44" spans="1:4" x14ac:dyDescent="0.2">
      <c r="A44">
        <f>IF(ISBLANK('Maandelijks verbruik'!A45),"NA",YEAR(EDATE('Maandelijks verbruik'!A45,-1)))</f>
        <v>2014</v>
      </c>
      <c r="B44" t="str">
        <f t="shared" si="0"/>
        <v>oktober</v>
      </c>
      <c r="C44" s="26">
        <f>'Maandelijks verbruik'!Q45</f>
        <v>833.51612903225248</v>
      </c>
      <c r="D44">
        <f>IF(ISBLANK('Maandelijks verbruik'!A45),"NA",MONTH('Maandelijks verbruik'!A44))</f>
        <v>10</v>
      </c>
    </row>
    <row r="45" spans="1:4" x14ac:dyDescent="0.2">
      <c r="A45">
        <f>IF(ISBLANK('Maandelijks verbruik'!A46),"NA",YEAR(EDATE('Maandelijks verbruik'!A46,-1)))</f>
        <v>2014</v>
      </c>
      <c r="B45" t="str">
        <f t="shared" si="0"/>
        <v>november</v>
      </c>
      <c r="C45" s="26">
        <f>'Maandelijks verbruik'!Q46</f>
        <v>1677.8250000000139</v>
      </c>
      <c r="D45">
        <f>IF(ISBLANK('Maandelijks verbruik'!A46),"NA",MONTH('Maandelijks verbruik'!A45))</f>
        <v>11</v>
      </c>
    </row>
    <row r="46" spans="1:4" x14ac:dyDescent="0.2">
      <c r="A46">
        <f>IF(ISBLANK('Maandelijks verbruik'!A47),"NA",YEAR(EDATE('Maandelijks verbruik'!A47,-1)))</f>
        <v>2014</v>
      </c>
      <c r="B46" t="str">
        <f t="shared" si="0"/>
        <v>december</v>
      </c>
      <c r="C46" s="26">
        <f>'Maandelijks verbruik'!Q47</f>
        <v>2656.799999999992</v>
      </c>
      <c r="D46">
        <f>IF(ISBLANK('Maandelijks verbruik'!A47),"NA",MONTH('Maandelijks verbruik'!A46))</f>
        <v>12</v>
      </c>
    </row>
    <row r="47" spans="1:4" x14ac:dyDescent="0.2">
      <c r="A47">
        <f>IF(ISBLANK('Maandelijks verbruik'!A48),"NA",YEAR(EDATE('Maandelijks verbruik'!A48,-1)))</f>
        <v>2015</v>
      </c>
      <c r="B47" t="str">
        <f t="shared" si="0"/>
        <v>januari</v>
      </c>
      <c r="C47" s="26">
        <f>'Maandelijks verbruik'!Q48</f>
        <v>2982.4983870967776</v>
      </c>
      <c r="D47">
        <f>IF(ISBLANK('Maandelijks verbruik'!A48),"NA",MONTH('Maandelijks verbruik'!A47))</f>
        <v>1</v>
      </c>
    </row>
    <row r="48" spans="1:4" x14ac:dyDescent="0.2">
      <c r="A48">
        <f>IF(ISBLANK('Maandelijks verbruik'!A49),"NA",YEAR(EDATE('Maandelijks verbruik'!A49,-1)))</f>
        <v>2015</v>
      </c>
      <c r="B48" t="str">
        <f t="shared" si="0"/>
        <v>februari</v>
      </c>
      <c r="C48" s="26">
        <f>'Maandelijks verbruik'!Q49</f>
        <v>2969.1200892857278</v>
      </c>
      <c r="D48">
        <f>IF(ISBLANK('Maandelijks verbruik'!A49),"NA",MONTH('Maandelijks verbruik'!A48))</f>
        <v>2</v>
      </c>
    </row>
    <row r="49" spans="1:4" x14ac:dyDescent="0.2">
      <c r="A49">
        <f>IF(ISBLANK('Maandelijks verbruik'!A50),"NA",YEAR(EDATE('Maandelijks verbruik'!A50,-1)))</f>
        <v>2015</v>
      </c>
      <c r="B49" t="str">
        <f t="shared" si="0"/>
        <v>maart</v>
      </c>
      <c r="C49" s="26">
        <f>'Maandelijks verbruik'!Q50</f>
        <v>2045.8814516128798</v>
      </c>
      <c r="D49">
        <f>IF(ISBLANK('Maandelijks verbruik'!A50),"NA",MONTH('Maandelijks verbruik'!A49))</f>
        <v>3</v>
      </c>
    </row>
    <row r="50" spans="1:4" x14ac:dyDescent="0.2">
      <c r="A50">
        <f>IF(ISBLANK('Maandelijks verbruik'!A51),"NA",YEAR(EDATE('Maandelijks verbruik'!A51,-1)))</f>
        <v>2015</v>
      </c>
      <c r="B50" t="str">
        <f t="shared" si="0"/>
        <v>april</v>
      </c>
      <c r="C50" s="26">
        <f>'Maandelijks verbruik'!Q51</f>
        <v>1098.28125</v>
      </c>
      <c r="D50">
        <f>IF(ISBLANK('Maandelijks verbruik'!A51),"NA",MONTH('Maandelijks verbruik'!A50))</f>
        <v>4</v>
      </c>
    </row>
    <row r="51" spans="1:4" x14ac:dyDescent="0.2">
      <c r="A51">
        <f>IF(ISBLANK('Maandelijks verbruik'!A52),"NA",YEAR(EDATE('Maandelijks verbruik'!A52,-1)))</f>
        <v>2015</v>
      </c>
      <c r="B51" t="str">
        <f t="shared" si="0"/>
        <v>mei</v>
      </c>
      <c r="C51" s="26">
        <f>'Maandelijks verbruik'!Q52</f>
        <v>602.70967741936124</v>
      </c>
      <c r="D51">
        <f>IF(ISBLANK('Maandelijks verbruik'!A52),"NA",MONTH('Maandelijks verbruik'!A51))</f>
        <v>5</v>
      </c>
    </row>
    <row r="52" spans="1:4" x14ac:dyDescent="0.2">
      <c r="A52">
        <f>IF(ISBLANK('Maandelijks verbruik'!A53),"NA",YEAR(EDATE('Maandelijks verbruik'!A53,-1)))</f>
        <v>2015</v>
      </c>
      <c r="B52" t="str">
        <f t="shared" si="0"/>
        <v>juni</v>
      </c>
      <c r="C52" s="26">
        <f>'Maandelijks verbruik'!Q53</f>
        <v>315.01125000000229</v>
      </c>
      <c r="D52">
        <f>IF(ISBLANK('Maandelijks verbruik'!A53),"NA",MONTH('Maandelijks verbruik'!A52))</f>
        <v>6</v>
      </c>
    </row>
    <row r="53" spans="1:4" x14ac:dyDescent="0.2">
      <c r="A53">
        <f>IF(ISBLANK('Maandelijks verbruik'!A54),"NA",YEAR(EDATE('Maandelijks verbruik'!A54,-1)))</f>
        <v>2015</v>
      </c>
      <c r="B53" t="str">
        <f t="shared" si="0"/>
        <v>juli</v>
      </c>
      <c r="C53" s="26">
        <f>'Maandelijks verbruik'!Q54</f>
        <v>208.05241935484506</v>
      </c>
      <c r="D53">
        <f>IF(ISBLANK('Maandelijks verbruik'!A54),"NA",MONTH('Maandelijks verbruik'!A53))</f>
        <v>7</v>
      </c>
    </row>
    <row r="54" spans="1:4" x14ac:dyDescent="0.2">
      <c r="A54">
        <f>IF(ISBLANK('Maandelijks verbruik'!A55),"NA",YEAR(EDATE('Maandelijks verbruik'!A55,-1)))</f>
        <v>2015</v>
      </c>
      <c r="B54" t="str">
        <f t="shared" si="0"/>
        <v>augustus</v>
      </c>
      <c r="C54" s="26">
        <f>'Maandelijks verbruik'!Q55</f>
        <v>264.48024193546041</v>
      </c>
      <c r="D54">
        <f>IF(ISBLANK('Maandelijks verbruik'!A55),"NA",MONTH('Maandelijks verbruik'!A54))</f>
        <v>8</v>
      </c>
    </row>
    <row r="55" spans="1:4" x14ac:dyDescent="0.2">
      <c r="A55">
        <f>IF(ISBLANK('Maandelijks verbruik'!A56),"NA",YEAR(EDATE('Maandelijks verbruik'!A56,-1)))</f>
        <v>2015</v>
      </c>
      <c r="B55" t="str">
        <f t="shared" si="0"/>
        <v>september</v>
      </c>
      <c r="C55" s="26">
        <f>'Maandelijks verbruik'!Q56</f>
        <v>438.92999999999574</v>
      </c>
      <c r="D55">
        <f>IF(ISBLANK('Maandelijks verbruik'!A56),"NA",MONTH('Maandelijks verbruik'!A55))</f>
        <v>9</v>
      </c>
    </row>
    <row r="56" spans="1:4" x14ac:dyDescent="0.2">
      <c r="A56">
        <f>IF(ISBLANK('Maandelijks verbruik'!A57),"NA",YEAR(EDATE('Maandelijks verbruik'!A57,-1)))</f>
        <v>2015</v>
      </c>
      <c r="B56" t="str">
        <f t="shared" si="0"/>
        <v>oktober</v>
      </c>
      <c r="C56" s="26">
        <f>'Maandelijks verbruik'!Q57</f>
        <v>1243.5459677419526</v>
      </c>
      <c r="D56">
        <f>IF(ISBLANK('Maandelijks verbruik'!A57),"NA",MONTH('Maandelijks verbruik'!A56))</f>
        <v>10</v>
      </c>
    </row>
    <row r="57" spans="1:4" x14ac:dyDescent="0.2">
      <c r="A57">
        <f>IF(ISBLANK('Maandelijks verbruik'!A58),"NA",YEAR(EDATE('Maandelijks verbruik'!A58,-1)))</f>
        <v>2015</v>
      </c>
      <c r="B57" t="str">
        <f t="shared" si="0"/>
        <v>november</v>
      </c>
      <c r="C57" s="26">
        <f>'Maandelijks verbruik'!Q58</f>
        <v>1502.2237499999892</v>
      </c>
      <c r="D57">
        <f>IF(ISBLANK('Maandelijks verbruik'!A58),"NA",MONTH('Maandelijks verbruik'!A57))</f>
        <v>11</v>
      </c>
    </row>
    <row r="58" spans="1:4" x14ac:dyDescent="0.2">
      <c r="A58">
        <f>IF(ISBLANK('Maandelijks verbruik'!A59),"NA",YEAR(EDATE('Maandelijks verbruik'!A59,-1)))</f>
        <v>2015</v>
      </c>
      <c r="B58" t="str">
        <f t="shared" si="0"/>
        <v>december</v>
      </c>
      <c r="C58" s="26">
        <f>'Maandelijks verbruik'!Q59</f>
        <v>1759.1044354838834</v>
      </c>
      <c r="D58">
        <f>IF(ISBLANK('Maandelijks verbruik'!A59),"NA",MONTH('Maandelijks verbruik'!A58))</f>
        <v>12</v>
      </c>
    </row>
    <row r="59" spans="1:4" x14ac:dyDescent="0.2">
      <c r="A59">
        <f>IF(ISBLANK('Maandelijks verbruik'!A60),"NA",YEAR(EDATE('Maandelijks verbruik'!A60,-1)))</f>
        <v>2016</v>
      </c>
      <c r="B59" t="str">
        <f t="shared" si="0"/>
        <v>januari</v>
      </c>
      <c r="C59" s="26">
        <f>'Maandelijks verbruik'!Q60</f>
        <v>2432.1991935483679</v>
      </c>
      <c r="D59">
        <f>IF(ISBLANK('Maandelijks verbruik'!A60),"NA",MONTH('Maandelijks verbruik'!A59))</f>
        <v>1</v>
      </c>
    </row>
    <row r="60" spans="1:4" x14ac:dyDescent="0.2">
      <c r="A60">
        <f>IF(ISBLANK('Maandelijks verbruik'!A61),"NA",YEAR(EDATE('Maandelijks verbruik'!A61,-1)))</f>
        <v>2016</v>
      </c>
      <c r="B60" t="str">
        <f t="shared" si="0"/>
        <v>februari</v>
      </c>
      <c r="C60" s="26">
        <f>'Maandelijks verbruik'!Q61</f>
        <v>2342.6573275862288</v>
      </c>
      <c r="D60">
        <f>IF(ISBLANK('Maandelijks verbruik'!A61),"NA",MONTH('Maandelijks verbruik'!A60))</f>
        <v>2</v>
      </c>
    </row>
    <row r="61" spans="1:4" x14ac:dyDescent="0.2">
      <c r="A61">
        <f>IF(ISBLANK('Maandelijks verbruik'!A62),"NA",YEAR(EDATE('Maandelijks verbruik'!A62,-1)))</f>
        <v>2016</v>
      </c>
      <c r="B61" t="str">
        <f t="shared" si="0"/>
        <v>maart</v>
      </c>
      <c r="C61" s="26">
        <f>'Maandelijks verbruik'!Q62</f>
        <v>2097.4862903225749</v>
      </c>
      <c r="D61">
        <f>IF(ISBLANK('Maandelijks verbruik'!A62),"NA",MONTH('Maandelijks verbruik'!A61))</f>
        <v>3</v>
      </c>
    </row>
    <row r="62" spans="1:4" x14ac:dyDescent="0.2">
      <c r="A62">
        <f>IF(ISBLANK('Maandelijks verbruik'!A63),"NA",YEAR(EDATE('Maandelijks verbruik'!A63,-1)))</f>
        <v>2016</v>
      </c>
      <c r="B62" t="str">
        <f t="shared" si="0"/>
        <v>april</v>
      </c>
      <c r="C62" s="26">
        <f>'Maandelijks verbruik'!Q63</f>
        <v>1351.6312500000049</v>
      </c>
      <c r="D62">
        <f>IF(ISBLANK('Maandelijks verbruik'!A63),"NA",MONTH('Maandelijks verbruik'!A62))</f>
        <v>4</v>
      </c>
    </row>
    <row r="63" spans="1:4" x14ac:dyDescent="0.2">
      <c r="A63">
        <f>IF(ISBLANK('Maandelijks verbruik'!A64),"NA",YEAR(EDATE('Maandelijks verbruik'!A64,-1)))</f>
        <v>2016</v>
      </c>
      <c r="B63" t="str">
        <f t="shared" si="0"/>
        <v>mei</v>
      </c>
      <c r="C63" s="26">
        <f>'Maandelijks verbruik'!Q64</f>
        <v>470.24637096773432</v>
      </c>
      <c r="D63">
        <f>IF(ISBLANK('Maandelijks verbruik'!A64),"NA",MONTH('Maandelijks verbruik'!A63))</f>
        <v>5</v>
      </c>
    </row>
    <row r="64" spans="1:4" x14ac:dyDescent="0.2">
      <c r="A64">
        <f>IF(ISBLANK('Maandelijks verbruik'!A65),"NA",YEAR(EDATE('Maandelijks verbruik'!A65,-1)))</f>
        <v>2016</v>
      </c>
      <c r="B64" t="str">
        <f t="shared" si="0"/>
        <v>juni</v>
      </c>
      <c r="C64" s="26">
        <f>'Maandelijks verbruik'!Q65</f>
        <v>381.90375000000131</v>
      </c>
      <c r="D64">
        <f>IF(ISBLANK('Maandelijks verbruik'!A65),"NA",MONTH('Maandelijks verbruik'!A64))</f>
        <v>6</v>
      </c>
    </row>
    <row r="65" spans="1:4" x14ac:dyDescent="0.2">
      <c r="A65">
        <f>IF(ISBLANK('Maandelijks verbruik'!A66),"NA",YEAR(EDATE('Maandelijks verbruik'!A66,-1)))</f>
        <v>2016</v>
      </c>
      <c r="B65" t="str">
        <f t="shared" si="0"/>
        <v>juli</v>
      </c>
      <c r="C65" s="26">
        <f>'Maandelijks verbruik'!Q66</f>
        <v>274.13709677419672</v>
      </c>
      <c r="D65">
        <f>IF(ISBLANK('Maandelijks verbruik'!A66),"NA",MONTH('Maandelijks verbruik'!A65))</f>
        <v>7</v>
      </c>
    </row>
    <row r="66" spans="1:4" x14ac:dyDescent="0.2">
      <c r="A66">
        <f>IF(ISBLANK('Maandelijks verbruik'!A67),"NA",YEAR(EDATE('Maandelijks verbruik'!A67,-1)))</f>
        <v>2016</v>
      </c>
      <c r="B66" t="str">
        <f t="shared" si="0"/>
        <v>augustus</v>
      </c>
      <c r="C66" s="26">
        <f>'Maandelijks verbruik'!Q67</f>
        <v>270.29395161291558</v>
      </c>
      <c r="D66">
        <f>IF(ISBLANK('Maandelijks verbruik'!A67),"NA",MONTH('Maandelijks verbruik'!A66))</f>
        <v>8</v>
      </c>
    </row>
    <row r="67" spans="1:4" x14ac:dyDescent="0.2">
      <c r="A67">
        <f>IF(ISBLANK('Maandelijks verbruik'!A68),"NA",YEAR(EDATE('Maandelijks verbruik'!A68,-1)))</f>
        <v>2016</v>
      </c>
      <c r="B67" t="str">
        <f t="shared" ref="B67:B130" si="1">TEXT(DATE(2000,D67,1),"mmmm")</f>
        <v>september</v>
      </c>
      <c r="C67" s="26">
        <f>'Maandelijks verbruik'!Q68</f>
        <v>277.08749999997053</v>
      </c>
      <c r="D67">
        <f>IF(ISBLANK('Maandelijks verbruik'!A68),"NA",MONTH('Maandelijks verbruik'!A67))</f>
        <v>9</v>
      </c>
    </row>
    <row r="68" spans="1:4" x14ac:dyDescent="0.2">
      <c r="A68">
        <f>IF(ISBLANK('Maandelijks verbruik'!A69),"NA",YEAR(EDATE('Maandelijks verbruik'!A69,-1)))</f>
        <v>2016</v>
      </c>
      <c r="B68" t="str">
        <f t="shared" si="1"/>
        <v>oktober</v>
      </c>
      <c r="C68" s="26">
        <f>'Maandelijks verbruik'!Q69</f>
        <v>1328.0951612903355</v>
      </c>
      <c r="D68">
        <f>IF(ISBLANK('Maandelijks verbruik'!A69),"NA",MONTH('Maandelijks verbruik'!A68))</f>
        <v>10</v>
      </c>
    </row>
    <row r="69" spans="1:4" x14ac:dyDescent="0.2">
      <c r="A69">
        <f>IF(ISBLANK('Maandelijks verbruik'!A70),"NA",YEAR(EDATE('Maandelijks verbruik'!A70,-1)))</f>
        <v>2016</v>
      </c>
      <c r="B69" t="str">
        <f t="shared" si="1"/>
        <v>november</v>
      </c>
      <c r="C69" s="26">
        <f>'Maandelijks verbruik'!Q70</f>
        <v>2371.8375000000196</v>
      </c>
      <c r="D69">
        <f>IF(ISBLANK('Maandelijks verbruik'!A70),"NA",MONTH('Maandelijks verbruik'!A69))</f>
        <v>11</v>
      </c>
    </row>
    <row r="70" spans="1:4" x14ac:dyDescent="0.2">
      <c r="A70">
        <f>IF(ISBLANK('Maandelijks verbruik'!A71),"NA",YEAR(EDATE('Maandelijks verbruik'!A71,-1)))</f>
        <v>2016</v>
      </c>
      <c r="B70" t="str">
        <f t="shared" si="1"/>
        <v>december</v>
      </c>
      <c r="C70" s="26">
        <f>'Maandelijks verbruik'!Q71</f>
        <v>2891.895967741938</v>
      </c>
      <c r="D70">
        <f>IF(ISBLANK('Maandelijks verbruik'!A71),"NA",MONTH('Maandelijks verbruik'!A70))</f>
        <v>12</v>
      </c>
    </row>
    <row r="71" spans="1:4" x14ac:dyDescent="0.2">
      <c r="A71">
        <f>IF(ISBLANK('Maandelijks verbruik'!A72),"NA",YEAR(EDATE('Maandelijks verbruik'!A72,-1)))</f>
        <v>2017</v>
      </c>
      <c r="B71" t="str">
        <f t="shared" si="1"/>
        <v>januari</v>
      </c>
      <c r="C71" s="26">
        <f>'Maandelijks verbruik'!Q72</f>
        <v>3873.4004032257913</v>
      </c>
      <c r="D71">
        <f>IF(ISBLANK('Maandelijks verbruik'!A72),"NA",MONTH('Maandelijks verbruik'!A71))</f>
        <v>1</v>
      </c>
    </row>
    <row r="72" spans="1:4" x14ac:dyDescent="0.2">
      <c r="A72">
        <f>IF(ISBLANK('Maandelijks verbruik'!A73),"NA",YEAR(EDATE('Maandelijks verbruik'!A73,-1)))</f>
        <v>2017</v>
      </c>
      <c r="B72" t="str">
        <f t="shared" si="1"/>
        <v>februari</v>
      </c>
      <c r="C72" s="26">
        <f>'Maandelijks verbruik'!Q73</f>
        <v>2722.1785714285734</v>
      </c>
      <c r="D72">
        <f>IF(ISBLANK('Maandelijks verbruik'!A73),"NA",MONTH('Maandelijks verbruik'!A72))</f>
        <v>2</v>
      </c>
    </row>
    <row r="73" spans="1:4" x14ac:dyDescent="0.2">
      <c r="A73">
        <f>IF(ISBLANK('Maandelijks verbruik'!A74),"NA",YEAR(EDATE('Maandelijks verbruik'!A74,-1)))</f>
        <v>2017</v>
      </c>
      <c r="B73" t="str">
        <f t="shared" si="1"/>
        <v>maart</v>
      </c>
      <c r="C73" s="26">
        <f>'Maandelijks verbruik'!Q74</f>
        <v>1740.8576612903405</v>
      </c>
      <c r="D73">
        <f>IF(ISBLANK('Maandelijks verbruik'!A74),"NA",MONTH('Maandelijks verbruik'!A73))</f>
        <v>3</v>
      </c>
    </row>
    <row r="74" spans="1:4" x14ac:dyDescent="0.2">
      <c r="A74">
        <f>IF(ISBLANK('Maandelijks verbruik'!A75),"NA",YEAR(EDATE('Maandelijks verbruik'!A75,-1)))</f>
        <v>2017</v>
      </c>
      <c r="B74" t="str">
        <f t="shared" si="1"/>
        <v>april</v>
      </c>
      <c r="C74" s="26">
        <f>'Maandelijks verbruik'!Q75</f>
        <v>1176.5587499999856</v>
      </c>
      <c r="D74">
        <f>IF(ISBLANK('Maandelijks verbruik'!A75),"NA",MONTH('Maandelijks verbruik'!A74))</f>
        <v>4</v>
      </c>
    </row>
    <row r="75" spans="1:4" x14ac:dyDescent="0.2">
      <c r="A75">
        <f>IF(ISBLANK('Maandelijks verbruik'!A76),"NA",YEAR(EDATE('Maandelijks verbruik'!A76,-1)))</f>
        <v>2017</v>
      </c>
      <c r="B75" t="str">
        <f t="shared" si="1"/>
        <v>mei</v>
      </c>
      <c r="C75" s="26">
        <f>'Maandelijks verbruik'!Q76</f>
        <v>588.14274193549295</v>
      </c>
      <c r="D75">
        <f>IF(ISBLANK('Maandelijks verbruik'!A76),"NA",MONTH('Maandelijks verbruik'!A75))</f>
        <v>5</v>
      </c>
    </row>
    <row r="76" spans="1:4" x14ac:dyDescent="0.2">
      <c r="A76">
        <f>IF(ISBLANK('Maandelijks verbruik'!A77),"NA",YEAR(EDATE('Maandelijks verbruik'!A77,-1)))</f>
        <v>2017</v>
      </c>
      <c r="B76" t="str">
        <f t="shared" si="1"/>
        <v>juni</v>
      </c>
      <c r="C76" s="26">
        <f>'Maandelijks verbruik'!Q77</f>
        <v>269.67374999997446</v>
      </c>
      <c r="D76">
        <f>IF(ISBLANK('Maandelijks verbruik'!A77),"NA",MONTH('Maandelijks verbruik'!A76))</f>
        <v>6</v>
      </c>
    </row>
    <row r="77" spans="1:4" x14ac:dyDescent="0.2">
      <c r="A77">
        <f>IF(ISBLANK('Maandelijks verbruik'!A78),"NA",YEAR(EDATE('Maandelijks verbruik'!A78,-1)))</f>
        <v>2017</v>
      </c>
      <c r="B77" t="str">
        <f t="shared" si="1"/>
        <v>juli</v>
      </c>
      <c r="C77" s="26">
        <f>'Maandelijks verbruik'!Q78</f>
        <v>234.95443548389218</v>
      </c>
      <c r="D77">
        <f>IF(ISBLANK('Maandelijks verbruik'!A78),"NA",MONTH('Maandelijks verbruik'!A77))</f>
        <v>7</v>
      </c>
    </row>
    <row r="78" spans="1:4" x14ac:dyDescent="0.2">
      <c r="A78">
        <f>IF(ISBLANK('Maandelijks verbruik'!A79),"NA",YEAR(EDATE('Maandelijks verbruik'!A79,-1)))</f>
        <v>2017</v>
      </c>
      <c r="B78" t="str">
        <f t="shared" si="1"/>
        <v>augustus</v>
      </c>
      <c r="C78" s="26">
        <f>'Maandelijks verbruik'!Q79</f>
        <v>285.56854838709205</v>
      </c>
      <c r="D78">
        <f>IF(ISBLANK('Maandelijks verbruik'!A79),"NA",MONTH('Maandelijks verbruik'!A78))</f>
        <v>8</v>
      </c>
    </row>
    <row r="79" spans="1:4" x14ac:dyDescent="0.2">
      <c r="A79">
        <f>IF(ISBLANK('Maandelijks verbruik'!A80),"NA",YEAR(EDATE('Maandelijks verbruik'!A80,-1)))</f>
        <v>2017</v>
      </c>
      <c r="B79" t="str">
        <f t="shared" si="1"/>
        <v>september</v>
      </c>
      <c r="C79" s="26">
        <f>'Maandelijks verbruik'!Q80</f>
        <v>478.50749999999607</v>
      </c>
      <c r="D79">
        <f>IF(ISBLANK('Maandelijks verbruik'!A80),"NA",MONTH('Maandelijks verbruik'!A79))</f>
        <v>9</v>
      </c>
    </row>
    <row r="80" spans="1:4" x14ac:dyDescent="0.2">
      <c r="A80">
        <f>IF(ISBLANK('Maandelijks verbruik'!A81),"NA",YEAR(EDATE('Maandelijks verbruik'!A81,-1)))</f>
        <v>2017</v>
      </c>
      <c r="B80" t="str">
        <f t="shared" si="1"/>
        <v>oktober</v>
      </c>
      <c r="C80" s="26">
        <f>'Maandelijks verbruik'!Q81</f>
        <v>920.26451612901508</v>
      </c>
      <c r="D80">
        <f>IF(ISBLANK('Maandelijks verbruik'!A81),"NA",MONTH('Maandelijks verbruik'!A80))</f>
        <v>10</v>
      </c>
    </row>
    <row r="81" spans="1:4" x14ac:dyDescent="0.2">
      <c r="A81">
        <f>IF(ISBLANK('Maandelijks verbruik'!A82),"NA",YEAR(EDATE('Maandelijks verbruik'!A82,-1)))</f>
        <v>2017</v>
      </c>
      <c r="B81" t="str">
        <f t="shared" si="1"/>
        <v>november</v>
      </c>
      <c r="C81" s="26">
        <f>'Maandelijks verbruik'!Q82</f>
        <v>1922.2650000000249</v>
      </c>
      <c r="D81">
        <f>IF(ISBLANK('Maandelijks verbruik'!A82),"NA",MONTH('Maandelijks verbruik'!A81))</f>
        <v>11</v>
      </c>
    </row>
    <row r="82" spans="1:4" x14ac:dyDescent="0.2">
      <c r="A82">
        <f>IF(ISBLANK('Maandelijks verbruik'!A83),"NA",YEAR(EDATE('Maandelijks verbruik'!A83,-1)))</f>
        <v>2017</v>
      </c>
      <c r="B82" t="str">
        <f t="shared" si="1"/>
        <v>december</v>
      </c>
      <c r="C82" s="26">
        <f>'Maandelijks verbruik'!Q83</f>
        <v>2627.2850806451602</v>
      </c>
      <c r="D82">
        <f>IF(ISBLANK('Maandelijks verbruik'!A83),"NA",MONTH('Maandelijks verbruik'!A82))</f>
        <v>12</v>
      </c>
    </row>
    <row r="83" spans="1:4" x14ac:dyDescent="0.2">
      <c r="A83">
        <f>IF(ISBLANK('Maandelijks verbruik'!A84),"NA",YEAR(EDATE('Maandelijks verbruik'!A84,-1)))</f>
        <v>2018</v>
      </c>
      <c r="B83" t="str">
        <f t="shared" si="1"/>
        <v>januari</v>
      </c>
      <c r="C83" s="26">
        <f>'Maandelijks verbruik'!Q84</f>
        <v>2559.8612903225871</v>
      </c>
      <c r="D83">
        <f>IF(ISBLANK('Maandelijks verbruik'!A84),"NA",MONTH('Maandelijks verbruik'!A83))</f>
        <v>1</v>
      </c>
    </row>
    <row r="84" spans="1:4" x14ac:dyDescent="0.2">
      <c r="A84">
        <f>IF(ISBLANK('Maandelijks verbruik'!A85),"NA",YEAR(EDATE('Maandelijks verbruik'!A85,-1)))</f>
        <v>2018</v>
      </c>
      <c r="B84" t="str">
        <f t="shared" si="1"/>
        <v>februari</v>
      </c>
      <c r="C84" s="26">
        <f>'Maandelijks verbruik'!Q85</f>
        <v>3062.2339285714247</v>
      </c>
      <c r="D84">
        <f>IF(ISBLANK('Maandelijks verbruik'!A85),"NA",MONTH('Maandelijks verbruik'!A84))</f>
        <v>2</v>
      </c>
    </row>
    <row r="85" spans="1:4" x14ac:dyDescent="0.2">
      <c r="A85">
        <f>IF(ISBLANK('Maandelijks verbruik'!A86),"NA",YEAR(EDATE('Maandelijks verbruik'!A86,-1)))</f>
        <v>2018</v>
      </c>
      <c r="B85" t="str">
        <f t="shared" si="1"/>
        <v>maart</v>
      </c>
      <c r="C85" s="26">
        <f>'Maandelijks verbruik'!Q86</f>
        <v>2511.0870967741657</v>
      </c>
      <c r="D85">
        <f>IF(ISBLANK('Maandelijks verbruik'!A86),"NA",MONTH('Maandelijks verbruik'!A85))</f>
        <v>3</v>
      </c>
    </row>
    <row r="86" spans="1:4" x14ac:dyDescent="0.2">
      <c r="A86">
        <f>IF(ISBLANK('Maandelijks verbruik'!A87),"NA",YEAR(EDATE('Maandelijks verbruik'!A87,-1)))</f>
        <v>2018</v>
      </c>
      <c r="B86" t="str">
        <f t="shared" si="1"/>
        <v>april</v>
      </c>
      <c r="C86" s="26">
        <f>'Maandelijks verbruik'!Q87</f>
        <v>886.97250000000622</v>
      </c>
      <c r="D86">
        <f>IF(ISBLANK('Maandelijks verbruik'!A87),"NA",MONTH('Maandelijks verbruik'!A86))</f>
        <v>4</v>
      </c>
    </row>
    <row r="87" spans="1:4" x14ac:dyDescent="0.2">
      <c r="A87">
        <f>IF(ISBLANK('Maandelijks verbruik'!A88),"NA",YEAR(EDATE('Maandelijks verbruik'!A88,-1)))</f>
        <v>2018</v>
      </c>
      <c r="B87" t="str">
        <f t="shared" si="1"/>
        <v>mei</v>
      </c>
      <c r="C87" s="26">
        <f>'Maandelijks verbruik'!Q88</f>
        <v>373.07903225806484</v>
      </c>
      <c r="D87">
        <f>IF(ISBLANK('Maandelijks verbruik'!A88),"NA",MONTH('Maandelijks verbruik'!A87))</f>
        <v>5</v>
      </c>
    </row>
    <row r="88" spans="1:4" x14ac:dyDescent="0.2">
      <c r="A88">
        <f>IF(ISBLANK('Maandelijks verbruik'!A89),"NA",YEAR(EDATE('Maandelijks verbruik'!A89,-1)))</f>
        <v>2018</v>
      </c>
      <c r="B88" t="str">
        <f t="shared" si="1"/>
        <v>juni</v>
      </c>
      <c r="C88" s="26">
        <f>'Maandelijks verbruik'!Q89</f>
        <v>232.68375000001015</v>
      </c>
      <c r="D88">
        <f>IF(ISBLANK('Maandelijks verbruik'!A89),"NA",MONTH('Maandelijks verbruik'!A88))</f>
        <v>6</v>
      </c>
    </row>
    <row r="89" spans="1:4" x14ac:dyDescent="0.2">
      <c r="A89">
        <f>IF(ISBLANK('Maandelijks verbruik'!A90),"NA",YEAR(EDATE('Maandelijks verbruik'!A90,-1)))</f>
        <v>2018</v>
      </c>
      <c r="B89" t="str">
        <f t="shared" si="1"/>
        <v>juli</v>
      </c>
      <c r="C89" s="26">
        <f>'Maandelijks verbruik'!Q90</f>
        <v>240.32177419355412</v>
      </c>
      <c r="D89">
        <f>IF(ISBLANK('Maandelijks verbruik'!A90),"NA",MONTH('Maandelijks verbruik'!A89))</f>
        <v>7</v>
      </c>
    </row>
    <row r="90" spans="1:4" x14ac:dyDescent="0.2">
      <c r="A90">
        <f>IF(ISBLANK('Maandelijks verbruik'!A91),"NA",YEAR(EDATE('Maandelijks verbruik'!A91,-1)))</f>
        <v>2018</v>
      </c>
      <c r="B90" t="str">
        <f t="shared" si="1"/>
        <v>augustus</v>
      </c>
      <c r="C90" s="26">
        <f>'Maandelijks verbruik'!Q91</f>
        <v>236.57661290322102</v>
      </c>
      <c r="D90">
        <f>IF(ISBLANK('Maandelijks verbruik'!A91),"NA",MONTH('Maandelijks verbruik'!A90))</f>
        <v>8</v>
      </c>
    </row>
    <row r="91" spans="1:4" x14ac:dyDescent="0.2">
      <c r="A91">
        <f>IF(ISBLANK('Maandelijks verbruik'!A92),"NA",YEAR(EDATE('Maandelijks verbruik'!A92,-1)))</f>
        <v>2018</v>
      </c>
      <c r="B91" t="str">
        <f t="shared" si="1"/>
        <v>september</v>
      </c>
      <c r="C91" s="26">
        <f>'Maandelijks verbruik'!Q92</f>
        <v>323.42624999999771</v>
      </c>
      <c r="D91">
        <f>IF(ISBLANK('Maandelijks verbruik'!A92),"NA",MONTH('Maandelijks verbruik'!A91))</f>
        <v>9</v>
      </c>
    </row>
    <row r="92" spans="1:4" x14ac:dyDescent="0.2">
      <c r="A92">
        <f>IF(ISBLANK('Maandelijks verbruik'!A93),"NA",YEAR(EDATE('Maandelijks verbruik'!A93,-1)))</f>
        <v>2018</v>
      </c>
      <c r="B92" t="str">
        <f t="shared" si="1"/>
        <v>oktober</v>
      </c>
      <c r="C92" s="26">
        <f>'Maandelijks verbruik'!Q93</f>
        <v>948.38588709678277</v>
      </c>
      <c r="D92">
        <f>IF(ISBLANK('Maandelijks verbruik'!A93),"NA",MONTH('Maandelijks verbruik'!A92))</f>
        <v>10</v>
      </c>
    </row>
    <row r="93" spans="1:4" x14ac:dyDescent="0.2">
      <c r="A93">
        <f>IF(ISBLANK('Maandelijks verbruik'!A94),"NA",YEAR(EDATE('Maandelijks verbruik'!A94,-1)))</f>
        <v>2018</v>
      </c>
      <c r="B93" t="str">
        <f t="shared" si="1"/>
        <v>november</v>
      </c>
      <c r="C93" s="26">
        <f>'Maandelijks verbruik'!Q94</f>
        <v>2053.0912499999931</v>
      </c>
      <c r="D93">
        <f>IF(ISBLANK('Maandelijks verbruik'!A94),"NA",MONTH('Maandelijks verbruik'!A93))</f>
        <v>11</v>
      </c>
    </row>
    <row r="94" spans="1:4" x14ac:dyDescent="0.2">
      <c r="A94">
        <f>IF(ISBLANK('Maandelijks verbruik'!A95),"NA",YEAR(EDATE('Maandelijks verbruik'!A95,-1)))</f>
        <v>2018</v>
      </c>
      <c r="B94" t="str">
        <f t="shared" si="1"/>
        <v>december</v>
      </c>
      <c r="C94" s="26">
        <f>'Maandelijks verbruik'!Q95</f>
        <v>2369.5439516129127</v>
      </c>
      <c r="D94">
        <f>IF(ISBLANK('Maandelijks verbruik'!A95),"NA",MONTH('Maandelijks verbruik'!A94))</f>
        <v>12</v>
      </c>
    </row>
    <row r="95" spans="1:4" x14ac:dyDescent="0.2">
      <c r="A95">
        <f>IF(ISBLANK('Maandelijks verbruik'!A96),"NA",YEAR(EDATE('Maandelijks verbruik'!A96,-1)))</f>
        <v>2019</v>
      </c>
      <c r="B95" t="str">
        <f t="shared" si="1"/>
        <v>januari</v>
      </c>
      <c r="C95" s="26">
        <f>'Maandelijks verbruik'!Q96</f>
        <v>2974.1262096774208</v>
      </c>
      <c r="D95">
        <f>IF(ISBLANK('Maandelijks verbruik'!A96),"NA",MONTH('Maandelijks verbruik'!A95))</f>
        <v>1</v>
      </c>
    </row>
    <row r="96" spans="1:4" x14ac:dyDescent="0.2">
      <c r="A96">
        <f>IF(ISBLANK('Maandelijks verbruik'!A97),"NA",YEAR(EDATE('Maandelijks verbruik'!A97,-1)))</f>
        <v>2019</v>
      </c>
      <c r="B96" t="str">
        <f t="shared" si="1"/>
        <v>februari</v>
      </c>
      <c r="C96" s="26">
        <f>'Maandelijks verbruik'!Q97</f>
        <v>2178.9602678571118</v>
      </c>
      <c r="D96">
        <f>IF(ISBLANK('Maandelijks verbruik'!A97),"NA",MONTH('Maandelijks verbruik'!A96))</f>
        <v>2</v>
      </c>
    </row>
    <row r="97" spans="1:4" x14ac:dyDescent="0.2">
      <c r="A97">
        <f>IF(ISBLANK('Maandelijks verbruik'!A98),"NA",YEAR(EDATE('Maandelijks verbruik'!A98,-1)))</f>
        <v>2019</v>
      </c>
      <c r="B97" t="str">
        <f t="shared" ref="B97" si="2">TEXT(DATE(2000,D97,1),"mmmm")</f>
        <v>maart</v>
      </c>
      <c r="C97" s="26">
        <f>'Maandelijks verbruik'!Q98</f>
        <v>1750.1008064516129</v>
      </c>
      <c r="D97">
        <f>IF(ISBLANK('Maandelijks verbruik'!A98),"NA",MONTH('Maandelijks verbruik'!A97))</f>
        <v>3</v>
      </c>
    </row>
    <row r="98" spans="1:4" x14ac:dyDescent="0.2">
      <c r="A98">
        <f>IF(ISBLANK('Maandelijks verbruik'!A99),"NA",YEAR(EDATE('Maandelijks verbruik'!A99,-1)))</f>
        <v>2019</v>
      </c>
      <c r="B98" t="str">
        <f t="shared" ref="B98" si="3">TEXT(DATE(2000,D98,1),"mmmm")</f>
        <v>april</v>
      </c>
      <c r="C98" s="26">
        <f>'Maandelijks verbruik'!Q99</f>
        <v>1001.6212500000347</v>
      </c>
      <c r="D98">
        <f>IF(ISBLANK('Maandelijks verbruik'!A99),"NA",MONTH('Maandelijks verbruik'!A98))</f>
        <v>4</v>
      </c>
    </row>
    <row r="99" spans="1:4" x14ac:dyDescent="0.2">
      <c r="A99">
        <f>IF(ISBLANK('Maandelijks verbruik'!A100),"NA",YEAR(EDATE('Maandelijks verbruik'!A100,-1)))</f>
        <v>2019</v>
      </c>
      <c r="B99" t="str">
        <f t="shared" si="1"/>
        <v>mei</v>
      </c>
      <c r="C99" s="26">
        <f>'Maandelijks verbruik'!Q100</f>
        <v>765.9834677419351</v>
      </c>
      <c r="D99">
        <f>IF(ISBLANK('Maandelijks verbruik'!A100),"NA",MONTH('Maandelijks verbruik'!A99))</f>
        <v>5</v>
      </c>
    </row>
    <row r="100" spans="1:4" x14ac:dyDescent="0.2">
      <c r="A100">
        <f>IF(ISBLANK('Maandelijks verbruik'!A101),"NA",YEAR(EDATE('Maandelijks verbruik'!A101,-1)))</f>
        <v>2019</v>
      </c>
      <c r="B100" t="str">
        <f t="shared" si="1"/>
        <v>juni</v>
      </c>
      <c r="C100" s="26">
        <f>'Maandelijks verbruik'!Q101</f>
        <v>293.62499999998363</v>
      </c>
      <c r="D100">
        <f>IF(ISBLANK('Maandelijks verbruik'!A101),"NA",MONTH('Maandelijks verbruik'!A100))</f>
        <v>6</v>
      </c>
    </row>
    <row r="101" spans="1:4" x14ac:dyDescent="0.2">
      <c r="A101">
        <f>IF(ISBLANK('Maandelijks verbruik'!A102),"NA",YEAR(EDATE('Maandelijks verbruik'!A102,-1)))</f>
        <v>2019</v>
      </c>
      <c r="B101" t="str">
        <f t="shared" si="1"/>
        <v>juli</v>
      </c>
      <c r="C101" s="26">
        <f>'Maandelijks verbruik'!Q102</f>
        <v>249.34717741933773</v>
      </c>
      <c r="D101">
        <f>IF(ISBLANK('Maandelijks verbruik'!A102),"NA",MONTH('Maandelijks verbruik'!A101))</f>
        <v>7</v>
      </c>
    </row>
    <row r="102" spans="1:4" x14ac:dyDescent="0.2">
      <c r="A102">
        <f>IF(ISBLANK('Maandelijks verbruik'!A103),"NA",YEAR(EDATE('Maandelijks verbruik'!A103,-1)))</f>
        <v>2019</v>
      </c>
      <c r="B102" t="str">
        <f t="shared" si="1"/>
        <v>augustus</v>
      </c>
      <c r="C102" s="26">
        <f>'Maandelijks verbruik'!Q103</f>
        <v>246.66895161293459</v>
      </c>
      <c r="D102">
        <f>IF(ISBLANK('Maandelijks verbruik'!A103),"NA",MONTH('Maandelijks verbruik'!A102))</f>
        <v>8</v>
      </c>
    </row>
    <row r="103" spans="1:4" x14ac:dyDescent="0.2">
      <c r="A103">
        <f>IF(ISBLANK('Maandelijks verbruik'!A104),"NA",YEAR(EDATE('Maandelijks verbruik'!A104,-1)))</f>
        <v>2019</v>
      </c>
      <c r="B103" t="str">
        <f t="shared" si="1"/>
        <v>september</v>
      </c>
      <c r="C103" s="26">
        <f>'Maandelijks verbruik'!Q104</f>
        <v>410.95124999998461</v>
      </c>
      <c r="D103">
        <f>IF(ISBLANK('Maandelijks verbruik'!A104),"NA",MONTH('Maandelijks verbruik'!A103))</f>
        <v>9</v>
      </c>
    </row>
    <row r="104" spans="1:4" x14ac:dyDescent="0.2">
      <c r="A104">
        <f>IF(ISBLANK('Maandelijks verbruik'!A105),"NA",YEAR(EDATE('Maandelijks verbruik'!A105,-1)))</f>
        <v>2019</v>
      </c>
      <c r="B104" t="str">
        <f t="shared" si="1"/>
        <v>oktober</v>
      </c>
      <c r="C104" s="26">
        <f>'Maandelijks verbruik'!Q105</f>
        <v>0</v>
      </c>
      <c r="D104">
        <f>IF(ISBLANK('Maandelijks verbruik'!A105),"NA",MONTH('Maandelijks verbruik'!A104))</f>
        <v>10</v>
      </c>
    </row>
    <row r="105" spans="1:4" x14ac:dyDescent="0.2">
      <c r="A105" t="str">
        <f>IF(ISBLANK('Maandelijks verbruik'!A106),"NA",YEAR(EDATE('Maandelijks verbruik'!A106,-1)))</f>
        <v>NA</v>
      </c>
      <c r="B105" t="e">
        <f t="shared" si="1"/>
        <v>#VALUE!</v>
      </c>
      <c r="C105" s="26">
        <f>'Maandelijks verbruik'!Q106</f>
        <v>0</v>
      </c>
      <c r="D105" t="str">
        <f>IF(ISBLANK('Maandelijks verbruik'!A106),"NA",MONTH('Maandelijks verbruik'!A105))</f>
        <v>NA</v>
      </c>
    </row>
    <row r="106" spans="1:4" x14ac:dyDescent="0.2">
      <c r="A106" t="str">
        <f>IF(ISBLANK('Maandelijks verbruik'!A107),"NA",YEAR(EDATE('Maandelijks verbruik'!A107,-1)))</f>
        <v>NA</v>
      </c>
      <c r="B106" t="e">
        <f t="shared" si="1"/>
        <v>#VALUE!</v>
      </c>
      <c r="C106" s="26">
        <f>'Maandelijks verbruik'!Q107</f>
        <v>0</v>
      </c>
      <c r="D106" t="str">
        <f>IF(ISBLANK('Maandelijks verbruik'!A107),"NA",MONTH('Maandelijks verbruik'!A106))</f>
        <v>NA</v>
      </c>
    </row>
    <row r="107" spans="1:4" x14ac:dyDescent="0.2">
      <c r="A107" t="str">
        <f>IF(ISBLANK('Maandelijks verbruik'!A108),"NA",YEAR(EDATE('Maandelijks verbruik'!A108,-1)))</f>
        <v>NA</v>
      </c>
      <c r="B107" t="e">
        <f t="shared" si="1"/>
        <v>#VALUE!</v>
      </c>
      <c r="C107" s="26">
        <f>'Maandelijks verbruik'!Q108</f>
        <v>0</v>
      </c>
      <c r="D107" t="str">
        <f>IF(ISBLANK('Maandelijks verbruik'!A108),"NA",MONTH('Maandelijks verbruik'!A107))</f>
        <v>NA</v>
      </c>
    </row>
    <row r="108" spans="1:4" x14ac:dyDescent="0.2">
      <c r="A108" t="str">
        <f>IF(ISBLANK('Maandelijks verbruik'!A109),"NA",YEAR(EDATE('Maandelijks verbruik'!A109,-1)))</f>
        <v>NA</v>
      </c>
      <c r="B108" t="e">
        <f t="shared" si="1"/>
        <v>#VALUE!</v>
      </c>
      <c r="C108" s="26">
        <f>'Maandelijks verbruik'!Q109</f>
        <v>0</v>
      </c>
      <c r="D108" t="str">
        <f>IF(ISBLANK('Maandelijks verbruik'!A109),"NA",MONTH('Maandelijks verbruik'!A108))</f>
        <v>NA</v>
      </c>
    </row>
    <row r="109" spans="1:4" x14ac:dyDescent="0.2">
      <c r="A109" t="str">
        <f>IF(ISBLANK('Maandelijks verbruik'!A110),"NA",YEAR(EDATE('Maandelijks verbruik'!A110,-1)))</f>
        <v>NA</v>
      </c>
      <c r="B109" t="e">
        <f t="shared" si="1"/>
        <v>#VALUE!</v>
      </c>
      <c r="C109" s="26">
        <f>'Maandelijks verbruik'!Q110</f>
        <v>0</v>
      </c>
      <c r="D109" t="str">
        <f>IF(ISBLANK('Maandelijks verbruik'!A110),"NA",MONTH('Maandelijks verbruik'!A109))</f>
        <v>NA</v>
      </c>
    </row>
    <row r="110" spans="1:4" x14ac:dyDescent="0.2">
      <c r="A110" t="str">
        <f>IF(ISBLANK('Maandelijks verbruik'!A111),"NA",YEAR(EDATE('Maandelijks verbruik'!A111,-1)))</f>
        <v>NA</v>
      </c>
      <c r="B110" t="e">
        <f t="shared" si="1"/>
        <v>#VALUE!</v>
      </c>
      <c r="C110" s="26">
        <f>'Maandelijks verbruik'!Q111</f>
        <v>0</v>
      </c>
      <c r="D110" t="str">
        <f>IF(ISBLANK('Maandelijks verbruik'!A111),"NA",MONTH('Maandelijks verbruik'!A110))</f>
        <v>NA</v>
      </c>
    </row>
    <row r="111" spans="1:4" x14ac:dyDescent="0.2">
      <c r="A111" t="str">
        <f>IF(ISBLANK('Maandelijks verbruik'!A112),"NA",YEAR(EDATE('Maandelijks verbruik'!A112,-1)))</f>
        <v>NA</v>
      </c>
      <c r="B111" t="e">
        <f t="shared" si="1"/>
        <v>#VALUE!</v>
      </c>
      <c r="C111" s="26">
        <f>'Maandelijks verbruik'!Q112</f>
        <v>0</v>
      </c>
      <c r="D111" t="str">
        <f>IF(ISBLANK('Maandelijks verbruik'!A112),"NA",MONTH('Maandelijks verbruik'!A111))</f>
        <v>NA</v>
      </c>
    </row>
    <row r="112" spans="1:4" x14ac:dyDescent="0.2">
      <c r="A112" t="str">
        <f>IF(ISBLANK('Maandelijks verbruik'!A113),"NA",YEAR(EDATE('Maandelijks verbruik'!A113,-1)))</f>
        <v>NA</v>
      </c>
      <c r="B112" t="e">
        <f t="shared" si="1"/>
        <v>#VALUE!</v>
      </c>
      <c r="C112" s="26">
        <f>'Maandelijks verbruik'!Q113</f>
        <v>0</v>
      </c>
      <c r="D112" t="str">
        <f>IF(ISBLANK('Maandelijks verbruik'!A113),"NA",MONTH('Maandelijks verbruik'!A112))</f>
        <v>NA</v>
      </c>
    </row>
    <row r="113" spans="1:4" x14ac:dyDescent="0.2">
      <c r="A113" t="str">
        <f>IF(ISBLANK('Maandelijks verbruik'!A114),"NA",YEAR(EDATE('Maandelijks verbruik'!A114,-1)))</f>
        <v>NA</v>
      </c>
      <c r="B113" t="e">
        <f t="shared" si="1"/>
        <v>#VALUE!</v>
      </c>
      <c r="C113" s="26">
        <f>'Maandelijks verbruik'!Q114</f>
        <v>0</v>
      </c>
      <c r="D113" t="str">
        <f>IF(ISBLANK('Maandelijks verbruik'!A114),"NA",MONTH('Maandelijks verbruik'!A113))</f>
        <v>NA</v>
      </c>
    </row>
    <row r="114" spans="1:4" x14ac:dyDescent="0.2">
      <c r="A114" t="str">
        <f>IF(ISBLANK('Maandelijks verbruik'!A115),"NA",YEAR(EDATE('Maandelijks verbruik'!A115,-1)))</f>
        <v>NA</v>
      </c>
      <c r="B114" t="e">
        <f t="shared" si="1"/>
        <v>#VALUE!</v>
      </c>
      <c r="C114" s="26">
        <f>'Maandelijks verbruik'!Q115</f>
        <v>0</v>
      </c>
      <c r="D114" t="str">
        <f>IF(ISBLANK('Maandelijks verbruik'!A115),"NA",MONTH('Maandelijks verbruik'!A114))</f>
        <v>NA</v>
      </c>
    </row>
    <row r="115" spans="1:4" x14ac:dyDescent="0.2">
      <c r="A115" t="str">
        <f>IF(ISBLANK('Maandelijks verbruik'!A116),"NA",YEAR(EDATE('Maandelijks verbruik'!A116,-1)))</f>
        <v>NA</v>
      </c>
      <c r="B115" t="e">
        <f t="shared" si="1"/>
        <v>#VALUE!</v>
      </c>
      <c r="C115" s="26">
        <f>'Maandelijks verbruik'!Q116</f>
        <v>0</v>
      </c>
      <c r="D115" t="str">
        <f>IF(ISBLANK('Maandelijks verbruik'!A116),"NA",MONTH('Maandelijks verbruik'!A115))</f>
        <v>NA</v>
      </c>
    </row>
    <row r="116" spans="1:4" x14ac:dyDescent="0.2">
      <c r="A116" t="str">
        <f>IF(ISBLANK('Maandelijks verbruik'!A117),"NA",YEAR(EDATE('Maandelijks verbruik'!A117,-1)))</f>
        <v>NA</v>
      </c>
      <c r="B116" t="e">
        <f t="shared" si="1"/>
        <v>#VALUE!</v>
      </c>
      <c r="C116" s="26">
        <f>'Maandelijks verbruik'!Q117</f>
        <v>0</v>
      </c>
      <c r="D116" t="str">
        <f>IF(ISBLANK('Maandelijks verbruik'!A117),"NA",MONTH('Maandelijks verbruik'!A116))</f>
        <v>NA</v>
      </c>
    </row>
    <row r="117" spans="1:4" x14ac:dyDescent="0.2">
      <c r="A117" t="str">
        <f>IF(ISBLANK('Maandelijks verbruik'!A118),"NA",YEAR(EDATE('Maandelijks verbruik'!A118,-1)))</f>
        <v>NA</v>
      </c>
      <c r="B117" t="e">
        <f t="shared" si="1"/>
        <v>#VALUE!</v>
      </c>
      <c r="C117" s="26">
        <f>'Maandelijks verbruik'!Q118</f>
        <v>0</v>
      </c>
      <c r="D117" t="str">
        <f>IF(ISBLANK('Maandelijks verbruik'!A118),"NA",MONTH('Maandelijks verbruik'!A117))</f>
        <v>NA</v>
      </c>
    </row>
    <row r="118" spans="1:4" x14ac:dyDescent="0.2">
      <c r="A118" t="str">
        <f>IF(ISBLANK('Maandelijks verbruik'!A119),"NA",YEAR(EDATE('Maandelijks verbruik'!A119,-1)))</f>
        <v>NA</v>
      </c>
      <c r="B118" t="e">
        <f t="shared" si="1"/>
        <v>#VALUE!</v>
      </c>
      <c r="C118" s="26">
        <f>'Maandelijks verbruik'!Q119</f>
        <v>0</v>
      </c>
      <c r="D118" t="str">
        <f>IF(ISBLANK('Maandelijks verbruik'!A119),"NA",MONTH('Maandelijks verbruik'!A118))</f>
        <v>NA</v>
      </c>
    </row>
    <row r="119" spans="1:4" x14ac:dyDescent="0.2">
      <c r="A119" t="str">
        <f>IF(ISBLANK('Maandelijks verbruik'!A120),"NA",YEAR(EDATE('Maandelijks verbruik'!A120,-1)))</f>
        <v>NA</v>
      </c>
      <c r="B119" t="e">
        <f t="shared" si="1"/>
        <v>#VALUE!</v>
      </c>
      <c r="C119" s="26">
        <f>'Maandelijks verbruik'!Q120</f>
        <v>0</v>
      </c>
      <c r="D119" t="str">
        <f>IF(ISBLANK('Maandelijks verbruik'!A120),"NA",MONTH('Maandelijks verbruik'!A119))</f>
        <v>NA</v>
      </c>
    </row>
    <row r="120" spans="1:4" x14ac:dyDescent="0.2">
      <c r="A120" t="str">
        <f>IF(ISBLANK('Maandelijks verbruik'!A121),"NA",YEAR(EDATE('Maandelijks verbruik'!A121,-1)))</f>
        <v>NA</v>
      </c>
      <c r="B120" t="e">
        <f t="shared" si="1"/>
        <v>#VALUE!</v>
      </c>
      <c r="C120" s="26">
        <f>'Maandelijks verbruik'!Q121</f>
        <v>0</v>
      </c>
      <c r="D120" t="str">
        <f>IF(ISBLANK('Maandelijks verbruik'!A121),"NA",MONTH('Maandelijks verbruik'!A120))</f>
        <v>NA</v>
      </c>
    </row>
    <row r="121" spans="1:4" x14ac:dyDescent="0.2">
      <c r="A121" t="str">
        <f>IF(ISBLANK('Maandelijks verbruik'!A122),"NA",YEAR(EDATE('Maandelijks verbruik'!A122,-1)))</f>
        <v>NA</v>
      </c>
      <c r="B121" t="e">
        <f t="shared" si="1"/>
        <v>#VALUE!</v>
      </c>
      <c r="C121" s="26">
        <f>'Maandelijks verbruik'!Q122</f>
        <v>0</v>
      </c>
      <c r="D121" t="str">
        <f>IF(ISBLANK('Maandelijks verbruik'!A122),"NA",MONTH('Maandelijks verbruik'!A121))</f>
        <v>NA</v>
      </c>
    </row>
    <row r="122" spans="1:4" x14ac:dyDescent="0.2">
      <c r="A122" t="str">
        <f>IF(ISBLANK('Maandelijks verbruik'!A123),"NA",YEAR(EDATE('Maandelijks verbruik'!A123,-1)))</f>
        <v>NA</v>
      </c>
      <c r="B122" t="e">
        <f t="shared" si="1"/>
        <v>#VALUE!</v>
      </c>
      <c r="C122" s="26">
        <f>'Maandelijks verbruik'!Q123</f>
        <v>0</v>
      </c>
      <c r="D122" t="str">
        <f>IF(ISBLANK('Maandelijks verbruik'!A123),"NA",MONTH('Maandelijks verbruik'!A122))</f>
        <v>NA</v>
      </c>
    </row>
    <row r="123" spans="1:4" x14ac:dyDescent="0.2">
      <c r="A123" t="str">
        <f>IF(ISBLANK('Maandelijks verbruik'!A124),"NA",YEAR(EDATE('Maandelijks verbruik'!A124,-1)))</f>
        <v>NA</v>
      </c>
      <c r="B123" t="e">
        <f t="shared" si="1"/>
        <v>#VALUE!</v>
      </c>
      <c r="C123" s="26">
        <f>'Maandelijks verbruik'!Q124</f>
        <v>0</v>
      </c>
      <c r="D123" t="str">
        <f>IF(ISBLANK('Maandelijks verbruik'!A124),"NA",MONTH('Maandelijks verbruik'!A123))</f>
        <v>NA</v>
      </c>
    </row>
    <row r="124" spans="1:4" x14ac:dyDescent="0.2">
      <c r="A124" t="str">
        <f>IF(ISBLANK('Maandelijks verbruik'!A125),"NA",YEAR(EDATE('Maandelijks verbruik'!A125,-1)))</f>
        <v>NA</v>
      </c>
      <c r="B124" t="e">
        <f t="shared" si="1"/>
        <v>#VALUE!</v>
      </c>
      <c r="C124" s="26">
        <f>'Maandelijks verbruik'!Q125</f>
        <v>0</v>
      </c>
      <c r="D124" t="str">
        <f>IF(ISBLANK('Maandelijks verbruik'!A125),"NA",MONTH('Maandelijks verbruik'!A124))</f>
        <v>NA</v>
      </c>
    </row>
    <row r="125" spans="1:4" x14ac:dyDescent="0.2">
      <c r="A125" t="str">
        <f>IF(ISBLANK('Maandelijks verbruik'!A126),"NA",YEAR(EDATE('Maandelijks verbruik'!A126,-1)))</f>
        <v>NA</v>
      </c>
      <c r="B125" t="e">
        <f t="shared" si="1"/>
        <v>#VALUE!</v>
      </c>
      <c r="C125" s="26">
        <f>'Maandelijks verbruik'!Q126</f>
        <v>0</v>
      </c>
      <c r="D125" t="str">
        <f>IF(ISBLANK('Maandelijks verbruik'!A126),"NA",MONTH('Maandelijks verbruik'!A125))</f>
        <v>NA</v>
      </c>
    </row>
    <row r="126" spans="1:4" x14ac:dyDescent="0.2">
      <c r="A126" t="str">
        <f>IF(ISBLANK('Maandelijks verbruik'!A127),"NA",YEAR(EDATE('Maandelijks verbruik'!A127,-1)))</f>
        <v>NA</v>
      </c>
      <c r="B126" t="e">
        <f t="shared" si="1"/>
        <v>#VALUE!</v>
      </c>
      <c r="C126" s="26">
        <f>'Maandelijks verbruik'!Q127</f>
        <v>0</v>
      </c>
      <c r="D126" t="str">
        <f>IF(ISBLANK('Maandelijks verbruik'!A127),"NA",MONTH('Maandelijks verbruik'!A126))</f>
        <v>NA</v>
      </c>
    </row>
    <row r="127" spans="1:4" x14ac:dyDescent="0.2">
      <c r="A127" t="str">
        <f>IF(ISBLANK('Maandelijks verbruik'!A128),"NA",YEAR(EDATE('Maandelijks verbruik'!A128,-1)))</f>
        <v>NA</v>
      </c>
      <c r="B127" t="e">
        <f t="shared" si="1"/>
        <v>#VALUE!</v>
      </c>
      <c r="C127" s="26">
        <f>'Maandelijks verbruik'!Q128</f>
        <v>0</v>
      </c>
      <c r="D127" t="str">
        <f>IF(ISBLANK('Maandelijks verbruik'!A128),"NA",MONTH('Maandelijks verbruik'!A127))</f>
        <v>NA</v>
      </c>
    </row>
    <row r="128" spans="1:4" x14ac:dyDescent="0.2">
      <c r="A128" t="str">
        <f>IF(ISBLANK('Maandelijks verbruik'!A129),"NA",YEAR(EDATE('Maandelijks verbruik'!A129,-1)))</f>
        <v>NA</v>
      </c>
      <c r="B128" t="e">
        <f t="shared" si="1"/>
        <v>#VALUE!</v>
      </c>
      <c r="C128" s="26">
        <f>'Maandelijks verbruik'!Q129</f>
        <v>0</v>
      </c>
      <c r="D128" t="str">
        <f>IF(ISBLANK('Maandelijks verbruik'!A129),"NA",MONTH('Maandelijks verbruik'!A128))</f>
        <v>NA</v>
      </c>
    </row>
    <row r="129" spans="1:4" x14ac:dyDescent="0.2">
      <c r="A129" t="str">
        <f>IF(ISBLANK('Maandelijks verbruik'!A130),"NA",YEAR(EDATE('Maandelijks verbruik'!A130,-1)))</f>
        <v>NA</v>
      </c>
      <c r="B129" t="e">
        <f t="shared" si="1"/>
        <v>#VALUE!</v>
      </c>
      <c r="C129" s="26">
        <f>'Maandelijks verbruik'!Q130</f>
        <v>0</v>
      </c>
      <c r="D129" t="str">
        <f>IF(ISBLANK('Maandelijks verbruik'!A130),"NA",MONTH('Maandelijks verbruik'!A129))</f>
        <v>NA</v>
      </c>
    </row>
    <row r="130" spans="1:4" x14ac:dyDescent="0.2">
      <c r="A130" t="str">
        <f>IF(ISBLANK('Maandelijks verbruik'!A131),"NA",YEAR(EDATE('Maandelijks verbruik'!A131,-1)))</f>
        <v>NA</v>
      </c>
      <c r="B130" t="e">
        <f t="shared" si="1"/>
        <v>#VALUE!</v>
      </c>
      <c r="C130" s="26">
        <f>'Maandelijks verbruik'!Q131</f>
        <v>0</v>
      </c>
      <c r="D130" t="str">
        <f>IF(ISBLANK('Maandelijks verbruik'!A131),"NA",MONTH('Maandelijks verbruik'!A130))</f>
        <v>NA</v>
      </c>
    </row>
    <row r="131" spans="1:4" x14ac:dyDescent="0.2">
      <c r="A131" t="str">
        <f>IF(ISBLANK('Maandelijks verbruik'!A132),"NA",YEAR(EDATE('Maandelijks verbruik'!A132,-1)))</f>
        <v>NA</v>
      </c>
      <c r="B131" t="e">
        <f t="shared" ref="B131:B194" si="4">TEXT(DATE(2000,D131,1),"mmmm")</f>
        <v>#VALUE!</v>
      </c>
      <c r="C131" s="26">
        <f>'Maandelijks verbruik'!Q132</f>
        <v>0</v>
      </c>
      <c r="D131" t="str">
        <f>IF(ISBLANK('Maandelijks verbruik'!A132),"NA",MONTH('Maandelijks verbruik'!A131))</f>
        <v>NA</v>
      </c>
    </row>
    <row r="132" spans="1:4" x14ac:dyDescent="0.2">
      <c r="A132" t="str">
        <f>IF(ISBLANK('Maandelijks verbruik'!A133),"NA",YEAR(EDATE('Maandelijks verbruik'!A133,-1)))</f>
        <v>NA</v>
      </c>
      <c r="B132" t="e">
        <f t="shared" si="4"/>
        <v>#VALUE!</v>
      </c>
      <c r="C132" s="26">
        <f>'Maandelijks verbruik'!Q133</f>
        <v>0</v>
      </c>
      <c r="D132" t="str">
        <f>IF(ISBLANK('Maandelijks verbruik'!A133),"NA",MONTH('Maandelijks verbruik'!A132))</f>
        <v>NA</v>
      </c>
    </row>
    <row r="133" spans="1:4" x14ac:dyDescent="0.2">
      <c r="A133" t="str">
        <f>IF(ISBLANK('Maandelijks verbruik'!A134),"NA",YEAR(EDATE('Maandelijks verbruik'!A134,-1)))</f>
        <v>NA</v>
      </c>
      <c r="B133" t="e">
        <f t="shared" si="4"/>
        <v>#VALUE!</v>
      </c>
      <c r="C133" s="26">
        <f>'Maandelijks verbruik'!Q134</f>
        <v>0</v>
      </c>
      <c r="D133" t="str">
        <f>IF(ISBLANK('Maandelijks verbruik'!A134),"NA",MONTH('Maandelijks verbruik'!A133))</f>
        <v>NA</v>
      </c>
    </row>
    <row r="134" spans="1:4" x14ac:dyDescent="0.2">
      <c r="A134" t="str">
        <f>IF(ISBLANK('Maandelijks verbruik'!A135),"NA",YEAR(EDATE('Maandelijks verbruik'!A135,-1)))</f>
        <v>NA</v>
      </c>
      <c r="B134" t="e">
        <f t="shared" si="4"/>
        <v>#VALUE!</v>
      </c>
      <c r="C134" s="26">
        <f>'Maandelijks verbruik'!Q135</f>
        <v>0</v>
      </c>
      <c r="D134" t="str">
        <f>IF(ISBLANK('Maandelijks verbruik'!A135),"NA",MONTH('Maandelijks verbruik'!A134))</f>
        <v>NA</v>
      </c>
    </row>
    <row r="135" spans="1:4" x14ac:dyDescent="0.2">
      <c r="A135" t="str">
        <f>IF(ISBLANK('Maandelijks verbruik'!A136),"NA",YEAR(EDATE('Maandelijks verbruik'!A136,-1)))</f>
        <v>NA</v>
      </c>
      <c r="B135" t="e">
        <f t="shared" si="4"/>
        <v>#VALUE!</v>
      </c>
      <c r="C135" s="26">
        <f>'Maandelijks verbruik'!Q136</f>
        <v>0</v>
      </c>
      <c r="D135" t="str">
        <f>IF(ISBLANK('Maandelijks verbruik'!A136),"NA",MONTH('Maandelijks verbruik'!A135))</f>
        <v>NA</v>
      </c>
    </row>
    <row r="136" spans="1:4" x14ac:dyDescent="0.2">
      <c r="A136" t="str">
        <f>IF(ISBLANK('Maandelijks verbruik'!A137),"NA",YEAR(EDATE('Maandelijks verbruik'!A137,-1)))</f>
        <v>NA</v>
      </c>
      <c r="B136" t="e">
        <f t="shared" si="4"/>
        <v>#VALUE!</v>
      </c>
      <c r="C136" s="26">
        <f>'Maandelijks verbruik'!Q137</f>
        <v>0</v>
      </c>
      <c r="D136" t="str">
        <f>IF(ISBLANK('Maandelijks verbruik'!A137),"NA",MONTH('Maandelijks verbruik'!A136))</f>
        <v>NA</v>
      </c>
    </row>
    <row r="137" spans="1:4" x14ac:dyDescent="0.2">
      <c r="A137" t="str">
        <f>IF(ISBLANK('Maandelijks verbruik'!A138),"NA",YEAR(EDATE('Maandelijks verbruik'!A138,-1)))</f>
        <v>NA</v>
      </c>
      <c r="B137" t="e">
        <f t="shared" si="4"/>
        <v>#VALUE!</v>
      </c>
      <c r="C137" s="26">
        <f>'Maandelijks verbruik'!Q138</f>
        <v>0</v>
      </c>
      <c r="D137" t="str">
        <f>IF(ISBLANK('Maandelijks verbruik'!A138),"NA",MONTH('Maandelijks verbruik'!A137))</f>
        <v>NA</v>
      </c>
    </row>
    <row r="138" spans="1:4" x14ac:dyDescent="0.2">
      <c r="A138" t="str">
        <f>IF(ISBLANK('Maandelijks verbruik'!A139),"NA",YEAR(EDATE('Maandelijks verbruik'!A139,-1)))</f>
        <v>NA</v>
      </c>
      <c r="B138" t="e">
        <f t="shared" si="4"/>
        <v>#VALUE!</v>
      </c>
      <c r="C138" s="26">
        <f>'Maandelijks verbruik'!Q139</f>
        <v>0</v>
      </c>
      <c r="D138" t="str">
        <f>IF(ISBLANK('Maandelijks verbruik'!A139),"NA",MONTH('Maandelijks verbruik'!A138))</f>
        <v>NA</v>
      </c>
    </row>
    <row r="139" spans="1:4" x14ac:dyDescent="0.2">
      <c r="A139" t="str">
        <f>IF(ISBLANK('Maandelijks verbruik'!A140),"NA",YEAR(EDATE('Maandelijks verbruik'!A140,-1)))</f>
        <v>NA</v>
      </c>
      <c r="B139" t="e">
        <f t="shared" si="4"/>
        <v>#VALUE!</v>
      </c>
      <c r="C139" s="26">
        <f>'Maandelijks verbruik'!Q140</f>
        <v>0</v>
      </c>
      <c r="D139" t="str">
        <f>IF(ISBLANK('Maandelijks verbruik'!A140),"NA",MONTH('Maandelijks verbruik'!A139))</f>
        <v>NA</v>
      </c>
    </row>
    <row r="140" spans="1:4" x14ac:dyDescent="0.2">
      <c r="A140" t="str">
        <f>IF(ISBLANK('Maandelijks verbruik'!A141),"NA",YEAR(EDATE('Maandelijks verbruik'!A141,-1)))</f>
        <v>NA</v>
      </c>
      <c r="B140" t="e">
        <f t="shared" si="4"/>
        <v>#VALUE!</v>
      </c>
      <c r="C140" s="26">
        <f>'Maandelijks verbruik'!Q141</f>
        <v>0</v>
      </c>
      <c r="D140" t="str">
        <f>IF(ISBLANK('Maandelijks verbruik'!A141),"NA",MONTH('Maandelijks verbruik'!A140))</f>
        <v>NA</v>
      </c>
    </row>
    <row r="141" spans="1:4" x14ac:dyDescent="0.2">
      <c r="A141" t="str">
        <f>IF(ISBLANK('Maandelijks verbruik'!A142),"NA",YEAR(EDATE('Maandelijks verbruik'!A142,-1)))</f>
        <v>NA</v>
      </c>
      <c r="B141" t="e">
        <f t="shared" si="4"/>
        <v>#VALUE!</v>
      </c>
      <c r="C141" s="26">
        <f>'Maandelijks verbruik'!Q142</f>
        <v>0</v>
      </c>
      <c r="D141" t="str">
        <f>IF(ISBLANK('Maandelijks verbruik'!A142),"NA",MONTH('Maandelijks verbruik'!A141))</f>
        <v>NA</v>
      </c>
    </row>
    <row r="142" spans="1:4" x14ac:dyDescent="0.2">
      <c r="A142" t="str">
        <f>IF(ISBLANK('Maandelijks verbruik'!A143),"NA",YEAR(EDATE('Maandelijks verbruik'!A143,-1)))</f>
        <v>NA</v>
      </c>
      <c r="B142" t="e">
        <f t="shared" si="4"/>
        <v>#VALUE!</v>
      </c>
      <c r="C142" s="26">
        <f>'Maandelijks verbruik'!Q143</f>
        <v>0</v>
      </c>
      <c r="D142" t="str">
        <f>IF(ISBLANK('Maandelijks verbruik'!A143),"NA",MONTH('Maandelijks verbruik'!A142))</f>
        <v>NA</v>
      </c>
    </row>
    <row r="143" spans="1:4" x14ac:dyDescent="0.2">
      <c r="A143" t="str">
        <f>IF(ISBLANK('Maandelijks verbruik'!A144),"NA",YEAR(EDATE('Maandelijks verbruik'!A144,-1)))</f>
        <v>NA</v>
      </c>
      <c r="B143" t="e">
        <f t="shared" si="4"/>
        <v>#VALUE!</v>
      </c>
      <c r="C143" s="26">
        <f>'Maandelijks verbruik'!Q144</f>
        <v>0</v>
      </c>
      <c r="D143" t="str">
        <f>IF(ISBLANK('Maandelijks verbruik'!A144),"NA",MONTH('Maandelijks verbruik'!A143))</f>
        <v>NA</v>
      </c>
    </row>
    <row r="144" spans="1:4" x14ac:dyDescent="0.2">
      <c r="A144" t="str">
        <f>IF(ISBLANK('Maandelijks verbruik'!A145),"NA",YEAR(EDATE('Maandelijks verbruik'!A145,-1)))</f>
        <v>NA</v>
      </c>
      <c r="B144" t="e">
        <f t="shared" si="4"/>
        <v>#VALUE!</v>
      </c>
      <c r="C144" s="26">
        <f>'Maandelijks verbruik'!Q145</f>
        <v>0</v>
      </c>
      <c r="D144" t="str">
        <f>IF(ISBLANK('Maandelijks verbruik'!A145),"NA",MONTH('Maandelijks verbruik'!A144))</f>
        <v>NA</v>
      </c>
    </row>
    <row r="145" spans="1:4" x14ac:dyDescent="0.2">
      <c r="A145" t="str">
        <f>IF(ISBLANK('Maandelijks verbruik'!A146),"NA",YEAR(EDATE('Maandelijks verbruik'!A146,-1)))</f>
        <v>NA</v>
      </c>
      <c r="B145" t="e">
        <f t="shared" si="4"/>
        <v>#VALUE!</v>
      </c>
      <c r="C145" s="26">
        <f>'Maandelijks verbruik'!Q146</f>
        <v>0</v>
      </c>
      <c r="D145" t="str">
        <f>IF(ISBLANK('Maandelijks verbruik'!A146),"NA",MONTH('Maandelijks verbruik'!A145))</f>
        <v>NA</v>
      </c>
    </row>
    <row r="146" spans="1:4" x14ac:dyDescent="0.2">
      <c r="A146" t="str">
        <f>IF(ISBLANK('Maandelijks verbruik'!A147),"NA",YEAR(EDATE('Maandelijks verbruik'!A147,-1)))</f>
        <v>NA</v>
      </c>
      <c r="B146" t="e">
        <f t="shared" si="4"/>
        <v>#VALUE!</v>
      </c>
      <c r="C146" s="26">
        <f>'Maandelijks verbruik'!Q147</f>
        <v>0</v>
      </c>
      <c r="D146" t="str">
        <f>IF(ISBLANK('Maandelijks verbruik'!A147),"NA",MONTH('Maandelijks verbruik'!A146))</f>
        <v>NA</v>
      </c>
    </row>
    <row r="147" spans="1:4" x14ac:dyDescent="0.2">
      <c r="A147" t="str">
        <f>IF(ISBLANK('Maandelijks verbruik'!A148),"NA",YEAR(EDATE('Maandelijks verbruik'!A148,-1)))</f>
        <v>NA</v>
      </c>
      <c r="B147" t="e">
        <f t="shared" si="4"/>
        <v>#VALUE!</v>
      </c>
      <c r="C147" s="26">
        <f>'Maandelijks verbruik'!Q148</f>
        <v>0</v>
      </c>
      <c r="D147" t="str">
        <f>IF(ISBLANK('Maandelijks verbruik'!A148),"NA",MONTH('Maandelijks verbruik'!A147))</f>
        <v>NA</v>
      </c>
    </row>
    <row r="148" spans="1:4" x14ac:dyDescent="0.2">
      <c r="A148" t="str">
        <f>IF(ISBLANK('Maandelijks verbruik'!A149),"NA",YEAR(EDATE('Maandelijks verbruik'!A149,-1)))</f>
        <v>NA</v>
      </c>
      <c r="B148" t="e">
        <f t="shared" si="4"/>
        <v>#VALUE!</v>
      </c>
      <c r="C148" s="26">
        <f>'Maandelijks verbruik'!Q149</f>
        <v>0</v>
      </c>
      <c r="D148" t="str">
        <f>IF(ISBLANK('Maandelijks verbruik'!A149),"NA",MONTH('Maandelijks verbruik'!A148))</f>
        <v>NA</v>
      </c>
    </row>
    <row r="149" spans="1:4" x14ac:dyDescent="0.2">
      <c r="A149" t="str">
        <f>IF(ISBLANK('Maandelijks verbruik'!A150),"NA",YEAR(EDATE('Maandelijks verbruik'!A150,-1)))</f>
        <v>NA</v>
      </c>
      <c r="B149" t="e">
        <f t="shared" si="4"/>
        <v>#VALUE!</v>
      </c>
      <c r="C149" s="26">
        <f>'Maandelijks verbruik'!Q150</f>
        <v>0</v>
      </c>
      <c r="D149" t="str">
        <f>IF(ISBLANK('Maandelijks verbruik'!A150),"NA",MONTH('Maandelijks verbruik'!A149))</f>
        <v>NA</v>
      </c>
    </row>
    <row r="150" spans="1:4" x14ac:dyDescent="0.2">
      <c r="A150" t="str">
        <f>IF(ISBLANK('Maandelijks verbruik'!A151),"NA",YEAR(EDATE('Maandelijks verbruik'!A151,-1)))</f>
        <v>NA</v>
      </c>
      <c r="B150" t="e">
        <f t="shared" si="4"/>
        <v>#VALUE!</v>
      </c>
      <c r="C150" s="26">
        <f>'Maandelijks verbruik'!Q151</f>
        <v>0</v>
      </c>
      <c r="D150" t="str">
        <f>IF(ISBLANK('Maandelijks verbruik'!A151),"NA",MONTH('Maandelijks verbruik'!A150))</f>
        <v>NA</v>
      </c>
    </row>
    <row r="151" spans="1:4" x14ac:dyDescent="0.2">
      <c r="A151" t="str">
        <f>IF(ISBLANK('Maandelijks verbruik'!A152),"NA",YEAR(EDATE('Maandelijks verbruik'!A152,-1)))</f>
        <v>NA</v>
      </c>
      <c r="B151" t="e">
        <f t="shared" si="4"/>
        <v>#VALUE!</v>
      </c>
      <c r="C151" s="26">
        <f>'Maandelijks verbruik'!Q152</f>
        <v>0</v>
      </c>
      <c r="D151" t="str">
        <f>IF(ISBLANK('Maandelijks verbruik'!A152),"NA",MONTH('Maandelijks verbruik'!A151))</f>
        <v>NA</v>
      </c>
    </row>
    <row r="152" spans="1:4" x14ac:dyDescent="0.2">
      <c r="A152" t="str">
        <f>IF(ISBLANK('Maandelijks verbruik'!A153),"NA",YEAR(EDATE('Maandelijks verbruik'!A153,-1)))</f>
        <v>NA</v>
      </c>
      <c r="B152" t="e">
        <f t="shared" si="4"/>
        <v>#VALUE!</v>
      </c>
      <c r="C152" s="26">
        <f>'Maandelijks verbruik'!Q153</f>
        <v>0</v>
      </c>
      <c r="D152" t="str">
        <f>IF(ISBLANK('Maandelijks verbruik'!A153),"NA",MONTH('Maandelijks verbruik'!A152))</f>
        <v>NA</v>
      </c>
    </row>
    <row r="153" spans="1:4" x14ac:dyDescent="0.2">
      <c r="A153" t="str">
        <f>IF(ISBLANK('Maandelijks verbruik'!A154),"NA",YEAR(EDATE('Maandelijks verbruik'!A154,-1)))</f>
        <v>NA</v>
      </c>
      <c r="B153" t="e">
        <f t="shared" si="4"/>
        <v>#VALUE!</v>
      </c>
      <c r="C153" s="26">
        <f>'Maandelijks verbruik'!Q154</f>
        <v>0</v>
      </c>
      <c r="D153" t="str">
        <f>IF(ISBLANK('Maandelijks verbruik'!A154),"NA",MONTH('Maandelijks verbruik'!A153))</f>
        <v>NA</v>
      </c>
    </row>
    <row r="154" spans="1:4" x14ac:dyDescent="0.2">
      <c r="A154" t="str">
        <f>IF(ISBLANK('Maandelijks verbruik'!A155),"NA",YEAR(EDATE('Maandelijks verbruik'!A155,-1)))</f>
        <v>NA</v>
      </c>
      <c r="B154" t="e">
        <f t="shared" si="4"/>
        <v>#VALUE!</v>
      </c>
      <c r="C154" s="26">
        <f>'Maandelijks verbruik'!Q155</f>
        <v>0</v>
      </c>
      <c r="D154" t="str">
        <f>IF(ISBLANK('Maandelijks verbruik'!A155),"NA",MONTH('Maandelijks verbruik'!A154))</f>
        <v>NA</v>
      </c>
    </row>
    <row r="155" spans="1:4" x14ac:dyDescent="0.2">
      <c r="A155" t="str">
        <f>IF(ISBLANK('Maandelijks verbruik'!A156),"NA",YEAR(EDATE('Maandelijks verbruik'!A156,-1)))</f>
        <v>NA</v>
      </c>
      <c r="B155" t="e">
        <f t="shared" si="4"/>
        <v>#VALUE!</v>
      </c>
      <c r="C155" s="26">
        <f>'Maandelijks verbruik'!Q156</f>
        <v>0</v>
      </c>
      <c r="D155" t="str">
        <f>IF(ISBLANK('Maandelijks verbruik'!A156),"NA",MONTH('Maandelijks verbruik'!A155))</f>
        <v>NA</v>
      </c>
    </row>
    <row r="156" spans="1:4" x14ac:dyDescent="0.2">
      <c r="A156" t="str">
        <f>IF(ISBLANK('Maandelijks verbruik'!A157),"NA",YEAR(EDATE('Maandelijks verbruik'!A157,-1)))</f>
        <v>NA</v>
      </c>
      <c r="B156" t="e">
        <f t="shared" si="4"/>
        <v>#VALUE!</v>
      </c>
      <c r="C156" s="26">
        <f>'Maandelijks verbruik'!Q157</f>
        <v>0</v>
      </c>
      <c r="D156" t="str">
        <f>IF(ISBLANK('Maandelijks verbruik'!A157),"NA",MONTH('Maandelijks verbruik'!A156))</f>
        <v>NA</v>
      </c>
    </row>
    <row r="157" spans="1:4" x14ac:dyDescent="0.2">
      <c r="A157" t="str">
        <f>IF(ISBLANK('Maandelijks verbruik'!A158),"NA",YEAR(EDATE('Maandelijks verbruik'!A158,-1)))</f>
        <v>NA</v>
      </c>
      <c r="B157" t="e">
        <f t="shared" si="4"/>
        <v>#VALUE!</v>
      </c>
      <c r="C157" s="26">
        <f>'Maandelijks verbruik'!Q158</f>
        <v>0</v>
      </c>
      <c r="D157" t="str">
        <f>IF(ISBLANK('Maandelijks verbruik'!A158),"NA",MONTH('Maandelijks verbruik'!A157))</f>
        <v>NA</v>
      </c>
    </row>
    <row r="158" spans="1:4" x14ac:dyDescent="0.2">
      <c r="A158" t="str">
        <f>IF(ISBLANK('Maandelijks verbruik'!A159),"NA",YEAR(EDATE('Maandelijks verbruik'!A159,-1)))</f>
        <v>NA</v>
      </c>
      <c r="B158" t="e">
        <f t="shared" si="4"/>
        <v>#VALUE!</v>
      </c>
      <c r="C158" s="26">
        <f>'Maandelijks verbruik'!Q159</f>
        <v>0</v>
      </c>
      <c r="D158" t="str">
        <f>IF(ISBLANK('Maandelijks verbruik'!A159),"NA",MONTH('Maandelijks verbruik'!A158))</f>
        <v>NA</v>
      </c>
    </row>
    <row r="159" spans="1:4" x14ac:dyDescent="0.2">
      <c r="A159" t="str">
        <f>IF(ISBLANK('Maandelijks verbruik'!A160),"NA",YEAR(EDATE('Maandelijks verbruik'!A160,-1)))</f>
        <v>NA</v>
      </c>
      <c r="B159" t="e">
        <f t="shared" si="4"/>
        <v>#VALUE!</v>
      </c>
      <c r="C159" s="26">
        <f>'Maandelijks verbruik'!Q160</f>
        <v>0</v>
      </c>
      <c r="D159" t="str">
        <f>IF(ISBLANK('Maandelijks verbruik'!A160),"NA",MONTH('Maandelijks verbruik'!A159))</f>
        <v>NA</v>
      </c>
    </row>
    <row r="160" spans="1:4" x14ac:dyDescent="0.2">
      <c r="A160" t="str">
        <f>IF(ISBLANK('Maandelijks verbruik'!A161),"NA",YEAR(EDATE('Maandelijks verbruik'!A161,-1)))</f>
        <v>NA</v>
      </c>
      <c r="B160" t="e">
        <f t="shared" si="4"/>
        <v>#VALUE!</v>
      </c>
      <c r="C160" s="26">
        <f>'Maandelijks verbruik'!Q161</f>
        <v>0</v>
      </c>
      <c r="D160" t="str">
        <f>IF(ISBLANK('Maandelijks verbruik'!A161),"NA",MONTH('Maandelijks verbruik'!A160))</f>
        <v>NA</v>
      </c>
    </row>
    <row r="161" spans="1:4" x14ac:dyDescent="0.2">
      <c r="A161" t="str">
        <f>IF(ISBLANK('Maandelijks verbruik'!A162),"NA",YEAR(EDATE('Maandelijks verbruik'!A162,-1)))</f>
        <v>NA</v>
      </c>
      <c r="B161" t="e">
        <f t="shared" si="4"/>
        <v>#VALUE!</v>
      </c>
      <c r="C161" s="26">
        <f>'Maandelijks verbruik'!Q162</f>
        <v>0</v>
      </c>
      <c r="D161" t="str">
        <f>IF(ISBLANK('Maandelijks verbruik'!A162),"NA",MONTH('Maandelijks verbruik'!A161))</f>
        <v>NA</v>
      </c>
    </row>
    <row r="162" spans="1:4" x14ac:dyDescent="0.2">
      <c r="A162" t="str">
        <f>IF(ISBLANK('Maandelijks verbruik'!A163),"NA",YEAR(EDATE('Maandelijks verbruik'!A163,-1)))</f>
        <v>NA</v>
      </c>
      <c r="B162" t="e">
        <f t="shared" si="4"/>
        <v>#VALUE!</v>
      </c>
      <c r="C162" s="26">
        <f>'Maandelijks verbruik'!Q163</f>
        <v>0</v>
      </c>
      <c r="D162" t="str">
        <f>IF(ISBLANK('Maandelijks verbruik'!A163),"NA",MONTH('Maandelijks verbruik'!A162))</f>
        <v>NA</v>
      </c>
    </row>
    <row r="163" spans="1:4" x14ac:dyDescent="0.2">
      <c r="A163" t="str">
        <f>IF(ISBLANK('Maandelijks verbruik'!A164),"NA",YEAR(EDATE('Maandelijks verbruik'!A164,-1)))</f>
        <v>NA</v>
      </c>
      <c r="B163" t="e">
        <f t="shared" si="4"/>
        <v>#VALUE!</v>
      </c>
      <c r="C163" s="26">
        <f>'Maandelijks verbruik'!Q164</f>
        <v>0</v>
      </c>
      <c r="D163" t="str">
        <f>IF(ISBLANK('Maandelijks verbruik'!A164),"NA",MONTH('Maandelijks verbruik'!A163))</f>
        <v>NA</v>
      </c>
    </row>
    <row r="164" spans="1:4" x14ac:dyDescent="0.2">
      <c r="A164" t="str">
        <f>IF(ISBLANK('Maandelijks verbruik'!A165),"NA",YEAR(EDATE('Maandelijks verbruik'!A165,-1)))</f>
        <v>NA</v>
      </c>
      <c r="B164" t="e">
        <f t="shared" si="4"/>
        <v>#VALUE!</v>
      </c>
      <c r="C164" s="26">
        <f>'Maandelijks verbruik'!Q165</f>
        <v>0</v>
      </c>
      <c r="D164" t="str">
        <f>IF(ISBLANK('Maandelijks verbruik'!A165),"NA",MONTH('Maandelijks verbruik'!A164))</f>
        <v>NA</v>
      </c>
    </row>
    <row r="165" spans="1:4" x14ac:dyDescent="0.2">
      <c r="A165" t="str">
        <f>IF(ISBLANK('Maandelijks verbruik'!A166),"NA",YEAR(EDATE('Maandelijks verbruik'!A166,-1)))</f>
        <v>NA</v>
      </c>
      <c r="B165" t="e">
        <f t="shared" si="4"/>
        <v>#VALUE!</v>
      </c>
      <c r="C165" s="26">
        <f>'Maandelijks verbruik'!Q166</f>
        <v>0</v>
      </c>
      <c r="D165" t="str">
        <f>IF(ISBLANK('Maandelijks verbruik'!A166),"NA",MONTH('Maandelijks verbruik'!A165))</f>
        <v>NA</v>
      </c>
    </row>
    <row r="166" spans="1:4" x14ac:dyDescent="0.2">
      <c r="A166" t="str">
        <f>IF(ISBLANK('Maandelijks verbruik'!A167),"NA",YEAR(EDATE('Maandelijks verbruik'!A167,-1)))</f>
        <v>NA</v>
      </c>
      <c r="B166" t="e">
        <f t="shared" si="4"/>
        <v>#VALUE!</v>
      </c>
      <c r="C166" s="26">
        <f>'Maandelijks verbruik'!Q167</f>
        <v>0</v>
      </c>
      <c r="D166" t="str">
        <f>IF(ISBLANK('Maandelijks verbruik'!A167),"NA",MONTH('Maandelijks verbruik'!A166))</f>
        <v>NA</v>
      </c>
    </row>
    <row r="167" spans="1:4" x14ac:dyDescent="0.2">
      <c r="A167" t="str">
        <f>IF(ISBLANK('Maandelijks verbruik'!A168),"NA",YEAR(EDATE('Maandelijks verbruik'!A168,-1)))</f>
        <v>NA</v>
      </c>
      <c r="B167" t="e">
        <f t="shared" si="4"/>
        <v>#VALUE!</v>
      </c>
      <c r="C167" s="26">
        <f>'Maandelijks verbruik'!Q168</f>
        <v>0</v>
      </c>
      <c r="D167" t="str">
        <f>IF(ISBLANK('Maandelijks verbruik'!A168),"NA",MONTH('Maandelijks verbruik'!A167))</f>
        <v>NA</v>
      </c>
    </row>
    <row r="168" spans="1:4" x14ac:dyDescent="0.2">
      <c r="A168" t="str">
        <f>IF(ISBLANK('Maandelijks verbruik'!A169),"NA",YEAR(EDATE('Maandelijks verbruik'!A169,-1)))</f>
        <v>NA</v>
      </c>
      <c r="B168" t="e">
        <f t="shared" si="4"/>
        <v>#VALUE!</v>
      </c>
      <c r="C168" s="26">
        <f>'Maandelijks verbruik'!Q169</f>
        <v>0</v>
      </c>
      <c r="D168" t="str">
        <f>IF(ISBLANK('Maandelijks verbruik'!A169),"NA",MONTH('Maandelijks verbruik'!A168))</f>
        <v>NA</v>
      </c>
    </row>
    <row r="169" spans="1:4" x14ac:dyDescent="0.2">
      <c r="A169" t="str">
        <f>IF(ISBLANK('Maandelijks verbruik'!A170),"NA",YEAR(EDATE('Maandelijks verbruik'!A170,-1)))</f>
        <v>NA</v>
      </c>
      <c r="B169" t="e">
        <f t="shared" si="4"/>
        <v>#VALUE!</v>
      </c>
      <c r="C169" s="26">
        <f>'Maandelijks verbruik'!Q170</f>
        <v>0</v>
      </c>
      <c r="D169" t="str">
        <f>IF(ISBLANK('Maandelijks verbruik'!A170),"NA",MONTH('Maandelijks verbruik'!A169))</f>
        <v>NA</v>
      </c>
    </row>
    <row r="170" spans="1:4" x14ac:dyDescent="0.2">
      <c r="A170" t="str">
        <f>IF(ISBLANK('Maandelijks verbruik'!A171),"NA",YEAR(EDATE('Maandelijks verbruik'!A171,-1)))</f>
        <v>NA</v>
      </c>
      <c r="B170" t="e">
        <f t="shared" si="4"/>
        <v>#VALUE!</v>
      </c>
      <c r="C170" s="26">
        <f>'Maandelijks verbruik'!Q171</f>
        <v>0</v>
      </c>
      <c r="D170" t="str">
        <f>IF(ISBLANK('Maandelijks verbruik'!A171),"NA",MONTH('Maandelijks verbruik'!A170))</f>
        <v>NA</v>
      </c>
    </row>
    <row r="171" spans="1:4" x14ac:dyDescent="0.2">
      <c r="A171" t="str">
        <f>IF(ISBLANK('Maandelijks verbruik'!A172),"NA",YEAR(EDATE('Maandelijks verbruik'!A172,-1)))</f>
        <v>NA</v>
      </c>
      <c r="B171" t="e">
        <f t="shared" si="4"/>
        <v>#VALUE!</v>
      </c>
      <c r="C171" s="26">
        <f>'Maandelijks verbruik'!Q172</f>
        <v>0</v>
      </c>
      <c r="D171" t="str">
        <f>IF(ISBLANK('Maandelijks verbruik'!A172),"NA",MONTH('Maandelijks verbruik'!A171))</f>
        <v>NA</v>
      </c>
    </row>
    <row r="172" spans="1:4" x14ac:dyDescent="0.2">
      <c r="A172" t="str">
        <f>IF(ISBLANK('Maandelijks verbruik'!A173),"NA",YEAR(EDATE('Maandelijks verbruik'!A173,-1)))</f>
        <v>NA</v>
      </c>
      <c r="B172" t="e">
        <f t="shared" si="4"/>
        <v>#VALUE!</v>
      </c>
      <c r="C172" s="26">
        <f>'Maandelijks verbruik'!Q173</f>
        <v>0</v>
      </c>
      <c r="D172" t="str">
        <f>IF(ISBLANK('Maandelijks verbruik'!A173),"NA",MONTH('Maandelijks verbruik'!A172))</f>
        <v>NA</v>
      </c>
    </row>
    <row r="173" spans="1:4" x14ac:dyDescent="0.2">
      <c r="A173" t="str">
        <f>IF(ISBLANK('Maandelijks verbruik'!A174),"NA",YEAR(EDATE('Maandelijks verbruik'!A174,-1)))</f>
        <v>NA</v>
      </c>
      <c r="B173" t="e">
        <f t="shared" si="4"/>
        <v>#VALUE!</v>
      </c>
      <c r="C173" s="26">
        <f>'Maandelijks verbruik'!Q174</f>
        <v>0</v>
      </c>
      <c r="D173" t="str">
        <f>IF(ISBLANK('Maandelijks verbruik'!A174),"NA",MONTH('Maandelijks verbruik'!A173))</f>
        <v>NA</v>
      </c>
    </row>
    <row r="174" spans="1:4" x14ac:dyDescent="0.2">
      <c r="A174" t="str">
        <f>IF(ISBLANK('Maandelijks verbruik'!A175),"NA",YEAR(EDATE('Maandelijks verbruik'!A175,-1)))</f>
        <v>NA</v>
      </c>
      <c r="B174" t="e">
        <f t="shared" si="4"/>
        <v>#VALUE!</v>
      </c>
      <c r="C174" s="26">
        <f>'Maandelijks verbruik'!Q175</f>
        <v>0</v>
      </c>
      <c r="D174" t="str">
        <f>IF(ISBLANK('Maandelijks verbruik'!A175),"NA",MONTH('Maandelijks verbruik'!A174))</f>
        <v>NA</v>
      </c>
    </row>
    <row r="175" spans="1:4" x14ac:dyDescent="0.2">
      <c r="A175" t="str">
        <f>IF(ISBLANK('Maandelijks verbruik'!A176),"NA",YEAR(EDATE('Maandelijks verbruik'!A176,-1)))</f>
        <v>NA</v>
      </c>
      <c r="B175" t="e">
        <f t="shared" si="4"/>
        <v>#VALUE!</v>
      </c>
      <c r="C175" s="26">
        <f>'Maandelijks verbruik'!Q176</f>
        <v>0</v>
      </c>
      <c r="D175" t="str">
        <f>IF(ISBLANK('Maandelijks verbruik'!A176),"NA",MONTH('Maandelijks verbruik'!A175))</f>
        <v>NA</v>
      </c>
    </row>
    <row r="176" spans="1:4" x14ac:dyDescent="0.2">
      <c r="A176" t="str">
        <f>IF(ISBLANK('Maandelijks verbruik'!A177),"NA",YEAR(EDATE('Maandelijks verbruik'!A177,-1)))</f>
        <v>NA</v>
      </c>
      <c r="B176" t="e">
        <f t="shared" si="4"/>
        <v>#VALUE!</v>
      </c>
      <c r="C176" s="26">
        <f>'Maandelijks verbruik'!Q177</f>
        <v>0</v>
      </c>
      <c r="D176" t="str">
        <f>IF(ISBLANK('Maandelijks verbruik'!A177),"NA",MONTH('Maandelijks verbruik'!A176))</f>
        <v>NA</v>
      </c>
    </row>
    <row r="177" spans="1:4" x14ac:dyDescent="0.2">
      <c r="A177" t="str">
        <f>IF(ISBLANK('Maandelijks verbruik'!A178),"NA",YEAR(EDATE('Maandelijks verbruik'!A178,-1)))</f>
        <v>NA</v>
      </c>
      <c r="B177" t="e">
        <f t="shared" si="4"/>
        <v>#VALUE!</v>
      </c>
      <c r="C177" s="26">
        <f>'Maandelijks verbruik'!Q178</f>
        <v>0</v>
      </c>
      <c r="D177" t="str">
        <f>IF(ISBLANK('Maandelijks verbruik'!A178),"NA",MONTH('Maandelijks verbruik'!A177))</f>
        <v>NA</v>
      </c>
    </row>
    <row r="178" spans="1:4" x14ac:dyDescent="0.2">
      <c r="A178" t="str">
        <f>IF(ISBLANK('Maandelijks verbruik'!A179),"NA",YEAR(EDATE('Maandelijks verbruik'!A179,-1)))</f>
        <v>NA</v>
      </c>
      <c r="B178" t="e">
        <f t="shared" si="4"/>
        <v>#VALUE!</v>
      </c>
      <c r="C178" s="26">
        <f>'Maandelijks verbruik'!Q179</f>
        <v>0</v>
      </c>
      <c r="D178" t="str">
        <f>IF(ISBLANK('Maandelijks verbruik'!A179),"NA",MONTH('Maandelijks verbruik'!A178))</f>
        <v>NA</v>
      </c>
    </row>
    <row r="179" spans="1:4" x14ac:dyDescent="0.2">
      <c r="A179" t="str">
        <f>IF(ISBLANK('Maandelijks verbruik'!A180),"NA",YEAR(EDATE('Maandelijks verbruik'!A180,-1)))</f>
        <v>NA</v>
      </c>
      <c r="B179" t="e">
        <f t="shared" si="4"/>
        <v>#VALUE!</v>
      </c>
      <c r="C179" s="26">
        <f>'Maandelijks verbruik'!Q180</f>
        <v>0</v>
      </c>
      <c r="D179" t="str">
        <f>IF(ISBLANK('Maandelijks verbruik'!A180),"NA",MONTH('Maandelijks verbruik'!A179))</f>
        <v>NA</v>
      </c>
    </row>
    <row r="180" spans="1:4" x14ac:dyDescent="0.2">
      <c r="A180" t="str">
        <f>IF(ISBLANK('Maandelijks verbruik'!A181),"NA",YEAR(EDATE('Maandelijks verbruik'!A181,-1)))</f>
        <v>NA</v>
      </c>
      <c r="B180" t="e">
        <f t="shared" si="4"/>
        <v>#VALUE!</v>
      </c>
      <c r="C180" s="26">
        <f>'Maandelijks verbruik'!Q181</f>
        <v>0</v>
      </c>
      <c r="D180" t="str">
        <f>IF(ISBLANK('Maandelijks verbruik'!A181),"NA",MONTH('Maandelijks verbruik'!A180))</f>
        <v>NA</v>
      </c>
    </row>
    <row r="181" spans="1:4" x14ac:dyDescent="0.2">
      <c r="A181" t="str">
        <f>IF(ISBLANK('Maandelijks verbruik'!A182),"NA",YEAR(EDATE('Maandelijks verbruik'!A182,-1)))</f>
        <v>NA</v>
      </c>
      <c r="B181" t="e">
        <f t="shared" si="4"/>
        <v>#VALUE!</v>
      </c>
      <c r="C181" s="26">
        <f>'Maandelijks verbruik'!Q182</f>
        <v>0</v>
      </c>
      <c r="D181" t="str">
        <f>IF(ISBLANK('Maandelijks verbruik'!A182),"NA",MONTH('Maandelijks verbruik'!A181))</f>
        <v>NA</v>
      </c>
    </row>
    <row r="182" spans="1:4" x14ac:dyDescent="0.2">
      <c r="A182" t="str">
        <f>IF(ISBLANK('Maandelijks verbruik'!A183),"NA",YEAR(EDATE('Maandelijks verbruik'!A183,-1)))</f>
        <v>NA</v>
      </c>
      <c r="B182" t="e">
        <f t="shared" si="4"/>
        <v>#VALUE!</v>
      </c>
      <c r="C182" s="26">
        <f>'Maandelijks verbruik'!Q183</f>
        <v>0</v>
      </c>
      <c r="D182" t="str">
        <f>IF(ISBLANK('Maandelijks verbruik'!A183),"NA",MONTH('Maandelijks verbruik'!A182))</f>
        <v>NA</v>
      </c>
    </row>
    <row r="183" spans="1:4" x14ac:dyDescent="0.2">
      <c r="A183" t="str">
        <f>IF(ISBLANK('Maandelijks verbruik'!A184),"NA",YEAR(EDATE('Maandelijks verbruik'!A184,-1)))</f>
        <v>NA</v>
      </c>
      <c r="B183" t="e">
        <f t="shared" si="4"/>
        <v>#VALUE!</v>
      </c>
      <c r="C183" s="26">
        <f>'Maandelijks verbruik'!Q184</f>
        <v>0</v>
      </c>
      <c r="D183" t="str">
        <f>IF(ISBLANK('Maandelijks verbruik'!A184),"NA",MONTH('Maandelijks verbruik'!A183))</f>
        <v>NA</v>
      </c>
    </row>
    <row r="184" spans="1:4" x14ac:dyDescent="0.2">
      <c r="A184" t="str">
        <f>IF(ISBLANK('Maandelijks verbruik'!A185),"NA",YEAR(EDATE('Maandelijks verbruik'!A185,-1)))</f>
        <v>NA</v>
      </c>
      <c r="B184" t="e">
        <f t="shared" si="4"/>
        <v>#VALUE!</v>
      </c>
      <c r="C184" s="26">
        <f>'Maandelijks verbruik'!Q185</f>
        <v>0</v>
      </c>
      <c r="D184" t="str">
        <f>IF(ISBLANK('Maandelijks verbruik'!A185),"NA",MONTH('Maandelijks verbruik'!A184))</f>
        <v>NA</v>
      </c>
    </row>
    <row r="185" spans="1:4" x14ac:dyDescent="0.2">
      <c r="A185" t="str">
        <f>IF(ISBLANK('Maandelijks verbruik'!A186),"NA",YEAR(EDATE('Maandelijks verbruik'!A186,-1)))</f>
        <v>NA</v>
      </c>
      <c r="B185" t="e">
        <f t="shared" si="4"/>
        <v>#VALUE!</v>
      </c>
      <c r="C185" s="26">
        <f>'Maandelijks verbruik'!Q186</f>
        <v>0</v>
      </c>
      <c r="D185" t="str">
        <f>IF(ISBLANK('Maandelijks verbruik'!A186),"NA",MONTH('Maandelijks verbruik'!A185))</f>
        <v>NA</v>
      </c>
    </row>
    <row r="186" spans="1:4" x14ac:dyDescent="0.2">
      <c r="A186" t="str">
        <f>IF(ISBLANK('Maandelijks verbruik'!A187),"NA",YEAR(EDATE('Maandelijks verbruik'!A187,-1)))</f>
        <v>NA</v>
      </c>
      <c r="B186" t="e">
        <f t="shared" si="4"/>
        <v>#VALUE!</v>
      </c>
      <c r="C186" s="26">
        <f>'Maandelijks verbruik'!Q187</f>
        <v>0</v>
      </c>
      <c r="D186" t="str">
        <f>IF(ISBLANK('Maandelijks verbruik'!A187),"NA",MONTH('Maandelijks verbruik'!A186))</f>
        <v>NA</v>
      </c>
    </row>
    <row r="187" spans="1:4" x14ac:dyDescent="0.2">
      <c r="A187" t="str">
        <f>IF(ISBLANK('Maandelijks verbruik'!A188),"NA",YEAR(EDATE('Maandelijks verbruik'!A188,-1)))</f>
        <v>NA</v>
      </c>
      <c r="B187" t="e">
        <f t="shared" si="4"/>
        <v>#VALUE!</v>
      </c>
      <c r="C187" s="26">
        <f>'Maandelijks verbruik'!Q188</f>
        <v>0</v>
      </c>
      <c r="D187" t="str">
        <f>IF(ISBLANK('Maandelijks verbruik'!A188),"NA",MONTH('Maandelijks verbruik'!A187))</f>
        <v>NA</v>
      </c>
    </row>
    <row r="188" spans="1:4" x14ac:dyDescent="0.2">
      <c r="A188" t="str">
        <f>IF(ISBLANK('Maandelijks verbruik'!A189),"NA",YEAR(EDATE('Maandelijks verbruik'!A189,-1)))</f>
        <v>NA</v>
      </c>
      <c r="B188" t="e">
        <f t="shared" si="4"/>
        <v>#VALUE!</v>
      </c>
      <c r="C188" s="26">
        <f>'Maandelijks verbruik'!Q189</f>
        <v>0</v>
      </c>
      <c r="D188" t="str">
        <f>IF(ISBLANK('Maandelijks verbruik'!A189),"NA",MONTH('Maandelijks verbruik'!A188))</f>
        <v>NA</v>
      </c>
    </row>
    <row r="189" spans="1:4" x14ac:dyDescent="0.2">
      <c r="A189" t="str">
        <f>IF(ISBLANK('Maandelijks verbruik'!A190),"NA",YEAR(EDATE('Maandelijks verbruik'!A190,-1)))</f>
        <v>NA</v>
      </c>
      <c r="B189" t="e">
        <f t="shared" si="4"/>
        <v>#VALUE!</v>
      </c>
      <c r="C189" s="26">
        <f>'Maandelijks verbruik'!Q190</f>
        <v>0</v>
      </c>
      <c r="D189" t="str">
        <f>IF(ISBLANK('Maandelijks verbruik'!A190),"NA",MONTH('Maandelijks verbruik'!A189))</f>
        <v>NA</v>
      </c>
    </row>
    <row r="190" spans="1:4" x14ac:dyDescent="0.2">
      <c r="A190" t="str">
        <f>IF(ISBLANK('Maandelijks verbruik'!A191),"NA",YEAR(EDATE('Maandelijks verbruik'!A191,-1)))</f>
        <v>NA</v>
      </c>
      <c r="B190" t="e">
        <f t="shared" si="4"/>
        <v>#VALUE!</v>
      </c>
      <c r="C190" s="26">
        <f>'Maandelijks verbruik'!Q191</f>
        <v>0</v>
      </c>
      <c r="D190" t="str">
        <f>IF(ISBLANK('Maandelijks verbruik'!A191),"NA",MONTH('Maandelijks verbruik'!A190))</f>
        <v>NA</v>
      </c>
    </row>
    <row r="191" spans="1:4" x14ac:dyDescent="0.2">
      <c r="A191" t="str">
        <f>IF(ISBLANK('Maandelijks verbruik'!A192),"NA",YEAR(EDATE('Maandelijks verbruik'!A192,-1)))</f>
        <v>NA</v>
      </c>
      <c r="B191" t="e">
        <f t="shared" si="4"/>
        <v>#VALUE!</v>
      </c>
      <c r="C191" s="26">
        <f>'Maandelijks verbruik'!Q192</f>
        <v>0</v>
      </c>
      <c r="D191" t="str">
        <f>IF(ISBLANK('Maandelijks verbruik'!A192),"NA",MONTH('Maandelijks verbruik'!A191))</f>
        <v>NA</v>
      </c>
    </row>
    <row r="192" spans="1:4" x14ac:dyDescent="0.2">
      <c r="A192" t="str">
        <f>IF(ISBLANK('Maandelijks verbruik'!A193),"NA",YEAR(EDATE('Maandelijks verbruik'!A193,-1)))</f>
        <v>NA</v>
      </c>
      <c r="B192" t="e">
        <f t="shared" si="4"/>
        <v>#VALUE!</v>
      </c>
      <c r="C192" s="26">
        <f>'Maandelijks verbruik'!Q193</f>
        <v>0</v>
      </c>
      <c r="D192" t="str">
        <f>IF(ISBLANK('Maandelijks verbruik'!A193),"NA",MONTH('Maandelijks verbruik'!A192))</f>
        <v>NA</v>
      </c>
    </row>
    <row r="193" spans="1:4" x14ac:dyDescent="0.2">
      <c r="A193" t="str">
        <f>IF(ISBLANK('Maandelijks verbruik'!A194),"NA",YEAR(EDATE('Maandelijks verbruik'!A194,-1)))</f>
        <v>NA</v>
      </c>
      <c r="B193" t="e">
        <f t="shared" si="4"/>
        <v>#VALUE!</v>
      </c>
      <c r="C193" s="26">
        <f>'Maandelijks verbruik'!Q194</f>
        <v>0</v>
      </c>
      <c r="D193" t="str">
        <f>IF(ISBLANK('Maandelijks verbruik'!A194),"NA",MONTH('Maandelijks verbruik'!A193))</f>
        <v>NA</v>
      </c>
    </row>
    <row r="194" spans="1:4" x14ac:dyDescent="0.2">
      <c r="A194" t="str">
        <f>IF(ISBLANK('Maandelijks verbruik'!A195),"NA",YEAR(EDATE('Maandelijks verbruik'!A195,-1)))</f>
        <v>NA</v>
      </c>
      <c r="B194" t="e">
        <f t="shared" si="4"/>
        <v>#VALUE!</v>
      </c>
      <c r="C194" s="26">
        <f>'Maandelijks verbruik'!Q195</f>
        <v>0</v>
      </c>
      <c r="D194" t="str">
        <f>IF(ISBLANK('Maandelijks verbruik'!A195),"NA",MONTH('Maandelijks verbruik'!A194))</f>
        <v>NA</v>
      </c>
    </row>
    <row r="195" spans="1:4" x14ac:dyDescent="0.2">
      <c r="A195" t="str">
        <f>IF(ISBLANK('Maandelijks verbruik'!A196),"NA",YEAR(EDATE('Maandelijks verbruik'!A196,-1)))</f>
        <v>NA</v>
      </c>
      <c r="B195" t="e">
        <f t="shared" ref="B195:B230" si="5">TEXT(DATE(2000,D195,1),"mmmm")</f>
        <v>#VALUE!</v>
      </c>
      <c r="C195" s="26">
        <f>'Maandelijks verbruik'!Q196</f>
        <v>0</v>
      </c>
      <c r="D195" t="str">
        <f>IF(ISBLANK('Maandelijks verbruik'!A196),"NA",MONTH('Maandelijks verbruik'!A195))</f>
        <v>NA</v>
      </c>
    </row>
    <row r="196" spans="1:4" x14ac:dyDescent="0.2">
      <c r="A196" t="str">
        <f>IF(ISBLANK('Maandelijks verbruik'!A197),"NA",YEAR(EDATE('Maandelijks verbruik'!A197,-1)))</f>
        <v>NA</v>
      </c>
      <c r="B196" t="e">
        <f t="shared" si="5"/>
        <v>#VALUE!</v>
      </c>
      <c r="C196" s="26">
        <f>'Maandelijks verbruik'!Q197</f>
        <v>0</v>
      </c>
      <c r="D196" t="str">
        <f>IF(ISBLANK('Maandelijks verbruik'!A197),"NA",MONTH('Maandelijks verbruik'!A196))</f>
        <v>NA</v>
      </c>
    </row>
    <row r="197" spans="1:4" x14ac:dyDescent="0.2">
      <c r="A197" t="str">
        <f>IF(ISBLANK('Maandelijks verbruik'!A198),"NA",YEAR(EDATE('Maandelijks verbruik'!A198,-1)))</f>
        <v>NA</v>
      </c>
      <c r="B197" t="e">
        <f t="shared" si="5"/>
        <v>#VALUE!</v>
      </c>
      <c r="C197" s="26">
        <f>'Maandelijks verbruik'!Q198</f>
        <v>0</v>
      </c>
      <c r="D197" t="str">
        <f>IF(ISBLANK('Maandelijks verbruik'!A198),"NA",MONTH('Maandelijks verbruik'!A197))</f>
        <v>NA</v>
      </c>
    </row>
    <row r="198" spans="1:4" x14ac:dyDescent="0.2">
      <c r="A198" t="str">
        <f>IF(ISBLANK('Maandelijks verbruik'!A199),"NA",YEAR(EDATE('Maandelijks verbruik'!A199,-1)))</f>
        <v>NA</v>
      </c>
      <c r="B198" t="e">
        <f t="shared" si="5"/>
        <v>#VALUE!</v>
      </c>
      <c r="C198" s="26">
        <f>'Maandelijks verbruik'!Q199</f>
        <v>0</v>
      </c>
      <c r="D198" t="str">
        <f>IF(ISBLANK('Maandelijks verbruik'!A199),"NA",MONTH('Maandelijks verbruik'!A198))</f>
        <v>NA</v>
      </c>
    </row>
    <row r="199" spans="1:4" x14ac:dyDescent="0.2">
      <c r="A199" t="str">
        <f>IF(ISBLANK('Maandelijks verbruik'!A200),"NA",YEAR(EDATE('Maandelijks verbruik'!A200,-1)))</f>
        <v>NA</v>
      </c>
      <c r="B199" t="e">
        <f t="shared" si="5"/>
        <v>#VALUE!</v>
      </c>
      <c r="C199" s="26">
        <f>'Maandelijks verbruik'!Q200</f>
        <v>0</v>
      </c>
      <c r="D199" t="str">
        <f>IF(ISBLANK('Maandelijks verbruik'!A200),"NA",MONTH('Maandelijks verbruik'!A199))</f>
        <v>NA</v>
      </c>
    </row>
    <row r="200" spans="1:4" x14ac:dyDescent="0.2">
      <c r="A200" t="str">
        <f>IF(ISBLANK('Maandelijks verbruik'!A201),"NA",YEAR(EDATE('Maandelijks verbruik'!A201,-1)))</f>
        <v>NA</v>
      </c>
      <c r="B200" t="e">
        <f t="shared" si="5"/>
        <v>#VALUE!</v>
      </c>
      <c r="C200" s="26">
        <f>'Maandelijks verbruik'!Q201</f>
        <v>0</v>
      </c>
      <c r="D200" t="str">
        <f>IF(ISBLANK('Maandelijks verbruik'!A201),"NA",MONTH('Maandelijks verbruik'!A200))</f>
        <v>NA</v>
      </c>
    </row>
    <row r="201" spans="1:4" x14ac:dyDescent="0.2">
      <c r="A201" t="str">
        <f>IF(ISBLANK('Maandelijks verbruik'!A202),"NA",YEAR(EDATE('Maandelijks verbruik'!A202,-1)))</f>
        <v>NA</v>
      </c>
      <c r="B201" t="e">
        <f t="shared" si="5"/>
        <v>#VALUE!</v>
      </c>
      <c r="C201" s="26">
        <f>'Maandelijks verbruik'!Q202</f>
        <v>0</v>
      </c>
      <c r="D201" t="str">
        <f>IF(ISBLANK('Maandelijks verbruik'!A202),"NA",MONTH('Maandelijks verbruik'!A201))</f>
        <v>NA</v>
      </c>
    </row>
    <row r="202" spans="1:4" x14ac:dyDescent="0.2">
      <c r="A202" t="str">
        <f>IF(ISBLANK('Maandelijks verbruik'!A203),"NA",YEAR(EDATE('Maandelijks verbruik'!A203,-1)))</f>
        <v>NA</v>
      </c>
      <c r="B202" t="e">
        <f t="shared" si="5"/>
        <v>#VALUE!</v>
      </c>
      <c r="C202" s="26">
        <f>'Maandelijks verbruik'!Q203</f>
        <v>0</v>
      </c>
      <c r="D202" t="str">
        <f>IF(ISBLANK('Maandelijks verbruik'!A203),"NA",MONTH('Maandelijks verbruik'!A202))</f>
        <v>NA</v>
      </c>
    </row>
    <row r="203" spans="1:4" x14ac:dyDescent="0.2">
      <c r="A203" t="str">
        <f>IF(ISBLANK('Maandelijks verbruik'!A204),"NA",YEAR(EDATE('Maandelijks verbruik'!A204,-1)))</f>
        <v>NA</v>
      </c>
      <c r="B203" t="e">
        <f t="shared" si="5"/>
        <v>#VALUE!</v>
      </c>
      <c r="C203" s="26">
        <f>'Maandelijks verbruik'!Q204</f>
        <v>0</v>
      </c>
      <c r="D203" t="str">
        <f>IF(ISBLANK('Maandelijks verbruik'!A204),"NA",MONTH('Maandelijks verbruik'!A203))</f>
        <v>NA</v>
      </c>
    </row>
    <row r="204" spans="1:4" x14ac:dyDescent="0.2">
      <c r="A204" t="str">
        <f>IF(ISBLANK('Maandelijks verbruik'!A205),"NA",YEAR(EDATE('Maandelijks verbruik'!A205,-1)))</f>
        <v>NA</v>
      </c>
      <c r="B204" t="e">
        <f t="shared" si="5"/>
        <v>#VALUE!</v>
      </c>
      <c r="C204" s="26">
        <f>'Maandelijks verbruik'!Q205</f>
        <v>0</v>
      </c>
      <c r="D204" t="str">
        <f>IF(ISBLANK('Maandelijks verbruik'!A205),"NA",MONTH('Maandelijks verbruik'!A204))</f>
        <v>NA</v>
      </c>
    </row>
    <row r="205" spans="1:4" x14ac:dyDescent="0.2">
      <c r="A205" t="str">
        <f>IF(ISBLANK('Maandelijks verbruik'!A206),"NA",YEAR(EDATE('Maandelijks verbruik'!A206,-1)))</f>
        <v>NA</v>
      </c>
      <c r="B205" t="e">
        <f t="shared" si="5"/>
        <v>#VALUE!</v>
      </c>
      <c r="C205" s="26">
        <f>'Maandelijks verbruik'!Q206</f>
        <v>0</v>
      </c>
      <c r="D205" t="str">
        <f>IF(ISBLANK('Maandelijks verbruik'!A206),"NA",MONTH('Maandelijks verbruik'!A205))</f>
        <v>NA</v>
      </c>
    </row>
    <row r="206" spans="1:4" x14ac:dyDescent="0.2">
      <c r="A206" t="str">
        <f>IF(ISBLANK('Maandelijks verbruik'!A207),"NA",YEAR(EDATE('Maandelijks verbruik'!A207,-1)))</f>
        <v>NA</v>
      </c>
      <c r="B206" t="e">
        <f t="shared" si="5"/>
        <v>#VALUE!</v>
      </c>
      <c r="C206" s="26">
        <f>'Maandelijks verbruik'!Q207</f>
        <v>0</v>
      </c>
      <c r="D206" t="str">
        <f>IF(ISBLANK('Maandelijks verbruik'!A207),"NA",MONTH('Maandelijks verbruik'!A206))</f>
        <v>NA</v>
      </c>
    </row>
    <row r="207" spans="1:4" x14ac:dyDescent="0.2">
      <c r="A207" t="str">
        <f>IF(ISBLANK('Maandelijks verbruik'!A208),"NA",YEAR(EDATE('Maandelijks verbruik'!A208,-1)))</f>
        <v>NA</v>
      </c>
      <c r="B207" t="e">
        <f t="shared" si="5"/>
        <v>#VALUE!</v>
      </c>
      <c r="C207" s="26">
        <f>'Maandelijks verbruik'!Q208</f>
        <v>0</v>
      </c>
      <c r="D207" t="str">
        <f>IF(ISBLANK('Maandelijks verbruik'!A208),"NA",MONTH('Maandelijks verbruik'!A207))</f>
        <v>NA</v>
      </c>
    </row>
    <row r="208" spans="1:4" x14ac:dyDescent="0.2">
      <c r="A208" t="str">
        <f>IF(ISBLANK('Maandelijks verbruik'!A209),"NA",YEAR(EDATE('Maandelijks verbruik'!A209,-1)))</f>
        <v>NA</v>
      </c>
      <c r="B208" t="e">
        <f t="shared" si="5"/>
        <v>#VALUE!</v>
      </c>
      <c r="C208" s="26">
        <f>'Maandelijks verbruik'!Q209</f>
        <v>0</v>
      </c>
      <c r="D208" t="str">
        <f>IF(ISBLANK('Maandelijks verbruik'!A209),"NA",MONTH('Maandelijks verbruik'!A208))</f>
        <v>NA</v>
      </c>
    </row>
    <row r="209" spans="1:4" x14ac:dyDescent="0.2">
      <c r="A209" t="str">
        <f>IF(ISBLANK('Maandelijks verbruik'!A210),"NA",YEAR(EDATE('Maandelijks verbruik'!A210,-1)))</f>
        <v>NA</v>
      </c>
      <c r="B209" t="e">
        <f t="shared" si="5"/>
        <v>#VALUE!</v>
      </c>
      <c r="C209" s="26">
        <f>'Maandelijks verbruik'!Q210</f>
        <v>0</v>
      </c>
      <c r="D209" t="str">
        <f>IF(ISBLANK('Maandelijks verbruik'!A210),"NA",MONTH('Maandelijks verbruik'!A209))</f>
        <v>NA</v>
      </c>
    </row>
    <row r="210" spans="1:4" x14ac:dyDescent="0.2">
      <c r="A210" t="str">
        <f>IF(ISBLANK('Maandelijks verbruik'!A211),"NA",YEAR(EDATE('Maandelijks verbruik'!A211,-1)))</f>
        <v>NA</v>
      </c>
      <c r="B210" t="e">
        <f t="shared" si="5"/>
        <v>#VALUE!</v>
      </c>
      <c r="C210" s="26">
        <f>'Maandelijks verbruik'!Q211</f>
        <v>0</v>
      </c>
      <c r="D210" t="str">
        <f>IF(ISBLANK('Maandelijks verbruik'!A211),"NA",MONTH('Maandelijks verbruik'!A210))</f>
        <v>NA</v>
      </c>
    </row>
    <row r="211" spans="1:4" x14ac:dyDescent="0.2">
      <c r="A211" t="str">
        <f>IF(ISBLANK('Maandelijks verbruik'!A212),"NA",YEAR(EDATE('Maandelijks verbruik'!A212,-1)))</f>
        <v>NA</v>
      </c>
      <c r="B211" t="e">
        <f t="shared" si="5"/>
        <v>#VALUE!</v>
      </c>
      <c r="C211" s="26">
        <f>'Maandelijks verbruik'!Q212</f>
        <v>0</v>
      </c>
      <c r="D211" t="str">
        <f>IF(ISBLANK('Maandelijks verbruik'!A212),"NA",MONTH('Maandelijks verbruik'!A211))</f>
        <v>NA</v>
      </c>
    </row>
    <row r="212" spans="1:4" x14ac:dyDescent="0.2">
      <c r="A212" t="str">
        <f>IF(ISBLANK('Maandelijks verbruik'!A213),"NA",YEAR(EDATE('Maandelijks verbruik'!A213,-1)))</f>
        <v>NA</v>
      </c>
      <c r="B212" t="e">
        <f t="shared" si="5"/>
        <v>#VALUE!</v>
      </c>
      <c r="C212" s="26">
        <f>'Maandelijks verbruik'!Q213</f>
        <v>0</v>
      </c>
      <c r="D212" t="str">
        <f>IF(ISBLANK('Maandelijks verbruik'!A213),"NA",MONTH('Maandelijks verbruik'!A212))</f>
        <v>NA</v>
      </c>
    </row>
    <row r="213" spans="1:4" x14ac:dyDescent="0.2">
      <c r="A213" t="str">
        <f>IF(ISBLANK('Maandelijks verbruik'!A214),"NA",YEAR(EDATE('Maandelijks verbruik'!A214,-1)))</f>
        <v>NA</v>
      </c>
      <c r="B213" t="e">
        <f t="shared" si="5"/>
        <v>#VALUE!</v>
      </c>
      <c r="C213" s="26">
        <f>'Maandelijks verbruik'!Q214</f>
        <v>0</v>
      </c>
      <c r="D213" t="str">
        <f>IF(ISBLANK('Maandelijks verbruik'!A214),"NA",MONTH('Maandelijks verbruik'!A213))</f>
        <v>NA</v>
      </c>
    </row>
    <row r="214" spans="1:4" x14ac:dyDescent="0.2">
      <c r="A214" t="str">
        <f>IF(ISBLANK('Maandelijks verbruik'!A215),"NA",YEAR(EDATE('Maandelijks verbruik'!A215,-1)))</f>
        <v>NA</v>
      </c>
      <c r="B214" t="e">
        <f t="shared" si="5"/>
        <v>#VALUE!</v>
      </c>
      <c r="C214" s="26">
        <f>'Maandelijks verbruik'!Q215</f>
        <v>0</v>
      </c>
      <c r="D214" t="str">
        <f>IF(ISBLANK('Maandelijks verbruik'!A215),"NA",MONTH('Maandelijks verbruik'!A214))</f>
        <v>NA</v>
      </c>
    </row>
    <row r="215" spans="1:4" x14ac:dyDescent="0.2">
      <c r="A215" t="str">
        <f>IF(ISBLANK('Maandelijks verbruik'!A216),"NA",YEAR(EDATE('Maandelijks verbruik'!A216,-1)))</f>
        <v>NA</v>
      </c>
      <c r="B215" t="e">
        <f t="shared" si="5"/>
        <v>#VALUE!</v>
      </c>
      <c r="C215" s="26">
        <f>'Maandelijks verbruik'!Q216</f>
        <v>0</v>
      </c>
      <c r="D215" t="str">
        <f>IF(ISBLANK('Maandelijks verbruik'!A216),"NA",MONTH('Maandelijks verbruik'!A215))</f>
        <v>NA</v>
      </c>
    </row>
    <row r="216" spans="1:4" x14ac:dyDescent="0.2">
      <c r="A216" t="str">
        <f>IF(ISBLANK('Maandelijks verbruik'!A217),"NA",YEAR(EDATE('Maandelijks verbruik'!A217,-1)))</f>
        <v>NA</v>
      </c>
      <c r="B216" t="e">
        <f t="shared" si="5"/>
        <v>#VALUE!</v>
      </c>
      <c r="C216" s="26">
        <f>'Maandelijks verbruik'!Q217</f>
        <v>0</v>
      </c>
      <c r="D216" t="str">
        <f>IF(ISBLANK('Maandelijks verbruik'!A217),"NA",MONTH('Maandelijks verbruik'!A216))</f>
        <v>NA</v>
      </c>
    </row>
    <row r="217" spans="1:4" x14ac:dyDescent="0.2">
      <c r="A217" t="str">
        <f>IF(ISBLANK('Maandelijks verbruik'!A218),"NA",YEAR(EDATE('Maandelijks verbruik'!A218,-1)))</f>
        <v>NA</v>
      </c>
      <c r="B217" t="e">
        <f t="shared" si="5"/>
        <v>#VALUE!</v>
      </c>
      <c r="C217" s="26">
        <f>'Maandelijks verbruik'!Q218</f>
        <v>0</v>
      </c>
      <c r="D217" t="str">
        <f>IF(ISBLANK('Maandelijks verbruik'!A218),"NA",MONTH('Maandelijks verbruik'!A217))</f>
        <v>NA</v>
      </c>
    </row>
    <row r="218" spans="1:4" x14ac:dyDescent="0.2">
      <c r="A218" t="str">
        <f>IF(ISBLANK('Maandelijks verbruik'!A219),"NA",YEAR(EDATE('Maandelijks verbruik'!A219,-1)))</f>
        <v>NA</v>
      </c>
      <c r="B218" t="e">
        <f t="shared" si="5"/>
        <v>#VALUE!</v>
      </c>
      <c r="C218" s="26">
        <f>'Maandelijks verbruik'!Q219</f>
        <v>0</v>
      </c>
      <c r="D218" t="str">
        <f>IF(ISBLANK('Maandelijks verbruik'!A219),"NA",MONTH('Maandelijks verbruik'!A218))</f>
        <v>NA</v>
      </c>
    </row>
    <row r="219" spans="1:4" x14ac:dyDescent="0.2">
      <c r="A219" t="str">
        <f>IF(ISBLANK('Maandelijks verbruik'!A220),"NA",YEAR(EDATE('Maandelijks verbruik'!A220,-1)))</f>
        <v>NA</v>
      </c>
      <c r="B219" t="e">
        <f t="shared" si="5"/>
        <v>#VALUE!</v>
      </c>
      <c r="C219" s="26">
        <f>'Maandelijks verbruik'!Q220</f>
        <v>0</v>
      </c>
      <c r="D219" t="str">
        <f>IF(ISBLANK('Maandelijks verbruik'!A220),"NA",MONTH('Maandelijks verbruik'!A219))</f>
        <v>NA</v>
      </c>
    </row>
    <row r="220" spans="1:4" x14ac:dyDescent="0.2">
      <c r="A220" t="str">
        <f>IF(ISBLANK('Maandelijks verbruik'!A221),"NA",YEAR(EDATE('Maandelijks verbruik'!A221,-1)))</f>
        <v>NA</v>
      </c>
      <c r="B220" t="e">
        <f t="shared" si="5"/>
        <v>#VALUE!</v>
      </c>
      <c r="C220" s="26">
        <f>'Maandelijks verbruik'!Q221</f>
        <v>0</v>
      </c>
      <c r="D220" t="str">
        <f>IF(ISBLANK('Maandelijks verbruik'!A221),"NA",MONTH('Maandelijks verbruik'!A220))</f>
        <v>NA</v>
      </c>
    </row>
    <row r="221" spans="1:4" x14ac:dyDescent="0.2">
      <c r="A221" t="str">
        <f>IF(ISBLANK('Maandelijks verbruik'!A222),"NA",YEAR(EDATE('Maandelijks verbruik'!A222,-1)))</f>
        <v>NA</v>
      </c>
      <c r="B221" t="e">
        <f t="shared" si="5"/>
        <v>#VALUE!</v>
      </c>
      <c r="C221" s="26">
        <f>'Maandelijks verbruik'!Q222</f>
        <v>0</v>
      </c>
      <c r="D221" t="str">
        <f>IF(ISBLANK('Maandelijks verbruik'!A222),"NA",MONTH('Maandelijks verbruik'!A221))</f>
        <v>NA</v>
      </c>
    </row>
    <row r="222" spans="1:4" x14ac:dyDescent="0.2">
      <c r="A222" t="str">
        <f>IF(ISBLANK('Maandelijks verbruik'!A223),"NA",YEAR(EDATE('Maandelijks verbruik'!A223,-1)))</f>
        <v>NA</v>
      </c>
      <c r="B222" t="e">
        <f t="shared" si="5"/>
        <v>#VALUE!</v>
      </c>
      <c r="C222" s="26">
        <f>'Maandelijks verbruik'!Q223</f>
        <v>0</v>
      </c>
      <c r="D222" t="str">
        <f>IF(ISBLANK('Maandelijks verbruik'!A223),"NA",MONTH('Maandelijks verbruik'!A222))</f>
        <v>NA</v>
      </c>
    </row>
    <row r="223" spans="1:4" x14ac:dyDescent="0.2">
      <c r="A223" t="str">
        <f>IF(ISBLANK('Maandelijks verbruik'!A224),"NA",YEAR(EDATE('Maandelijks verbruik'!A224,-1)))</f>
        <v>NA</v>
      </c>
      <c r="B223" t="e">
        <f t="shared" si="5"/>
        <v>#VALUE!</v>
      </c>
      <c r="C223" s="26">
        <f>'Maandelijks verbruik'!Q224</f>
        <v>0</v>
      </c>
      <c r="D223" t="str">
        <f>IF(ISBLANK('Maandelijks verbruik'!A224),"NA",MONTH('Maandelijks verbruik'!A223))</f>
        <v>NA</v>
      </c>
    </row>
    <row r="224" spans="1:4" x14ac:dyDescent="0.2">
      <c r="A224" t="str">
        <f>IF(ISBLANK('Maandelijks verbruik'!A225),"NA",YEAR(EDATE('Maandelijks verbruik'!A225,-1)))</f>
        <v>NA</v>
      </c>
      <c r="B224" t="e">
        <f t="shared" si="5"/>
        <v>#VALUE!</v>
      </c>
      <c r="C224" s="26">
        <f>'Maandelijks verbruik'!Q225</f>
        <v>0</v>
      </c>
      <c r="D224" t="str">
        <f>IF(ISBLANK('Maandelijks verbruik'!A225),"NA",MONTH('Maandelijks verbruik'!A224))</f>
        <v>NA</v>
      </c>
    </row>
    <row r="225" spans="1:4" x14ac:dyDescent="0.2">
      <c r="A225" t="str">
        <f>IF(ISBLANK('Maandelijks verbruik'!A226),"NA",YEAR(EDATE('Maandelijks verbruik'!A226,-1)))</f>
        <v>NA</v>
      </c>
      <c r="B225" t="e">
        <f t="shared" si="5"/>
        <v>#VALUE!</v>
      </c>
      <c r="C225" s="26">
        <f>'Maandelijks verbruik'!Q226</f>
        <v>0</v>
      </c>
      <c r="D225" t="str">
        <f>IF(ISBLANK('Maandelijks verbruik'!A226),"NA",MONTH('Maandelijks verbruik'!A225))</f>
        <v>NA</v>
      </c>
    </row>
    <row r="226" spans="1:4" x14ac:dyDescent="0.2">
      <c r="A226" t="str">
        <f>IF(ISBLANK('Maandelijks verbruik'!A227),"NA",YEAR(EDATE('Maandelijks verbruik'!A227,-1)))</f>
        <v>NA</v>
      </c>
      <c r="B226" t="e">
        <f t="shared" si="5"/>
        <v>#VALUE!</v>
      </c>
      <c r="C226" s="26">
        <f>'Maandelijks verbruik'!Q227</f>
        <v>0</v>
      </c>
      <c r="D226" t="str">
        <f>IF(ISBLANK('Maandelijks verbruik'!A227),"NA",MONTH('Maandelijks verbruik'!A226))</f>
        <v>NA</v>
      </c>
    </row>
    <row r="227" spans="1:4" x14ac:dyDescent="0.2">
      <c r="A227" t="str">
        <f>IF(ISBLANK('Maandelijks verbruik'!A228),"NA",YEAR(EDATE('Maandelijks verbruik'!A228,-1)))</f>
        <v>NA</v>
      </c>
      <c r="B227" t="e">
        <f t="shared" si="5"/>
        <v>#VALUE!</v>
      </c>
      <c r="C227" s="26">
        <f>'Maandelijks verbruik'!Q228</f>
        <v>0</v>
      </c>
      <c r="D227" t="str">
        <f>IF(ISBLANK('Maandelijks verbruik'!A228),"NA",MONTH('Maandelijks verbruik'!A227))</f>
        <v>NA</v>
      </c>
    </row>
    <row r="228" spans="1:4" x14ac:dyDescent="0.2">
      <c r="A228" t="str">
        <f>IF(ISBLANK('Maandelijks verbruik'!A229),"NA",YEAR(EDATE('Maandelijks verbruik'!A229,-1)))</f>
        <v>NA</v>
      </c>
      <c r="B228" t="e">
        <f t="shared" si="5"/>
        <v>#VALUE!</v>
      </c>
      <c r="C228" s="26">
        <f>'Maandelijks verbruik'!Q229</f>
        <v>0</v>
      </c>
      <c r="D228" t="str">
        <f>IF(ISBLANK('Maandelijks verbruik'!A229),"NA",MONTH('Maandelijks verbruik'!A228))</f>
        <v>NA</v>
      </c>
    </row>
    <row r="229" spans="1:4" x14ac:dyDescent="0.2">
      <c r="A229" t="str">
        <f>IF(ISBLANK('Maandelijks verbruik'!A230),"NA",YEAR(EDATE('Maandelijks verbruik'!A230,-1)))</f>
        <v>NA</v>
      </c>
      <c r="B229" t="e">
        <f t="shared" si="5"/>
        <v>#VALUE!</v>
      </c>
      <c r="C229" s="26">
        <f>'Maandelijks verbruik'!Q230</f>
        <v>0</v>
      </c>
      <c r="D229" t="str">
        <f>IF(ISBLANK('Maandelijks verbruik'!A230),"NA",MONTH('Maandelijks verbruik'!A229))</f>
        <v>NA</v>
      </c>
    </row>
    <row r="230" spans="1:4" x14ac:dyDescent="0.2">
      <c r="A230" t="str">
        <f>IF(ISBLANK('Maandelijks verbruik'!A231),"NA",YEAR(EDATE('Maandelijks verbruik'!A231,-1)))</f>
        <v>NA</v>
      </c>
      <c r="B230" t="e">
        <f t="shared" si="5"/>
        <v>#VALUE!</v>
      </c>
      <c r="C230" s="26">
        <f>'Maandelijks verbruik'!Q231</f>
        <v>0</v>
      </c>
      <c r="D230" t="str">
        <f>IF(ISBLANK('Maandelijks verbruik'!A231),"NA",MONTH('Maandelijks verbruik'!A230))</f>
        <v>NA</v>
      </c>
    </row>
  </sheetData>
  <sortState ref="A63:C286">
    <sortCondition ref="A63:A286"/>
    <sortCondition ref="B63:B286"/>
  </sortState>
  <dataConsolidate topLabe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8616-EA22-B44B-9039-BC245242B149}">
  <dimension ref="A3:E17"/>
  <sheetViews>
    <sheetView zoomScale="120" zoomScaleNormal="120" workbookViewId="0">
      <selection activeCell="E5" sqref="E5"/>
    </sheetView>
  </sheetViews>
  <sheetFormatPr baseColWidth="10" defaultRowHeight="16" x14ac:dyDescent="0.2"/>
  <cols>
    <col min="1" max="1" width="17" bestFit="1" customWidth="1"/>
    <col min="2" max="9" width="11.5" bestFit="1" customWidth="1"/>
    <col min="10" max="10" width="10.5" bestFit="1" customWidth="1"/>
    <col min="11" max="12" width="12.5" bestFit="1" customWidth="1"/>
  </cols>
  <sheetData>
    <row r="3" spans="1:5" x14ac:dyDescent="0.2">
      <c r="A3" s="24" t="s">
        <v>49</v>
      </c>
      <c r="B3" s="24" t="s">
        <v>24</v>
      </c>
    </row>
    <row r="4" spans="1:5" x14ac:dyDescent="0.2">
      <c r="A4" s="24" t="s">
        <v>25</v>
      </c>
      <c r="B4">
        <v>2016</v>
      </c>
      <c r="C4">
        <v>2017</v>
      </c>
      <c r="D4">
        <v>2018</v>
      </c>
      <c r="E4" t="s">
        <v>27</v>
      </c>
    </row>
    <row r="5" spans="1:5" x14ac:dyDescent="0.2">
      <c r="A5" s="25" t="s">
        <v>41</v>
      </c>
      <c r="B5" s="32">
        <v>2432.1991935483679</v>
      </c>
      <c r="C5" s="32">
        <v>3873.4004032257913</v>
      </c>
      <c r="D5" s="32">
        <v>2559.8612903225871</v>
      </c>
      <c r="E5" s="32">
        <v>8865.4608870967459</v>
      </c>
    </row>
    <row r="6" spans="1:5" x14ac:dyDescent="0.2">
      <c r="A6" s="25" t="s">
        <v>42</v>
      </c>
      <c r="B6" s="32">
        <v>2342.6573275862288</v>
      </c>
      <c r="C6" s="32">
        <v>2722.1785714285734</v>
      </c>
      <c r="D6" s="32">
        <v>3062.2339285714247</v>
      </c>
      <c r="E6" s="32">
        <v>8127.0698275862269</v>
      </c>
    </row>
    <row r="7" spans="1:5" x14ac:dyDescent="0.2">
      <c r="A7" s="25" t="s">
        <v>43</v>
      </c>
      <c r="B7" s="32">
        <v>2097.4862903225749</v>
      </c>
      <c r="C7" s="32">
        <v>1740.8576612903405</v>
      </c>
      <c r="D7" s="32">
        <v>2511.0870967741657</v>
      </c>
      <c r="E7" s="32">
        <v>6349.4310483870813</v>
      </c>
    </row>
    <row r="8" spans="1:5" x14ac:dyDescent="0.2">
      <c r="A8" s="25" t="s">
        <v>32</v>
      </c>
      <c r="B8" s="32">
        <v>1351.6312500000049</v>
      </c>
      <c r="C8" s="32">
        <v>1176.5587499999856</v>
      </c>
      <c r="D8" s="32">
        <v>886.97250000000622</v>
      </c>
      <c r="E8" s="32">
        <v>3415.1624999999967</v>
      </c>
    </row>
    <row r="9" spans="1:5" x14ac:dyDescent="0.2">
      <c r="A9" s="25" t="s">
        <v>33</v>
      </c>
      <c r="B9" s="32">
        <v>470.24637096773432</v>
      </c>
      <c r="C9" s="32">
        <v>588.14274193549295</v>
      </c>
      <c r="D9" s="32">
        <v>373.07903225806484</v>
      </c>
      <c r="E9" s="32">
        <v>1431.4681451612921</v>
      </c>
    </row>
    <row r="10" spans="1:5" x14ac:dyDescent="0.2">
      <c r="A10" s="25" t="s">
        <v>34</v>
      </c>
      <c r="B10" s="32">
        <v>381.90375000000131</v>
      </c>
      <c r="C10" s="32">
        <v>269.67374999997446</v>
      </c>
      <c r="D10" s="32">
        <v>232.68375000001015</v>
      </c>
      <c r="E10" s="32">
        <v>884.26124999998592</v>
      </c>
    </row>
    <row r="11" spans="1:5" x14ac:dyDescent="0.2">
      <c r="A11" s="25" t="s">
        <v>35</v>
      </c>
      <c r="B11" s="32">
        <v>274.13709677419672</v>
      </c>
      <c r="C11" s="32">
        <v>234.95443548389218</v>
      </c>
      <c r="D11" s="32">
        <v>240.32177419355412</v>
      </c>
      <c r="E11" s="32">
        <v>749.41330645164305</v>
      </c>
    </row>
    <row r="12" spans="1:5" x14ac:dyDescent="0.2">
      <c r="A12" s="25" t="s">
        <v>36</v>
      </c>
      <c r="B12" s="32">
        <v>270.29395161291558</v>
      </c>
      <c r="C12" s="32">
        <v>285.56854838709205</v>
      </c>
      <c r="D12" s="32">
        <v>236.57661290322102</v>
      </c>
      <c r="E12" s="32">
        <v>792.43911290322876</v>
      </c>
    </row>
    <row r="13" spans="1:5" x14ac:dyDescent="0.2">
      <c r="A13" s="25" t="s">
        <v>37</v>
      </c>
      <c r="B13" s="32">
        <v>277.08749999997053</v>
      </c>
      <c r="C13" s="32">
        <v>478.50749999999607</v>
      </c>
      <c r="D13" s="32">
        <v>323.42624999999771</v>
      </c>
      <c r="E13" s="32">
        <v>1079.0212499999643</v>
      </c>
    </row>
    <row r="14" spans="1:5" x14ac:dyDescent="0.2">
      <c r="A14" s="25" t="s">
        <v>38</v>
      </c>
      <c r="B14" s="32">
        <v>1328.0951612903355</v>
      </c>
      <c r="C14" s="32">
        <v>920.26451612901508</v>
      </c>
      <c r="D14" s="32">
        <v>948.38588709678277</v>
      </c>
      <c r="E14" s="32">
        <v>3196.7455645161335</v>
      </c>
    </row>
    <row r="15" spans="1:5" x14ac:dyDescent="0.2">
      <c r="A15" s="25" t="s">
        <v>39</v>
      </c>
      <c r="B15" s="32">
        <v>2371.8375000000196</v>
      </c>
      <c r="C15" s="32">
        <v>1922.2650000000249</v>
      </c>
      <c r="D15" s="32">
        <v>2053.0912499999931</v>
      </c>
      <c r="E15" s="32">
        <v>6347.1937500000377</v>
      </c>
    </row>
    <row r="16" spans="1:5" x14ac:dyDescent="0.2">
      <c r="A16" s="25" t="s">
        <v>40</v>
      </c>
      <c r="B16" s="32">
        <v>2891.895967741938</v>
      </c>
      <c r="C16" s="32">
        <v>2627.2850806451602</v>
      </c>
      <c r="D16" s="32">
        <v>2369.5439516129127</v>
      </c>
      <c r="E16" s="32">
        <v>7888.7250000000104</v>
      </c>
    </row>
    <row r="17" spans="1:5" x14ac:dyDescent="0.2">
      <c r="A17" s="25" t="s">
        <v>27</v>
      </c>
      <c r="B17" s="32">
        <v>16489.471359844287</v>
      </c>
      <c r="C17" s="32">
        <v>16839.656958525338</v>
      </c>
      <c r="D17" s="32">
        <v>15797.263323732721</v>
      </c>
      <c r="E17" s="32">
        <v>49126.391642102346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23C6-FC70-9342-A850-56978F982A76}">
  <dimension ref="A3:N47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18" bestFit="1" customWidth="1"/>
    <col min="2" max="14" width="11.83203125" bestFit="1" customWidth="1"/>
    <col min="15" max="15" width="12.83203125" bestFit="1" customWidth="1"/>
    <col min="16" max="16" width="12.1640625" bestFit="1" customWidth="1"/>
    <col min="17" max="17" width="10.1640625" bestFit="1" customWidth="1"/>
    <col min="18" max="19" width="12.1640625" bestFit="1" customWidth="1"/>
    <col min="20" max="20" width="10.1640625" bestFit="1" customWidth="1"/>
    <col min="21" max="21" width="12.1640625" bestFit="1" customWidth="1"/>
    <col min="22" max="22" width="11.1640625" bestFit="1" customWidth="1"/>
    <col min="23" max="26" width="12.1640625" bestFit="1" customWidth="1"/>
    <col min="27" max="28" width="11.1640625" bestFit="1" customWidth="1"/>
    <col min="29" max="29" width="12.1640625" bestFit="1" customWidth="1"/>
    <col min="30" max="30" width="9.1640625" bestFit="1" customWidth="1"/>
    <col min="31" max="32" width="12.1640625" bestFit="1" customWidth="1"/>
    <col min="33" max="33" width="10.1640625" bestFit="1" customWidth="1"/>
    <col min="34" max="34" width="9.1640625" bestFit="1" customWidth="1"/>
    <col min="35" max="35" width="11.1640625" bestFit="1" customWidth="1"/>
    <col min="36" max="37" width="12.1640625" bestFit="1" customWidth="1"/>
    <col min="38" max="39" width="11.1640625" bestFit="1" customWidth="1"/>
    <col min="40" max="40" width="12.1640625" bestFit="1" customWidth="1"/>
    <col min="41" max="41" width="10.1640625" bestFit="1" customWidth="1"/>
    <col min="42" max="42" width="12.1640625" bestFit="1" customWidth="1"/>
    <col min="43" max="43" width="10.1640625" bestFit="1" customWidth="1"/>
    <col min="44" max="45" width="12.1640625" bestFit="1" customWidth="1"/>
    <col min="46" max="46" width="9.5" bestFit="1" customWidth="1"/>
    <col min="47" max="47" width="11.1640625" bestFit="1" customWidth="1"/>
    <col min="48" max="48" width="9.5" bestFit="1" customWidth="1"/>
    <col min="49" max="49" width="9" bestFit="1" customWidth="1"/>
    <col min="50" max="50" width="11.33203125" bestFit="1" customWidth="1"/>
    <col min="51" max="53" width="12.1640625" bestFit="1" customWidth="1"/>
    <col min="54" max="54" width="11.1640625" bestFit="1" customWidth="1"/>
    <col min="55" max="55" width="12.1640625" bestFit="1" customWidth="1"/>
    <col min="56" max="56" width="10.1640625" bestFit="1" customWidth="1"/>
    <col min="57" max="58" width="12.1640625" bestFit="1" customWidth="1"/>
    <col min="59" max="59" width="9.5" bestFit="1" customWidth="1"/>
    <col min="60" max="60" width="12.1640625" bestFit="1" customWidth="1"/>
    <col min="61" max="61" width="11.1640625" bestFit="1" customWidth="1"/>
    <col min="62" max="65" width="12.1640625" bestFit="1" customWidth="1"/>
    <col min="66" max="68" width="11.1640625" bestFit="1" customWidth="1"/>
    <col min="69" max="69" width="10.1640625" bestFit="1" customWidth="1"/>
    <col min="70" max="71" width="12.1640625" bestFit="1" customWidth="1"/>
    <col min="72" max="72" width="9.5" bestFit="1" customWidth="1"/>
    <col min="73" max="73" width="12.1640625" bestFit="1" customWidth="1"/>
    <col min="74" max="74" width="10.1640625" bestFit="1" customWidth="1"/>
    <col min="75" max="79" width="12.1640625" bestFit="1" customWidth="1"/>
    <col min="80" max="80" width="11.1640625" bestFit="1" customWidth="1"/>
    <col min="81" max="81" width="12.1640625" bestFit="1" customWidth="1"/>
    <col min="82" max="82" width="10.1640625" bestFit="1" customWidth="1"/>
    <col min="83" max="84" width="12.1640625" bestFit="1" customWidth="1"/>
    <col min="85" max="85" width="9.5" bestFit="1" customWidth="1"/>
    <col min="86" max="86" width="12.1640625" bestFit="1" customWidth="1"/>
    <col min="87" max="87" width="9.5" bestFit="1" customWidth="1"/>
    <col min="88" max="89" width="12.1640625" bestFit="1" customWidth="1"/>
    <col min="90" max="90" width="11.1640625" bestFit="1" customWidth="1"/>
    <col min="91" max="92" width="12.1640625" bestFit="1" customWidth="1"/>
    <col min="93" max="93" width="9.1640625" bestFit="1" customWidth="1"/>
    <col min="94" max="94" width="12.1640625" bestFit="1" customWidth="1"/>
    <col min="95" max="95" width="10.1640625" bestFit="1" customWidth="1"/>
    <col min="96" max="97" width="12.1640625" bestFit="1" customWidth="1"/>
    <col min="98" max="98" width="10.1640625" bestFit="1" customWidth="1"/>
    <col min="99" max="99" width="12.1640625" bestFit="1" customWidth="1"/>
    <col min="100" max="100" width="11.1640625" bestFit="1" customWidth="1"/>
    <col min="101" max="102" width="12.1640625" bestFit="1" customWidth="1"/>
    <col min="103" max="103" width="11.1640625" bestFit="1" customWidth="1"/>
    <col min="104" max="104" width="11.33203125" bestFit="1" customWidth="1"/>
    <col min="105" max="105" width="12.6640625" bestFit="1" customWidth="1"/>
    <col min="106" max="106" width="10.5" bestFit="1" customWidth="1"/>
    <col min="107" max="107" width="12.1640625" bestFit="1" customWidth="1"/>
  </cols>
  <sheetData>
    <row r="3" spans="1:14" x14ac:dyDescent="0.2">
      <c r="A3" s="24" t="s">
        <v>49</v>
      </c>
      <c r="B3" s="24" t="s">
        <v>25</v>
      </c>
    </row>
    <row r="4" spans="1:14" x14ac:dyDescent="0.2">
      <c r="A4" s="24" t="s">
        <v>24</v>
      </c>
      <c r="B4" t="s">
        <v>41</v>
      </c>
      <c r="C4" t="s">
        <v>42</v>
      </c>
      <c r="D4" t="s">
        <v>43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27</v>
      </c>
    </row>
    <row r="5" spans="1:14" x14ac:dyDescent="0.2">
      <c r="A5">
        <v>2016</v>
      </c>
      <c r="B5" s="32">
        <v>2432.1991935483679</v>
      </c>
      <c r="C5" s="32">
        <v>2342.6573275862288</v>
      </c>
      <c r="D5" s="32">
        <v>2097.4862903225749</v>
      </c>
      <c r="E5" s="32">
        <v>1351.6312500000049</v>
      </c>
      <c r="F5" s="32">
        <v>470.24637096773432</v>
      </c>
      <c r="G5" s="32">
        <v>381.90375000000131</v>
      </c>
      <c r="H5" s="32">
        <v>274.13709677419672</v>
      </c>
      <c r="I5" s="32">
        <v>270.29395161291558</v>
      </c>
      <c r="J5" s="32">
        <v>277.08749999997053</v>
      </c>
      <c r="K5" s="32">
        <v>1328.0951612903355</v>
      </c>
      <c r="L5" s="32">
        <v>2371.8375000000196</v>
      </c>
      <c r="M5" s="32">
        <v>2891.895967741938</v>
      </c>
      <c r="N5" s="32">
        <v>16489.471359844287</v>
      </c>
    </row>
    <row r="6" spans="1:14" x14ac:dyDescent="0.2">
      <c r="A6">
        <v>2017</v>
      </c>
      <c r="B6" s="32">
        <v>3873.4004032257913</v>
      </c>
      <c r="C6" s="32">
        <v>2722.1785714285734</v>
      </c>
      <c r="D6" s="32">
        <v>1740.8576612903405</v>
      </c>
      <c r="E6" s="32">
        <v>1176.5587499999856</v>
      </c>
      <c r="F6" s="32">
        <v>588.14274193549295</v>
      </c>
      <c r="G6" s="32">
        <v>269.67374999997446</v>
      </c>
      <c r="H6" s="32">
        <v>234.95443548389218</v>
      </c>
      <c r="I6" s="32">
        <v>285.56854838709205</v>
      </c>
      <c r="J6" s="32">
        <v>478.50749999999607</v>
      </c>
      <c r="K6" s="32">
        <v>920.26451612901508</v>
      </c>
      <c r="L6" s="32">
        <v>1922.2650000000249</v>
      </c>
      <c r="M6" s="32">
        <v>2627.2850806451602</v>
      </c>
      <c r="N6" s="32">
        <v>16839.656958525338</v>
      </c>
    </row>
    <row r="7" spans="1:14" x14ac:dyDescent="0.2">
      <c r="A7">
        <v>2018</v>
      </c>
      <c r="B7" s="32">
        <v>2559.8612903225871</v>
      </c>
      <c r="C7" s="32">
        <v>3062.2339285714247</v>
      </c>
      <c r="D7" s="32">
        <v>2511.0870967741657</v>
      </c>
      <c r="E7" s="32">
        <v>886.97250000000622</v>
      </c>
      <c r="F7" s="32">
        <v>373.07903225806484</v>
      </c>
      <c r="G7" s="32">
        <v>232.68375000001015</v>
      </c>
      <c r="H7" s="32">
        <v>240.32177419355412</v>
      </c>
      <c r="I7" s="32">
        <v>236.57661290322102</v>
      </c>
      <c r="J7" s="32">
        <v>323.42624999999771</v>
      </c>
      <c r="K7" s="32">
        <v>948.38588709678277</v>
      </c>
      <c r="L7" s="32">
        <v>2053.0912499999931</v>
      </c>
      <c r="M7" s="32">
        <v>2369.5439516129127</v>
      </c>
      <c r="N7" s="32">
        <v>15797.263323732721</v>
      </c>
    </row>
    <row r="8" spans="1:14" x14ac:dyDescent="0.2">
      <c r="A8">
        <v>2019</v>
      </c>
      <c r="B8" s="32">
        <v>2974.1262096774208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>
        <v>2974.1262096774208</v>
      </c>
    </row>
    <row r="9" spans="1:14" x14ac:dyDescent="0.2">
      <c r="A9" t="s">
        <v>27</v>
      </c>
      <c r="B9" s="32">
        <v>11839.587096774167</v>
      </c>
      <c r="C9" s="32">
        <v>8127.0698275862269</v>
      </c>
      <c r="D9" s="32">
        <v>6349.4310483870813</v>
      </c>
      <c r="E9" s="32">
        <v>3415.1624999999967</v>
      </c>
      <c r="F9" s="32">
        <v>1431.4681451612921</v>
      </c>
      <c r="G9" s="32">
        <v>884.26124999998592</v>
      </c>
      <c r="H9" s="32">
        <v>749.41330645164305</v>
      </c>
      <c r="I9" s="32">
        <v>792.43911290322876</v>
      </c>
      <c r="J9" s="32">
        <v>1079.0212499999643</v>
      </c>
      <c r="K9" s="32">
        <v>3196.7455645161335</v>
      </c>
      <c r="L9" s="32">
        <v>6347.1937500000377</v>
      </c>
      <c r="M9" s="32">
        <v>7888.7250000000104</v>
      </c>
      <c r="N9" s="32">
        <v>52100.517851779769</v>
      </c>
    </row>
    <row r="36" spans="1:11" x14ac:dyDescent="0.2">
      <c r="B36" s="24" t="s">
        <v>28</v>
      </c>
    </row>
    <row r="37" spans="1:11" x14ac:dyDescent="0.2">
      <c r="B37">
        <v>2011</v>
      </c>
      <c r="C37">
        <v>2012</v>
      </c>
      <c r="D37">
        <v>2013</v>
      </c>
      <c r="E37">
        <v>2014</v>
      </c>
      <c r="F37">
        <v>2015</v>
      </c>
      <c r="G37">
        <v>2016</v>
      </c>
      <c r="H37">
        <v>2017</v>
      </c>
      <c r="I37">
        <v>2018</v>
      </c>
      <c r="J37">
        <v>2019</v>
      </c>
      <c r="K37" t="s">
        <v>27</v>
      </c>
    </row>
    <row r="38" spans="1:11" x14ac:dyDescent="0.2">
      <c r="A38" t="s">
        <v>50</v>
      </c>
      <c r="B38" s="32">
        <v>6201.7157953281503</v>
      </c>
      <c r="C38" s="32">
        <v>15010.981330645152</v>
      </c>
      <c r="D38" s="32">
        <v>16233.058176843322</v>
      </c>
      <c r="E38" s="32">
        <v>14158.469395161288</v>
      </c>
      <c r="F38" s="32">
        <v>15429.838919930875</v>
      </c>
      <c r="G38" s="32">
        <v>16489.471359844287</v>
      </c>
      <c r="H38" s="32">
        <v>16839.656958525338</v>
      </c>
      <c r="I38" s="32">
        <v>15797.263323732721</v>
      </c>
      <c r="J38" s="32">
        <v>2974.1262096774208</v>
      </c>
      <c r="K38" s="32">
        <v>119134.58146968856</v>
      </c>
    </row>
    <row r="47" spans="1:11" x14ac:dyDescent="0.2">
      <c r="E47" t="s">
        <v>30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A330-495B-5841-9E91-4BC96195795B}">
  <dimension ref="A1:E190"/>
  <sheetViews>
    <sheetView zoomScale="179" zoomScaleNormal="263" workbookViewId="0">
      <pane ySplit="1" topLeftCell="A2" activePane="bottomLeft" state="frozen"/>
      <selection pane="bottomLeft" activeCell="A2" sqref="A2:D184"/>
    </sheetView>
  </sheetViews>
  <sheetFormatPr baseColWidth="10" defaultRowHeight="16" x14ac:dyDescent="0.2"/>
  <cols>
    <col min="1" max="1" width="7.1640625" bestFit="1" customWidth="1"/>
    <col min="2" max="2" width="12.6640625" bestFit="1" customWidth="1"/>
    <col min="3" max="3" width="8.1640625" style="26" bestFit="1" customWidth="1"/>
    <col min="4" max="4" width="17.1640625" bestFit="1" customWidth="1"/>
  </cols>
  <sheetData>
    <row r="1" spans="1:5" x14ac:dyDescent="0.2">
      <c r="A1" t="s">
        <v>24</v>
      </c>
      <c r="B1" t="s">
        <v>25</v>
      </c>
      <c r="C1" s="26" t="s">
        <v>13</v>
      </c>
      <c r="D1" t="s">
        <v>31</v>
      </c>
      <c r="E1" t="s">
        <v>46</v>
      </c>
    </row>
    <row r="2" spans="1:5" x14ac:dyDescent="0.2">
      <c r="A2">
        <f>IF(ISBLANK('Maandelijks verbruik'!A64),"NA",YEAR(EDATE('Maandelijks verbruik'!A64,-1)))</f>
        <v>2016</v>
      </c>
      <c r="B2" t="str">
        <f>TEXT(DATE(2000,D2,1),"mmmm")</f>
        <v>mei</v>
      </c>
      <c r="C2" s="26">
        <f>'Maandelijks verbruik'!G64</f>
        <v>226.19</v>
      </c>
      <c r="D2">
        <f>IF(ISBLANK('Maandelijks verbruik'!A64),"NA",MONTH('Maandelijks verbruik'!A63))</f>
        <v>5</v>
      </c>
    </row>
    <row r="3" spans="1:5" collapsed="1" x14ac:dyDescent="0.2">
      <c r="A3">
        <f>IF(ISBLANK('Maandelijks verbruik'!A65),"NA",YEAR(EDATE('Maandelijks verbruik'!A65,-1)))</f>
        <v>2016</v>
      </c>
      <c r="B3" t="str">
        <f t="shared" ref="B3:B66" si="0">TEXT(DATE(2000,D3,1),"mmmm")</f>
        <v>juni</v>
      </c>
      <c r="C3" s="26">
        <f>'Maandelijks verbruik'!G65</f>
        <v>453.01</v>
      </c>
      <c r="D3">
        <f>IF(ISBLANK('Maandelijks verbruik'!A65),"NA",MONTH('Maandelijks verbruik'!A64))</f>
        <v>6</v>
      </c>
    </row>
    <row r="4" spans="1:5" x14ac:dyDescent="0.2">
      <c r="A4">
        <f>IF(ISBLANK('Maandelijks verbruik'!A66),"NA",YEAR(EDATE('Maandelijks verbruik'!A66,-1)))</f>
        <v>2016</v>
      </c>
      <c r="B4" t="str">
        <f t="shared" si="0"/>
        <v>juli</v>
      </c>
      <c r="C4" s="26">
        <f>'Maandelijks verbruik'!G66</f>
        <v>574.39</v>
      </c>
      <c r="D4">
        <f>IF(ISBLANK('Maandelijks verbruik'!A66),"NA",MONTH('Maandelijks verbruik'!A65))</f>
        <v>7</v>
      </c>
    </row>
    <row r="5" spans="1:5" x14ac:dyDescent="0.2">
      <c r="A5">
        <f>IF(ISBLANK('Maandelijks verbruik'!A67),"NA",YEAR(EDATE('Maandelijks verbruik'!A67,-1)))</f>
        <v>2016</v>
      </c>
      <c r="B5" t="str">
        <f t="shared" si="0"/>
        <v>augustus</v>
      </c>
      <c r="C5" s="26">
        <f>'Maandelijks verbruik'!G67</f>
        <v>543.4</v>
      </c>
      <c r="D5">
        <f>IF(ISBLANK('Maandelijks verbruik'!A67),"NA",MONTH('Maandelijks verbruik'!A66))</f>
        <v>8</v>
      </c>
    </row>
    <row r="6" spans="1:5" x14ac:dyDescent="0.2">
      <c r="A6">
        <f>IF(ISBLANK('Maandelijks verbruik'!A68),"NA",YEAR(EDATE('Maandelijks verbruik'!A68,-1)))</f>
        <v>2016</v>
      </c>
      <c r="B6" t="str">
        <f t="shared" si="0"/>
        <v>september</v>
      </c>
      <c r="C6" s="26">
        <f>'Maandelijks verbruik'!G68</f>
        <v>422.46</v>
      </c>
      <c r="D6">
        <f>IF(ISBLANK('Maandelijks verbruik'!A68),"NA",MONTH('Maandelijks verbruik'!A67))</f>
        <v>9</v>
      </c>
    </row>
    <row r="7" spans="1:5" x14ac:dyDescent="0.2">
      <c r="A7">
        <f>IF(ISBLANK('Maandelijks verbruik'!A69),"NA",YEAR(EDATE('Maandelijks verbruik'!A69,-1)))</f>
        <v>2016</v>
      </c>
      <c r="B7" t="str">
        <f t="shared" si="0"/>
        <v>oktober</v>
      </c>
      <c r="C7" s="26">
        <f>'Maandelijks verbruik'!G69</f>
        <v>242.86</v>
      </c>
      <c r="D7">
        <f>IF(ISBLANK('Maandelijks verbruik'!A69),"NA",MONTH('Maandelijks verbruik'!A68))</f>
        <v>10</v>
      </c>
    </row>
    <row r="8" spans="1:5" x14ac:dyDescent="0.2">
      <c r="A8">
        <f>IF(ISBLANK('Maandelijks verbruik'!A70),"NA",YEAR(EDATE('Maandelijks verbruik'!A70,-1)))</f>
        <v>2016</v>
      </c>
      <c r="B8" t="str">
        <f t="shared" si="0"/>
        <v>november</v>
      </c>
      <c r="C8" s="26">
        <f>'Maandelijks verbruik'!G70</f>
        <v>82.87</v>
      </c>
      <c r="D8">
        <f>IF(ISBLANK('Maandelijks verbruik'!A70),"NA",MONTH('Maandelijks verbruik'!A69))</f>
        <v>11</v>
      </c>
    </row>
    <row r="9" spans="1:5" x14ac:dyDescent="0.2">
      <c r="A9">
        <f>IF(ISBLANK('Maandelijks verbruik'!A71),"NA",YEAR(EDATE('Maandelijks verbruik'!A71,-1)))</f>
        <v>2016</v>
      </c>
      <c r="B9" t="str">
        <f t="shared" si="0"/>
        <v>december</v>
      </c>
      <c r="C9" s="26">
        <f>'Maandelijks verbruik'!G71</f>
        <v>49.18</v>
      </c>
      <c r="D9">
        <f>IF(ISBLANK('Maandelijks verbruik'!A71),"NA",MONTH('Maandelijks verbruik'!A70))</f>
        <v>12</v>
      </c>
    </row>
    <row r="10" spans="1:5" x14ac:dyDescent="0.2">
      <c r="A10">
        <f>IF(ISBLANK('Maandelijks verbruik'!A72),"NA",YEAR(EDATE('Maandelijks verbruik'!A72,-1)))</f>
        <v>2017</v>
      </c>
      <c r="B10" t="str">
        <f t="shared" si="0"/>
        <v>januari</v>
      </c>
      <c r="C10" s="26">
        <f>'Maandelijks verbruik'!G72</f>
        <v>60.78</v>
      </c>
      <c r="D10">
        <f>IF(ISBLANK('Maandelijks verbruik'!A72),"NA",MONTH('Maandelijks verbruik'!A71))</f>
        <v>1</v>
      </c>
    </row>
    <row r="11" spans="1:5" x14ac:dyDescent="0.2">
      <c r="A11">
        <f>IF(ISBLANK('Maandelijks verbruik'!A73),"NA",YEAR(EDATE('Maandelijks verbruik'!A73,-1)))</f>
        <v>2017</v>
      </c>
      <c r="B11" t="str">
        <f t="shared" si="0"/>
        <v>februari</v>
      </c>
      <c r="C11" s="26">
        <f>'Maandelijks verbruik'!G73</f>
        <v>112.48</v>
      </c>
      <c r="D11">
        <f>IF(ISBLANK('Maandelijks verbruik'!A73),"NA",MONTH('Maandelijks verbruik'!A72))</f>
        <v>2</v>
      </c>
    </row>
    <row r="12" spans="1:5" x14ac:dyDescent="0.2">
      <c r="A12">
        <f>IF(ISBLANK('Maandelijks verbruik'!A74),"NA",YEAR(EDATE('Maandelijks verbruik'!A74,-1)))</f>
        <v>2017</v>
      </c>
      <c r="B12" t="str">
        <f t="shared" si="0"/>
        <v>maart</v>
      </c>
      <c r="C12" s="26">
        <f>'Maandelijks verbruik'!G74</f>
        <v>365.5</v>
      </c>
      <c r="D12">
        <f>IF(ISBLANK('Maandelijks verbruik'!A74),"NA",MONTH('Maandelijks verbruik'!A73))</f>
        <v>3</v>
      </c>
    </row>
    <row r="13" spans="1:5" x14ac:dyDescent="0.2">
      <c r="A13">
        <f>IF(ISBLANK('Maandelijks verbruik'!A75),"NA",YEAR(EDATE('Maandelijks verbruik'!A75,-1)))</f>
        <v>2017</v>
      </c>
      <c r="B13" t="str">
        <f t="shared" si="0"/>
        <v>april</v>
      </c>
      <c r="C13" s="26">
        <f>'Maandelijks verbruik'!G75</f>
        <v>508.7</v>
      </c>
      <c r="D13">
        <f>IF(ISBLANK('Maandelijks verbruik'!A75),"NA",MONTH('Maandelijks verbruik'!A74))</f>
        <v>4</v>
      </c>
    </row>
    <row r="14" spans="1:5" x14ac:dyDescent="0.2">
      <c r="A14">
        <f>IF(ISBLANK('Maandelijks verbruik'!A76),"NA",YEAR(EDATE('Maandelijks verbruik'!A76,-1)))</f>
        <v>2017</v>
      </c>
      <c r="B14" t="str">
        <f t="shared" si="0"/>
        <v>mei</v>
      </c>
      <c r="C14" s="26">
        <f>'Maandelijks verbruik'!G76</f>
        <v>565.1</v>
      </c>
      <c r="D14">
        <f>IF(ISBLANK('Maandelijks verbruik'!A76),"NA",MONTH('Maandelijks verbruik'!A75))</f>
        <v>5</v>
      </c>
    </row>
    <row r="15" spans="1:5" x14ac:dyDescent="0.2">
      <c r="A15">
        <f>IF(ISBLANK('Maandelijks verbruik'!A77),"NA",YEAR(EDATE('Maandelijks verbruik'!A77,-1)))</f>
        <v>2017</v>
      </c>
      <c r="B15" t="str">
        <f t="shared" si="0"/>
        <v>juni</v>
      </c>
      <c r="C15" s="26">
        <f>'Maandelijks verbruik'!G77</f>
        <v>612.5</v>
      </c>
      <c r="D15">
        <f>IF(ISBLANK('Maandelijks verbruik'!A77),"NA",MONTH('Maandelijks verbruik'!A76))</f>
        <v>6</v>
      </c>
    </row>
    <row r="16" spans="1:5" x14ac:dyDescent="0.2">
      <c r="A16">
        <f>IF(ISBLANK('Maandelijks verbruik'!A78),"NA",YEAR(EDATE('Maandelijks verbruik'!A78,-1)))</f>
        <v>2017</v>
      </c>
      <c r="B16" t="str">
        <f t="shared" si="0"/>
        <v>juli</v>
      </c>
      <c r="C16" s="26">
        <f>'Maandelijks verbruik'!G78</f>
        <v>537.6</v>
      </c>
      <c r="D16">
        <f>IF(ISBLANK('Maandelijks verbruik'!A78),"NA",MONTH('Maandelijks verbruik'!A77))</f>
        <v>7</v>
      </c>
    </row>
    <row r="17" spans="1:4" x14ac:dyDescent="0.2">
      <c r="A17">
        <f>IF(ISBLANK('Maandelijks verbruik'!A79),"NA",YEAR(EDATE('Maandelijks verbruik'!A79,-1)))</f>
        <v>2017</v>
      </c>
      <c r="B17" t="str">
        <f t="shared" si="0"/>
        <v>augustus</v>
      </c>
      <c r="C17" s="26">
        <f>'Maandelijks verbruik'!G79</f>
        <v>465.01</v>
      </c>
      <c r="D17">
        <f>IF(ISBLANK('Maandelijks verbruik'!A79),"NA",MONTH('Maandelijks verbruik'!A78))</f>
        <v>8</v>
      </c>
    </row>
    <row r="18" spans="1:4" x14ac:dyDescent="0.2">
      <c r="A18">
        <f>IF(ISBLANK('Maandelijks verbruik'!A80),"NA",YEAR(EDATE('Maandelijks verbruik'!A80,-1)))</f>
        <v>2017</v>
      </c>
      <c r="B18" t="str">
        <f t="shared" si="0"/>
        <v>september</v>
      </c>
      <c r="C18" s="26">
        <f>'Maandelijks verbruik'!G80</f>
        <v>366.3</v>
      </c>
      <c r="D18">
        <f>IF(ISBLANK('Maandelijks verbruik'!A80),"NA",MONTH('Maandelijks verbruik'!A79))</f>
        <v>9</v>
      </c>
    </row>
    <row r="19" spans="1:4" x14ac:dyDescent="0.2">
      <c r="A19">
        <f>IF(ISBLANK('Maandelijks verbruik'!A81),"NA",YEAR(EDATE('Maandelijks verbruik'!A81,-1)))</f>
        <v>2017</v>
      </c>
      <c r="B19" t="str">
        <f t="shared" si="0"/>
        <v>oktober</v>
      </c>
      <c r="C19" s="26">
        <f>'Maandelijks verbruik'!G81</f>
        <v>220.44</v>
      </c>
      <c r="D19">
        <f>IF(ISBLANK('Maandelijks verbruik'!A81),"NA",MONTH('Maandelijks verbruik'!A80))</f>
        <v>10</v>
      </c>
    </row>
    <row r="20" spans="1:4" x14ac:dyDescent="0.2">
      <c r="A20">
        <f>IF(ISBLANK('Maandelijks verbruik'!A82),"NA",YEAR(EDATE('Maandelijks verbruik'!A82,-1)))</f>
        <v>2017</v>
      </c>
      <c r="B20" t="str">
        <f t="shared" si="0"/>
        <v>november</v>
      </c>
      <c r="C20" s="26">
        <f>'Maandelijks verbruik'!G82</f>
        <v>91.54</v>
      </c>
      <c r="D20">
        <f>IF(ISBLANK('Maandelijks verbruik'!A82),"NA",MONTH('Maandelijks verbruik'!A81))</f>
        <v>11</v>
      </c>
    </row>
    <row r="21" spans="1:4" x14ac:dyDescent="0.2">
      <c r="A21">
        <f>IF(ISBLANK('Maandelijks verbruik'!A83),"NA",YEAR(EDATE('Maandelijks verbruik'!A83,-1)))</f>
        <v>2017</v>
      </c>
      <c r="B21" t="str">
        <f t="shared" si="0"/>
        <v>december</v>
      </c>
      <c r="C21" s="26">
        <f>'Maandelijks verbruik'!G83</f>
        <v>29.88</v>
      </c>
      <c r="D21">
        <f>IF(ISBLANK('Maandelijks verbruik'!A83),"NA",MONTH('Maandelijks verbruik'!A82))</f>
        <v>12</v>
      </c>
    </row>
    <row r="22" spans="1:4" x14ac:dyDescent="0.2">
      <c r="A22">
        <f>IF(ISBLANK('Maandelijks verbruik'!A84),"NA",YEAR(EDATE('Maandelijks verbruik'!A84,-1)))</f>
        <v>2018</v>
      </c>
      <c r="B22" t="str">
        <f t="shared" si="0"/>
        <v>januari</v>
      </c>
      <c r="C22" s="26">
        <f>'Maandelijks verbruik'!G84</f>
        <v>56</v>
      </c>
      <c r="D22">
        <f>IF(ISBLANK('Maandelijks verbruik'!A84),"NA",MONTH('Maandelijks verbruik'!A83))</f>
        <v>1</v>
      </c>
    </row>
    <row r="23" spans="1:4" x14ac:dyDescent="0.2">
      <c r="A23">
        <f>IF(ISBLANK('Maandelijks verbruik'!A85),"NA",YEAR(EDATE('Maandelijks verbruik'!A85,-1)))</f>
        <v>2018</v>
      </c>
      <c r="B23" t="str">
        <f t="shared" si="0"/>
        <v>februari</v>
      </c>
      <c r="C23" s="26">
        <f>'Maandelijks verbruik'!G85</f>
        <v>253.63</v>
      </c>
      <c r="D23">
        <f>IF(ISBLANK('Maandelijks verbruik'!A85),"NA",MONTH('Maandelijks verbruik'!A84))</f>
        <v>2</v>
      </c>
    </row>
    <row r="24" spans="1:4" x14ac:dyDescent="0.2">
      <c r="A24">
        <f>IF(ISBLANK('Maandelijks verbruik'!A86),"NA",YEAR(EDATE('Maandelijks verbruik'!A86,-1)))</f>
        <v>2018</v>
      </c>
      <c r="B24" t="str">
        <f t="shared" si="0"/>
        <v>maart</v>
      </c>
      <c r="C24" s="26">
        <f>'Maandelijks verbruik'!G86</f>
        <v>279.27999999999997</v>
      </c>
      <c r="D24">
        <f>IF(ISBLANK('Maandelijks verbruik'!A86),"NA",MONTH('Maandelijks verbruik'!A85))</f>
        <v>3</v>
      </c>
    </row>
    <row r="25" spans="1:4" x14ac:dyDescent="0.2">
      <c r="A25">
        <f>IF(ISBLANK('Maandelijks verbruik'!A87),"NA",YEAR(EDATE('Maandelijks verbruik'!A87,-1)))</f>
        <v>2018</v>
      </c>
      <c r="B25" t="str">
        <f t="shared" si="0"/>
        <v>april</v>
      </c>
      <c r="C25" s="26">
        <f>'Maandelijks verbruik'!G87</f>
        <v>447.09</v>
      </c>
      <c r="D25">
        <f>IF(ISBLANK('Maandelijks verbruik'!A87),"NA",MONTH('Maandelijks verbruik'!A86))</f>
        <v>4</v>
      </c>
    </row>
    <row r="26" spans="1:4" x14ac:dyDescent="0.2">
      <c r="A26">
        <f>IF(ISBLANK('Maandelijks verbruik'!A88),"NA",YEAR(EDATE('Maandelijks verbruik'!A88,-1)))</f>
        <v>2018</v>
      </c>
      <c r="B26" t="str">
        <f t="shared" si="0"/>
        <v>mei</v>
      </c>
      <c r="C26" s="26">
        <f>'Maandelijks verbruik'!G88</f>
        <v>625.71</v>
      </c>
      <c r="D26">
        <f>IF(ISBLANK('Maandelijks verbruik'!A88),"NA",MONTH('Maandelijks verbruik'!A87))</f>
        <v>5</v>
      </c>
    </row>
    <row r="27" spans="1:4" x14ac:dyDescent="0.2">
      <c r="A27">
        <f>IF(ISBLANK('Maandelijks verbruik'!A89),"NA",YEAR(EDATE('Maandelijks verbruik'!A89,-1)))</f>
        <v>2018</v>
      </c>
      <c r="B27" t="str">
        <f t="shared" si="0"/>
        <v>juni</v>
      </c>
      <c r="C27" s="26">
        <f>'Maandelijks verbruik'!G89</f>
        <v>583.83000000000004</v>
      </c>
      <c r="D27">
        <f>IF(ISBLANK('Maandelijks verbruik'!A89),"NA",MONTH('Maandelijks verbruik'!A88))</f>
        <v>6</v>
      </c>
    </row>
    <row r="28" spans="1:4" x14ac:dyDescent="0.2">
      <c r="A28">
        <f>IF(ISBLANK('Maandelijks verbruik'!A90),"NA",YEAR(EDATE('Maandelijks verbruik'!A90,-1)))</f>
        <v>2018</v>
      </c>
      <c r="B28" t="str">
        <f t="shared" si="0"/>
        <v>juli</v>
      </c>
      <c r="C28" s="26">
        <f>'Maandelijks verbruik'!G90</f>
        <v>668.6</v>
      </c>
      <c r="D28">
        <f>IF(ISBLANK('Maandelijks verbruik'!A90),"NA",MONTH('Maandelijks verbruik'!A89))</f>
        <v>7</v>
      </c>
    </row>
    <row r="29" spans="1:4" x14ac:dyDescent="0.2">
      <c r="A29">
        <f>IF(ISBLANK('Maandelijks verbruik'!A91),"NA",YEAR(EDATE('Maandelijks verbruik'!A91,-1)))</f>
        <v>2018</v>
      </c>
      <c r="B29" t="str">
        <f t="shared" si="0"/>
        <v>augustus</v>
      </c>
      <c r="C29" s="26">
        <f>'Maandelijks verbruik'!G91</f>
        <v>495.4</v>
      </c>
      <c r="D29">
        <f>IF(ISBLANK('Maandelijks verbruik'!A91),"NA",MONTH('Maandelijks verbruik'!A90))</f>
        <v>8</v>
      </c>
    </row>
    <row r="30" spans="1:4" x14ac:dyDescent="0.2">
      <c r="A30">
        <f>IF(ISBLANK('Maandelijks verbruik'!A92),"NA",YEAR(EDATE('Maandelijks verbruik'!A92,-1)))</f>
        <v>2018</v>
      </c>
      <c r="B30" t="str">
        <f t="shared" si="0"/>
        <v>september</v>
      </c>
      <c r="C30" s="26">
        <f>'Maandelijks verbruik'!G92</f>
        <v>423.4</v>
      </c>
      <c r="D30">
        <f>IF(ISBLANK('Maandelijks verbruik'!A92),"NA",MONTH('Maandelijks verbruik'!A91))</f>
        <v>9</v>
      </c>
    </row>
    <row r="31" spans="1:4" x14ac:dyDescent="0.2">
      <c r="A31">
        <f>IF(ISBLANK('Maandelijks verbruik'!A93),"NA",YEAR(EDATE('Maandelijks verbruik'!A93,-1)))</f>
        <v>2018</v>
      </c>
      <c r="B31" t="str">
        <f t="shared" si="0"/>
        <v>oktober</v>
      </c>
      <c r="C31" s="26">
        <f>'Maandelijks verbruik'!G93</f>
        <v>299.60000000000002</v>
      </c>
      <c r="D31">
        <f>IF(ISBLANK('Maandelijks verbruik'!A93),"NA",MONTH('Maandelijks verbruik'!A92))</f>
        <v>10</v>
      </c>
    </row>
    <row r="32" spans="1:4" x14ac:dyDescent="0.2">
      <c r="A32">
        <f>IF(ISBLANK('Maandelijks verbruik'!A94),"NA",YEAR(EDATE('Maandelijks verbruik'!A94,-1)))</f>
        <v>2018</v>
      </c>
      <c r="B32" t="str">
        <f t="shared" si="0"/>
        <v>november</v>
      </c>
      <c r="C32" s="26">
        <f>'Maandelijks verbruik'!G94</f>
        <v>96.2</v>
      </c>
      <c r="D32">
        <f>IF(ISBLANK('Maandelijks verbruik'!A94),"NA",MONTH('Maandelijks verbruik'!A93))</f>
        <v>11</v>
      </c>
    </row>
    <row r="33" spans="1:4" x14ac:dyDescent="0.2">
      <c r="A33">
        <f>IF(ISBLANK('Maandelijks verbruik'!A95),"NA",YEAR(EDATE('Maandelijks verbruik'!A95,-1)))</f>
        <v>2018</v>
      </c>
      <c r="B33" t="str">
        <f t="shared" si="0"/>
        <v>december</v>
      </c>
      <c r="C33" s="26">
        <f>'Maandelijks verbruik'!G95</f>
        <v>43.14</v>
      </c>
      <c r="D33">
        <f>IF(ISBLANK('Maandelijks verbruik'!A95),"NA",MONTH('Maandelijks verbruik'!A94))</f>
        <v>12</v>
      </c>
    </row>
    <row r="34" spans="1:4" x14ac:dyDescent="0.2">
      <c r="A34">
        <f>IF(ISBLANK('Maandelijks verbruik'!A96),"NA",YEAR(EDATE('Maandelijks verbruik'!A96,-1)))</f>
        <v>2019</v>
      </c>
      <c r="B34" t="str">
        <f t="shared" si="0"/>
        <v>januari</v>
      </c>
      <c r="C34" s="26">
        <f>'Maandelijks verbruik'!G96</f>
        <v>45.81</v>
      </c>
      <c r="D34">
        <f>IF(ISBLANK('Maandelijks verbruik'!A96),"NA",MONTH('Maandelijks verbruik'!A95))</f>
        <v>1</v>
      </c>
    </row>
    <row r="35" spans="1:4" x14ac:dyDescent="0.2">
      <c r="A35">
        <f>IF(ISBLANK('Maandelijks verbruik'!A97),"NA",YEAR(EDATE('Maandelijks verbruik'!A97,-1)))</f>
        <v>2019</v>
      </c>
      <c r="B35" t="str">
        <f t="shared" si="0"/>
        <v>februari</v>
      </c>
      <c r="C35" s="26">
        <f>'Maandelijks verbruik'!G97</f>
        <v>222.38</v>
      </c>
      <c r="D35">
        <f>IF(ISBLANK('Maandelijks verbruik'!A97),"NA",MONTH('Maandelijks verbruik'!A96))</f>
        <v>2</v>
      </c>
    </row>
    <row r="36" spans="1:4" x14ac:dyDescent="0.2">
      <c r="A36">
        <f>IF(ISBLANK('Maandelijks verbruik'!A98),"NA",YEAR(EDATE('Maandelijks verbruik'!A98,-1)))</f>
        <v>2019</v>
      </c>
      <c r="B36" t="str">
        <f t="shared" si="0"/>
        <v>maart</v>
      </c>
      <c r="C36" s="26">
        <f>'Maandelijks verbruik'!G98</f>
        <v>280.27</v>
      </c>
      <c r="D36">
        <f>IF(ISBLANK('Maandelijks verbruik'!A98),"NA",MONTH('Maandelijks verbruik'!A97))</f>
        <v>3</v>
      </c>
    </row>
    <row r="37" spans="1:4" x14ac:dyDescent="0.2">
      <c r="A37">
        <f>IF(ISBLANK('Maandelijks verbruik'!A99),"NA",YEAR(EDATE('Maandelijks verbruik'!A99,-1)))</f>
        <v>2019</v>
      </c>
      <c r="B37" t="str">
        <f t="shared" si="0"/>
        <v>april</v>
      </c>
      <c r="C37" s="26">
        <f>'Maandelijks verbruik'!G99</f>
        <v>499.4</v>
      </c>
      <c r="D37">
        <f>IF(ISBLANK('Maandelijks verbruik'!A99),"NA",MONTH('Maandelijks verbruik'!A98))</f>
        <v>4</v>
      </c>
    </row>
    <row r="38" spans="1:4" x14ac:dyDescent="0.2">
      <c r="A38">
        <f>IF(ISBLANK('Maandelijks verbruik'!A100),"NA",YEAR(EDATE('Maandelijks verbruik'!A100,-1)))</f>
        <v>2019</v>
      </c>
      <c r="B38" t="str">
        <f t="shared" si="0"/>
        <v>mei</v>
      </c>
      <c r="C38" s="26">
        <f>'Maandelijks verbruik'!G100</f>
        <v>545.67999999999995</v>
      </c>
      <c r="D38">
        <f>IF(ISBLANK('Maandelijks verbruik'!A100),"NA",MONTH('Maandelijks verbruik'!A99))</f>
        <v>5</v>
      </c>
    </row>
    <row r="39" spans="1:4" x14ac:dyDescent="0.2">
      <c r="A39">
        <f>IF(ISBLANK('Maandelijks verbruik'!A101),"NA",YEAR(EDATE('Maandelijks verbruik'!A101,-1)))</f>
        <v>2019</v>
      </c>
      <c r="B39" t="str">
        <f t="shared" si="0"/>
        <v>juni</v>
      </c>
      <c r="C39" s="26">
        <f>'Maandelijks verbruik'!G101</f>
        <v>585.52</v>
      </c>
      <c r="D39">
        <f>IF(ISBLANK('Maandelijks verbruik'!A101),"NA",MONTH('Maandelijks verbruik'!A100))</f>
        <v>6</v>
      </c>
    </row>
    <row r="40" spans="1:4" x14ac:dyDescent="0.2">
      <c r="A40">
        <f>IF(ISBLANK('Maandelijks verbruik'!A102),"NA",YEAR(EDATE('Maandelijks verbruik'!A102,-1)))</f>
        <v>2019</v>
      </c>
      <c r="B40" t="str">
        <f t="shared" si="0"/>
        <v>juli</v>
      </c>
      <c r="C40" s="26">
        <f>'Maandelijks verbruik'!G102</f>
        <v>583.36</v>
      </c>
      <c r="D40">
        <f>IF(ISBLANK('Maandelijks verbruik'!A102),"NA",MONTH('Maandelijks verbruik'!A101))</f>
        <v>7</v>
      </c>
    </row>
    <row r="41" spans="1:4" x14ac:dyDescent="0.2">
      <c r="A41">
        <f>IF(ISBLANK('Maandelijks verbruik'!A103),"NA",YEAR(EDATE('Maandelijks verbruik'!A103,-1)))</f>
        <v>2019</v>
      </c>
      <c r="B41" t="str">
        <f t="shared" si="0"/>
        <v>augustus</v>
      </c>
      <c r="C41" s="26">
        <f>'Maandelijks verbruik'!G103</f>
        <v>395.23</v>
      </c>
      <c r="D41">
        <f>IF(ISBLANK('Maandelijks verbruik'!A103),"NA",MONTH('Maandelijks verbruik'!A102))</f>
        <v>8</v>
      </c>
    </row>
    <row r="42" spans="1:4" x14ac:dyDescent="0.2">
      <c r="A42">
        <f>IF(ISBLANK('Maandelijks verbruik'!A104),"NA",YEAR(EDATE('Maandelijks verbruik'!A104,-1)))</f>
        <v>2019</v>
      </c>
      <c r="B42" t="str">
        <f t="shared" si="0"/>
        <v>september</v>
      </c>
      <c r="C42" s="26">
        <f>'Maandelijks verbruik'!G104</f>
        <v>361.25</v>
      </c>
      <c r="D42">
        <f>IF(ISBLANK('Maandelijks verbruik'!A104),"NA",MONTH('Maandelijks verbruik'!A103))</f>
        <v>9</v>
      </c>
    </row>
    <row r="43" spans="1:4" x14ac:dyDescent="0.2">
      <c r="A43">
        <f>IF(ISBLANK('Maandelijks verbruik'!A105),"NA",YEAR(EDATE('Maandelijks verbruik'!A105,-1)))</f>
        <v>2019</v>
      </c>
      <c r="B43" t="str">
        <f t="shared" si="0"/>
        <v>oktober</v>
      </c>
      <c r="C43" s="26">
        <f>'Maandelijks verbruik'!G105</f>
        <v>361.25</v>
      </c>
      <c r="D43">
        <f>IF(ISBLANK('Maandelijks verbruik'!A105),"NA",MONTH('Maandelijks verbruik'!A104))</f>
        <v>10</v>
      </c>
    </row>
    <row r="44" spans="1:4" x14ac:dyDescent="0.2">
      <c r="A44" t="str">
        <f>IF(ISBLANK('Maandelijks verbruik'!A106),"NA",YEAR(EDATE('Maandelijks verbruik'!A106,-1)))</f>
        <v>NA</v>
      </c>
      <c r="B44" t="e">
        <f t="shared" si="0"/>
        <v>#VALUE!</v>
      </c>
      <c r="C44" s="26">
        <f>'Maandelijks verbruik'!G106</f>
        <v>0</v>
      </c>
      <c r="D44" t="str">
        <f>IF(ISBLANK('Maandelijks verbruik'!A106),"NA",MONTH('Maandelijks verbruik'!A105))</f>
        <v>NA</v>
      </c>
    </row>
    <row r="45" spans="1:4" x14ac:dyDescent="0.2">
      <c r="A45" t="str">
        <f>IF(ISBLANK('Maandelijks verbruik'!A107),"NA",YEAR(EDATE('Maandelijks verbruik'!A107,-1)))</f>
        <v>NA</v>
      </c>
      <c r="B45" t="e">
        <f t="shared" si="0"/>
        <v>#VALUE!</v>
      </c>
      <c r="C45" s="26">
        <f>'Maandelijks verbruik'!G107</f>
        <v>0</v>
      </c>
      <c r="D45" t="str">
        <f>IF(ISBLANK('Maandelijks verbruik'!A107),"NA",MONTH('Maandelijks verbruik'!A106))</f>
        <v>NA</v>
      </c>
    </row>
    <row r="46" spans="1:4" x14ac:dyDescent="0.2">
      <c r="A46" t="str">
        <f>IF(ISBLANK('Maandelijks verbruik'!A108),"NA",YEAR(EDATE('Maandelijks verbruik'!A108,-1)))</f>
        <v>NA</v>
      </c>
      <c r="B46" t="e">
        <f t="shared" si="0"/>
        <v>#VALUE!</v>
      </c>
      <c r="C46" s="26">
        <f>'Maandelijks verbruik'!G108</f>
        <v>0</v>
      </c>
      <c r="D46" t="str">
        <f>IF(ISBLANK('Maandelijks verbruik'!A108),"NA",MONTH('Maandelijks verbruik'!A107))</f>
        <v>NA</v>
      </c>
    </row>
    <row r="47" spans="1:4" x14ac:dyDescent="0.2">
      <c r="A47" t="str">
        <f>IF(ISBLANK('Maandelijks verbruik'!A109),"NA",YEAR(EDATE('Maandelijks verbruik'!A109,-1)))</f>
        <v>NA</v>
      </c>
      <c r="B47" t="e">
        <f t="shared" si="0"/>
        <v>#VALUE!</v>
      </c>
      <c r="C47" s="26">
        <f>'Maandelijks verbruik'!G109</f>
        <v>0</v>
      </c>
      <c r="D47" t="str">
        <f>IF(ISBLANK('Maandelijks verbruik'!A109),"NA",MONTH('Maandelijks verbruik'!A108))</f>
        <v>NA</v>
      </c>
    </row>
    <row r="48" spans="1:4" x14ac:dyDescent="0.2">
      <c r="A48" t="str">
        <f>IF(ISBLANK('Maandelijks verbruik'!A110),"NA",YEAR(EDATE('Maandelijks verbruik'!A110,-1)))</f>
        <v>NA</v>
      </c>
      <c r="B48" t="e">
        <f t="shared" si="0"/>
        <v>#VALUE!</v>
      </c>
      <c r="C48" s="26">
        <f>'Maandelijks verbruik'!G110</f>
        <v>0</v>
      </c>
      <c r="D48" t="str">
        <f>IF(ISBLANK('Maandelijks verbruik'!A110),"NA",MONTH('Maandelijks verbruik'!A109))</f>
        <v>NA</v>
      </c>
    </row>
    <row r="49" spans="1:4" x14ac:dyDescent="0.2">
      <c r="A49" t="str">
        <f>IF(ISBLANK('Maandelijks verbruik'!A111),"NA",YEAR(EDATE('Maandelijks verbruik'!A111,-1)))</f>
        <v>NA</v>
      </c>
      <c r="B49" t="e">
        <f t="shared" si="0"/>
        <v>#VALUE!</v>
      </c>
      <c r="C49" s="26">
        <f>'Maandelijks verbruik'!G111</f>
        <v>0</v>
      </c>
      <c r="D49" t="str">
        <f>IF(ISBLANK('Maandelijks verbruik'!A111),"NA",MONTH('Maandelijks verbruik'!A110))</f>
        <v>NA</v>
      </c>
    </row>
    <row r="50" spans="1:4" x14ac:dyDescent="0.2">
      <c r="A50" t="str">
        <f>IF(ISBLANK('Maandelijks verbruik'!A112),"NA",YEAR(EDATE('Maandelijks verbruik'!A112,-1)))</f>
        <v>NA</v>
      </c>
      <c r="B50" t="e">
        <f t="shared" si="0"/>
        <v>#VALUE!</v>
      </c>
      <c r="C50" s="26">
        <f>'Maandelijks verbruik'!G112</f>
        <v>0</v>
      </c>
      <c r="D50" t="str">
        <f>IF(ISBLANK('Maandelijks verbruik'!A112),"NA",MONTH('Maandelijks verbruik'!A111))</f>
        <v>NA</v>
      </c>
    </row>
    <row r="51" spans="1:4" x14ac:dyDescent="0.2">
      <c r="A51" t="str">
        <f>IF(ISBLANK('Maandelijks verbruik'!A113),"NA",YEAR(EDATE('Maandelijks verbruik'!A113,-1)))</f>
        <v>NA</v>
      </c>
      <c r="B51" t="e">
        <f t="shared" si="0"/>
        <v>#VALUE!</v>
      </c>
      <c r="C51" s="26">
        <f>'Maandelijks verbruik'!G113</f>
        <v>0</v>
      </c>
      <c r="D51" t="str">
        <f>IF(ISBLANK('Maandelijks verbruik'!A113),"NA",MONTH('Maandelijks verbruik'!A112))</f>
        <v>NA</v>
      </c>
    </row>
    <row r="52" spans="1:4" x14ac:dyDescent="0.2">
      <c r="A52" t="str">
        <f>IF(ISBLANK('Maandelijks verbruik'!A114),"NA",YEAR(EDATE('Maandelijks verbruik'!A114,-1)))</f>
        <v>NA</v>
      </c>
      <c r="B52" t="e">
        <f t="shared" si="0"/>
        <v>#VALUE!</v>
      </c>
      <c r="C52" s="26">
        <f>'Maandelijks verbruik'!G114</f>
        <v>0</v>
      </c>
      <c r="D52" t="str">
        <f>IF(ISBLANK('Maandelijks verbruik'!A114),"NA",MONTH('Maandelijks verbruik'!A113))</f>
        <v>NA</v>
      </c>
    </row>
    <row r="53" spans="1:4" x14ac:dyDescent="0.2">
      <c r="A53" t="str">
        <f>IF(ISBLANK('Maandelijks verbruik'!A115),"NA",YEAR(EDATE('Maandelijks verbruik'!A115,-1)))</f>
        <v>NA</v>
      </c>
      <c r="B53" t="e">
        <f t="shared" si="0"/>
        <v>#VALUE!</v>
      </c>
      <c r="C53" s="26">
        <f>'Maandelijks verbruik'!G115</f>
        <v>0</v>
      </c>
      <c r="D53" t="str">
        <f>IF(ISBLANK('Maandelijks verbruik'!A115),"NA",MONTH('Maandelijks verbruik'!A114))</f>
        <v>NA</v>
      </c>
    </row>
    <row r="54" spans="1:4" x14ac:dyDescent="0.2">
      <c r="A54" t="str">
        <f>IF(ISBLANK('Maandelijks verbruik'!A116),"NA",YEAR(EDATE('Maandelijks verbruik'!A116,-1)))</f>
        <v>NA</v>
      </c>
      <c r="B54" t="e">
        <f t="shared" si="0"/>
        <v>#VALUE!</v>
      </c>
      <c r="C54" s="26">
        <f>'Maandelijks verbruik'!G116</f>
        <v>0</v>
      </c>
      <c r="D54" t="str">
        <f>IF(ISBLANK('Maandelijks verbruik'!A116),"NA",MONTH('Maandelijks verbruik'!A115))</f>
        <v>NA</v>
      </c>
    </row>
    <row r="55" spans="1:4" x14ac:dyDescent="0.2">
      <c r="A55" t="str">
        <f>IF(ISBLANK('Maandelijks verbruik'!A117),"NA",YEAR(EDATE('Maandelijks verbruik'!A117,-1)))</f>
        <v>NA</v>
      </c>
      <c r="B55" t="e">
        <f t="shared" si="0"/>
        <v>#VALUE!</v>
      </c>
      <c r="C55" s="26">
        <f>'Maandelijks verbruik'!G117</f>
        <v>0</v>
      </c>
      <c r="D55" t="str">
        <f>IF(ISBLANK('Maandelijks verbruik'!A117),"NA",MONTH('Maandelijks verbruik'!A116))</f>
        <v>NA</v>
      </c>
    </row>
    <row r="56" spans="1:4" x14ac:dyDescent="0.2">
      <c r="A56" t="str">
        <f>IF(ISBLANK('Maandelijks verbruik'!A118),"NA",YEAR(EDATE('Maandelijks verbruik'!A118,-1)))</f>
        <v>NA</v>
      </c>
      <c r="B56" t="e">
        <f t="shared" si="0"/>
        <v>#VALUE!</v>
      </c>
      <c r="C56" s="26">
        <f>'Maandelijks verbruik'!G118</f>
        <v>0</v>
      </c>
      <c r="D56" t="str">
        <f>IF(ISBLANK('Maandelijks verbruik'!A118),"NA",MONTH('Maandelijks verbruik'!A117))</f>
        <v>NA</v>
      </c>
    </row>
    <row r="57" spans="1:4" x14ac:dyDescent="0.2">
      <c r="A57" t="str">
        <f>IF(ISBLANK('Maandelijks verbruik'!A119),"NA",YEAR(EDATE('Maandelijks verbruik'!A119,-1)))</f>
        <v>NA</v>
      </c>
      <c r="B57" t="e">
        <f t="shared" si="0"/>
        <v>#VALUE!</v>
      </c>
      <c r="C57" s="26">
        <f>'Maandelijks verbruik'!G119</f>
        <v>0</v>
      </c>
      <c r="D57" t="str">
        <f>IF(ISBLANK('Maandelijks verbruik'!A119),"NA",MONTH('Maandelijks verbruik'!A118))</f>
        <v>NA</v>
      </c>
    </row>
    <row r="58" spans="1:4" x14ac:dyDescent="0.2">
      <c r="A58" t="str">
        <f>IF(ISBLANK('Maandelijks verbruik'!A120),"NA",YEAR(EDATE('Maandelijks verbruik'!A120,-1)))</f>
        <v>NA</v>
      </c>
      <c r="B58" t="e">
        <f t="shared" si="0"/>
        <v>#VALUE!</v>
      </c>
      <c r="C58" s="26">
        <f>'Maandelijks verbruik'!G120</f>
        <v>0</v>
      </c>
      <c r="D58" t="str">
        <f>IF(ISBLANK('Maandelijks verbruik'!A120),"NA",MONTH('Maandelijks verbruik'!A119))</f>
        <v>NA</v>
      </c>
    </row>
    <row r="59" spans="1:4" x14ac:dyDescent="0.2">
      <c r="A59" t="str">
        <f>IF(ISBLANK('Maandelijks verbruik'!A121),"NA",YEAR(EDATE('Maandelijks verbruik'!A121,-1)))</f>
        <v>NA</v>
      </c>
      <c r="B59" t="e">
        <f t="shared" si="0"/>
        <v>#VALUE!</v>
      </c>
      <c r="C59" s="26">
        <f>'Maandelijks verbruik'!G121</f>
        <v>0</v>
      </c>
      <c r="D59" t="str">
        <f>IF(ISBLANK('Maandelijks verbruik'!A121),"NA",MONTH('Maandelijks verbruik'!A120))</f>
        <v>NA</v>
      </c>
    </row>
    <row r="60" spans="1:4" x14ac:dyDescent="0.2">
      <c r="A60" t="str">
        <f>IF(ISBLANK('Maandelijks verbruik'!A122),"NA",YEAR(EDATE('Maandelijks verbruik'!A122,-1)))</f>
        <v>NA</v>
      </c>
      <c r="B60" t="e">
        <f t="shared" si="0"/>
        <v>#VALUE!</v>
      </c>
      <c r="C60" s="26">
        <f>'Maandelijks verbruik'!G122</f>
        <v>0</v>
      </c>
      <c r="D60" t="str">
        <f>IF(ISBLANK('Maandelijks verbruik'!A122),"NA",MONTH('Maandelijks verbruik'!A121))</f>
        <v>NA</v>
      </c>
    </row>
    <row r="61" spans="1:4" x14ac:dyDescent="0.2">
      <c r="A61" t="str">
        <f>IF(ISBLANK('Maandelijks verbruik'!A123),"NA",YEAR(EDATE('Maandelijks verbruik'!A123,-1)))</f>
        <v>NA</v>
      </c>
      <c r="B61" t="e">
        <f t="shared" si="0"/>
        <v>#VALUE!</v>
      </c>
      <c r="C61" s="26">
        <f>'Maandelijks verbruik'!G123</f>
        <v>0</v>
      </c>
      <c r="D61" t="str">
        <f>IF(ISBLANK('Maandelijks verbruik'!A123),"NA",MONTH('Maandelijks verbruik'!A122))</f>
        <v>NA</v>
      </c>
    </row>
    <row r="62" spans="1:4" x14ac:dyDescent="0.2">
      <c r="A62" t="str">
        <f>IF(ISBLANK('Maandelijks verbruik'!A124),"NA",YEAR(EDATE('Maandelijks verbruik'!A124,-1)))</f>
        <v>NA</v>
      </c>
      <c r="B62" t="e">
        <f t="shared" si="0"/>
        <v>#VALUE!</v>
      </c>
      <c r="C62" s="26">
        <f>'Maandelijks verbruik'!G124</f>
        <v>0</v>
      </c>
      <c r="D62" t="str">
        <f>IF(ISBLANK('Maandelijks verbruik'!A124),"NA",MONTH('Maandelijks verbruik'!A123))</f>
        <v>NA</v>
      </c>
    </row>
    <row r="63" spans="1:4" x14ac:dyDescent="0.2">
      <c r="A63" t="str">
        <f>IF(ISBLANK('Maandelijks verbruik'!A125),"NA",YEAR(EDATE('Maandelijks verbruik'!A125,-1)))</f>
        <v>NA</v>
      </c>
      <c r="B63" t="e">
        <f t="shared" si="0"/>
        <v>#VALUE!</v>
      </c>
      <c r="C63" s="26">
        <f>'Maandelijks verbruik'!G125</f>
        <v>0</v>
      </c>
      <c r="D63" t="str">
        <f>IF(ISBLANK('Maandelijks verbruik'!A125),"NA",MONTH('Maandelijks verbruik'!A124))</f>
        <v>NA</v>
      </c>
    </row>
    <row r="64" spans="1:4" x14ac:dyDescent="0.2">
      <c r="A64" t="str">
        <f>IF(ISBLANK('Maandelijks verbruik'!A126),"NA",YEAR(EDATE('Maandelijks verbruik'!A126,-1)))</f>
        <v>NA</v>
      </c>
      <c r="B64" t="e">
        <f t="shared" si="0"/>
        <v>#VALUE!</v>
      </c>
      <c r="C64" s="26">
        <f>'Maandelijks verbruik'!G126</f>
        <v>0</v>
      </c>
      <c r="D64" t="str">
        <f>IF(ISBLANK('Maandelijks verbruik'!A126),"NA",MONTH('Maandelijks verbruik'!A125))</f>
        <v>NA</v>
      </c>
    </row>
    <row r="65" spans="1:4" x14ac:dyDescent="0.2">
      <c r="A65" t="str">
        <f>IF(ISBLANK('Maandelijks verbruik'!A127),"NA",YEAR(EDATE('Maandelijks verbruik'!A127,-1)))</f>
        <v>NA</v>
      </c>
      <c r="B65" t="e">
        <f t="shared" si="0"/>
        <v>#VALUE!</v>
      </c>
      <c r="C65" s="26">
        <f>'Maandelijks verbruik'!G127</f>
        <v>0</v>
      </c>
      <c r="D65" t="str">
        <f>IF(ISBLANK('Maandelijks verbruik'!A127),"NA",MONTH('Maandelijks verbruik'!A126))</f>
        <v>NA</v>
      </c>
    </row>
    <row r="66" spans="1:4" x14ac:dyDescent="0.2">
      <c r="A66" t="str">
        <f>IF(ISBLANK('Maandelijks verbruik'!A128),"NA",YEAR(EDATE('Maandelijks verbruik'!A128,-1)))</f>
        <v>NA</v>
      </c>
      <c r="B66" t="e">
        <f t="shared" si="0"/>
        <v>#VALUE!</v>
      </c>
      <c r="C66" s="26">
        <f>'Maandelijks verbruik'!G128</f>
        <v>0</v>
      </c>
      <c r="D66" t="str">
        <f>IF(ISBLANK('Maandelijks verbruik'!A128),"NA",MONTH('Maandelijks verbruik'!A127))</f>
        <v>NA</v>
      </c>
    </row>
    <row r="67" spans="1:4" x14ac:dyDescent="0.2">
      <c r="A67" t="str">
        <f>IF(ISBLANK('Maandelijks verbruik'!A129),"NA",YEAR(EDATE('Maandelijks verbruik'!A129,-1)))</f>
        <v>NA</v>
      </c>
      <c r="B67" t="e">
        <f t="shared" ref="B67:B130" si="1">TEXT(DATE(2000,D67,1),"mmmm")</f>
        <v>#VALUE!</v>
      </c>
      <c r="C67" s="26">
        <f>'Maandelijks verbruik'!G129</f>
        <v>0</v>
      </c>
      <c r="D67" t="str">
        <f>IF(ISBLANK('Maandelijks verbruik'!A129),"NA",MONTH('Maandelijks verbruik'!A128))</f>
        <v>NA</v>
      </c>
    </row>
    <row r="68" spans="1:4" x14ac:dyDescent="0.2">
      <c r="A68" t="str">
        <f>IF(ISBLANK('Maandelijks verbruik'!A130),"NA",YEAR(EDATE('Maandelijks verbruik'!A130,-1)))</f>
        <v>NA</v>
      </c>
      <c r="B68" t="e">
        <f t="shared" si="1"/>
        <v>#VALUE!</v>
      </c>
      <c r="C68" s="26">
        <f>'Maandelijks verbruik'!G130</f>
        <v>0</v>
      </c>
      <c r="D68" t="str">
        <f>IF(ISBLANK('Maandelijks verbruik'!A130),"NA",MONTH('Maandelijks verbruik'!A129))</f>
        <v>NA</v>
      </c>
    </row>
    <row r="69" spans="1:4" x14ac:dyDescent="0.2">
      <c r="A69" t="str">
        <f>IF(ISBLANK('Maandelijks verbruik'!A131),"NA",YEAR(EDATE('Maandelijks verbruik'!A131,-1)))</f>
        <v>NA</v>
      </c>
      <c r="B69" t="e">
        <f t="shared" si="1"/>
        <v>#VALUE!</v>
      </c>
      <c r="C69" s="26">
        <f>'Maandelijks verbruik'!G131</f>
        <v>0</v>
      </c>
      <c r="D69" t="str">
        <f>IF(ISBLANK('Maandelijks verbruik'!A131),"NA",MONTH('Maandelijks verbruik'!A130))</f>
        <v>NA</v>
      </c>
    </row>
    <row r="70" spans="1:4" x14ac:dyDescent="0.2">
      <c r="A70" t="str">
        <f>IF(ISBLANK('Maandelijks verbruik'!A132),"NA",YEAR(EDATE('Maandelijks verbruik'!A132,-1)))</f>
        <v>NA</v>
      </c>
      <c r="B70" t="e">
        <f t="shared" si="1"/>
        <v>#VALUE!</v>
      </c>
      <c r="C70" s="26">
        <f>'Maandelijks verbruik'!G132</f>
        <v>0</v>
      </c>
      <c r="D70" t="str">
        <f>IF(ISBLANK('Maandelijks verbruik'!A132),"NA",MONTH('Maandelijks verbruik'!A131))</f>
        <v>NA</v>
      </c>
    </row>
    <row r="71" spans="1:4" x14ac:dyDescent="0.2">
      <c r="A71" t="str">
        <f>IF(ISBLANK('Maandelijks verbruik'!A133),"NA",YEAR(EDATE('Maandelijks verbruik'!A133,-1)))</f>
        <v>NA</v>
      </c>
      <c r="B71" t="e">
        <f t="shared" si="1"/>
        <v>#VALUE!</v>
      </c>
      <c r="C71" s="26">
        <f>'Maandelijks verbruik'!G133</f>
        <v>0</v>
      </c>
      <c r="D71" t="str">
        <f>IF(ISBLANK('Maandelijks verbruik'!A133),"NA",MONTH('Maandelijks verbruik'!A132))</f>
        <v>NA</v>
      </c>
    </row>
    <row r="72" spans="1:4" x14ac:dyDescent="0.2">
      <c r="A72" t="str">
        <f>IF(ISBLANK('Maandelijks verbruik'!A134),"NA",YEAR(EDATE('Maandelijks verbruik'!A134,-1)))</f>
        <v>NA</v>
      </c>
      <c r="B72" t="e">
        <f t="shared" si="1"/>
        <v>#VALUE!</v>
      </c>
      <c r="C72" s="26">
        <f>'Maandelijks verbruik'!G134</f>
        <v>0</v>
      </c>
      <c r="D72" t="str">
        <f>IF(ISBLANK('Maandelijks verbruik'!A134),"NA",MONTH('Maandelijks verbruik'!A133))</f>
        <v>NA</v>
      </c>
    </row>
    <row r="73" spans="1:4" x14ac:dyDescent="0.2">
      <c r="A73" t="str">
        <f>IF(ISBLANK('Maandelijks verbruik'!A135),"NA",YEAR(EDATE('Maandelijks verbruik'!A135,-1)))</f>
        <v>NA</v>
      </c>
      <c r="B73" t="e">
        <f t="shared" si="1"/>
        <v>#VALUE!</v>
      </c>
      <c r="C73" s="26">
        <f>'Maandelijks verbruik'!G135</f>
        <v>0</v>
      </c>
      <c r="D73" t="str">
        <f>IF(ISBLANK('Maandelijks verbruik'!A135),"NA",MONTH('Maandelijks verbruik'!A134))</f>
        <v>NA</v>
      </c>
    </row>
    <row r="74" spans="1:4" x14ac:dyDescent="0.2">
      <c r="A74" t="str">
        <f>IF(ISBLANK('Maandelijks verbruik'!A136),"NA",YEAR(EDATE('Maandelijks verbruik'!A136,-1)))</f>
        <v>NA</v>
      </c>
      <c r="B74" t="e">
        <f t="shared" si="1"/>
        <v>#VALUE!</v>
      </c>
      <c r="C74" s="26">
        <f>'Maandelijks verbruik'!G136</f>
        <v>0</v>
      </c>
      <c r="D74" t="str">
        <f>IF(ISBLANK('Maandelijks verbruik'!A136),"NA",MONTH('Maandelijks verbruik'!A135))</f>
        <v>NA</v>
      </c>
    </row>
    <row r="75" spans="1:4" x14ac:dyDescent="0.2">
      <c r="A75" t="str">
        <f>IF(ISBLANK('Maandelijks verbruik'!A137),"NA",YEAR(EDATE('Maandelijks verbruik'!A137,-1)))</f>
        <v>NA</v>
      </c>
      <c r="B75" t="e">
        <f t="shared" si="1"/>
        <v>#VALUE!</v>
      </c>
      <c r="C75" s="26">
        <f>'Maandelijks verbruik'!G137</f>
        <v>0</v>
      </c>
      <c r="D75" t="str">
        <f>IF(ISBLANK('Maandelijks verbruik'!A137),"NA",MONTH('Maandelijks verbruik'!A136))</f>
        <v>NA</v>
      </c>
    </row>
    <row r="76" spans="1:4" x14ac:dyDescent="0.2">
      <c r="A76" t="str">
        <f>IF(ISBLANK('Maandelijks verbruik'!A138),"NA",YEAR(EDATE('Maandelijks verbruik'!A138,-1)))</f>
        <v>NA</v>
      </c>
      <c r="B76" t="e">
        <f t="shared" si="1"/>
        <v>#VALUE!</v>
      </c>
      <c r="C76" s="26">
        <f>'Maandelijks verbruik'!G138</f>
        <v>0</v>
      </c>
      <c r="D76" t="str">
        <f>IF(ISBLANK('Maandelijks verbruik'!A138),"NA",MONTH('Maandelijks verbruik'!A137))</f>
        <v>NA</v>
      </c>
    </row>
    <row r="77" spans="1:4" x14ac:dyDescent="0.2">
      <c r="A77" t="str">
        <f>IF(ISBLANK('Maandelijks verbruik'!A139),"NA",YEAR(EDATE('Maandelijks verbruik'!A139,-1)))</f>
        <v>NA</v>
      </c>
      <c r="B77" t="e">
        <f t="shared" si="1"/>
        <v>#VALUE!</v>
      </c>
      <c r="C77" s="26">
        <f>'Maandelijks verbruik'!G139</f>
        <v>0</v>
      </c>
      <c r="D77" t="str">
        <f>IF(ISBLANK('Maandelijks verbruik'!A139),"NA",MONTH('Maandelijks verbruik'!A138))</f>
        <v>NA</v>
      </c>
    </row>
    <row r="78" spans="1:4" x14ac:dyDescent="0.2">
      <c r="A78" t="str">
        <f>IF(ISBLANK('Maandelijks verbruik'!A140),"NA",YEAR(EDATE('Maandelijks verbruik'!A140,-1)))</f>
        <v>NA</v>
      </c>
      <c r="B78" t="e">
        <f t="shared" si="1"/>
        <v>#VALUE!</v>
      </c>
      <c r="C78" s="26">
        <f>'Maandelijks verbruik'!G140</f>
        <v>0</v>
      </c>
      <c r="D78" t="str">
        <f>IF(ISBLANK('Maandelijks verbruik'!A140),"NA",MONTH('Maandelijks verbruik'!A139))</f>
        <v>NA</v>
      </c>
    </row>
    <row r="79" spans="1:4" x14ac:dyDescent="0.2">
      <c r="A79" t="str">
        <f>IF(ISBLANK('Maandelijks verbruik'!A141),"NA",YEAR(EDATE('Maandelijks verbruik'!A141,-1)))</f>
        <v>NA</v>
      </c>
      <c r="B79" t="e">
        <f t="shared" si="1"/>
        <v>#VALUE!</v>
      </c>
      <c r="C79" s="26">
        <f>'Maandelijks verbruik'!G141</f>
        <v>0</v>
      </c>
      <c r="D79" t="str">
        <f>IF(ISBLANK('Maandelijks verbruik'!A141),"NA",MONTH('Maandelijks verbruik'!A140))</f>
        <v>NA</v>
      </c>
    </row>
    <row r="80" spans="1:4" x14ac:dyDescent="0.2">
      <c r="A80" t="str">
        <f>IF(ISBLANK('Maandelijks verbruik'!A142),"NA",YEAR(EDATE('Maandelijks verbruik'!A142,-1)))</f>
        <v>NA</v>
      </c>
      <c r="B80" t="e">
        <f t="shared" si="1"/>
        <v>#VALUE!</v>
      </c>
      <c r="C80" s="26">
        <f>'Maandelijks verbruik'!G142</f>
        <v>0</v>
      </c>
      <c r="D80" t="str">
        <f>IF(ISBLANK('Maandelijks verbruik'!A142),"NA",MONTH('Maandelijks verbruik'!A141))</f>
        <v>NA</v>
      </c>
    </row>
    <row r="81" spans="1:4" x14ac:dyDescent="0.2">
      <c r="A81" t="str">
        <f>IF(ISBLANK('Maandelijks verbruik'!A143),"NA",YEAR(EDATE('Maandelijks verbruik'!A143,-1)))</f>
        <v>NA</v>
      </c>
      <c r="B81" t="e">
        <f t="shared" si="1"/>
        <v>#VALUE!</v>
      </c>
      <c r="C81" s="26">
        <f>'Maandelijks verbruik'!G143</f>
        <v>0</v>
      </c>
      <c r="D81" t="str">
        <f>IF(ISBLANK('Maandelijks verbruik'!A143),"NA",MONTH('Maandelijks verbruik'!A142))</f>
        <v>NA</v>
      </c>
    </row>
    <row r="82" spans="1:4" x14ac:dyDescent="0.2">
      <c r="A82" t="str">
        <f>IF(ISBLANK('Maandelijks verbruik'!A144),"NA",YEAR(EDATE('Maandelijks verbruik'!A144,-1)))</f>
        <v>NA</v>
      </c>
      <c r="B82" t="e">
        <f t="shared" si="1"/>
        <v>#VALUE!</v>
      </c>
      <c r="C82" s="26">
        <f>'Maandelijks verbruik'!G144</f>
        <v>0</v>
      </c>
      <c r="D82" t="str">
        <f>IF(ISBLANK('Maandelijks verbruik'!A144),"NA",MONTH('Maandelijks verbruik'!A143))</f>
        <v>NA</v>
      </c>
    </row>
    <row r="83" spans="1:4" x14ac:dyDescent="0.2">
      <c r="A83" t="str">
        <f>IF(ISBLANK('Maandelijks verbruik'!A145),"NA",YEAR(EDATE('Maandelijks verbruik'!A145,-1)))</f>
        <v>NA</v>
      </c>
      <c r="B83" t="e">
        <f t="shared" si="1"/>
        <v>#VALUE!</v>
      </c>
      <c r="C83" s="26">
        <f>'Maandelijks verbruik'!G145</f>
        <v>0</v>
      </c>
      <c r="D83" t="str">
        <f>IF(ISBLANK('Maandelijks verbruik'!A145),"NA",MONTH('Maandelijks verbruik'!A144))</f>
        <v>NA</v>
      </c>
    </row>
    <row r="84" spans="1:4" x14ac:dyDescent="0.2">
      <c r="A84" t="str">
        <f>IF(ISBLANK('Maandelijks verbruik'!A146),"NA",YEAR(EDATE('Maandelijks verbruik'!A146,-1)))</f>
        <v>NA</v>
      </c>
      <c r="B84" t="e">
        <f t="shared" si="1"/>
        <v>#VALUE!</v>
      </c>
      <c r="C84" s="26">
        <f>'Maandelijks verbruik'!G146</f>
        <v>0</v>
      </c>
      <c r="D84" t="str">
        <f>IF(ISBLANK('Maandelijks verbruik'!A146),"NA",MONTH('Maandelijks verbruik'!A145))</f>
        <v>NA</v>
      </c>
    </row>
    <row r="85" spans="1:4" x14ac:dyDescent="0.2">
      <c r="A85" t="str">
        <f>IF(ISBLANK('Maandelijks verbruik'!A147),"NA",YEAR(EDATE('Maandelijks verbruik'!A147,-1)))</f>
        <v>NA</v>
      </c>
      <c r="B85" t="e">
        <f t="shared" si="1"/>
        <v>#VALUE!</v>
      </c>
      <c r="C85" s="26">
        <f>'Maandelijks verbruik'!G147</f>
        <v>0</v>
      </c>
      <c r="D85" t="str">
        <f>IF(ISBLANK('Maandelijks verbruik'!A147),"NA",MONTH('Maandelijks verbruik'!A146))</f>
        <v>NA</v>
      </c>
    </row>
    <row r="86" spans="1:4" x14ac:dyDescent="0.2">
      <c r="A86" t="str">
        <f>IF(ISBLANK('Maandelijks verbruik'!A148),"NA",YEAR(EDATE('Maandelijks verbruik'!A148,-1)))</f>
        <v>NA</v>
      </c>
      <c r="B86" t="e">
        <f t="shared" si="1"/>
        <v>#VALUE!</v>
      </c>
      <c r="C86" s="26">
        <f>'Maandelijks verbruik'!G148</f>
        <v>0</v>
      </c>
      <c r="D86" t="str">
        <f>IF(ISBLANK('Maandelijks verbruik'!A148),"NA",MONTH('Maandelijks verbruik'!A147))</f>
        <v>NA</v>
      </c>
    </row>
    <row r="87" spans="1:4" x14ac:dyDescent="0.2">
      <c r="A87" t="str">
        <f>IF(ISBLANK('Maandelijks verbruik'!A149),"NA",YEAR(EDATE('Maandelijks verbruik'!A149,-1)))</f>
        <v>NA</v>
      </c>
      <c r="B87" t="e">
        <f t="shared" si="1"/>
        <v>#VALUE!</v>
      </c>
      <c r="C87" s="26">
        <f>'Maandelijks verbruik'!G149</f>
        <v>0</v>
      </c>
      <c r="D87" t="str">
        <f>IF(ISBLANK('Maandelijks verbruik'!A149),"NA",MONTH('Maandelijks verbruik'!A148))</f>
        <v>NA</v>
      </c>
    </row>
    <row r="88" spans="1:4" x14ac:dyDescent="0.2">
      <c r="A88" t="str">
        <f>IF(ISBLANK('Maandelijks verbruik'!A150),"NA",YEAR(EDATE('Maandelijks verbruik'!A150,-1)))</f>
        <v>NA</v>
      </c>
      <c r="B88" t="e">
        <f t="shared" si="1"/>
        <v>#VALUE!</v>
      </c>
      <c r="C88" s="26">
        <f>'Maandelijks verbruik'!G150</f>
        <v>0</v>
      </c>
      <c r="D88" t="str">
        <f>IF(ISBLANK('Maandelijks verbruik'!A150),"NA",MONTH('Maandelijks verbruik'!A149))</f>
        <v>NA</v>
      </c>
    </row>
    <row r="89" spans="1:4" x14ac:dyDescent="0.2">
      <c r="A89" t="str">
        <f>IF(ISBLANK('Maandelijks verbruik'!A151),"NA",YEAR(EDATE('Maandelijks verbruik'!A151,-1)))</f>
        <v>NA</v>
      </c>
      <c r="B89" t="e">
        <f t="shared" si="1"/>
        <v>#VALUE!</v>
      </c>
      <c r="C89" s="26">
        <f>'Maandelijks verbruik'!G151</f>
        <v>0</v>
      </c>
      <c r="D89" t="str">
        <f>IF(ISBLANK('Maandelijks verbruik'!A151),"NA",MONTH('Maandelijks verbruik'!A150))</f>
        <v>NA</v>
      </c>
    </row>
    <row r="90" spans="1:4" x14ac:dyDescent="0.2">
      <c r="A90" t="str">
        <f>IF(ISBLANK('Maandelijks verbruik'!A152),"NA",YEAR(EDATE('Maandelijks verbruik'!A152,-1)))</f>
        <v>NA</v>
      </c>
      <c r="B90" t="e">
        <f t="shared" si="1"/>
        <v>#VALUE!</v>
      </c>
      <c r="C90" s="26">
        <f>'Maandelijks verbruik'!G152</f>
        <v>0</v>
      </c>
      <c r="D90" t="str">
        <f>IF(ISBLANK('Maandelijks verbruik'!A152),"NA",MONTH('Maandelijks verbruik'!A151))</f>
        <v>NA</v>
      </c>
    </row>
    <row r="91" spans="1:4" x14ac:dyDescent="0.2">
      <c r="A91" t="str">
        <f>IF(ISBLANK('Maandelijks verbruik'!A153),"NA",YEAR(EDATE('Maandelijks verbruik'!A153,-1)))</f>
        <v>NA</v>
      </c>
      <c r="B91" t="e">
        <f t="shared" si="1"/>
        <v>#VALUE!</v>
      </c>
      <c r="C91" s="26">
        <f>'Maandelijks verbruik'!G153</f>
        <v>0</v>
      </c>
      <c r="D91" t="str">
        <f>IF(ISBLANK('Maandelijks verbruik'!A153),"NA",MONTH('Maandelijks verbruik'!A152))</f>
        <v>NA</v>
      </c>
    </row>
    <row r="92" spans="1:4" x14ac:dyDescent="0.2">
      <c r="A92" t="str">
        <f>IF(ISBLANK('Maandelijks verbruik'!A154),"NA",YEAR(EDATE('Maandelijks verbruik'!A154,-1)))</f>
        <v>NA</v>
      </c>
      <c r="B92" t="e">
        <f t="shared" si="1"/>
        <v>#VALUE!</v>
      </c>
      <c r="C92" s="26">
        <f>'Maandelijks verbruik'!G154</f>
        <v>0</v>
      </c>
      <c r="D92" t="str">
        <f>IF(ISBLANK('Maandelijks verbruik'!A154),"NA",MONTH('Maandelijks verbruik'!A153))</f>
        <v>NA</v>
      </c>
    </row>
    <row r="93" spans="1:4" x14ac:dyDescent="0.2">
      <c r="A93" t="str">
        <f>IF(ISBLANK('Maandelijks verbruik'!A155),"NA",YEAR(EDATE('Maandelijks verbruik'!A155,-1)))</f>
        <v>NA</v>
      </c>
      <c r="B93" t="e">
        <f t="shared" si="1"/>
        <v>#VALUE!</v>
      </c>
      <c r="C93" s="26">
        <f>'Maandelijks verbruik'!G155</f>
        <v>0</v>
      </c>
      <c r="D93" t="str">
        <f>IF(ISBLANK('Maandelijks verbruik'!A155),"NA",MONTH('Maandelijks verbruik'!A154))</f>
        <v>NA</v>
      </c>
    </row>
    <row r="94" spans="1:4" x14ac:dyDescent="0.2">
      <c r="A94" t="str">
        <f>IF(ISBLANK('Maandelijks verbruik'!A156),"NA",YEAR(EDATE('Maandelijks verbruik'!A156,-1)))</f>
        <v>NA</v>
      </c>
      <c r="B94" t="e">
        <f t="shared" si="1"/>
        <v>#VALUE!</v>
      </c>
      <c r="C94" s="26">
        <f>'Maandelijks verbruik'!G156</f>
        <v>0</v>
      </c>
      <c r="D94" t="str">
        <f>IF(ISBLANK('Maandelijks verbruik'!A156),"NA",MONTH('Maandelijks verbruik'!A155))</f>
        <v>NA</v>
      </c>
    </row>
    <row r="95" spans="1:4" x14ac:dyDescent="0.2">
      <c r="A95" t="str">
        <f>IF(ISBLANK('Maandelijks verbruik'!A157),"NA",YEAR(EDATE('Maandelijks verbruik'!A157,-1)))</f>
        <v>NA</v>
      </c>
      <c r="B95" t="e">
        <f t="shared" si="1"/>
        <v>#VALUE!</v>
      </c>
      <c r="C95" s="26">
        <f>'Maandelijks verbruik'!G157</f>
        <v>0</v>
      </c>
      <c r="D95" t="str">
        <f>IF(ISBLANK('Maandelijks verbruik'!A157),"NA",MONTH('Maandelijks verbruik'!A156))</f>
        <v>NA</v>
      </c>
    </row>
    <row r="96" spans="1:4" x14ac:dyDescent="0.2">
      <c r="A96" t="str">
        <f>IF(ISBLANK('Maandelijks verbruik'!A158),"NA",YEAR(EDATE('Maandelijks verbruik'!A158,-1)))</f>
        <v>NA</v>
      </c>
      <c r="B96" t="e">
        <f t="shared" si="1"/>
        <v>#VALUE!</v>
      </c>
      <c r="C96" s="26">
        <f>'Maandelijks verbruik'!G158</f>
        <v>0</v>
      </c>
      <c r="D96" t="str">
        <f>IF(ISBLANK('Maandelijks verbruik'!A158),"NA",MONTH('Maandelijks verbruik'!A157))</f>
        <v>NA</v>
      </c>
    </row>
    <row r="97" spans="1:4" x14ac:dyDescent="0.2">
      <c r="A97" t="str">
        <f>IF(ISBLANK('Maandelijks verbruik'!A159),"NA",YEAR(EDATE('Maandelijks verbruik'!A159,-1)))</f>
        <v>NA</v>
      </c>
      <c r="B97" t="e">
        <f t="shared" si="1"/>
        <v>#VALUE!</v>
      </c>
      <c r="C97" s="26">
        <f>'Maandelijks verbruik'!G159</f>
        <v>0</v>
      </c>
      <c r="D97" t="str">
        <f>IF(ISBLANK('Maandelijks verbruik'!A159),"NA",MONTH('Maandelijks verbruik'!A158))</f>
        <v>NA</v>
      </c>
    </row>
    <row r="98" spans="1:4" x14ac:dyDescent="0.2">
      <c r="A98" t="str">
        <f>IF(ISBLANK('Maandelijks verbruik'!A160),"NA",YEAR(EDATE('Maandelijks verbruik'!A160,-1)))</f>
        <v>NA</v>
      </c>
      <c r="B98" t="e">
        <f t="shared" si="1"/>
        <v>#VALUE!</v>
      </c>
      <c r="C98" s="26">
        <f>'Maandelijks verbruik'!G160</f>
        <v>0</v>
      </c>
      <c r="D98" t="str">
        <f>IF(ISBLANK('Maandelijks verbruik'!A160),"NA",MONTH('Maandelijks verbruik'!A159))</f>
        <v>NA</v>
      </c>
    </row>
    <row r="99" spans="1:4" x14ac:dyDescent="0.2">
      <c r="A99" t="str">
        <f>IF(ISBLANK('Maandelijks verbruik'!A161),"NA",YEAR(EDATE('Maandelijks verbruik'!A161,-1)))</f>
        <v>NA</v>
      </c>
      <c r="B99" t="e">
        <f t="shared" si="1"/>
        <v>#VALUE!</v>
      </c>
      <c r="C99" s="26">
        <f>'Maandelijks verbruik'!G161</f>
        <v>0</v>
      </c>
      <c r="D99" t="str">
        <f>IF(ISBLANK('Maandelijks verbruik'!A161),"NA",MONTH('Maandelijks verbruik'!A160))</f>
        <v>NA</v>
      </c>
    </row>
    <row r="100" spans="1:4" x14ac:dyDescent="0.2">
      <c r="A100" t="str">
        <f>IF(ISBLANK('Maandelijks verbruik'!A162),"NA",YEAR(EDATE('Maandelijks verbruik'!A162,-1)))</f>
        <v>NA</v>
      </c>
      <c r="B100" t="e">
        <f t="shared" si="1"/>
        <v>#VALUE!</v>
      </c>
      <c r="C100" s="26">
        <f>'Maandelijks verbruik'!G162</f>
        <v>0</v>
      </c>
      <c r="D100" t="str">
        <f>IF(ISBLANK('Maandelijks verbruik'!A162),"NA",MONTH('Maandelijks verbruik'!A161))</f>
        <v>NA</v>
      </c>
    </row>
    <row r="101" spans="1:4" x14ac:dyDescent="0.2">
      <c r="A101" t="str">
        <f>IF(ISBLANK('Maandelijks verbruik'!A163),"NA",YEAR(EDATE('Maandelijks verbruik'!A163,-1)))</f>
        <v>NA</v>
      </c>
      <c r="B101" t="e">
        <f t="shared" si="1"/>
        <v>#VALUE!</v>
      </c>
      <c r="C101" s="26">
        <f>'Maandelijks verbruik'!G163</f>
        <v>0</v>
      </c>
      <c r="D101" t="str">
        <f>IF(ISBLANK('Maandelijks verbruik'!A163),"NA",MONTH('Maandelijks verbruik'!A162))</f>
        <v>NA</v>
      </c>
    </row>
    <row r="102" spans="1:4" x14ac:dyDescent="0.2">
      <c r="A102" t="str">
        <f>IF(ISBLANK('Maandelijks verbruik'!A164),"NA",YEAR(EDATE('Maandelijks verbruik'!A164,-1)))</f>
        <v>NA</v>
      </c>
      <c r="B102" t="e">
        <f t="shared" si="1"/>
        <v>#VALUE!</v>
      </c>
      <c r="C102" s="26">
        <f>'Maandelijks verbruik'!G164</f>
        <v>0</v>
      </c>
      <c r="D102" t="str">
        <f>IF(ISBLANK('Maandelijks verbruik'!A164),"NA",MONTH('Maandelijks verbruik'!A163))</f>
        <v>NA</v>
      </c>
    </row>
    <row r="103" spans="1:4" x14ac:dyDescent="0.2">
      <c r="A103" t="str">
        <f>IF(ISBLANK('Maandelijks verbruik'!A165),"NA",YEAR(EDATE('Maandelijks verbruik'!A165,-1)))</f>
        <v>NA</v>
      </c>
      <c r="B103" t="e">
        <f t="shared" si="1"/>
        <v>#VALUE!</v>
      </c>
      <c r="C103" s="26">
        <f>'Maandelijks verbruik'!G165</f>
        <v>0</v>
      </c>
      <c r="D103" t="str">
        <f>IF(ISBLANK('Maandelijks verbruik'!A165),"NA",MONTH('Maandelijks verbruik'!A164))</f>
        <v>NA</v>
      </c>
    </row>
    <row r="104" spans="1:4" x14ac:dyDescent="0.2">
      <c r="A104" t="str">
        <f>IF(ISBLANK('Maandelijks verbruik'!A166),"NA",YEAR(EDATE('Maandelijks verbruik'!A166,-1)))</f>
        <v>NA</v>
      </c>
      <c r="B104" t="e">
        <f t="shared" si="1"/>
        <v>#VALUE!</v>
      </c>
      <c r="C104" s="26">
        <f>'Maandelijks verbruik'!G166</f>
        <v>0</v>
      </c>
      <c r="D104" t="str">
        <f>IF(ISBLANK('Maandelijks verbruik'!A166),"NA",MONTH('Maandelijks verbruik'!A165))</f>
        <v>NA</v>
      </c>
    </row>
    <row r="105" spans="1:4" x14ac:dyDescent="0.2">
      <c r="A105" t="str">
        <f>IF(ISBLANK('Maandelijks verbruik'!A167),"NA",YEAR(EDATE('Maandelijks verbruik'!A167,-1)))</f>
        <v>NA</v>
      </c>
      <c r="B105" t="e">
        <f t="shared" si="1"/>
        <v>#VALUE!</v>
      </c>
      <c r="C105" s="26">
        <f>'Maandelijks verbruik'!G167</f>
        <v>0</v>
      </c>
      <c r="D105" t="str">
        <f>IF(ISBLANK('Maandelijks verbruik'!A167),"NA",MONTH('Maandelijks verbruik'!A166))</f>
        <v>NA</v>
      </c>
    </row>
    <row r="106" spans="1:4" x14ac:dyDescent="0.2">
      <c r="A106" t="str">
        <f>IF(ISBLANK('Maandelijks verbruik'!A168),"NA",YEAR(EDATE('Maandelijks verbruik'!A168,-1)))</f>
        <v>NA</v>
      </c>
      <c r="B106" t="e">
        <f t="shared" si="1"/>
        <v>#VALUE!</v>
      </c>
      <c r="C106" s="26">
        <f>'Maandelijks verbruik'!G168</f>
        <v>0</v>
      </c>
      <c r="D106" t="str">
        <f>IF(ISBLANK('Maandelijks verbruik'!A168),"NA",MONTH('Maandelijks verbruik'!A167))</f>
        <v>NA</v>
      </c>
    </row>
    <row r="107" spans="1:4" x14ac:dyDescent="0.2">
      <c r="A107" t="str">
        <f>IF(ISBLANK('Maandelijks verbruik'!A169),"NA",YEAR(EDATE('Maandelijks verbruik'!A169,-1)))</f>
        <v>NA</v>
      </c>
      <c r="B107" t="e">
        <f t="shared" si="1"/>
        <v>#VALUE!</v>
      </c>
      <c r="C107" s="26">
        <f>'Maandelijks verbruik'!G169</f>
        <v>0</v>
      </c>
      <c r="D107" t="str">
        <f>IF(ISBLANK('Maandelijks verbruik'!A169),"NA",MONTH('Maandelijks verbruik'!A168))</f>
        <v>NA</v>
      </c>
    </row>
    <row r="108" spans="1:4" x14ac:dyDescent="0.2">
      <c r="A108" t="str">
        <f>IF(ISBLANK('Maandelijks verbruik'!A170),"NA",YEAR(EDATE('Maandelijks verbruik'!A170,-1)))</f>
        <v>NA</v>
      </c>
      <c r="B108" t="e">
        <f t="shared" si="1"/>
        <v>#VALUE!</v>
      </c>
      <c r="C108" s="26">
        <f>'Maandelijks verbruik'!G170</f>
        <v>0</v>
      </c>
      <c r="D108" t="str">
        <f>IF(ISBLANK('Maandelijks verbruik'!A170),"NA",MONTH('Maandelijks verbruik'!A169))</f>
        <v>NA</v>
      </c>
    </row>
    <row r="109" spans="1:4" x14ac:dyDescent="0.2">
      <c r="A109" t="str">
        <f>IF(ISBLANK('Maandelijks verbruik'!A171),"NA",YEAR(EDATE('Maandelijks verbruik'!A171,-1)))</f>
        <v>NA</v>
      </c>
      <c r="B109" t="e">
        <f t="shared" si="1"/>
        <v>#VALUE!</v>
      </c>
      <c r="C109" s="26">
        <f>'Maandelijks verbruik'!G171</f>
        <v>0</v>
      </c>
      <c r="D109" t="str">
        <f>IF(ISBLANK('Maandelijks verbruik'!A171),"NA",MONTH('Maandelijks verbruik'!A170))</f>
        <v>NA</v>
      </c>
    </row>
    <row r="110" spans="1:4" x14ac:dyDescent="0.2">
      <c r="A110" t="str">
        <f>IF(ISBLANK('Maandelijks verbruik'!A172),"NA",YEAR(EDATE('Maandelijks verbruik'!A172,-1)))</f>
        <v>NA</v>
      </c>
      <c r="B110" t="e">
        <f t="shared" si="1"/>
        <v>#VALUE!</v>
      </c>
      <c r="C110" s="26">
        <f>'Maandelijks verbruik'!G172</f>
        <v>0</v>
      </c>
      <c r="D110" t="str">
        <f>IF(ISBLANK('Maandelijks verbruik'!A172),"NA",MONTH('Maandelijks verbruik'!A171))</f>
        <v>NA</v>
      </c>
    </row>
    <row r="111" spans="1:4" x14ac:dyDescent="0.2">
      <c r="A111" t="str">
        <f>IF(ISBLANK('Maandelijks verbruik'!A173),"NA",YEAR(EDATE('Maandelijks verbruik'!A173,-1)))</f>
        <v>NA</v>
      </c>
      <c r="B111" t="e">
        <f t="shared" si="1"/>
        <v>#VALUE!</v>
      </c>
      <c r="C111" s="26">
        <f>'Maandelijks verbruik'!G173</f>
        <v>0</v>
      </c>
      <c r="D111" t="str">
        <f>IF(ISBLANK('Maandelijks verbruik'!A173),"NA",MONTH('Maandelijks verbruik'!A172))</f>
        <v>NA</v>
      </c>
    </row>
    <row r="112" spans="1:4" x14ac:dyDescent="0.2">
      <c r="A112" t="str">
        <f>IF(ISBLANK('Maandelijks verbruik'!A174),"NA",YEAR(EDATE('Maandelijks verbruik'!A174,-1)))</f>
        <v>NA</v>
      </c>
      <c r="B112" t="e">
        <f t="shared" si="1"/>
        <v>#VALUE!</v>
      </c>
      <c r="C112" s="26">
        <f>'Maandelijks verbruik'!G174</f>
        <v>0</v>
      </c>
      <c r="D112" t="str">
        <f>IF(ISBLANK('Maandelijks verbruik'!A174),"NA",MONTH('Maandelijks verbruik'!A173))</f>
        <v>NA</v>
      </c>
    </row>
    <row r="113" spans="1:4" x14ac:dyDescent="0.2">
      <c r="A113" t="str">
        <f>IF(ISBLANK('Maandelijks verbruik'!A175),"NA",YEAR(EDATE('Maandelijks verbruik'!A175,-1)))</f>
        <v>NA</v>
      </c>
      <c r="B113" t="e">
        <f t="shared" si="1"/>
        <v>#VALUE!</v>
      </c>
      <c r="C113" s="26">
        <f>'Maandelijks verbruik'!G175</f>
        <v>0</v>
      </c>
      <c r="D113" t="str">
        <f>IF(ISBLANK('Maandelijks verbruik'!A175),"NA",MONTH('Maandelijks verbruik'!A174))</f>
        <v>NA</v>
      </c>
    </row>
    <row r="114" spans="1:4" x14ac:dyDescent="0.2">
      <c r="A114" t="str">
        <f>IF(ISBLANK('Maandelijks verbruik'!A176),"NA",YEAR(EDATE('Maandelijks verbruik'!A176,-1)))</f>
        <v>NA</v>
      </c>
      <c r="B114" t="e">
        <f t="shared" si="1"/>
        <v>#VALUE!</v>
      </c>
      <c r="C114" s="26">
        <f>'Maandelijks verbruik'!G176</f>
        <v>0</v>
      </c>
      <c r="D114" t="str">
        <f>IF(ISBLANK('Maandelijks verbruik'!A176),"NA",MONTH('Maandelijks verbruik'!A175))</f>
        <v>NA</v>
      </c>
    </row>
    <row r="115" spans="1:4" x14ac:dyDescent="0.2">
      <c r="A115" t="str">
        <f>IF(ISBLANK('Maandelijks verbruik'!A177),"NA",YEAR(EDATE('Maandelijks verbruik'!A177,-1)))</f>
        <v>NA</v>
      </c>
      <c r="B115" t="e">
        <f t="shared" si="1"/>
        <v>#VALUE!</v>
      </c>
      <c r="C115" s="26">
        <f>'Maandelijks verbruik'!G177</f>
        <v>0</v>
      </c>
      <c r="D115" t="str">
        <f>IF(ISBLANK('Maandelijks verbruik'!A177),"NA",MONTH('Maandelijks verbruik'!A176))</f>
        <v>NA</v>
      </c>
    </row>
    <row r="116" spans="1:4" x14ac:dyDescent="0.2">
      <c r="A116" t="str">
        <f>IF(ISBLANK('Maandelijks verbruik'!A178),"NA",YEAR(EDATE('Maandelijks verbruik'!A178,-1)))</f>
        <v>NA</v>
      </c>
      <c r="B116" t="e">
        <f t="shared" si="1"/>
        <v>#VALUE!</v>
      </c>
      <c r="C116" s="26">
        <f>'Maandelijks verbruik'!G178</f>
        <v>0</v>
      </c>
      <c r="D116" t="str">
        <f>IF(ISBLANK('Maandelijks verbruik'!A178),"NA",MONTH('Maandelijks verbruik'!A177))</f>
        <v>NA</v>
      </c>
    </row>
    <row r="117" spans="1:4" x14ac:dyDescent="0.2">
      <c r="A117" t="str">
        <f>IF(ISBLANK('Maandelijks verbruik'!A179),"NA",YEAR(EDATE('Maandelijks verbruik'!A179,-1)))</f>
        <v>NA</v>
      </c>
      <c r="B117" t="e">
        <f t="shared" si="1"/>
        <v>#VALUE!</v>
      </c>
      <c r="C117" s="26">
        <f>'Maandelijks verbruik'!G179</f>
        <v>0</v>
      </c>
      <c r="D117" t="str">
        <f>IF(ISBLANK('Maandelijks verbruik'!A179),"NA",MONTH('Maandelijks verbruik'!A178))</f>
        <v>NA</v>
      </c>
    </row>
    <row r="118" spans="1:4" x14ac:dyDescent="0.2">
      <c r="A118" t="str">
        <f>IF(ISBLANK('Maandelijks verbruik'!A180),"NA",YEAR(EDATE('Maandelijks verbruik'!A180,-1)))</f>
        <v>NA</v>
      </c>
      <c r="B118" t="e">
        <f t="shared" si="1"/>
        <v>#VALUE!</v>
      </c>
      <c r="C118" s="26">
        <f>'Maandelijks verbruik'!G180</f>
        <v>0</v>
      </c>
      <c r="D118" t="str">
        <f>IF(ISBLANK('Maandelijks verbruik'!A180),"NA",MONTH('Maandelijks verbruik'!A179))</f>
        <v>NA</v>
      </c>
    </row>
    <row r="119" spans="1:4" x14ac:dyDescent="0.2">
      <c r="A119" t="str">
        <f>IF(ISBLANK('Maandelijks verbruik'!A181),"NA",YEAR(EDATE('Maandelijks verbruik'!A181,-1)))</f>
        <v>NA</v>
      </c>
      <c r="B119" t="e">
        <f t="shared" si="1"/>
        <v>#VALUE!</v>
      </c>
      <c r="C119" s="26">
        <f>'Maandelijks verbruik'!G181</f>
        <v>0</v>
      </c>
      <c r="D119" t="str">
        <f>IF(ISBLANK('Maandelijks verbruik'!A181),"NA",MONTH('Maandelijks verbruik'!A180))</f>
        <v>NA</v>
      </c>
    </row>
    <row r="120" spans="1:4" x14ac:dyDescent="0.2">
      <c r="A120" t="str">
        <f>IF(ISBLANK('Maandelijks verbruik'!A182),"NA",YEAR(EDATE('Maandelijks verbruik'!A182,-1)))</f>
        <v>NA</v>
      </c>
      <c r="B120" t="e">
        <f t="shared" si="1"/>
        <v>#VALUE!</v>
      </c>
      <c r="C120" s="26">
        <f>'Maandelijks verbruik'!G182</f>
        <v>0</v>
      </c>
      <c r="D120" t="str">
        <f>IF(ISBLANK('Maandelijks verbruik'!A182),"NA",MONTH('Maandelijks verbruik'!A181))</f>
        <v>NA</v>
      </c>
    </row>
    <row r="121" spans="1:4" x14ac:dyDescent="0.2">
      <c r="A121" t="str">
        <f>IF(ISBLANK('Maandelijks verbruik'!A183),"NA",YEAR(EDATE('Maandelijks verbruik'!A183,-1)))</f>
        <v>NA</v>
      </c>
      <c r="B121" t="e">
        <f t="shared" si="1"/>
        <v>#VALUE!</v>
      </c>
      <c r="C121" s="26">
        <f>'Maandelijks verbruik'!G183</f>
        <v>0</v>
      </c>
      <c r="D121" t="str">
        <f>IF(ISBLANK('Maandelijks verbruik'!A183),"NA",MONTH('Maandelijks verbruik'!A182))</f>
        <v>NA</v>
      </c>
    </row>
    <row r="122" spans="1:4" x14ac:dyDescent="0.2">
      <c r="A122" t="str">
        <f>IF(ISBLANK('Maandelijks verbruik'!A184),"NA",YEAR(EDATE('Maandelijks verbruik'!A184,-1)))</f>
        <v>NA</v>
      </c>
      <c r="B122" t="e">
        <f t="shared" si="1"/>
        <v>#VALUE!</v>
      </c>
      <c r="C122" s="26">
        <f>'Maandelijks verbruik'!G184</f>
        <v>0</v>
      </c>
      <c r="D122" t="str">
        <f>IF(ISBLANK('Maandelijks verbruik'!A184),"NA",MONTH('Maandelijks verbruik'!A183))</f>
        <v>NA</v>
      </c>
    </row>
    <row r="123" spans="1:4" x14ac:dyDescent="0.2">
      <c r="A123" t="str">
        <f>IF(ISBLANK('Maandelijks verbruik'!A185),"NA",YEAR(EDATE('Maandelijks verbruik'!A185,-1)))</f>
        <v>NA</v>
      </c>
      <c r="B123" t="e">
        <f t="shared" si="1"/>
        <v>#VALUE!</v>
      </c>
      <c r="C123" s="26">
        <f>'Maandelijks verbruik'!G185</f>
        <v>0</v>
      </c>
      <c r="D123" t="str">
        <f>IF(ISBLANK('Maandelijks verbruik'!A185),"NA",MONTH('Maandelijks verbruik'!A184))</f>
        <v>NA</v>
      </c>
    </row>
    <row r="124" spans="1:4" x14ac:dyDescent="0.2">
      <c r="A124" t="str">
        <f>IF(ISBLANK('Maandelijks verbruik'!A186),"NA",YEAR(EDATE('Maandelijks verbruik'!A186,-1)))</f>
        <v>NA</v>
      </c>
      <c r="B124" t="e">
        <f t="shared" si="1"/>
        <v>#VALUE!</v>
      </c>
      <c r="C124" s="26">
        <f>'Maandelijks verbruik'!G186</f>
        <v>0</v>
      </c>
      <c r="D124" t="str">
        <f>IF(ISBLANK('Maandelijks verbruik'!A186),"NA",MONTH('Maandelijks verbruik'!A185))</f>
        <v>NA</v>
      </c>
    </row>
    <row r="125" spans="1:4" x14ac:dyDescent="0.2">
      <c r="A125" t="str">
        <f>IF(ISBLANK('Maandelijks verbruik'!A187),"NA",YEAR(EDATE('Maandelijks verbruik'!A187,-1)))</f>
        <v>NA</v>
      </c>
      <c r="B125" t="e">
        <f t="shared" si="1"/>
        <v>#VALUE!</v>
      </c>
      <c r="C125" s="26">
        <f>'Maandelijks verbruik'!G187</f>
        <v>0</v>
      </c>
      <c r="D125" t="str">
        <f>IF(ISBLANK('Maandelijks verbruik'!A187),"NA",MONTH('Maandelijks verbruik'!A186))</f>
        <v>NA</v>
      </c>
    </row>
    <row r="126" spans="1:4" x14ac:dyDescent="0.2">
      <c r="A126" t="str">
        <f>IF(ISBLANK('Maandelijks verbruik'!A188),"NA",YEAR(EDATE('Maandelijks verbruik'!A188,-1)))</f>
        <v>NA</v>
      </c>
      <c r="B126" t="e">
        <f t="shared" si="1"/>
        <v>#VALUE!</v>
      </c>
      <c r="C126" s="26">
        <f>'Maandelijks verbruik'!G188</f>
        <v>0</v>
      </c>
      <c r="D126" t="str">
        <f>IF(ISBLANK('Maandelijks verbruik'!A188),"NA",MONTH('Maandelijks verbruik'!A187))</f>
        <v>NA</v>
      </c>
    </row>
    <row r="127" spans="1:4" x14ac:dyDescent="0.2">
      <c r="A127" t="str">
        <f>IF(ISBLANK('Maandelijks verbruik'!A189),"NA",YEAR(EDATE('Maandelijks verbruik'!A189,-1)))</f>
        <v>NA</v>
      </c>
      <c r="B127" t="e">
        <f t="shared" si="1"/>
        <v>#VALUE!</v>
      </c>
      <c r="C127" s="26">
        <f>'Maandelijks verbruik'!G189</f>
        <v>0</v>
      </c>
      <c r="D127" t="str">
        <f>IF(ISBLANK('Maandelijks verbruik'!A189),"NA",MONTH('Maandelijks verbruik'!A188))</f>
        <v>NA</v>
      </c>
    </row>
    <row r="128" spans="1:4" x14ac:dyDescent="0.2">
      <c r="A128" t="str">
        <f>IF(ISBLANK('Maandelijks verbruik'!A190),"NA",YEAR(EDATE('Maandelijks verbruik'!A190,-1)))</f>
        <v>NA</v>
      </c>
      <c r="B128" t="e">
        <f t="shared" si="1"/>
        <v>#VALUE!</v>
      </c>
      <c r="C128" s="26">
        <f>'Maandelijks verbruik'!G190</f>
        <v>0</v>
      </c>
      <c r="D128" t="str">
        <f>IF(ISBLANK('Maandelijks verbruik'!A190),"NA",MONTH('Maandelijks verbruik'!A189))</f>
        <v>NA</v>
      </c>
    </row>
    <row r="129" spans="1:4" x14ac:dyDescent="0.2">
      <c r="A129" t="str">
        <f>IF(ISBLANK('Maandelijks verbruik'!A191),"NA",YEAR(EDATE('Maandelijks verbruik'!A191,-1)))</f>
        <v>NA</v>
      </c>
      <c r="B129" t="e">
        <f t="shared" si="1"/>
        <v>#VALUE!</v>
      </c>
      <c r="C129" s="26">
        <f>'Maandelijks verbruik'!G191</f>
        <v>0</v>
      </c>
      <c r="D129" t="str">
        <f>IF(ISBLANK('Maandelijks verbruik'!A191),"NA",MONTH('Maandelijks verbruik'!A190))</f>
        <v>NA</v>
      </c>
    </row>
    <row r="130" spans="1:4" x14ac:dyDescent="0.2">
      <c r="A130" t="str">
        <f>IF(ISBLANK('Maandelijks verbruik'!A192),"NA",YEAR(EDATE('Maandelijks verbruik'!A192,-1)))</f>
        <v>NA</v>
      </c>
      <c r="B130" t="e">
        <f t="shared" si="1"/>
        <v>#VALUE!</v>
      </c>
      <c r="C130" s="26">
        <f>'Maandelijks verbruik'!G192</f>
        <v>0</v>
      </c>
      <c r="D130" t="str">
        <f>IF(ISBLANK('Maandelijks verbruik'!A192),"NA",MONTH('Maandelijks verbruik'!A191))</f>
        <v>NA</v>
      </c>
    </row>
    <row r="131" spans="1:4" x14ac:dyDescent="0.2">
      <c r="A131" t="str">
        <f>IF(ISBLANK('Maandelijks verbruik'!A193),"NA",YEAR(EDATE('Maandelijks verbruik'!A193,-1)))</f>
        <v>NA</v>
      </c>
      <c r="B131" t="e">
        <f t="shared" ref="B131:B184" si="2">TEXT(DATE(2000,D131,1),"mmmm")</f>
        <v>#VALUE!</v>
      </c>
      <c r="C131" s="26">
        <f>'Maandelijks verbruik'!G193</f>
        <v>0</v>
      </c>
      <c r="D131" t="str">
        <f>IF(ISBLANK('Maandelijks verbruik'!A193),"NA",MONTH('Maandelijks verbruik'!A192))</f>
        <v>NA</v>
      </c>
    </row>
    <row r="132" spans="1:4" x14ac:dyDescent="0.2">
      <c r="A132" t="str">
        <f>IF(ISBLANK('Maandelijks verbruik'!A194),"NA",YEAR(EDATE('Maandelijks verbruik'!A194,-1)))</f>
        <v>NA</v>
      </c>
      <c r="B132" t="e">
        <f t="shared" si="2"/>
        <v>#VALUE!</v>
      </c>
      <c r="C132" s="26">
        <f>'Maandelijks verbruik'!G194</f>
        <v>0</v>
      </c>
      <c r="D132" t="str">
        <f>IF(ISBLANK('Maandelijks verbruik'!A194),"NA",MONTH('Maandelijks verbruik'!A193))</f>
        <v>NA</v>
      </c>
    </row>
    <row r="133" spans="1:4" x14ac:dyDescent="0.2">
      <c r="A133" t="str">
        <f>IF(ISBLANK('Maandelijks verbruik'!A195),"NA",YEAR(EDATE('Maandelijks verbruik'!A195,-1)))</f>
        <v>NA</v>
      </c>
      <c r="B133" t="e">
        <f t="shared" si="2"/>
        <v>#VALUE!</v>
      </c>
      <c r="C133" s="26">
        <f>'Maandelijks verbruik'!G195</f>
        <v>0</v>
      </c>
      <c r="D133" t="str">
        <f>IF(ISBLANK('Maandelijks verbruik'!A195),"NA",MONTH('Maandelijks verbruik'!A194))</f>
        <v>NA</v>
      </c>
    </row>
    <row r="134" spans="1:4" x14ac:dyDescent="0.2">
      <c r="A134" t="str">
        <f>IF(ISBLANK('Maandelijks verbruik'!A196),"NA",YEAR(EDATE('Maandelijks verbruik'!A196,-1)))</f>
        <v>NA</v>
      </c>
      <c r="B134" t="e">
        <f t="shared" si="2"/>
        <v>#VALUE!</v>
      </c>
      <c r="C134" s="26">
        <f>'Maandelijks verbruik'!G196</f>
        <v>0</v>
      </c>
      <c r="D134" t="str">
        <f>IF(ISBLANK('Maandelijks verbruik'!A196),"NA",MONTH('Maandelijks verbruik'!A195))</f>
        <v>NA</v>
      </c>
    </row>
    <row r="135" spans="1:4" x14ac:dyDescent="0.2">
      <c r="A135" t="str">
        <f>IF(ISBLANK('Maandelijks verbruik'!A197),"NA",YEAR(EDATE('Maandelijks verbruik'!A197,-1)))</f>
        <v>NA</v>
      </c>
      <c r="B135" t="e">
        <f t="shared" si="2"/>
        <v>#VALUE!</v>
      </c>
      <c r="C135" s="26">
        <f>'Maandelijks verbruik'!G197</f>
        <v>0</v>
      </c>
      <c r="D135" t="str">
        <f>IF(ISBLANK('Maandelijks verbruik'!A197),"NA",MONTH('Maandelijks verbruik'!A196))</f>
        <v>NA</v>
      </c>
    </row>
    <row r="136" spans="1:4" x14ac:dyDescent="0.2">
      <c r="A136" t="str">
        <f>IF(ISBLANK('Maandelijks verbruik'!A198),"NA",YEAR(EDATE('Maandelijks verbruik'!A198,-1)))</f>
        <v>NA</v>
      </c>
      <c r="B136" t="e">
        <f t="shared" si="2"/>
        <v>#VALUE!</v>
      </c>
      <c r="C136" s="26">
        <f>'Maandelijks verbruik'!G198</f>
        <v>0</v>
      </c>
      <c r="D136" t="str">
        <f>IF(ISBLANK('Maandelijks verbruik'!A198),"NA",MONTH('Maandelijks verbruik'!A197))</f>
        <v>NA</v>
      </c>
    </row>
    <row r="137" spans="1:4" x14ac:dyDescent="0.2">
      <c r="A137" t="str">
        <f>IF(ISBLANK('Maandelijks verbruik'!A199),"NA",YEAR(EDATE('Maandelijks verbruik'!A199,-1)))</f>
        <v>NA</v>
      </c>
      <c r="B137" t="e">
        <f t="shared" si="2"/>
        <v>#VALUE!</v>
      </c>
      <c r="C137" s="26">
        <f>'Maandelijks verbruik'!G199</f>
        <v>0</v>
      </c>
      <c r="D137" t="str">
        <f>IF(ISBLANK('Maandelijks verbruik'!A199),"NA",MONTH('Maandelijks verbruik'!A198))</f>
        <v>NA</v>
      </c>
    </row>
    <row r="138" spans="1:4" x14ac:dyDescent="0.2">
      <c r="A138" t="str">
        <f>IF(ISBLANK('Maandelijks verbruik'!A200),"NA",YEAR(EDATE('Maandelijks verbruik'!A200,-1)))</f>
        <v>NA</v>
      </c>
      <c r="B138" t="e">
        <f t="shared" si="2"/>
        <v>#VALUE!</v>
      </c>
      <c r="C138" s="26">
        <f>'Maandelijks verbruik'!G200</f>
        <v>0</v>
      </c>
      <c r="D138" t="str">
        <f>IF(ISBLANK('Maandelijks verbruik'!A200),"NA",MONTH('Maandelijks verbruik'!A199))</f>
        <v>NA</v>
      </c>
    </row>
    <row r="139" spans="1:4" x14ac:dyDescent="0.2">
      <c r="A139" t="str">
        <f>IF(ISBLANK('Maandelijks verbruik'!A201),"NA",YEAR(EDATE('Maandelijks verbruik'!A201,-1)))</f>
        <v>NA</v>
      </c>
      <c r="B139" t="e">
        <f t="shared" si="2"/>
        <v>#VALUE!</v>
      </c>
      <c r="C139" s="26">
        <f>'Maandelijks verbruik'!G201</f>
        <v>0</v>
      </c>
      <c r="D139" t="str">
        <f>IF(ISBLANK('Maandelijks verbruik'!A201),"NA",MONTH('Maandelijks verbruik'!A200))</f>
        <v>NA</v>
      </c>
    </row>
    <row r="140" spans="1:4" x14ac:dyDescent="0.2">
      <c r="A140" t="str">
        <f>IF(ISBLANK('Maandelijks verbruik'!A202),"NA",YEAR(EDATE('Maandelijks verbruik'!A202,-1)))</f>
        <v>NA</v>
      </c>
      <c r="B140" t="e">
        <f t="shared" si="2"/>
        <v>#VALUE!</v>
      </c>
      <c r="C140" s="26">
        <f>'Maandelijks verbruik'!G202</f>
        <v>0</v>
      </c>
      <c r="D140" t="str">
        <f>IF(ISBLANK('Maandelijks verbruik'!A202),"NA",MONTH('Maandelijks verbruik'!A201))</f>
        <v>NA</v>
      </c>
    </row>
    <row r="141" spans="1:4" x14ac:dyDescent="0.2">
      <c r="A141" t="str">
        <f>IF(ISBLANK('Maandelijks verbruik'!A203),"NA",YEAR(EDATE('Maandelijks verbruik'!A203,-1)))</f>
        <v>NA</v>
      </c>
      <c r="B141" t="e">
        <f t="shared" si="2"/>
        <v>#VALUE!</v>
      </c>
      <c r="C141" s="26">
        <f>'Maandelijks verbruik'!G203</f>
        <v>0</v>
      </c>
      <c r="D141" t="str">
        <f>IF(ISBLANK('Maandelijks verbruik'!A203),"NA",MONTH('Maandelijks verbruik'!A202))</f>
        <v>NA</v>
      </c>
    </row>
    <row r="142" spans="1:4" x14ac:dyDescent="0.2">
      <c r="A142" t="str">
        <f>IF(ISBLANK('Maandelijks verbruik'!A204),"NA",YEAR(EDATE('Maandelijks verbruik'!A204,-1)))</f>
        <v>NA</v>
      </c>
      <c r="B142" t="e">
        <f t="shared" si="2"/>
        <v>#VALUE!</v>
      </c>
      <c r="C142" s="26">
        <f>'Maandelijks verbruik'!G204</f>
        <v>0</v>
      </c>
      <c r="D142" t="str">
        <f>IF(ISBLANK('Maandelijks verbruik'!A204),"NA",MONTH('Maandelijks verbruik'!A203))</f>
        <v>NA</v>
      </c>
    </row>
    <row r="143" spans="1:4" x14ac:dyDescent="0.2">
      <c r="A143" t="str">
        <f>IF(ISBLANK('Maandelijks verbruik'!A205),"NA",YEAR(EDATE('Maandelijks verbruik'!A205,-1)))</f>
        <v>NA</v>
      </c>
      <c r="B143" t="e">
        <f t="shared" si="2"/>
        <v>#VALUE!</v>
      </c>
      <c r="C143" s="26">
        <f>'Maandelijks verbruik'!G205</f>
        <v>0</v>
      </c>
      <c r="D143" t="str">
        <f>IF(ISBLANK('Maandelijks verbruik'!A205),"NA",MONTH('Maandelijks verbruik'!A204))</f>
        <v>NA</v>
      </c>
    </row>
    <row r="144" spans="1:4" x14ac:dyDescent="0.2">
      <c r="A144" t="str">
        <f>IF(ISBLANK('Maandelijks verbruik'!A206),"NA",YEAR(EDATE('Maandelijks verbruik'!A206,-1)))</f>
        <v>NA</v>
      </c>
      <c r="B144" t="e">
        <f t="shared" si="2"/>
        <v>#VALUE!</v>
      </c>
      <c r="C144" s="26">
        <f>'Maandelijks verbruik'!G206</f>
        <v>0</v>
      </c>
      <c r="D144" t="str">
        <f>IF(ISBLANK('Maandelijks verbruik'!A206),"NA",MONTH('Maandelijks verbruik'!A205))</f>
        <v>NA</v>
      </c>
    </row>
    <row r="145" spans="1:4" x14ac:dyDescent="0.2">
      <c r="A145" t="str">
        <f>IF(ISBLANK('Maandelijks verbruik'!A207),"NA",YEAR(EDATE('Maandelijks verbruik'!A207,-1)))</f>
        <v>NA</v>
      </c>
      <c r="B145" t="e">
        <f t="shared" si="2"/>
        <v>#VALUE!</v>
      </c>
      <c r="C145" s="26">
        <f>'Maandelijks verbruik'!G207</f>
        <v>0</v>
      </c>
      <c r="D145" t="str">
        <f>IF(ISBLANK('Maandelijks verbruik'!A207),"NA",MONTH('Maandelijks verbruik'!A206))</f>
        <v>NA</v>
      </c>
    </row>
    <row r="146" spans="1:4" x14ac:dyDescent="0.2">
      <c r="A146" t="str">
        <f>IF(ISBLANK('Maandelijks verbruik'!A208),"NA",YEAR(EDATE('Maandelijks verbruik'!A208,-1)))</f>
        <v>NA</v>
      </c>
      <c r="B146" t="e">
        <f t="shared" si="2"/>
        <v>#VALUE!</v>
      </c>
      <c r="C146" s="26">
        <f>'Maandelijks verbruik'!G208</f>
        <v>0</v>
      </c>
      <c r="D146" t="str">
        <f>IF(ISBLANK('Maandelijks verbruik'!A208),"NA",MONTH('Maandelijks verbruik'!A207))</f>
        <v>NA</v>
      </c>
    </row>
    <row r="147" spans="1:4" x14ac:dyDescent="0.2">
      <c r="A147" t="str">
        <f>IF(ISBLANK('Maandelijks verbruik'!A209),"NA",YEAR(EDATE('Maandelijks verbruik'!A209,-1)))</f>
        <v>NA</v>
      </c>
      <c r="B147" t="e">
        <f t="shared" si="2"/>
        <v>#VALUE!</v>
      </c>
      <c r="C147" s="26">
        <f>'Maandelijks verbruik'!G209</f>
        <v>0</v>
      </c>
      <c r="D147" t="str">
        <f>IF(ISBLANK('Maandelijks verbruik'!A209),"NA",MONTH('Maandelijks verbruik'!A208))</f>
        <v>NA</v>
      </c>
    </row>
    <row r="148" spans="1:4" x14ac:dyDescent="0.2">
      <c r="A148" t="str">
        <f>IF(ISBLANK('Maandelijks verbruik'!A210),"NA",YEAR(EDATE('Maandelijks verbruik'!A210,-1)))</f>
        <v>NA</v>
      </c>
      <c r="B148" t="e">
        <f t="shared" si="2"/>
        <v>#VALUE!</v>
      </c>
      <c r="C148" s="26">
        <f>'Maandelijks verbruik'!G210</f>
        <v>0</v>
      </c>
      <c r="D148" t="str">
        <f>IF(ISBLANK('Maandelijks verbruik'!A210),"NA",MONTH('Maandelijks verbruik'!A209))</f>
        <v>NA</v>
      </c>
    </row>
    <row r="149" spans="1:4" x14ac:dyDescent="0.2">
      <c r="A149" t="str">
        <f>IF(ISBLANK('Maandelijks verbruik'!A211),"NA",YEAR(EDATE('Maandelijks verbruik'!A211,-1)))</f>
        <v>NA</v>
      </c>
      <c r="B149" t="e">
        <f t="shared" si="2"/>
        <v>#VALUE!</v>
      </c>
      <c r="C149" s="26">
        <f>'Maandelijks verbruik'!G211</f>
        <v>0</v>
      </c>
      <c r="D149" t="str">
        <f>IF(ISBLANK('Maandelijks verbruik'!A211),"NA",MONTH('Maandelijks verbruik'!A210))</f>
        <v>NA</v>
      </c>
    </row>
    <row r="150" spans="1:4" x14ac:dyDescent="0.2">
      <c r="A150" t="str">
        <f>IF(ISBLANK('Maandelijks verbruik'!A212),"NA",YEAR(EDATE('Maandelijks verbruik'!A212,-1)))</f>
        <v>NA</v>
      </c>
      <c r="B150" t="e">
        <f t="shared" si="2"/>
        <v>#VALUE!</v>
      </c>
      <c r="C150" s="26">
        <f>'Maandelijks verbruik'!G212</f>
        <v>0</v>
      </c>
      <c r="D150" t="str">
        <f>IF(ISBLANK('Maandelijks verbruik'!A212),"NA",MONTH('Maandelijks verbruik'!A211))</f>
        <v>NA</v>
      </c>
    </row>
    <row r="151" spans="1:4" x14ac:dyDescent="0.2">
      <c r="A151" t="str">
        <f>IF(ISBLANK('Maandelijks verbruik'!A213),"NA",YEAR(EDATE('Maandelijks verbruik'!A213,-1)))</f>
        <v>NA</v>
      </c>
      <c r="B151" t="e">
        <f t="shared" si="2"/>
        <v>#VALUE!</v>
      </c>
      <c r="C151" s="26">
        <f>'Maandelijks verbruik'!G213</f>
        <v>0</v>
      </c>
      <c r="D151" t="str">
        <f>IF(ISBLANK('Maandelijks verbruik'!A213),"NA",MONTH('Maandelijks verbruik'!A212))</f>
        <v>NA</v>
      </c>
    </row>
    <row r="152" spans="1:4" x14ac:dyDescent="0.2">
      <c r="A152" t="str">
        <f>IF(ISBLANK('Maandelijks verbruik'!A214),"NA",YEAR(EDATE('Maandelijks verbruik'!A214,-1)))</f>
        <v>NA</v>
      </c>
      <c r="B152" t="e">
        <f t="shared" si="2"/>
        <v>#VALUE!</v>
      </c>
      <c r="C152" s="26">
        <f>'Maandelijks verbruik'!G214</f>
        <v>0</v>
      </c>
      <c r="D152" t="str">
        <f>IF(ISBLANK('Maandelijks verbruik'!A214),"NA",MONTH('Maandelijks verbruik'!A213))</f>
        <v>NA</v>
      </c>
    </row>
    <row r="153" spans="1:4" x14ac:dyDescent="0.2">
      <c r="A153" t="str">
        <f>IF(ISBLANK('Maandelijks verbruik'!A215),"NA",YEAR(EDATE('Maandelijks verbruik'!A215,-1)))</f>
        <v>NA</v>
      </c>
      <c r="B153" t="e">
        <f t="shared" si="2"/>
        <v>#VALUE!</v>
      </c>
      <c r="C153" s="26">
        <f>'Maandelijks verbruik'!G215</f>
        <v>0</v>
      </c>
      <c r="D153" t="str">
        <f>IF(ISBLANK('Maandelijks verbruik'!A215),"NA",MONTH('Maandelijks verbruik'!A214))</f>
        <v>NA</v>
      </c>
    </row>
    <row r="154" spans="1:4" x14ac:dyDescent="0.2">
      <c r="A154" t="str">
        <f>IF(ISBLANK('Maandelijks verbruik'!A216),"NA",YEAR(EDATE('Maandelijks verbruik'!A216,-1)))</f>
        <v>NA</v>
      </c>
      <c r="B154" t="e">
        <f t="shared" si="2"/>
        <v>#VALUE!</v>
      </c>
      <c r="C154" s="26">
        <f>'Maandelijks verbruik'!G216</f>
        <v>0</v>
      </c>
      <c r="D154" t="str">
        <f>IF(ISBLANK('Maandelijks verbruik'!A216),"NA",MONTH('Maandelijks verbruik'!A215))</f>
        <v>NA</v>
      </c>
    </row>
    <row r="155" spans="1:4" x14ac:dyDescent="0.2">
      <c r="A155" t="str">
        <f>IF(ISBLANK('Maandelijks verbruik'!A217),"NA",YEAR(EDATE('Maandelijks verbruik'!A217,-1)))</f>
        <v>NA</v>
      </c>
      <c r="B155" t="e">
        <f t="shared" si="2"/>
        <v>#VALUE!</v>
      </c>
      <c r="C155" s="26">
        <f>'Maandelijks verbruik'!G217</f>
        <v>0</v>
      </c>
      <c r="D155" t="str">
        <f>IF(ISBLANK('Maandelijks verbruik'!A217),"NA",MONTH('Maandelijks verbruik'!A216))</f>
        <v>NA</v>
      </c>
    </row>
    <row r="156" spans="1:4" x14ac:dyDescent="0.2">
      <c r="A156" t="str">
        <f>IF(ISBLANK('Maandelijks verbruik'!A218),"NA",YEAR(EDATE('Maandelijks verbruik'!A218,-1)))</f>
        <v>NA</v>
      </c>
      <c r="B156" t="e">
        <f t="shared" si="2"/>
        <v>#VALUE!</v>
      </c>
      <c r="C156" s="26">
        <f>'Maandelijks verbruik'!G218</f>
        <v>0</v>
      </c>
      <c r="D156" t="str">
        <f>IF(ISBLANK('Maandelijks verbruik'!A218),"NA",MONTH('Maandelijks verbruik'!A217))</f>
        <v>NA</v>
      </c>
    </row>
    <row r="157" spans="1:4" x14ac:dyDescent="0.2">
      <c r="A157" t="str">
        <f>IF(ISBLANK('Maandelijks verbruik'!A219),"NA",YEAR(EDATE('Maandelijks verbruik'!A219,-1)))</f>
        <v>NA</v>
      </c>
      <c r="B157" t="e">
        <f t="shared" si="2"/>
        <v>#VALUE!</v>
      </c>
      <c r="C157" s="26">
        <f>'Maandelijks verbruik'!G219</f>
        <v>0</v>
      </c>
      <c r="D157" t="str">
        <f>IF(ISBLANK('Maandelijks verbruik'!A219),"NA",MONTH('Maandelijks verbruik'!A218))</f>
        <v>NA</v>
      </c>
    </row>
    <row r="158" spans="1:4" x14ac:dyDescent="0.2">
      <c r="A158" t="str">
        <f>IF(ISBLANK('Maandelijks verbruik'!A220),"NA",YEAR(EDATE('Maandelijks verbruik'!A220,-1)))</f>
        <v>NA</v>
      </c>
      <c r="B158" t="e">
        <f t="shared" si="2"/>
        <v>#VALUE!</v>
      </c>
      <c r="C158" s="26">
        <f>'Maandelijks verbruik'!G220</f>
        <v>0</v>
      </c>
      <c r="D158" t="str">
        <f>IF(ISBLANK('Maandelijks verbruik'!A220),"NA",MONTH('Maandelijks verbruik'!A219))</f>
        <v>NA</v>
      </c>
    </row>
    <row r="159" spans="1:4" x14ac:dyDescent="0.2">
      <c r="A159" t="str">
        <f>IF(ISBLANK('Maandelijks verbruik'!A221),"NA",YEAR(EDATE('Maandelijks verbruik'!A221,-1)))</f>
        <v>NA</v>
      </c>
      <c r="B159" t="e">
        <f t="shared" si="2"/>
        <v>#VALUE!</v>
      </c>
      <c r="C159" s="26">
        <f>'Maandelijks verbruik'!G221</f>
        <v>0</v>
      </c>
      <c r="D159" t="str">
        <f>IF(ISBLANK('Maandelijks verbruik'!A221),"NA",MONTH('Maandelijks verbruik'!A220))</f>
        <v>NA</v>
      </c>
    </row>
    <row r="160" spans="1:4" x14ac:dyDescent="0.2">
      <c r="A160" t="str">
        <f>IF(ISBLANK('Maandelijks verbruik'!A222),"NA",YEAR(EDATE('Maandelijks verbruik'!A222,-1)))</f>
        <v>NA</v>
      </c>
      <c r="B160" t="e">
        <f t="shared" si="2"/>
        <v>#VALUE!</v>
      </c>
      <c r="C160" s="26">
        <f>'Maandelijks verbruik'!G222</f>
        <v>0</v>
      </c>
      <c r="D160" t="str">
        <f>IF(ISBLANK('Maandelijks verbruik'!A222),"NA",MONTH('Maandelijks verbruik'!A221))</f>
        <v>NA</v>
      </c>
    </row>
    <row r="161" spans="1:4" x14ac:dyDescent="0.2">
      <c r="A161" t="str">
        <f>IF(ISBLANK('Maandelijks verbruik'!A223),"NA",YEAR(EDATE('Maandelijks verbruik'!A223,-1)))</f>
        <v>NA</v>
      </c>
      <c r="B161" t="e">
        <f t="shared" si="2"/>
        <v>#VALUE!</v>
      </c>
      <c r="C161" s="26">
        <f>'Maandelijks verbruik'!G223</f>
        <v>0</v>
      </c>
      <c r="D161" t="str">
        <f>IF(ISBLANK('Maandelijks verbruik'!A223),"NA",MONTH('Maandelijks verbruik'!A222))</f>
        <v>NA</v>
      </c>
    </row>
    <row r="162" spans="1:4" x14ac:dyDescent="0.2">
      <c r="A162" t="str">
        <f>IF(ISBLANK('Maandelijks verbruik'!A224),"NA",YEAR(EDATE('Maandelijks verbruik'!A224,-1)))</f>
        <v>NA</v>
      </c>
      <c r="B162" t="e">
        <f t="shared" si="2"/>
        <v>#VALUE!</v>
      </c>
      <c r="C162" s="26">
        <f>'Maandelijks verbruik'!G224</f>
        <v>0</v>
      </c>
      <c r="D162" t="str">
        <f>IF(ISBLANK('Maandelijks verbruik'!A224),"NA",MONTH('Maandelijks verbruik'!A223))</f>
        <v>NA</v>
      </c>
    </row>
    <row r="163" spans="1:4" x14ac:dyDescent="0.2">
      <c r="A163" t="str">
        <f>IF(ISBLANK('Maandelijks verbruik'!A225),"NA",YEAR(EDATE('Maandelijks verbruik'!A225,-1)))</f>
        <v>NA</v>
      </c>
      <c r="B163" t="e">
        <f t="shared" si="2"/>
        <v>#VALUE!</v>
      </c>
      <c r="C163" s="26">
        <f>'Maandelijks verbruik'!G225</f>
        <v>0</v>
      </c>
      <c r="D163" t="str">
        <f>IF(ISBLANK('Maandelijks verbruik'!A225),"NA",MONTH('Maandelijks verbruik'!A224))</f>
        <v>NA</v>
      </c>
    </row>
    <row r="164" spans="1:4" x14ac:dyDescent="0.2">
      <c r="A164" t="str">
        <f>IF(ISBLANK('Maandelijks verbruik'!A226),"NA",YEAR(EDATE('Maandelijks verbruik'!A226,-1)))</f>
        <v>NA</v>
      </c>
      <c r="B164" t="e">
        <f t="shared" si="2"/>
        <v>#VALUE!</v>
      </c>
      <c r="C164" s="26">
        <f>'Maandelijks verbruik'!G226</f>
        <v>0</v>
      </c>
      <c r="D164" t="str">
        <f>IF(ISBLANK('Maandelijks verbruik'!A226),"NA",MONTH('Maandelijks verbruik'!A225))</f>
        <v>NA</v>
      </c>
    </row>
    <row r="165" spans="1:4" x14ac:dyDescent="0.2">
      <c r="A165" t="str">
        <f>IF(ISBLANK('Maandelijks verbruik'!A227),"NA",YEAR(EDATE('Maandelijks verbruik'!A227,-1)))</f>
        <v>NA</v>
      </c>
      <c r="B165" t="e">
        <f t="shared" si="2"/>
        <v>#VALUE!</v>
      </c>
      <c r="C165" s="26">
        <f>'Maandelijks verbruik'!G227</f>
        <v>0</v>
      </c>
      <c r="D165" t="str">
        <f>IF(ISBLANK('Maandelijks verbruik'!A227),"NA",MONTH('Maandelijks verbruik'!A226))</f>
        <v>NA</v>
      </c>
    </row>
    <row r="166" spans="1:4" x14ac:dyDescent="0.2">
      <c r="A166" t="str">
        <f>IF(ISBLANK('Maandelijks verbruik'!A228),"NA",YEAR(EDATE('Maandelijks verbruik'!A228,-1)))</f>
        <v>NA</v>
      </c>
      <c r="B166" t="e">
        <f t="shared" si="2"/>
        <v>#VALUE!</v>
      </c>
      <c r="C166" s="26">
        <f>'Maandelijks verbruik'!G228</f>
        <v>0</v>
      </c>
      <c r="D166" t="str">
        <f>IF(ISBLANK('Maandelijks verbruik'!A228),"NA",MONTH('Maandelijks verbruik'!A227))</f>
        <v>NA</v>
      </c>
    </row>
    <row r="167" spans="1:4" x14ac:dyDescent="0.2">
      <c r="A167" t="str">
        <f>IF(ISBLANK('Maandelijks verbruik'!A229),"NA",YEAR(EDATE('Maandelijks verbruik'!A229,-1)))</f>
        <v>NA</v>
      </c>
      <c r="B167" t="e">
        <f t="shared" si="2"/>
        <v>#VALUE!</v>
      </c>
      <c r="C167" s="26">
        <f>'Maandelijks verbruik'!G229</f>
        <v>0</v>
      </c>
      <c r="D167" t="str">
        <f>IF(ISBLANK('Maandelijks verbruik'!A229),"NA",MONTH('Maandelijks verbruik'!A228))</f>
        <v>NA</v>
      </c>
    </row>
    <row r="168" spans="1:4" x14ac:dyDescent="0.2">
      <c r="A168" t="str">
        <f>IF(ISBLANK('Maandelijks verbruik'!A230),"NA",YEAR(EDATE('Maandelijks verbruik'!A230,-1)))</f>
        <v>NA</v>
      </c>
      <c r="B168" t="e">
        <f t="shared" si="2"/>
        <v>#VALUE!</v>
      </c>
      <c r="C168" s="26">
        <f>'Maandelijks verbruik'!G230</f>
        <v>0</v>
      </c>
      <c r="D168" t="str">
        <f>IF(ISBLANK('Maandelijks verbruik'!A230),"NA",MONTH('Maandelijks verbruik'!A229))</f>
        <v>NA</v>
      </c>
    </row>
    <row r="169" spans="1:4" x14ac:dyDescent="0.2">
      <c r="A169" t="str">
        <f>IF(ISBLANK('Maandelijks verbruik'!A231),"NA",YEAR(EDATE('Maandelijks verbruik'!A231,-1)))</f>
        <v>NA</v>
      </c>
      <c r="B169" t="e">
        <f t="shared" si="2"/>
        <v>#VALUE!</v>
      </c>
      <c r="C169" s="26">
        <f>'Maandelijks verbruik'!G231</f>
        <v>0</v>
      </c>
      <c r="D169" t="str">
        <f>IF(ISBLANK('Maandelijks verbruik'!A231),"NA",MONTH('Maandelijks verbruik'!A230))</f>
        <v>NA</v>
      </c>
    </row>
    <row r="170" spans="1:4" x14ac:dyDescent="0.2">
      <c r="A170" t="str">
        <f>IF(ISBLANK('Maandelijks verbruik'!A232),"NA",YEAR(EDATE('Maandelijks verbruik'!A232,-1)))</f>
        <v>NA</v>
      </c>
      <c r="B170" t="e">
        <f t="shared" si="2"/>
        <v>#VALUE!</v>
      </c>
      <c r="C170" s="26">
        <f>'Maandelijks verbruik'!G232</f>
        <v>0</v>
      </c>
      <c r="D170" t="str">
        <f>IF(ISBLANK('Maandelijks verbruik'!A232),"NA",MONTH('Maandelijks verbruik'!A231))</f>
        <v>NA</v>
      </c>
    </row>
    <row r="171" spans="1:4" x14ac:dyDescent="0.2">
      <c r="A171" t="str">
        <f>IF(ISBLANK('Maandelijks verbruik'!A233),"NA",YEAR(EDATE('Maandelijks verbruik'!A233,-1)))</f>
        <v>NA</v>
      </c>
      <c r="B171" t="e">
        <f t="shared" si="2"/>
        <v>#VALUE!</v>
      </c>
      <c r="C171" s="26">
        <f>'Maandelijks verbruik'!G233</f>
        <v>0</v>
      </c>
      <c r="D171" t="str">
        <f>IF(ISBLANK('Maandelijks verbruik'!A233),"NA",MONTH('Maandelijks verbruik'!A232))</f>
        <v>NA</v>
      </c>
    </row>
    <row r="172" spans="1:4" x14ac:dyDescent="0.2">
      <c r="A172" t="str">
        <f>IF(ISBLANK('Maandelijks verbruik'!A234),"NA",YEAR(EDATE('Maandelijks verbruik'!A234,-1)))</f>
        <v>NA</v>
      </c>
      <c r="B172" t="e">
        <f t="shared" si="2"/>
        <v>#VALUE!</v>
      </c>
      <c r="C172" s="26">
        <f>'Maandelijks verbruik'!G234</f>
        <v>0</v>
      </c>
      <c r="D172" t="str">
        <f>IF(ISBLANK('Maandelijks verbruik'!A234),"NA",MONTH('Maandelijks verbruik'!A233))</f>
        <v>NA</v>
      </c>
    </row>
    <row r="173" spans="1:4" x14ac:dyDescent="0.2">
      <c r="A173" t="str">
        <f>IF(ISBLANK('Maandelijks verbruik'!A235),"NA",YEAR(EDATE('Maandelijks verbruik'!A235,-1)))</f>
        <v>NA</v>
      </c>
      <c r="B173" t="e">
        <f t="shared" si="2"/>
        <v>#VALUE!</v>
      </c>
      <c r="C173" s="26">
        <f>'Maandelijks verbruik'!G235</f>
        <v>0</v>
      </c>
      <c r="D173" t="str">
        <f>IF(ISBLANK('Maandelijks verbruik'!A235),"NA",MONTH('Maandelijks verbruik'!A234))</f>
        <v>NA</v>
      </c>
    </row>
    <row r="174" spans="1:4" x14ac:dyDescent="0.2">
      <c r="A174" t="str">
        <f>IF(ISBLANK('Maandelijks verbruik'!A236),"NA",YEAR(EDATE('Maandelijks verbruik'!A236,-1)))</f>
        <v>NA</v>
      </c>
      <c r="B174" t="e">
        <f t="shared" si="2"/>
        <v>#VALUE!</v>
      </c>
      <c r="C174" s="26">
        <f>'Maandelijks verbruik'!G236</f>
        <v>0</v>
      </c>
      <c r="D174" t="str">
        <f>IF(ISBLANK('Maandelijks verbruik'!A236),"NA",MONTH('Maandelijks verbruik'!A235))</f>
        <v>NA</v>
      </c>
    </row>
    <row r="175" spans="1:4" x14ac:dyDescent="0.2">
      <c r="A175" t="str">
        <f>IF(ISBLANK('Maandelijks verbruik'!A237),"NA",YEAR(EDATE('Maandelijks verbruik'!A237,-1)))</f>
        <v>NA</v>
      </c>
      <c r="B175" t="e">
        <f t="shared" si="2"/>
        <v>#VALUE!</v>
      </c>
      <c r="C175" s="26">
        <f>'Maandelijks verbruik'!G237</f>
        <v>0</v>
      </c>
      <c r="D175" t="str">
        <f>IF(ISBLANK('Maandelijks verbruik'!A237),"NA",MONTH('Maandelijks verbruik'!A236))</f>
        <v>NA</v>
      </c>
    </row>
    <row r="176" spans="1:4" x14ac:dyDescent="0.2">
      <c r="A176" t="str">
        <f>IF(ISBLANK('Maandelijks verbruik'!A238),"NA",YEAR(EDATE('Maandelijks verbruik'!A238,-1)))</f>
        <v>NA</v>
      </c>
      <c r="B176" t="e">
        <f t="shared" si="2"/>
        <v>#VALUE!</v>
      </c>
      <c r="C176" s="26">
        <f>'Maandelijks verbruik'!G238</f>
        <v>0</v>
      </c>
      <c r="D176" t="str">
        <f>IF(ISBLANK('Maandelijks verbruik'!A238),"NA",MONTH('Maandelijks verbruik'!A237))</f>
        <v>NA</v>
      </c>
    </row>
    <row r="177" spans="1:4" x14ac:dyDescent="0.2">
      <c r="A177" t="str">
        <f>IF(ISBLANK('Maandelijks verbruik'!A239),"NA",YEAR(EDATE('Maandelijks verbruik'!A239,-1)))</f>
        <v>NA</v>
      </c>
      <c r="B177" t="e">
        <f t="shared" si="2"/>
        <v>#VALUE!</v>
      </c>
      <c r="C177" s="26">
        <f>'Maandelijks verbruik'!G239</f>
        <v>0</v>
      </c>
      <c r="D177" t="str">
        <f>IF(ISBLANK('Maandelijks verbruik'!A239),"NA",MONTH('Maandelijks verbruik'!A238))</f>
        <v>NA</v>
      </c>
    </row>
    <row r="178" spans="1:4" x14ac:dyDescent="0.2">
      <c r="A178" t="str">
        <f>IF(ISBLANK('Maandelijks verbruik'!A240),"NA",YEAR(EDATE('Maandelijks verbruik'!A240,-1)))</f>
        <v>NA</v>
      </c>
      <c r="B178" t="e">
        <f t="shared" si="2"/>
        <v>#VALUE!</v>
      </c>
      <c r="C178" s="26">
        <f>'Maandelijks verbruik'!G240</f>
        <v>0</v>
      </c>
      <c r="D178" t="str">
        <f>IF(ISBLANK('Maandelijks verbruik'!A240),"NA",MONTH('Maandelijks verbruik'!A239))</f>
        <v>NA</v>
      </c>
    </row>
    <row r="179" spans="1:4" x14ac:dyDescent="0.2">
      <c r="A179" t="str">
        <f>IF(ISBLANK('Maandelijks verbruik'!A241),"NA",YEAR(EDATE('Maandelijks verbruik'!A241,-1)))</f>
        <v>NA</v>
      </c>
      <c r="B179" t="e">
        <f t="shared" si="2"/>
        <v>#VALUE!</v>
      </c>
      <c r="C179" s="26">
        <f>'Maandelijks verbruik'!G241</f>
        <v>0</v>
      </c>
      <c r="D179" t="str">
        <f>IF(ISBLANK('Maandelijks verbruik'!A241),"NA",MONTH('Maandelijks verbruik'!A240))</f>
        <v>NA</v>
      </c>
    </row>
    <row r="180" spans="1:4" x14ac:dyDescent="0.2">
      <c r="A180" t="str">
        <f>IF(ISBLANK('Maandelijks verbruik'!A242),"NA",YEAR(EDATE('Maandelijks verbruik'!A242,-1)))</f>
        <v>NA</v>
      </c>
      <c r="B180" t="e">
        <f t="shared" si="2"/>
        <v>#VALUE!</v>
      </c>
      <c r="C180" s="26">
        <f>'Maandelijks verbruik'!G242</f>
        <v>0</v>
      </c>
      <c r="D180" t="str">
        <f>IF(ISBLANK('Maandelijks verbruik'!A242),"NA",MONTH('Maandelijks verbruik'!A241))</f>
        <v>NA</v>
      </c>
    </row>
    <row r="181" spans="1:4" x14ac:dyDescent="0.2">
      <c r="A181" t="str">
        <f>IF(ISBLANK('Maandelijks verbruik'!A243),"NA",YEAR(EDATE('Maandelijks verbruik'!A243,-1)))</f>
        <v>NA</v>
      </c>
      <c r="B181" t="e">
        <f t="shared" si="2"/>
        <v>#VALUE!</v>
      </c>
      <c r="C181" s="26">
        <f>'Maandelijks verbruik'!G243</f>
        <v>0</v>
      </c>
      <c r="D181" t="str">
        <f>IF(ISBLANK('Maandelijks verbruik'!A243),"NA",MONTH('Maandelijks verbruik'!A242))</f>
        <v>NA</v>
      </c>
    </row>
    <row r="182" spans="1:4" x14ac:dyDescent="0.2">
      <c r="A182" t="str">
        <f>IF(ISBLANK('Maandelijks verbruik'!A244),"NA",YEAR(EDATE('Maandelijks verbruik'!A244,-1)))</f>
        <v>NA</v>
      </c>
      <c r="B182" t="e">
        <f t="shared" si="2"/>
        <v>#VALUE!</v>
      </c>
      <c r="C182" s="26">
        <f>'Maandelijks verbruik'!G244</f>
        <v>0</v>
      </c>
      <c r="D182" t="str">
        <f>IF(ISBLANK('Maandelijks verbruik'!A244),"NA",MONTH('Maandelijks verbruik'!A243))</f>
        <v>NA</v>
      </c>
    </row>
    <row r="183" spans="1:4" x14ac:dyDescent="0.2">
      <c r="A183" t="str">
        <f>IF(ISBLANK('Maandelijks verbruik'!A245),"NA",YEAR(EDATE('Maandelijks verbruik'!A245,-1)))</f>
        <v>NA</v>
      </c>
      <c r="B183" t="e">
        <f t="shared" si="2"/>
        <v>#VALUE!</v>
      </c>
      <c r="C183" s="26">
        <f>'Maandelijks verbruik'!G245</f>
        <v>0</v>
      </c>
      <c r="D183" t="str">
        <f>IF(ISBLANK('Maandelijks verbruik'!A245),"NA",MONTH('Maandelijks verbruik'!A244))</f>
        <v>NA</v>
      </c>
    </row>
    <row r="184" spans="1:4" x14ac:dyDescent="0.2">
      <c r="A184" t="str">
        <f>IF(ISBLANK('Maandelijks verbruik'!A246),"NA",YEAR(EDATE('Maandelijks verbruik'!A246,-1)))</f>
        <v>NA</v>
      </c>
      <c r="B184" t="e">
        <f t="shared" si="2"/>
        <v>#VALUE!</v>
      </c>
      <c r="C184" s="26">
        <f>'Maandelijks verbruik'!G246</f>
        <v>0</v>
      </c>
      <c r="D184" t="str">
        <f>IF(ISBLANK('Maandelijks verbruik'!A246),"NA",MONTH('Maandelijks verbruik'!A245))</f>
        <v>NA</v>
      </c>
    </row>
    <row r="185" spans="1:4" ht="17" x14ac:dyDescent="0.25">
      <c r="A185" s="30"/>
    </row>
    <row r="186" spans="1:4" ht="17" x14ac:dyDescent="0.25">
      <c r="A186" s="30"/>
    </row>
    <row r="187" spans="1:4" ht="17" x14ac:dyDescent="0.25">
      <c r="A187" s="30"/>
    </row>
    <row r="188" spans="1:4" ht="17" x14ac:dyDescent="0.25">
      <c r="A188" s="30"/>
    </row>
    <row r="189" spans="1:4" ht="17" x14ac:dyDescent="0.25">
      <c r="A189" s="30"/>
    </row>
    <row r="190" spans="1:4" ht="17" x14ac:dyDescent="0.25">
      <c r="A190" s="30"/>
    </row>
  </sheetData>
  <autoFilter ref="A1:D190" xr:uid="{17504F92-7978-B04A-BEF5-98AD6CDE5CCE}"/>
  <sortState ref="A2:D192">
    <sortCondition ref="A2:A192"/>
    <sortCondition ref="B2:B19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70ED-16EA-1B43-BC25-95426EC56DB9}">
  <dimension ref="A3:F17"/>
  <sheetViews>
    <sheetView zoomScale="178" zoomScaleNormal="178" workbookViewId="0">
      <selection activeCell="E5" sqref="E5"/>
    </sheetView>
  </sheetViews>
  <sheetFormatPr baseColWidth="10" defaultRowHeight="16" x14ac:dyDescent="0.2"/>
  <cols>
    <col min="1" max="1" width="14.1640625" bestFit="1" customWidth="1"/>
    <col min="2" max="2" width="14.33203125" bestFit="1" customWidth="1"/>
    <col min="3" max="4" width="5.83203125" bestFit="1" customWidth="1"/>
    <col min="5" max="5" width="5.1640625" bestFit="1" customWidth="1"/>
    <col min="6" max="7" width="10.33203125" bestFit="1" customWidth="1"/>
  </cols>
  <sheetData>
    <row r="3" spans="1:6" x14ac:dyDescent="0.2">
      <c r="A3" s="24" t="s">
        <v>29</v>
      </c>
      <c r="B3" s="24" t="s">
        <v>28</v>
      </c>
    </row>
    <row r="4" spans="1:6" x14ac:dyDescent="0.2">
      <c r="A4" s="24" t="s">
        <v>26</v>
      </c>
      <c r="B4">
        <v>2016</v>
      </c>
      <c r="C4">
        <v>2017</v>
      </c>
      <c r="D4">
        <v>2018</v>
      </c>
      <c r="E4">
        <v>2019</v>
      </c>
      <c r="F4" t="s">
        <v>27</v>
      </c>
    </row>
    <row r="5" spans="1:6" x14ac:dyDescent="0.2">
      <c r="A5" s="25" t="s">
        <v>41</v>
      </c>
      <c r="B5" s="26"/>
      <c r="C5" s="26">
        <v>60.78</v>
      </c>
      <c r="D5" s="26">
        <v>56</v>
      </c>
      <c r="E5" s="26">
        <v>45.97</v>
      </c>
      <c r="F5" s="26">
        <v>162.75</v>
      </c>
    </row>
    <row r="6" spans="1:6" x14ac:dyDescent="0.2">
      <c r="A6" s="25" t="s">
        <v>42</v>
      </c>
      <c r="B6" s="26"/>
      <c r="C6" s="26">
        <v>112.48</v>
      </c>
      <c r="D6" s="26">
        <v>253.63</v>
      </c>
      <c r="E6" s="26"/>
      <c r="F6" s="26">
        <v>366.11</v>
      </c>
    </row>
    <row r="7" spans="1:6" x14ac:dyDescent="0.2">
      <c r="A7" s="25" t="s">
        <v>43</v>
      </c>
      <c r="B7" s="26"/>
      <c r="C7" s="26">
        <v>365.5</v>
      </c>
      <c r="D7" s="26">
        <v>279.27999999999997</v>
      </c>
      <c r="E7" s="26"/>
      <c r="F7" s="26">
        <v>644.78</v>
      </c>
    </row>
    <row r="8" spans="1:6" x14ac:dyDescent="0.2">
      <c r="A8" s="25" t="s">
        <v>32</v>
      </c>
      <c r="B8" s="26"/>
      <c r="C8" s="26">
        <v>508.7</v>
      </c>
      <c r="D8" s="26">
        <v>447.09</v>
      </c>
      <c r="E8" s="26"/>
      <c r="F8" s="26">
        <v>955.79</v>
      </c>
    </row>
    <row r="9" spans="1:6" x14ac:dyDescent="0.2">
      <c r="A9" s="25" t="s">
        <v>33</v>
      </c>
      <c r="B9" s="26">
        <v>226.19</v>
      </c>
      <c r="C9" s="26">
        <v>565.1</v>
      </c>
      <c r="D9" s="26">
        <v>625.71</v>
      </c>
      <c r="E9" s="26"/>
      <c r="F9" s="26">
        <v>1417</v>
      </c>
    </row>
    <row r="10" spans="1:6" x14ac:dyDescent="0.2">
      <c r="A10" s="25" t="s">
        <v>34</v>
      </c>
      <c r="B10" s="26">
        <v>453.01</v>
      </c>
      <c r="C10" s="26">
        <v>612.5</v>
      </c>
      <c r="D10" s="26">
        <v>583.83000000000004</v>
      </c>
      <c r="E10" s="26"/>
      <c r="F10" s="26">
        <v>1649.3400000000001</v>
      </c>
    </row>
    <row r="11" spans="1:6" x14ac:dyDescent="0.2">
      <c r="A11" s="25" t="s">
        <v>35</v>
      </c>
      <c r="B11" s="26">
        <v>574.39</v>
      </c>
      <c r="C11" s="26">
        <v>537.6</v>
      </c>
      <c r="D11" s="26">
        <v>668.6</v>
      </c>
      <c r="E11" s="26"/>
      <c r="F11" s="26">
        <v>1780.5900000000001</v>
      </c>
    </row>
    <row r="12" spans="1:6" x14ac:dyDescent="0.2">
      <c r="A12" s="25" t="s">
        <v>36</v>
      </c>
      <c r="B12" s="26">
        <v>543.4</v>
      </c>
      <c r="C12" s="26">
        <v>465.01</v>
      </c>
      <c r="D12" s="26">
        <v>495.4</v>
      </c>
      <c r="E12" s="26"/>
      <c r="F12" s="26">
        <v>1503.81</v>
      </c>
    </row>
    <row r="13" spans="1:6" x14ac:dyDescent="0.2">
      <c r="A13" s="25" t="s">
        <v>37</v>
      </c>
      <c r="B13" s="26">
        <v>422.46</v>
      </c>
      <c r="C13" s="26">
        <v>366.3</v>
      </c>
      <c r="D13" s="26">
        <v>423.4</v>
      </c>
      <c r="E13" s="26"/>
      <c r="F13" s="26">
        <v>1212.1599999999999</v>
      </c>
    </row>
    <row r="14" spans="1:6" x14ac:dyDescent="0.2">
      <c r="A14" s="25" t="s">
        <v>38</v>
      </c>
      <c r="B14" s="26">
        <v>242.86</v>
      </c>
      <c r="C14" s="26">
        <v>220.44</v>
      </c>
      <c r="D14" s="26">
        <v>299.60000000000002</v>
      </c>
      <c r="E14" s="26"/>
      <c r="F14" s="26">
        <v>762.90000000000009</v>
      </c>
    </row>
    <row r="15" spans="1:6" x14ac:dyDescent="0.2">
      <c r="A15" s="25" t="s">
        <v>39</v>
      </c>
      <c r="B15" s="26">
        <v>82.87</v>
      </c>
      <c r="C15" s="26">
        <v>91.54</v>
      </c>
      <c r="D15" s="26">
        <v>96.2</v>
      </c>
      <c r="E15" s="26"/>
      <c r="F15" s="26">
        <v>270.61</v>
      </c>
    </row>
    <row r="16" spans="1:6" x14ac:dyDescent="0.2">
      <c r="A16" s="25" t="s">
        <v>40</v>
      </c>
      <c r="B16" s="26">
        <v>49.18</v>
      </c>
      <c r="C16" s="26">
        <v>29.88</v>
      </c>
      <c r="D16" s="26">
        <v>43.14</v>
      </c>
      <c r="E16" s="26"/>
      <c r="F16" s="26">
        <v>122.2</v>
      </c>
    </row>
    <row r="17" spans="1:6" x14ac:dyDescent="0.2">
      <c r="A17" s="25" t="s">
        <v>27</v>
      </c>
      <c r="B17" s="26">
        <v>2594.36</v>
      </c>
      <c r="C17" s="26">
        <v>3935.8300000000004</v>
      </c>
      <c r="D17" s="26">
        <v>4271.88</v>
      </c>
      <c r="E17" s="26">
        <v>45.97</v>
      </c>
      <c r="F17" s="26">
        <v>10848.04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6169-4F60-AE4A-A319-64798528FCDB}">
  <dimension ref="A3:N9"/>
  <sheetViews>
    <sheetView zoomScale="200" workbookViewId="0">
      <selection activeCell="P10" sqref="P10"/>
    </sheetView>
  </sheetViews>
  <sheetFormatPr baseColWidth="10" defaultRowHeight="16" x14ac:dyDescent="0.2"/>
  <cols>
    <col min="1" max="1" width="15.33203125" bestFit="1" customWidth="1"/>
    <col min="2" max="2" width="10" bestFit="1" customWidth="1"/>
    <col min="3" max="3" width="7.6640625" bestFit="1" customWidth="1"/>
    <col min="4" max="6" width="7.1640625" bestFit="1" customWidth="1"/>
    <col min="7" max="8" width="8.1640625" bestFit="1" customWidth="1"/>
    <col min="9" max="9" width="9" bestFit="1" customWidth="1"/>
    <col min="10" max="10" width="9.5" bestFit="1" customWidth="1"/>
    <col min="11" max="11" width="7.6640625" bestFit="1" customWidth="1"/>
    <col min="12" max="12" width="9.5" bestFit="1" customWidth="1"/>
    <col min="13" max="13" width="9" bestFit="1" customWidth="1"/>
    <col min="14" max="15" width="10.33203125" bestFit="1" customWidth="1"/>
  </cols>
  <sheetData>
    <row r="3" spans="1:14" x14ac:dyDescent="0.2">
      <c r="A3" s="24" t="s">
        <v>45</v>
      </c>
      <c r="B3" s="24" t="s">
        <v>25</v>
      </c>
    </row>
    <row r="4" spans="1:14" x14ac:dyDescent="0.2">
      <c r="A4" s="24" t="s">
        <v>24</v>
      </c>
      <c r="B4" t="s">
        <v>41</v>
      </c>
      <c r="C4" t="s">
        <v>42</v>
      </c>
      <c r="D4" t="s">
        <v>43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27</v>
      </c>
    </row>
    <row r="5" spans="1:14" x14ac:dyDescent="0.2">
      <c r="A5" s="25">
        <v>2016</v>
      </c>
      <c r="B5" s="28"/>
      <c r="C5" s="28"/>
      <c r="D5" s="28"/>
      <c r="E5" s="28"/>
      <c r="F5" s="28">
        <v>226.19</v>
      </c>
      <c r="G5" s="28">
        <v>453.01</v>
      </c>
      <c r="H5" s="28">
        <v>574.39</v>
      </c>
      <c r="I5" s="28">
        <v>543.4</v>
      </c>
      <c r="J5" s="28">
        <v>422.46</v>
      </c>
      <c r="K5" s="28">
        <v>242.86</v>
      </c>
      <c r="L5" s="28">
        <v>82.87</v>
      </c>
      <c r="M5" s="28">
        <v>49.18</v>
      </c>
      <c r="N5" s="28">
        <v>2594.36</v>
      </c>
    </row>
    <row r="6" spans="1:14" x14ac:dyDescent="0.2">
      <c r="A6" s="25">
        <v>2017</v>
      </c>
      <c r="B6" s="28">
        <v>60.78</v>
      </c>
      <c r="C6" s="28">
        <v>112.48</v>
      </c>
      <c r="D6" s="28">
        <v>365.5</v>
      </c>
      <c r="E6" s="28">
        <v>508.7</v>
      </c>
      <c r="F6" s="28">
        <v>565.1</v>
      </c>
      <c r="G6" s="28">
        <v>612.5</v>
      </c>
      <c r="H6" s="28">
        <v>537.6</v>
      </c>
      <c r="I6" s="28">
        <v>465.01</v>
      </c>
      <c r="J6" s="28">
        <v>366.3</v>
      </c>
      <c r="K6" s="28">
        <v>220.44</v>
      </c>
      <c r="L6" s="28">
        <v>91.54</v>
      </c>
      <c r="M6" s="28">
        <v>29.88</v>
      </c>
      <c r="N6" s="28">
        <v>3935.8300000000004</v>
      </c>
    </row>
    <row r="7" spans="1:14" x14ac:dyDescent="0.2">
      <c r="A7" s="25">
        <v>2018</v>
      </c>
      <c r="B7" s="28">
        <v>56</v>
      </c>
      <c r="C7" s="28">
        <v>253.63</v>
      </c>
      <c r="D7" s="28">
        <v>279.27999999999997</v>
      </c>
      <c r="E7" s="28">
        <v>447.09</v>
      </c>
      <c r="F7" s="28">
        <v>625.71</v>
      </c>
      <c r="G7" s="28">
        <v>583.83000000000004</v>
      </c>
      <c r="H7" s="28">
        <v>668.6</v>
      </c>
      <c r="I7" s="28">
        <v>495.4</v>
      </c>
      <c r="J7" s="28">
        <v>423.4</v>
      </c>
      <c r="K7" s="28">
        <v>299.60000000000002</v>
      </c>
      <c r="L7" s="28">
        <v>96.2</v>
      </c>
      <c r="M7" s="28">
        <v>43.14</v>
      </c>
      <c r="N7" s="28">
        <v>4271.88</v>
      </c>
    </row>
    <row r="8" spans="1:14" x14ac:dyDescent="0.2">
      <c r="A8" s="25">
        <v>2019</v>
      </c>
      <c r="B8" s="28">
        <v>45.97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>
        <v>45.97</v>
      </c>
    </row>
    <row r="9" spans="1:14" x14ac:dyDescent="0.2">
      <c r="A9" s="25" t="s">
        <v>27</v>
      </c>
      <c r="B9" s="28">
        <v>162.75</v>
      </c>
      <c r="C9" s="28">
        <v>366.11</v>
      </c>
      <c r="D9" s="28">
        <v>644.78</v>
      </c>
      <c r="E9" s="28">
        <v>955.79</v>
      </c>
      <c r="F9" s="28">
        <v>1417</v>
      </c>
      <c r="G9" s="28">
        <v>1649.3400000000001</v>
      </c>
      <c r="H9" s="28">
        <v>1780.5900000000001</v>
      </c>
      <c r="I9" s="28">
        <v>1503.81</v>
      </c>
      <c r="J9" s="28">
        <v>1212.1599999999999</v>
      </c>
      <c r="K9" s="28">
        <v>762.90000000000009</v>
      </c>
      <c r="L9" s="28">
        <v>270.61</v>
      </c>
      <c r="M9" s="28">
        <v>122.2</v>
      </c>
      <c r="N9" s="28">
        <v>10848.039999999999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739D-6557-C540-A273-09951DC90309}">
  <dimension ref="A1:D200"/>
  <sheetViews>
    <sheetView zoomScale="179" zoomScaleNormal="263" workbookViewId="0">
      <pane ySplit="1" topLeftCell="A61" activePane="bottomLeft" state="frozen"/>
      <selection pane="bottomLeft" activeCell="D2" sqref="D2"/>
    </sheetView>
  </sheetViews>
  <sheetFormatPr baseColWidth="10" defaultRowHeight="16" x14ac:dyDescent="0.2"/>
  <cols>
    <col min="1" max="1" width="5.1640625" bestFit="1" customWidth="1"/>
    <col min="2" max="2" width="12.6640625" bestFit="1" customWidth="1"/>
    <col min="3" max="3" width="6.5" style="23" bestFit="1" customWidth="1"/>
    <col min="4" max="4" width="14.6640625" bestFit="1" customWidth="1"/>
  </cols>
  <sheetData>
    <row r="1" spans="1:4" x14ac:dyDescent="0.2">
      <c r="A1" t="s">
        <v>24</v>
      </c>
      <c r="B1" t="s">
        <v>25</v>
      </c>
      <c r="C1" s="23" t="s">
        <v>1</v>
      </c>
      <c r="D1" t="s">
        <v>31</v>
      </c>
    </row>
    <row r="2" spans="1:4" x14ac:dyDescent="0.2">
      <c r="A2">
        <f>IF(ISBLANK('Maandelijks verbruik'!A3),"NA",YEAR('Maandelijks verbruik'!A2))</f>
        <v>2011</v>
      </c>
      <c r="B2" t="str">
        <f>TEXT(DATE(2000,D2,1),"mmmm")</f>
        <v>april</v>
      </c>
      <c r="C2" s="27">
        <f>'Maandelijks verbruik'!K3</f>
        <v>7</v>
      </c>
      <c r="D2">
        <f>IF(ISBLANK('Maandelijks verbruik'!A3),"NA",MONTH('Maandelijks verbruik'!A2))</f>
        <v>4</v>
      </c>
    </row>
    <row r="3" spans="1:4" x14ac:dyDescent="0.2">
      <c r="A3">
        <f>IF(ISBLANK('Maandelijks verbruik'!A4),"NA",YEAR('Maandelijks verbruik'!A3))</f>
        <v>2011</v>
      </c>
      <c r="B3" t="str">
        <f t="shared" ref="B3:B66" si="0">TEXT(DATE(2000,D3,1),"mmmm")</f>
        <v>mei</v>
      </c>
      <c r="C3" s="27">
        <f>'Maandelijks verbruik'!K4</f>
        <v>7</v>
      </c>
      <c r="D3">
        <f>IF(ISBLANK('Maandelijks verbruik'!A4),"NA",MONTH('Maandelijks verbruik'!A3))</f>
        <v>5</v>
      </c>
    </row>
    <row r="4" spans="1:4" x14ac:dyDescent="0.2">
      <c r="A4">
        <f>IF(ISBLANK('Maandelijks verbruik'!A5),"NA",YEAR('Maandelijks verbruik'!A4))</f>
        <v>2011</v>
      </c>
      <c r="B4" t="str">
        <f t="shared" si="0"/>
        <v>juni</v>
      </c>
      <c r="C4" s="27">
        <f>'Maandelijks verbruik'!K5</f>
        <v>7</v>
      </c>
      <c r="D4">
        <f>IF(ISBLANK('Maandelijks verbruik'!A5),"NA",MONTH('Maandelijks verbruik'!A4))</f>
        <v>6</v>
      </c>
    </row>
    <row r="5" spans="1:4" x14ac:dyDescent="0.2">
      <c r="A5">
        <f>IF(ISBLANK('Maandelijks verbruik'!A6),"NA",YEAR('Maandelijks verbruik'!A5))</f>
        <v>2011</v>
      </c>
      <c r="B5" t="str">
        <f t="shared" si="0"/>
        <v>juli</v>
      </c>
      <c r="C5" s="27">
        <f>'Maandelijks verbruik'!K6</f>
        <v>7</v>
      </c>
      <c r="D5">
        <f>IF(ISBLANK('Maandelijks verbruik'!A6),"NA",MONTH('Maandelijks verbruik'!A5))</f>
        <v>7</v>
      </c>
    </row>
    <row r="6" spans="1:4" x14ac:dyDescent="0.2">
      <c r="A6">
        <f>IF(ISBLANK('Maandelijks verbruik'!A7),"NA",YEAR('Maandelijks verbruik'!A6))</f>
        <v>2011</v>
      </c>
      <c r="B6" t="str">
        <f t="shared" si="0"/>
        <v>augustus</v>
      </c>
      <c r="C6" s="27">
        <f>'Maandelijks verbruik'!K7</f>
        <v>8</v>
      </c>
      <c r="D6">
        <f>IF(ISBLANK('Maandelijks verbruik'!A7),"NA",MONTH('Maandelijks verbruik'!A6))</f>
        <v>8</v>
      </c>
    </row>
    <row r="7" spans="1:4" x14ac:dyDescent="0.2">
      <c r="A7">
        <f>IF(ISBLANK('Maandelijks verbruik'!A8),"NA",YEAR('Maandelijks verbruik'!A7))</f>
        <v>2011</v>
      </c>
      <c r="B7" t="str">
        <f t="shared" si="0"/>
        <v>september</v>
      </c>
      <c r="C7" s="27">
        <f>'Maandelijks verbruik'!K8</f>
        <v>6</v>
      </c>
      <c r="D7">
        <f>IF(ISBLANK('Maandelijks verbruik'!A8),"NA",MONTH('Maandelijks verbruik'!A7))</f>
        <v>9</v>
      </c>
    </row>
    <row r="8" spans="1:4" x14ac:dyDescent="0.2">
      <c r="A8">
        <f>IF(ISBLANK('Maandelijks verbruik'!A9),"NA",YEAR('Maandelijks verbruik'!A8))</f>
        <v>2011</v>
      </c>
      <c r="B8" t="str">
        <f t="shared" si="0"/>
        <v>oktober</v>
      </c>
      <c r="C8" s="27">
        <f>'Maandelijks verbruik'!K9</f>
        <v>7</v>
      </c>
      <c r="D8">
        <f>IF(ISBLANK('Maandelijks verbruik'!A9),"NA",MONTH('Maandelijks verbruik'!A8))</f>
        <v>10</v>
      </c>
    </row>
    <row r="9" spans="1:4" x14ac:dyDescent="0.2">
      <c r="A9">
        <f>IF(ISBLANK('Maandelijks verbruik'!A10),"NA",YEAR('Maandelijks verbruik'!A9))</f>
        <v>2011</v>
      </c>
      <c r="B9" t="str">
        <f t="shared" si="0"/>
        <v>november</v>
      </c>
      <c r="C9" s="27">
        <f>'Maandelijks verbruik'!K10</f>
        <v>7</v>
      </c>
      <c r="D9">
        <f>IF(ISBLANK('Maandelijks verbruik'!A10),"NA",MONTH('Maandelijks verbruik'!A9))</f>
        <v>11</v>
      </c>
    </row>
    <row r="10" spans="1:4" x14ac:dyDescent="0.2">
      <c r="A10">
        <f>IF(ISBLANK('Maandelijks verbruik'!A11),"NA",YEAR('Maandelijks verbruik'!A10))</f>
        <v>2011</v>
      </c>
      <c r="B10" t="str">
        <f t="shared" si="0"/>
        <v>december</v>
      </c>
      <c r="C10" s="27">
        <f>'Maandelijks verbruik'!K11</f>
        <v>8</v>
      </c>
      <c r="D10">
        <f>IF(ISBLANK('Maandelijks verbruik'!A11),"NA",MONTH('Maandelijks verbruik'!A10))</f>
        <v>12</v>
      </c>
    </row>
    <row r="11" spans="1:4" x14ac:dyDescent="0.2">
      <c r="A11">
        <f>IF(ISBLANK('Maandelijks verbruik'!A12),"NA",YEAR('Maandelijks verbruik'!A11))</f>
        <v>2012</v>
      </c>
      <c r="B11" t="str">
        <f t="shared" si="0"/>
        <v>januari</v>
      </c>
      <c r="C11" s="27">
        <f>'Maandelijks verbruik'!K12</f>
        <v>6</v>
      </c>
      <c r="D11">
        <f>IF(ISBLANK('Maandelijks verbruik'!A12),"NA",MONTH('Maandelijks verbruik'!A11))</f>
        <v>1</v>
      </c>
    </row>
    <row r="12" spans="1:4" x14ac:dyDescent="0.2">
      <c r="A12">
        <f>IF(ISBLANK('Maandelijks verbruik'!A13),"NA",YEAR('Maandelijks verbruik'!A12))</f>
        <v>2012</v>
      </c>
      <c r="B12" t="str">
        <f t="shared" si="0"/>
        <v>februari</v>
      </c>
      <c r="C12" s="27">
        <f>'Maandelijks verbruik'!K13</f>
        <v>6</v>
      </c>
      <c r="D12">
        <f>IF(ISBLANK('Maandelijks verbruik'!A13),"NA",MONTH('Maandelijks verbruik'!A12))</f>
        <v>2</v>
      </c>
    </row>
    <row r="13" spans="1:4" x14ac:dyDescent="0.2">
      <c r="A13">
        <f>IF(ISBLANK('Maandelijks verbruik'!A14),"NA",YEAR('Maandelijks verbruik'!A13))</f>
        <v>2012</v>
      </c>
      <c r="B13" t="str">
        <f t="shared" si="0"/>
        <v>maart</v>
      </c>
      <c r="C13" s="27">
        <f>'Maandelijks verbruik'!K14</f>
        <v>8.4200000000000728</v>
      </c>
      <c r="D13">
        <f>IF(ISBLANK('Maandelijks verbruik'!A14),"NA",MONTH('Maandelijks verbruik'!A13))</f>
        <v>3</v>
      </c>
    </row>
    <row r="14" spans="1:4" x14ac:dyDescent="0.2">
      <c r="A14">
        <f>IF(ISBLANK('Maandelijks verbruik'!A15),"NA",YEAR('Maandelijks verbruik'!A14))</f>
        <v>2012</v>
      </c>
      <c r="B14" t="str">
        <f t="shared" si="0"/>
        <v>april</v>
      </c>
      <c r="C14" s="27">
        <f>'Maandelijks verbruik'!K15</f>
        <v>6.819999999999709</v>
      </c>
      <c r="D14">
        <f>IF(ISBLANK('Maandelijks verbruik'!A15),"NA",MONTH('Maandelijks verbruik'!A14))</f>
        <v>4</v>
      </c>
    </row>
    <row r="15" spans="1:4" x14ac:dyDescent="0.2">
      <c r="A15">
        <f>IF(ISBLANK('Maandelijks verbruik'!A16),"NA",YEAR('Maandelijks verbruik'!A15))</f>
        <v>2012</v>
      </c>
      <c r="B15" t="str">
        <f t="shared" si="0"/>
        <v>mei</v>
      </c>
      <c r="C15" s="27">
        <f>'Maandelijks verbruik'!K16</f>
        <v>8.0300000000002001</v>
      </c>
      <c r="D15">
        <f>IF(ISBLANK('Maandelijks verbruik'!A16),"NA",MONTH('Maandelijks verbruik'!A15))</f>
        <v>5</v>
      </c>
    </row>
    <row r="16" spans="1:4" x14ac:dyDescent="0.2">
      <c r="A16">
        <f>IF(ISBLANK('Maandelijks verbruik'!A17),"NA",YEAR('Maandelijks verbruik'!A16))</f>
        <v>2012</v>
      </c>
      <c r="B16" t="str">
        <f t="shared" si="0"/>
        <v>juni</v>
      </c>
      <c r="C16" s="27">
        <f>'Maandelijks verbruik'!K17</f>
        <v>8.1219999999998436</v>
      </c>
      <c r="D16">
        <f>IF(ISBLANK('Maandelijks verbruik'!A17),"NA",MONTH('Maandelijks verbruik'!A16))</f>
        <v>6</v>
      </c>
    </row>
    <row r="17" spans="1:4" x14ac:dyDescent="0.2">
      <c r="A17">
        <f>IF(ISBLANK('Maandelijks verbruik'!A18),"NA",YEAR('Maandelijks verbruik'!A17))</f>
        <v>2012</v>
      </c>
      <c r="B17" t="str">
        <f t="shared" si="0"/>
        <v>juli</v>
      </c>
      <c r="C17" s="27">
        <f>'Maandelijks verbruik'!K18</f>
        <v>7.1700000000000728</v>
      </c>
      <c r="D17">
        <f>IF(ISBLANK('Maandelijks verbruik'!A18),"NA",MONTH('Maandelijks verbruik'!A17))</f>
        <v>7</v>
      </c>
    </row>
    <row r="18" spans="1:4" x14ac:dyDescent="0.2">
      <c r="A18">
        <f>IF(ISBLANK('Maandelijks verbruik'!A19),"NA",YEAR('Maandelijks verbruik'!A18))</f>
        <v>2012</v>
      </c>
      <c r="B18" t="str">
        <f t="shared" si="0"/>
        <v>augustus</v>
      </c>
      <c r="C18" s="27">
        <f>'Maandelijks verbruik'!K19</f>
        <v>6.4949999999998909</v>
      </c>
      <c r="D18">
        <f>IF(ISBLANK('Maandelijks verbruik'!A19),"NA",MONTH('Maandelijks verbruik'!A18))</f>
        <v>8</v>
      </c>
    </row>
    <row r="19" spans="1:4" x14ac:dyDescent="0.2">
      <c r="A19">
        <f>IF(ISBLANK('Maandelijks verbruik'!A20),"NA",YEAR('Maandelijks verbruik'!A19))</f>
        <v>2012</v>
      </c>
      <c r="B19" t="str">
        <f t="shared" si="0"/>
        <v>september</v>
      </c>
      <c r="C19" s="27">
        <f>'Maandelijks verbruik'!K20</f>
        <v>6.5270000000000437</v>
      </c>
      <c r="D19">
        <f>IF(ISBLANK('Maandelijks verbruik'!A20),"NA",MONTH('Maandelijks verbruik'!A19))</f>
        <v>9</v>
      </c>
    </row>
    <row r="20" spans="1:4" x14ac:dyDescent="0.2">
      <c r="A20">
        <f>IF(ISBLANK('Maandelijks verbruik'!A21),"NA",YEAR('Maandelijks verbruik'!A20))</f>
        <v>2012</v>
      </c>
      <c r="B20" t="str">
        <f t="shared" si="0"/>
        <v>oktober</v>
      </c>
      <c r="C20" s="27">
        <f>'Maandelijks verbruik'!K21</f>
        <v>6.5430000000001201</v>
      </c>
      <c r="D20">
        <f>IF(ISBLANK('Maandelijks verbruik'!A21),"NA",MONTH('Maandelijks verbruik'!A20))</f>
        <v>10</v>
      </c>
    </row>
    <row r="21" spans="1:4" x14ac:dyDescent="0.2">
      <c r="A21">
        <f>IF(ISBLANK('Maandelijks verbruik'!A22),"NA",YEAR('Maandelijks verbruik'!A21))</f>
        <v>2012</v>
      </c>
      <c r="B21" t="str">
        <f t="shared" si="0"/>
        <v>november</v>
      </c>
      <c r="C21" s="27">
        <f>'Maandelijks verbruik'!K22</f>
        <v>4.7759999999998399</v>
      </c>
      <c r="D21">
        <f>IF(ISBLANK('Maandelijks verbruik'!A22),"NA",MONTH('Maandelijks verbruik'!A21))</f>
        <v>11</v>
      </c>
    </row>
    <row r="22" spans="1:4" x14ac:dyDescent="0.2">
      <c r="A22">
        <f>IF(ISBLANK('Maandelijks verbruik'!A23),"NA",YEAR('Maandelijks verbruik'!A22))</f>
        <v>2012</v>
      </c>
      <c r="B22" t="str">
        <f t="shared" si="0"/>
        <v>december</v>
      </c>
      <c r="C22" s="27">
        <f>'Maandelijks verbruik'!K23</f>
        <v>7.5630000000001019</v>
      </c>
      <c r="D22">
        <f>IF(ISBLANK('Maandelijks verbruik'!A23),"NA",MONTH('Maandelijks verbruik'!A22))</f>
        <v>12</v>
      </c>
    </row>
    <row r="23" spans="1:4" x14ac:dyDescent="0.2">
      <c r="A23">
        <f>IF(ISBLANK('Maandelijks verbruik'!A24),"NA",YEAR('Maandelijks verbruik'!A23))</f>
        <v>2013</v>
      </c>
      <c r="B23" t="str">
        <f t="shared" si="0"/>
        <v>januari</v>
      </c>
      <c r="C23" s="27">
        <f>'Maandelijks verbruik'!K24</f>
        <v>6.124000000000251</v>
      </c>
      <c r="D23">
        <f>IF(ISBLANK('Maandelijks verbruik'!A24),"NA",MONTH('Maandelijks verbruik'!A23))</f>
        <v>1</v>
      </c>
    </row>
    <row r="24" spans="1:4" x14ac:dyDescent="0.2">
      <c r="A24">
        <f>IF(ISBLANK('Maandelijks verbruik'!A25),"NA",YEAR('Maandelijks verbruik'!A24))</f>
        <v>2013</v>
      </c>
      <c r="B24" t="str">
        <f t="shared" si="0"/>
        <v>februari</v>
      </c>
      <c r="C24" s="27">
        <f>'Maandelijks verbruik'!K25</f>
        <v>5.31899999999996</v>
      </c>
      <c r="D24">
        <f>IF(ISBLANK('Maandelijks verbruik'!A25),"NA",MONTH('Maandelijks verbruik'!A24))</f>
        <v>2</v>
      </c>
    </row>
    <row r="25" spans="1:4" x14ac:dyDescent="0.2">
      <c r="A25">
        <f>IF(ISBLANK('Maandelijks verbruik'!A26),"NA",YEAR('Maandelijks verbruik'!A25))</f>
        <v>2013</v>
      </c>
      <c r="B25" t="str">
        <f t="shared" si="0"/>
        <v>maart</v>
      </c>
      <c r="C25" s="27">
        <f>'Maandelijks verbruik'!K26</f>
        <v>6.8440000000000509</v>
      </c>
      <c r="D25">
        <f>IF(ISBLANK('Maandelijks verbruik'!A26),"NA",MONTH('Maandelijks verbruik'!A25))</f>
        <v>3</v>
      </c>
    </row>
    <row r="26" spans="1:4" x14ac:dyDescent="0.2">
      <c r="A26">
        <f>IF(ISBLANK('Maandelijks verbruik'!A27),"NA",YEAR('Maandelijks verbruik'!A26))</f>
        <v>2013</v>
      </c>
      <c r="B26" t="str">
        <f t="shared" si="0"/>
        <v>april</v>
      </c>
      <c r="C26" s="27">
        <f>'Maandelijks verbruik'!K27</f>
        <v>6.5189999999997781</v>
      </c>
      <c r="D26">
        <f>IF(ISBLANK('Maandelijks verbruik'!A27),"NA",MONTH('Maandelijks verbruik'!A26))</f>
        <v>4</v>
      </c>
    </row>
    <row r="27" spans="1:4" x14ac:dyDescent="0.2">
      <c r="A27">
        <f>IF(ISBLANK('Maandelijks verbruik'!A28),"NA",YEAR('Maandelijks verbruik'!A27))</f>
        <v>2013</v>
      </c>
      <c r="B27" t="str">
        <f t="shared" si="0"/>
        <v>mei</v>
      </c>
      <c r="C27" s="27">
        <f>'Maandelijks verbruik'!K28</f>
        <v>6.7730000000001382</v>
      </c>
      <c r="D27">
        <f>IF(ISBLANK('Maandelijks verbruik'!A28),"NA",MONTH('Maandelijks verbruik'!A27))</f>
        <v>5</v>
      </c>
    </row>
    <row r="28" spans="1:4" x14ac:dyDescent="0.2">
      <c r="A28">
        <f>IF(ISBLANK('Maandelijks verbruik'!A29),"NA",YEAR('Maandelijks verbruik'!A28))</f>
        <v>2013</v>
      </c>
      <c r="B28" t="str">
        <f t="shared" si="0"/>
        <v>juni</v>
      </c>
      <c r="C28" s="27">
        <f>'Maandelijks verbruik'!K29</f>
        <v>6.4819999999999709</v>
      </c>
      <c r="D28">
        <f>IF(ISBLANK('Maandelijks verbruik'!A29),"NA",MONTH('Maandelijks verbruik'!A28))</f>
        <v>6</v>
      </c>
    </row>
    <row r="29" spans="1:4" x14ac:dyDescent="0.2">
      <c r="A29">
        <f>IF(ISBLANK('Maandelijks verbruik'!A30),"NA",YEAR('Maandelijks verbruik'!A29))</f>
        <v>2013</v>
      </c>
      <c r="B29" t="str">
        <f t="shared" si="0"/>
        <v>juli</v>
      </c>
      <c r="C29" s="27">
        <f>'Maandelijks verbruik'!K30</f>
        <v>6.8949999999999818</v>
      </c>
      <c r="D29">
        <f>IF(ISBLANK('Maandelijks verbruik'!A30),"NA",MONTH('Maandelijks verbruik'!A29))</f>
        <v>7</v>
      </c>
    </row>
    <row r="30" spans="1:4" x14ac:dyDescent="0.2">
      <c r="A30">
        <f>IF(ISBLANK('Maandelijks verbruik'!A31),"NA",YEAR('Maandelijks verbruik'!A30))</f>
        <v>2013</v>
      </c>
      <c r="B30" t="str">
        <f t="shared" si="0"/>
        <v>augustus</v>
      </c>
      <c r="C30" s="27">
        <f>'Maandelijks verbruik'!K31</f>
        <v>6.6320000000000618</v>
      </c>
      <c r="D30">
        <f>IF(ISBLANK('Maandelijks verbruik'!A31),"NA",MONTH('Maandelijks verbruik'!A30))</f>
        <v>8</v>
      </c>
    </row>
    <row r="31" spans="1:4" x14ac:dyDescent="0.2">
      <c r="A31">
        <f>IF(ISBLANK('Maandelijks verbruik'!A32),"NA",YEAR('Maandelijks verbruik'!A31))</f>
        <v>2013</v>
      </c>
      <c r="B31" t="str">
        <f t="shared" si="0"/>
        <v>september</v>
      </c>
      <c r="C31" s="27">
        <f>'Maandelijks verbruik'!K32</f>
        <v>5.9029999999997926</v>
      </c>
      <c r="D31">
        <f>IF(ISBLANK('Maandelijks verbruik'!A32),"NA",MONTH('Maandelijks verbruik'!A31))</f>
        <v>9</v>
      </c>
    </row>
    <row r="32" spans="1:4" x14ac:dyDescent="0.2">
      <c r="A32">
        <f>IF(ISBLANK('Maandelijks verbruik'!A33),"NA",YEAR('Maandelijks verbruik'!A32))</f>
        <v>2013</v>
      </c>
      <c r="B32" t="str">
        <f t="shared" si="0"/>
        <v>oktober</v>
      </c>
      <c r="C32" s="27">
        <f>'Maandelijks verbruik'!K33</f>
        <v>6.01299999999992</v>
      </c>
      <c r="D32">
        <f>IF(ISBLANK('Maandelijks verbruik'!A33),"NA",MONTH('Maandelijks verbruik'!A32))</f>
        <v>10</v>
      </c>
    </row>
    <row r="33" spans="1:4" x14ac:dyDescent="0.2">
      <c r="A33">
        <f>IF(ISBLANK('Maandelijks verbruik'!A34),"NA",YEAR('Maandelijks verbruik'!A33))</f>
        <v>2013</v>
      </c>
      <c r="B33" t="str">
        <f t="shared" si="0"/>
        <v>november</v>
      </c>
      <c r="C33" s="27">
        <f>'Maandelijks verbruik'!K34</f>
        <v>7.9520000000002256</v>
      </c>
      <c r="D33">
        <f>IF(ISBLANK('Maandelijks verbruik'!A34),"NA",MONTH('Maandelijks verbruik'!A33))</f>
        <v>11</v>
      </c>
    </row>
    <row r="34" spans="1:4" x14ac:dyDescent="0.2">
      <c r="A34">
        <f>IF(ISBLANK('Maandelijks verbruik'!A35),"NA",YEAR('Maandelijks verbruik'!A34))</f>
        <v>2013</v>
      </c>
      <c r="B34" t="str">
        <f t="shared" si="0"/>
        <v>december</v>
      </c>
      <c r="C34" s="27">
        <f>'Maandelijks verbruik'!K35</f>
        <v>7.7190000000000509</v>
      </c>
      <c r="D34">
        <f>IF(ISBLANK('Maandelijks verbruik'!A35),"NA",MONTH('Maandelijks verbruik'!A34))</f>
        <v>12</v>
      </c>
    </row>
    <row r="35" spans="1:4" x14ac:dyDescent="0.2">
      <c r="A35">
        <f>IF(ISBLANK('Maandelijks verbruik'!A36),"NA",YEAR('Maandelijks verbruik'!A35))</f>
        <v>2014</v>
      </c>
      <c r="B35" t="str">
        <f t="shared" si="0"/>
        <v>januari</v>
      </c>
      <c r="C35" s="27">
        <f>'Maandelijks verbruik'!K36</f>
        <v>6.281999999999698</v>
      </c>
      <c r="D35">
        <f>IF(ISBLANK('Maandelijks verbruik'!A36),"NA",MONTH('Maandelijks verbruik'!A35))</f>
        <v>1</v>
      </c>
    </row>
    <row r="36" spans="1:4" x14ac:dyDescent="0.2">
      <c r="A36">
        <f>IF(ISBLANK('Maandelijks verbruik'!A37),"NA",YEAR('Maandelijks verbruik'!A36))</f>
        <v>2014</v>
      </c>
      <c r="B36" t="str">
        <f t="shared" si="0"/>
        <v>februari</v>
      </c>
      <c r="C36" s="27">
        <f>'Maandelijks verbruik'!K37</f>
        <v>6.0840000000002874</v>
      </c>
      <c r="D36">
        <f>IF(ISBLANK('Maandelijks verbruik'!A37),"NA",MONTH('Maandelijks verbruik'!A36))</f>
        <v>2</v>
      </c>
    </row>
    <row r="37" spans="1:4" x14ac:dyDescent="0.2">
      <c r="A37">
        <f>IF(ISBLANK('Maandelijks verbruik'!A38),"NA",YEAR('Maandelijks verbruik'!A37))</f>
        <v>2014</v>
      </c>
      <c r="B37" t="str">
        <f t="shared" si="0"/>
        <v>maart</v>
      </c>
      <c r="C37" s="27">
        <f>'Maandelijks verbruik'!K38</f>
        <v>7.3859999999999673</v>
      </c>
      <c r="D37">
        <f>IF(ISBLANK('Maandelijks verbruik'!A38),"NA",MONTH('Maandelijks verbruik'!A37))</f>
        <v>3</v>
      </c>
    </row>
    <row r="38" spans="1:4" x14ac:dyDescent="0.2">
      <c r="A38">
        <f>IF(ISBLANK('Maandelijks verbruik'!A39),"NA",YEAR('Maandelijks verbruik'!A38))</f>
        <v>2014</v>
      </c>
      <c r="B38" t="str">
        <f t="shared" si="0"/>
        <v>april</v>
      </c>
      <c r="C38" s="27">
        <f>'Maandelijks verbruik'!K39</f>
        <v>6.3679999999999382</v>
      </c>
      <c r="D38">
        <f>IF(ISBLANK('Maandelijks verbruik'!A39),"NA",MONTH('Maandelijks verbruik'!A38))</f>
        <v>4</v>
      </c>
    </row>
    <row r="39" spans="1:4" x14ac:dyDescent="0.2">
      <c r="A39">
        <f>IF(ISBLANK('Maandelijks verbruik'!A40),"NA",YEAR('Maandelijks verbruik'!A39))</f>
        <v>2014</v>
      </c>
      <c r="B39" t="str">
        <f t="shared" si="0"/>
        <v>mei</v>
      </c>
      <c r="C39" s="27">
        <f>'Maandelijks verbruik'!K40</f>
        <v>7.5860000000002401</v>
      </c>
      <c r="D39">
        <f>IF(ISBLANK('Maandelijks verbruik'!A40),"NA",MONTH('Maandelijks verbruik'!A39))</f>
        <v>5</v>
      </c>
    </row>
    <row r="40" spans="1:4" x14ac:dyDescent="0.2">
      <c r="A40">
        <f>IF(ISBLANK('Maandelijks verbruik'!A41),"NA",YEAR('Maandelijks verbruik'!A40))</f>
        <v>2014</v>
      </c>
      <c r="B40" t="str">
        <f t="shared" si="0"/>
        <v>juni</v>
      </c>
      <c r="C40" s="27">
        <f>'Maandelijks verbruik'!K41</f>
        <v>7.2159999999998945</v>
      </c>
      <c r="D40">
        <f>IF(ISBLANK('Maandelijks verbruik'!A41),"NA",MONTH('Maandelijks verbruik'!A40))</f>
        <v>6</v>
      </c>
    </row>
    <row r="41" spans="1:4" x14ac:dyDescent="0.2">
      <c r="A41">
        <f>IF(ISBLANK('Maandelijks verbruik'!A42),"NA",YEAR('Maandelijks verbruik'!A41))</f>
        <v>2014</v>
      </c>
      <c r="B41" t="str">
        <f t="shared" si="0"/>
        <v>juli</v>
      </c>
      <c r="C41" s="27">
        <f>'Maandelijks verbruik'!K42</f>
        <v>5.931999999999789</v>
      </c>
      <c r="D41">
        <f>IF(ISBLANK('Maandelijks verbruik'!A42),"NA",MONTH('Maandelijks verbruik'!A41))</f>
        <v>7</v>
      </c>
    </row>
    <row r="42" spans="1:4" x14ac:dyDescent="0.2">
      <c r="A42">
        <f>IF(ISBLANK('Maandelijks verbruik'!A43),"NA",YEAR('Maandelijks verbruik'!A42))</f>
        <v>2014</v>
      </c>
      <c r="B42" t="str">
        <f t="shared" si="0"/>
        <v>augustus</v>
      </c>
      <c r="C42" s="27">
        <f>'Maandelijks verbruik'!K43</f>
        <v>8.6579999999999018</v>
      </c>
      <c r="D42">
        <f>IF(ISBLANK('Maandelijks verbruik'!A43),"NA",MONTH('Maandelijks verbruik'!A42))</f>
        <v>8</v>
      </c>
    </row>
    <row r="43" spans="1:4" x14ac:dyDescent="0.2">
      <c r="A43">
        <f>IF(ISBLANK('Maandelijks verbruik'!A44),"NA",YEAR('Maandelijks verbruik'!A43))</f>
        <v>2014</v>
      </c>
      <c r="B43" t="str">
        <f t="shared" si="0"/>
        <v>september</v>
      </c>
      <c r="C43" s="27">
        <f>'Maandelijks verbruik'!K44</f>
        <v>8.7789999999999964</v>
      </c>
      <c r="D43">
        <f>IF(ISBLANK('Maandelijks verbruik'!A44),"NA",MONTH('Maandelijks verbruik'!A43))</f>
        <v>9</v>
      </c>
    </row>
    <row r="44" spans="1:4" x14ac:dyDescent="0.2">
      <c r="A44">
        <f>IF(ISBLANK('Maandelijks verbruik'!A45),"NA",YEAR('Maandelijks verbruik'!A44))</f>
        <v>2014</v>
      </c>
      <c r="B44" t="str">
        <f t="shared" si="0"/>
        <v>oktober</v>
      </c>
      <c r="C44" s="27">
        <f>'Maandelijks verbruik'!K45</f>
        <v>7.0430000000001201</v>
      </c>
      <c r="D44">
        <f>IF(ISBLANK('Maandelijks verbruik'!A45),"NA",MONTH('Maandelijks verbruik'!A44))</f>
        <v>10</v>
      </c>
    </row>
    <row r="45" spans="1:4" x14ac:dyDescent="0.2">
      <c r="A45">
        <f>IF(ISBLANK('Maandelijks verbruik'!A46),"NA",YEAR('Maandelijks verbruik'!A45))</f>
        <v>2014</v>
      </c>
      <c r="B45" t="str">
        <f t="shared" si="0"/>
        <v>november</v>
      </c>
      <c r="C45" s="27">
        <f>'Maandelijks verbruik'!K46</f>
        <v>6.4770000000003165</v>
      </c>
      <c r="D45">
        <f>IF(ISBLANK('Maandelijks verbruik'!A46),"NA",MONTH('Maandelijks verbruik'!A45))</f>
        <v>11</v>
      </c>
    </row>
    <row r="46" spans="1:4" x14ac:dyDescent="0.2">
      <c r="A46">
        <f>IF(ISBLANK('Maandelijks verbruik'!A47),"NA",YEAR('Maandelijks verbruik'!A46))</f>
        <v>2014</v>
      </c>
      <c r="B46" t="str">
        <f t="shared" si="0"/>
        <v>december</v>
      </c>
      <c r="C46" s="27">
        <f>'Maandelijks verbruik'!K47</f>
        <v>7.0799999999999272</v>
      </c>
      <c r="D46">
        <f>IF(ISBLANK('Maandelijks verbruik'!A47),"NA",MONTH('Maandelijks verbruik'!A46))</f>
        <v>12</v>
      </c>
    </row>
    <row r="47" spans="1:4" x14ac:dyDescent="0.2">
      <c r="A47">
        <f>IF(ISBLANK('Maandelijks verbruik'!A48),"NA",YEAR('Maandelijks verbruik'!A47))</f>
        <v>2015</v>
      </c>
      <c r="B47" t="str">
        <f t="shared" si="0"/>
        <v>januari</v>
      </c>
      <c r="C47" s="27">
        <f>'Maandelijks verbruik'!K48</f>
        <v>6.8179999999997563</v>
      </c>
      <c r="D47">
        <f>IF(ISBLANK('Maandelijks verbruik'!A48),"NA",MONTH('Maandelijks verbruik'!A47))</f>
        <v>1</v>
      </c>
    </row>
    <row r="48" spans="1:4" x14ac:dyDescent="0.2">
      <c r="A48">
        <f>IF(ISBLANK('Maandelijks verbruik'!A49),"NA",YEAR('Maandelijks verbruik'!A48))</f>
        <v>2015</v>
      </c>
      <c r="B48" t="str">
        <f t="shared" si="0"/>
        <v>februari</v>
      </c>
      <c r="C48" s="27">
        <f>'Maandelijks verbruik'!K49</f>
        <v>6.1449999999999818</v>
      </c>
      <c r="D48">
        <f>IF(ISBLANK('Maandelijks verbruik'!A49),"NA",MONTH('Maandelijks verbruik'!A48))</f>
        <v>2</v>
      </c>
    </row>
    <row r="49" spans="1:4" x14ac:dyDescent="0.2">
      <c r="A49">
        <f>IF(ISBLANK('Maandelijks verbruik'!A50),"NA",YEAR('Maandelijks verbruik'!A49))</f>
        <v>2015</v>
      </c>
      <c r="B49" t="str">
        <f t="shared" si="0"/>
        <v>maart</v>
      </c>
      <c r="C49" s="27">
        <f>'Maandelijks verbruik'!K50</f>
        <v>6.5050000000001091</v>
      </c>
      <c r="D49">
        <f>IF(ISBLANK('Maandelijks verbruik'!A50),"NA",MONTH('Maandelijks verbruik'!A49))</f>
        <v>3</v>
      </c>
    </row>
    <row r="50" spans="1:4" x14ac:dyDescent="0.2">
      <c r="A50">
        <f>IF(ISBLANK('Maandelijks verbruik'!A51),"NA",YEAR('Maandelijks verbruik'!A50))</f>
        <v>2015</v>
      </c>
      <c r="B50" t="str">
        <f t="shared" si="0"/>
        <v>april</v>
      </c>
      <c r="C50" s="27">
        <f>'Maandelijks verbruik'!K51</f>
        <v>6.2550000000001091</v>
      </c>
      <c r="D50">
        <f>IF(ISBLANK('Maandelijks verbruik'!A51),"NA",MONTH('Maandelijks verbruik'!A50))</f>
        <v>4</v>
      </c>
    </row>
    <row r="51" spans="1:4" x14ac:dyDescent="0.2">
      <c r="A51">
        <f>IF(ISBLANK('Maandelijks verbruik'!A52),"NA",YEAR('Maandelijks verbruik'!A51))</f>
        <v>2015</v>
      </c>
      <c r="B51" t="str">
        <f t="shared" si="0"/>
        <v>mei</v>
      </c>
      <c r="C51" s="27">
        <f>'Maandelijks verbruik'!K52</f>
        <v>6.6749999999997272</v>
      </c>
      <c r="D51">
        <f>IF(ISBLANK('Maandelijks verbruik'!A52),"NA",MONTH('Maandelijks verbruik'!A51))</f>
        <v>5</v>
      </c>
    </row>
    <row r="52" spans="1:4" x14ac:dyDescent="0.2">
      <c r="A52">
        <f>IF(ISBLANK('Maandelijks verbruik'!A53),"NA",YEAR('Maandelijks verbruik'!A52))</f>
        <v>2015</v>
      </c>
      <c r="B52" t="str">
        <f t="shared" si="0"/>
        <v>juni</v>
      </c>
      <c r="C52" s="27">
        <f>'Maandelijks verbruik'!K53</f>
        <v>6.1900000000000546</v>
      </c>
      <c r="D52">
        <f>IF(ISBLANK('Maandelijks verbruik'!A53),"NA",MONTH('Maandelijks verbruik'!A52))</f>
        <v>6</v>
      </c>
    </row>
    <row r="53" spans="1:4" x14ac:dyDescent="0.2">
      <c r="A53">
        <f>IF(ISBLANK('Maandelijks verbruik'!A54),"NA",YEAR('Maandelijks verbruik'!A53))</f>
        <v>2015</v>
      </c>
      <c r="B53" t="str">
        <f t="shared" si="0"/>
        <v>juli</v>
      </c>
      <c r="C53" s="27">
        <f>'Maandelijks verbruik'!K54</f>
        <v>5.6630000000000109</v>
      </c>
      <c r="D53">
        <f>IF(ISBLANK('Maandelijks verbruik'!A54),"NA",MONTH('Maandelijks verbruik'!A53))</f>
        <v>7</v>
      </c>
    </row>
    <row r="54" spans="1:4" x14ac:dyDescent="0.2">
      <c r="A54">
        <f>IF(ISBLANK('Maandelijks verbruik'!A55),"NA",YEAR('Maandelijks verbruik'!A54))</f>
        <v>2015</v>
      </c>
      <c r="B54" t="str">
        <f t="shared" si="0"/>
        <v>augustus</v>
      </c>
      <c r="C54" s="27">
        <f>'Maandelijks verbruik'!K55</f>
        <v>6.693000000000211</v>
      </c>
      <c r="D54">
        <f>IF(ISBLANK('Maandelijks verbruik'!A55),"NA",MONTH('Maandelijks verbruik'!A54))</f>
        <v>8</v>
      </c>
    </row>
    <row r="55" spans="1:4" x14ac:dyDescent="0.2">
      <c r="A55">
        <f>IF(ISBLANK('Maandelijks verbruik'!A56),"NA",YEAR('Maandelijks verbruik'!A55))</f>
        <v>2015</v>
      </c>
      <c r="B55" t="str">
        <f t="shared" si="0"/>
        <v>september</v>
      </c>
      <c r="C55" s="27">
        <f>'Maandelijks verbruik'!K56</f>
        <v>6.3859999999999673</v>
      </c>
      <c r="D55">
        <f>IF(ISBLANK('Maandelijks verbruik'!A56),"NA",MONTH('Maandelijks verbruik'!A55))</f>
        <v>9</v>
      </c>
    </row>
    <row r="56" spans="1:4" x14ac:dyDescent="0.2">
      <c r="A56">
        <f>IF(ISBLANK('Maandelijks verbruik'!A57),"NA",YEAR('Maandelijks verbruik'!A56))</f>
        <v>2015</v>
      </c>
      <c r="B56" t="str">
        <f t="shared" si="0"/>
        <v>oktober</v>
      </c>
      <c r="C56" s="27">
        <f>'Maandelijks verbruik'!K57</f>
        <v>7.4479999999998654</v>
      </c>
      <c r="D56">
        <f>IF(ISBLANK('Maandelijks verbruik'!A57),"NA",MONTH('Maandelijks verbruik'!A56))</f>
        <v>10</v>
      </c>
    </row>
    <row r="57" spans="1:4" x14ac:dyDescent="0.2">
      <c r="A57">
        <f>IF(ISBLANK('Maandelijks verbruik'!A58),"NA",YEAR('Maandelijks verbruik'!A57))</f>
        <v>2015</v>
      </c>
      <c r="B57" t="str">
        <f t="shared" si="0"/>
        <v>november</v>
      </c>
      <c r="C57" s="27">
        <f>'Maandelijks verbruik'!K58</f>
        <v>7.3470000000002074</v>
      </c>
      <c r="D57">
        <f>IF(ISBLANK('Maandelijks verbruik'!A58),"NA",MONTH('Maandelijks verbruik'!A57))</f>
        <v>11</v>
      </c>
    </row>
    <row r="58" spans="1:4" x14ac:dyDescent="0.2">
      <c r="A58">
        <f>IF(ISBLANK('Maandelijks verbruik'!A59),"NA",YEAR('Maandelijks verbruik'!A58))</f>
        <v>2015</v>
      </c>
      <c r="B58" t="str">
        <f t="shared" si="0"/>
        <v>december</v>
      </c>
      <c r="C58" s="27">
        <f>'Maandelijks verbruik'!K59</f>
        <v>7.0919999999996435</v>
      </c>
      <c r="D58">
        <f>IF(ISBLANK('Maandelijks verbruik'!A59),"NA",MONTH('Maandelijks verbruik'!A58))</f>
        <v>12</v>
      </c>
    </row>
    <row r="59" spans="1:4" x14ac:dyDescent="0.2">
      <c r="A59">
        <f>IF(ISBLANK('Maandelijks verbruik'!A60),"NA",YEAR('Maandelijks verbruik'!A59))</f>
        <v>2016</v>
      </c>
      <c r="B59" t="str">
        <f t="shared" si="0"/>
        <v>januari</v>
      </c>
      <c r="C59" s="27">
        <f>'Maandelijks verbruik'!K60</f>
        <v>6.3700000000003456</v>
      </c>
      <c r="D59">
        <f>IF(ISBLANK('Maandelijks verbruik'!A60),"NA",MONTH('Maandelijks verbruik'!A59))</f>
        <v>1</v>
      </c>
    </row>
    <row r="60" spans="1:4" x14ac:dyDescent="0.2">
      <c r="A60">
        <f>IF(ISBLANK('Maandelijks verbruik'!A61),"NA",YEAR('Maandelijks verbruik'!A60))</f>
        <v>2016</v>
      </c>
      <c r="B60" t="str">
        <f t="shared" si="0"/>
        <v>februari</v>
      </c>
      <c r="C60" s="27">
        <f>'Maandelijks verbruik'!K61</f>
        <v>7.0360000000000582</v>
      </c>
      <c r="D60">
        <f>IF(ISBLANK('Maandelijks verbruik'!A61),"NA",MONTH('Maandelijks verbruik'!A60))</f>
        <v>2</v>
      </c>
    </row>
    <row r="61" spans="1:4" x14ac:dyDescent="0.2">
      <c r="A61">
        <f>IF(ISBLANK('Maandelijks verbruik'!A62),"NA",YEAR('Maandelijks verbruik'!A61))</f>
        <v>2016</v>
      </c>
      <c r="B61" t="str">
        <f t="shared" si="0"/>
        <v>maart</v>
      </c>
      <c r="C61" s="27">
        <f>'Maandelijks verbruik'!K62</f>
        <v>7.1459999999997308</v>
      </c>
      <c r="D61">
        <f>IF(ISBLANK('Maandelijks verbruik'!A62),"NA",MONTH('Maandelijks verbruik'!A61))</f>
        <v>3</v>
      </c>
    </row>
    <row r="62" spans="1:4" x14ac:dyDescent="0.2">
      <c r="A62">
        <f>IF(ISBLANK('Maandelijks verbruik'!A63),"NA",YEAR('Maandelijks verbruik'!A62))</f>
        <v>2016</v>
      </c>
      <c r="B62" t="str">
        <f t="shared" si="0"/>
        <v>april</v>
      </c>
      <c r="C62" s="27">
        <f>'Maandelijks verbruik'!K63</f>
        <v>7.3850000000002183</v>
      </c>
      <c r="D62">
        <f>IF(ISBLANK('Maandelijks verbruik'!A63),"NA",MONTH('Maandelijks verbruik'!A62))</f>
        <v>4</v>
      </c>
    </row>
    <row r="63" spans="1:4" x14ac:dyDescent="0.2">
      <c r="A63">
        <f>IF(ISBLANK('Maandelijks verbruik'!A64),"NA",YEAR('Maandelijks verbruik'!A63))</f>
        <v>2016</v>
      </c>
      <c r="B63" t="str">
        <f t="shared" si="0"/>
        <v>mei</v>
      </c>
      <c r="C63" s="27">
        <f>'Maandelijks verbruik'!K64</f>
        <v>7.1529999999997926</v>
      </c>
      <c r="D63">
        <f>IF(ISBLANK('Maandelijks verbruik'!A64),"NA",MONTH('Maandelijks verbruik'!A63))</f>
        <v>5</v>
      </c>
    </row>
    <row r="64" spans="1:4" x14ac:dyDescent="0.2">
      <c r="A64">
        <f>IF(ISBLANK('Maandelijks verbruik'!A65),"NA",YEAR('Maandelijks verbruik'!A64))</f>
        <v>2016</v>
      </c>
      <c r="B64" t="str">
        <f t="shared" si="0"/>
        <v>juni</v>
      </c>
      <c r="C64" s="27">
        <f>'Maandelijks verbruik'!K65</f>
        <v>7.2656999999999243</v>
      </c>
      <c r="D64">
        <f>IF(ISBLANK('Maandelijks verbruik'!A65),"NA",MONTH('Maandelijks verbruik'!A64))</f>
        <v>6</v>
      </c>
    </row>
    <row r="65" spans="1:4" x14ac:dyDescent="0.2">
      <c r="A65">
        <f>IF(ISBLANK('Maandelijks verbruik'!A66),"NA",YEAR('Maandelijks verbruik'!A65))</f>
        <v>2016</v>
      </c>
      <c r="B65" t="str">
        <f t="shared" si="0"/>
        <v>juli</v>
      </c>
      <c r="C65" s="27">
        <f>'Maandelijks verbruik'!K66</f>
        <v>8.1273000000001048</v>
      </c>
      <c r="D65">
        <f>IF(ISBLANK('Maandelijks verbruik'!A66),"NA",MONTH('Maandelijks verbruik'!A65))</f>
        <v>7</v>
      </c>
    </row>
    <row r="66" spans="1:4" x14ac:dyDescent="0.2">
      <c r="A66">
        <f>IF(ISBLANK('Maandelijks verbruik'!A67),"NA",YEAR('Maandelijks verbruik'!A66))</f>
        <v>2016</v>
      </c>
      <c r="B66" t="str">
        <f t="shared" si="0"/>
        <v>augustus</v>
      </c>
      <c r="C66" s="27">
        <f>'Maandelijks verbruik'!K67</f>
        <v>7.0790000000001783</v>
      </c>
      <c r="D66">
        <f>IF(ISBLANK('Maandelijks verbruik'!A67),"NA",MONTH('Maandelijks verbruik'!A66))</f>
        <v>8</v>
      </c>
    </row>
    <row r="67" spans="1:4" x14ac:dyDescent="0.2">
      <c r="A67">
        <f>IF(ISBLANK('Maandelijks verbruik'!A68),"NA",YEAR('Maandelijks verbruik'!A67))</f>
        <v>2016</v>
      </c>
      <c r="B67" t="str">
        <f t="shared" ref="B67:B130" si="1">TEXT(DATE(2000,D67,1),"mmmm")</f>
        <v>september</v>
      </c>
      <c r="C67" s="27">
        <f>'Maandelijks verbruik'!K68</f>
        <v>6.9739999999997053</v>
      </c>
      <c r="D67">
        <f>IF(ISBLANK('Maandelijks verbruik'!A68),"NA",MONTH('Maandelijks verbruik'!A67))</f>
        <v>9</v>
      </c>
    </row>
    <row r="68" spans="1:4" x14ac:dyDescent="0.2">
      <c r="A68">
        <f>IF(ISBLANK('Maandelijks verbruik'!A69),"NA",YEAR('Maandelijks verbruik'!A68))</f>
        <v>2016</v>
      </c>
      <c r="B68" t="str">
        <f t="shared" si="1"/>
        <v>oktober</v>
      </c>
      <c r="C68" s="27">
        <f>'Maandelijks verbruik'!K69</f>
        <v>7.1410000000000764</v>
      </c>
      <c r="D68">
        <f>IF(ISBLANK('Maandelijks verbruik'!A69),"NA",MONTH('Maandelijks verbruik'!A68))</f>
        <v>10</v>
      </c>
    </row>
    <row r="69" spans="1:4" x14ac:dyDescent="0.2">
      <c r="A69">
        <f>IF(ISBLANK('Maandelijks verbruik'!A70),"NA",YEAR('Maandelijks verbruik'!A69))</f>
        <v>2016</v>
      </c>
      <c r="B69" t="str">
        <f t="shared" si="1"/>
        <v>november</v>
      </c>
      <c r="C69" s="27">
        <f>'Maandelijks verbruik'!K70</f>
        <v>6.2380000000002838</v>
      </c>
      <c r="D69">
        <f>IF(ISBLANK('Maandelijks verbruik'!A70),"NA",MONTH('Maandelijks verbruik'!A69))</f>
        <v>11</v>
      </c>
    </row>
    <row r="70" spans="1:4" x14ac:dyDescent="0.2">
      <c r="A70">
        <f>IF(ISBLANK('Maandelijks verbruik'!A71),"NA",YEAR('Maandelijks verbruik'!A70))</f>
        <v>2016</v>
      </c>
      <c r="B70" t="str">
        <f t="shared" si="1"/>
        <v>december</v>
      </c>
      <c r="C70" s="27">
        <f>'Maandelijks verbruik'!K71</f>
        <v>6.906999999999698</v>
      </c>
      <c r="D70">
        <f>IF(ISBLANK('Maandelijks verbruik'!A71),"NA",MONTH('Maandelijks verbruik'!A70))</f>
        <v>12</v>
      </c>
    </row>
    <row r="71" spans="1:4" x14ac:dyDescent="0.2">
      <c r="A71">
        <f>IF(ISBLANK('Maandelijks verbruik'!A72),"NA",YEAR('Maandelijks verbruik'!A71))</f>
        <v>2017</v>
      </c>
      <c r="B71" t="str">
        <f t="shared" si="1"/>
        <v>januari</v>
      </c>
      <c r="C71" s="27">
        <f>'Maandelijks verbruik'!K72</f>
        <v>6.0709999999999127</v>
      </c>
      <c r="D71">
        <f>IF(ISBLANK('Maandelijks verbruik'!A72),"NA",MONTH('Maandelijks verbruik'!A71))</f>
        <v>1</v>
      </c>
    </row>
    <row r="72" spans="1:4" x14ac:dyDescent="0.2">
      <c r="A72">
        <f>IF(ISBLANK('Maandelijks verbruik'!A73),"NA",YEAR('Maandelijks verbruik'!A72))</f>
        <v>2017</v>
      </c>
      <c r="B72" t="str">
        <f t="shared" si="1"/>
        <v>februari</v>
      </c>
      <c r="C72" s="27">
        <f>'Maandelijks verbruik'!K73</f>
        <v>5.8520000000003165</v>
      </c>
      <c r="D72">
        <f>IF(ISBLANK('Maandelijks verbruik'!A73),"NA",MONTH('Maandelijks verbruik'!A72))</f>
        <v>2</v>
      </c>
    </row>
    <row r="73" spans="1:4" x14ac:dyDescent="0.2">
      <c r="A73">
        <f>IF(ISBLANK('Maandelijks verbruik'!A74),"NA",YEAR('Maandelijks verbruik'!A73))</f>
        <v>2017</v>
      </c>
      <c r="B73" t="str">
        <f t="shared" si="1"/>
        <v>maart</v>
      </c>
      <c r="C73" s="27">
        <f>'Maandelijks verbruik'!K74</f>
        <v>6.9269999999996799</v>
      </c>
      <c r="D73">
        <f>IF(ISBLANK('Maandelijks verbruik'!A74),"NA",MONTH('Maandelijks verbruik'!A73))</f>
        <v>3</v>
      </c>
    </row>
    <row r="74" spans="1:4" x14ac:dyDescent="0.2">
      <c r="A74">
        <f>IF(ISBLANK('Maandelijks verbruik'!A75),"NA",YEAR('Maandelijks verbruik'!A74))</f>
        <v>2017</v>
      </c>
      <c r="B74" t="str">
        <f t="shared" si="1"/>
        <v>april</v>
      </c>
      <c r="C74" s="27">
        <f>'Maandelijks verbruik'!K75</f>
        <v>6.1720000000000255</v>
      </c>
      <c r="D74">
        <f>IF(ISBLANK('Maandelijks verbruik'!A75),"NA",MONTH('Maandelijks verbruik'!A74))</f>
        <v>4</v>
      </c>
    </row>
    <row r="75" spans="1:4" x14ac:dyDescent="0.2">
      <c r="A75">
        <f>IF(ISBLANK('Maandelijks verbruik'!A76),"NA",YEAR('Maandelijks verbruik'!A75))</f>
        <v>2017</v>
      </c>
      <c r="B75" t="str">
        <f t="shared" si="1"/>
        <v>mei</v>
      </c>
      <c r="C75" s="27">
        <f>'Maandelijks verbruik'!K76</f>
        <v>7.1700000000000728</v>
      </c>
      <c r="D75">
        <f>IF(ISBLANK('Maandelijks verbruik'!A76),"NA",MONTH('Maandelijks verbruik'!A75))</f>
        <v>5</v>
      </c>
    </row>
    <row r="76" spans="1:4" x14ac:dyDescent="0.2">
      <c r="A76">
        <f>IF(ISBLANK('Maandelijks verbruik'!A77),"NA",YEAR('Maandelijks verbruik'!A76))</f>
        <v>2017</v>
      </c>
      <c r="B76" t="str">
        <f t="shared" si="1"/>
        <v>juni</v>
      </c>
      <c r="C76" s="27">
        <f>'Maandelijks verbruik'!K77</f>
        <v>6.6669999999999163</v>
      </c>
      <c r="D76">
        <f>IF(ISBLANK('Maandelijks verbruik'!A77),"NA",MONTH('Maandelijks verbruik'!A76))</f>
        <v>6</v>
      </c>
    </row>
    <row r="77" spans="1:4" x14ac:dyDescent="0.2">
      <c r="A77">
        <f>IF(ISBLANK('Maandelijks verbruik'!A78),"NA",YEAR('Maandelijks verbruik'!A77))</f>
        <v>2017</v>
      </c>
      <c r="B77" t="str">
        <f t="shared" si="1"/>
        <v>juli</v>
      </c>
      <c r="C77" s="27">
        <f>'Maandelijks verbruik'!K78</f>
        <v>5.6910000000002583</v>
      </c>
      <c r="D77">
        <f>IF(ISBLANK('Maandelijks verbruik'!A78),"NA",MONTH('Maandelijks verbruik'!A77))</f>
        <v>7</v>
      </c>
    </row>
    <row r="78" spans="1:4" x14ac:dyDescent="0.2">
      <c r="A78">
        <f>IF(ISBLANK('Maandelijks verbruik'!A79),"NA",YEAR('Maandelijks verbruik'!A78))</f>
        <v>2017</v>
      </c>
      <c r="B78" t="str">
        <f t="shared" si="1"/>
        <v>augustus</v>
      </c>
      <c r="C78" s="27">
        <f>'Maandelijks verbruik'!K79</f>
        <v>6.7280000000000655</v>
      </c>
      <c r="D78">
        <f>IF(ISBLANK('Maandelijks verbruik'!A79),"NA",MONTH('Maandelijks verbruik'!A78))</f>
        <v>8</v>
      </c>
    </row>
    <row r="79" spans="1:4" x14ac:dyDescent="0.2">
      <c r="A79">
        <f>IF(ISBLANK('Maandelijks verbruik'!A80),"NA",YEAR('Maandelijks verbruik'!A79))</f>
        <v>2017</v>
      </c>
      <c r="B79" t="str">
        <f t="shared" si="1"/>
        <v>september</v>
      </c>
      <c r="C79" s="27">
        <f>'Maandelijks verbruik'!K80</f>
        <v>4.9110000000000582</v>
      </c>
      <c r="D79">
        <f>IF(ISBLANK('Maandelijks verbruik'!A80),"NA",MONTH('Maandelijks verbruik'!A79))</f>
        <v>9</v>
      </c>
    </row>
    <row r="80" spans="1:4" x14ac:dyDescent="0.2">
      <c r="A80">
        <f>IF(ISBLANK('Maandelijks verbruik'!A81),"NA",YEAR('Maandelijks verbruik'!A80))</f>
        <v>2017</v>
      </c>
      <c r="B80" t="str">
        <f t="shared" si="1"/>
        <v>oktober</v>
      </c>
      <c r="C80" s="27">
        <f>'Maandelijks verbruik'!K81</f>
        <v>5.4079999999999018</v>
      </c>
      <c r="D80">
        <f>IF(ISBLANK('Maandelijks verbruik'!A81),"NA",MONTH('Maandelijks verbruik'!A80))</f>
        <v>10</v>
      </c>
    </row>
    <row r="81" spans="1:4" x14ac:dyDescent="0.2">
      <c r="A81">
        <f>IF(ISBLANK('Maandelijks verbruik'!A82),"NA",YEAR('Maandelijks verbruik'!A81))</f>
        <v>2017</v>
      </c>
      <c r="B81" t="str">
        <f t="shared" si="1"/>
        <v>november</v>
      </c>
      <c r="C81" s="27">
        <f>'Maandelijks verbruik'!K82</f>
        <v>5.8179999999997563</v>
      </c>
      <c r="D81">
        <f>IF(ISBLANK('Maandelijks verbruik'!A82),"NA",MONTH('Maandelijks verbruik'!A81))</f>
        <v>11</v>
      </c>
    </row>
    <row r="82" spans="1:4" x14ac:dyDescent="0.2">
      <c r="A82">
        <f>IF(ISBLANK('Maandelijks verbruik'!A83),"NA",YEAR('Maandelijks verbruik'!A82))</f>
        <v>2017</v>
      </c>
      <c r="B82" t="str">
        <f t="shared" si="1"/>
        <v>december</v>
      </c>
      <c r="C82" s="27">
        <f>'Maandelijks verbruik'!K83</f>
        <v>5.6480000000001382</v>
      </c>
      <c r="D82">
        <f>IF(ISBLANK('Maandelijks verbruik'!A83),"NA",MONTH('Maandelijks verbruik'!A82))</f>
        <v>12</v>
      </c>
    </row>
    <row r="83" spans="1:4" x14ac:dyDescent="0.2">
      <c r="A83">
        <f>IF(ISBLANK('Maandelijks verbruik'!A84),"NA",YEAR('Maandelijks verbruik'!A83))</f>
        <v>2018</v>
      </c>
      <c r="B83" t="str">
        <f t="shared" si="1"/>
        <v>januari</v>
      </c>
      <c r="C83" s="27">
        <f>'Maandelijks verbruik'!K84</f>
        <v>6.1030000000000655</v>
      </c>
      <c r="D83">
        <f>IF(ISBLANK('Maandelijks verbruik'!A84),"NA",MONTH('Maandelijks verbruik'!A83))</f>
        <v>1</v>
      </c>
    </row>
    <row r="84" spans="1:4" x14ac:dyDescent="0.2">
      <c r="A84">
        <f>IF(ISBLANK('Maandelijks verbruik'!A85),"NA",YEAR('Maandelijks verbruik'!A84))</f>
        <v>2018</v>
      </c>
      <c r="B84" t="str">
        <f t="shared" si="1"/>
        <v>februari</v>
      </c>
      <c r="C84" s="27">
        <f>'Maandelijks verbruik'!K85</f>
        <v>4.8690000000001419</v>
      </c>
      <c r="D84">
        <f>IF(ISBLANK('Maandelijks verbruik'!A85),"NA",MONTH('Maandelijks verbruik'!A84))</f>
        <v>2</v>
      </c>
    </row>
    <row r="85" spans="1:4" x14ac:dyDescent="0.2">
      <c r="A85">
        <f>IF(ISBLANK('Maandelijks verbruik'!A86),"NA",YEAR('Maandelijks verbruik'!A85))</f>
        <v>2018</v>
      </c>
      <c r="B85" t="str">
        <f t="shared" si="1"/>
        <v>maart</v>
      </c>
      <c r="C85" s="27">
        <f>'Maandelijks verbruik'!K86</f>
        <v>6.7839999999996508</v>
      </c>
      <c r="D85">
        <f>IF(ISBLANK('Maandelijks verbruik'!A86),"NA",MONTH('Maandelijks verbruik'!A85))</f>
        <v>3</v>
      </c>
    </row>
    <row r="86" spans="1:4" x14ac:dyDescent="0.2">
      <c r="A86">
        <f>IF(ISBLANK('Maandelijks verbruik'!A87),"NA",YEAR('Maandelijks verbruik'!A86))</f>
        <v>2018</v>
      </c>
      <c r="B86" t="str">
        <f t="shared" si="1"/>
        <v>april</v>
      </c>
      <c r="C86" s="27">
        <f>'Maandelijks verbruik'!K87</f>
        <v>6.3920000000002801</v>
      </c>
      <c r="D86">
        <f>IF(ISBLANK('Maandelijks verbruik'!A87),"NA",MONTH('Maandelijks verbruik'!A86))</f>
        <v>4</v>
      </c>
    </row>
    <row r="87" spans="1:4" x14ac:dyDescent="0.2">
      <c r="A87">
        <f>IF(ISBLANK('Maandelijks verbruik'!A88),"NA",YEAR('Maandelijks verbruik'!A87))</f>
        <v>2018</v>
      </c>
      <c r="B87" t="str">
        <f t="shared" si="1"/>
        <v>mei</v>
      </c>
      <c r="C87" s="27">
        <f>'Maandelijks verbruik'!K88</f>
        <v>6.3739999999997963</v>
      </c>
      <c r="D87">
        <f>IF(ISBLANK('Maandelijks verbruik'!A88),"NA",MONTH('Maandelijks verbruik'!A87))</f>
        <v>5</v>
      </c>
    </row>
    <row r="88" spans="1:4" x14ac:dyDescent="0.2">
      <c r="A88">
        <f>IF(ISBLANK('Maandelijks verbruik'!A89),"NA",YEAR('Maandelijks verbruik'!A88))</f>
        <v>2018</v>
      </c>
      <c r="B88" t="str">
        <f t="shared" si="1"/>
        <v>juni</v>
      </c>
      <c r="C88" s="27">
        <f>'Maandelijks verbruik'!K89</f>
        <v>5.1630000000000109</v>
      </c>
      <c r="D88">
        <f>IF(ISBLANK('Maandelijks verbruik'!A89),"NA",MONTH('Maandelijks verbruik'!A88))</f>
        <v>6</v>
      </c>
    </row>
    <row r="89" spans="1:4" x14ac:dyDescent="0.2">
      <c r="A89">
        <f>IF(ISBLANK('Maandelijks verbruik'!A90),"NA",YEAR('Maandelijks verbruik'!A89))</f>
        <v>2018</v>
      </c>
      <c r="B89" t="str">
        <f t="shared" si="1"/>
        <v>juli</v>
      </c>
      <c r="C89" s="27">
        <f>'Maandelijks verbruik'!K90</f>
        <v>7.875</v>
      </c>
      <c r="D89">
        <f>IF(ISBLANK('Maandelijks verbruik'!A90),"NA",MONTH('Maandelijks verbruik'!A89))</f>
        <v>7</v>
      </c>
    </row>
    <row r="90" spans="1:4" x14ac:dyDescent="0.2">
      <c r="A90">
        <f>IF(ISBLANK('Maandelijks verbruik'!A91),"NA",YEAR('Maandelijks verbruik'!A90))</f>
        <v>2018</v>
      </c>
      <c r="B90" t="str">
        <f t="shared" si="1"/>
        <v>augustus</v>
      </c>
      <c r="C90" s="27">
        <f>'Maandelijks verbruik'!K91</f>
        <v>6.8079999999999927</v>
      </c>
      <c r="D90">
        <f>IF(ISBLANK('Maandelijks verbruik'!A91),"NA",MONTH('Maandelijks verbruik'!A90))</f>
        <v>8</v>
      </c>
    </row>
    <row r="91" spans="1:4" x14ac:dyDescent="0.2">
      <c r="A91">
        <f>IF(ISBLANK('Maandelijks verbruik'!A92),"NA",YEAR('Maandelijks verbruik'!A91))</f>
        <v>2018</v>
      </c>
      <c r="B91" t="str">
        <f t="shared" si="1"/>
        <v>september</v>
      </c>
      <c r="C91" s="27">
        <f>'Maandelijks verbruik'!K92</f>
        <v>5.9610000000002401</v>
      </c>
      <c r="D91">
        <f>IF(ISBLANK('Maandelijks verbruik'!A92),"NA",MONTH('Maandelijks verbruik'!A91))</f>
        <v>9</v>
      </c>
    </row>
    <row r="92" spans="1:4" x14ac:dyDescent="0.2">
      <c r="A92">
        <f>IF(ISBLANK('Maandelijks verbruik'!A93),"NA",YEAR('Maandelijks verbruik'!A92))</f>
        <v>2018</v>
      </c>
      <c r="B92" t="str">
        <f t="shared" si="1"/>
        <v>oktober</v>
      </c>
      <c r="C92" s="27">
        <f>'Maandelijks verbruik'!K93</f>
        <v>6.2689999999997781</v>
      </c>
      <c r="D92">
        <f>IF(ISBLANK('Maandelijks verbruik'!A93),"NA",MONTH('Maandelijks verbruik'!A92))</f>
        <v>10</v>
      </c>
    </row>
    <row r="93" spans="1:4" x14ac:dyDescent="0.2">
      <c r="A93">
        <f>IF(ISBLANK('Maandelijks verbruik'!A94),"NA",YEAR('Maandelijks verbruik'!A93))</f>
        <v>2018</v>
      </c>
      <c r="B93" t="str">
        <f t="shared" si="1"/>
        <v>november</v>
      </c>
      <c r="C93" s="27">
        <f>'Maandelijks verbruik'!K94</f>
        <v>6.1280000000001564</v>
      </c>
      <c r="D93">
        <f>IF(ISBLANK('Maandelijks verbruik'!A94),"NA",MONTH('Maandelijks verbruik'!A93))</f>
        <v>11</v>
      </c>
    </row>
    <row r="94" spans="1:4" x14ac:dyDescent="0.2">
      <c r="A94">
        <f>IF(ISBLANK('Maandelijks verbruik'!A95),"NA",YEAR('Maandelijks verbruik'!A94))</f>
        <v>2018</v>
      </c>
      <c r="B94" t="str">
        <f t="shared" si="1"/>
        <v>december</v>
      </c>
      <c r="C94" s="27">
        <f>'Maandelijks verbruik'!K95</f>
        <v>6.8789999999999054</v>
      </c>
      <c r="D94">
        <f>IF(ISBLANK('Maandelijks verbruik'!A95),"NA",MONTH('Maandelijks verbruik'!A94))</f>
        <v>12</v>
      </c>
    </row>
    <row r="95" spans="1:4" x14ac:dyDescent="0.2">
      <c r="A95">
        <f>IF(ISBLANK('Maandelijks verbruik'!A96),"NA",YEAR('Maandelijks verbruik'!A95))</f>
        <v>2019</v>
      </c>
      <c r="B95" t="str">
        <f t="shared" si="1"/>
        <v>januari</v>
      </c>
      <c r="C95" s="27">
        <f>'Maandelijks verbruik'!K96</f>
        <v>5.2420000000001892</v>
      </c>
      <c r="D95">
        <f>IF(ISBLANK('Maandelijks verbruik'!A96),"NA",MONTH('Maandelijks verbruik'!A95))</f>
        <v>1</v>
      </c>
    </row>
    <row r="96" spans="1:4" x14ac:dyDescent="0.2">
      <c r="A96">
        <f>IF(ISBLANK('Maandelijks verbruik'!A97),"NA",YEAR('Maandelijks verbruik'!A96))</f>
        <v>2019</v>
      </c>
      <c r="B96" t="str">
        <f t="shared" si="1"/>
        <v>februari</v>
      </c>
      <c r="C96" s="27">
        <f>'Maandelijks verbruik'!K97</f>
        <v>4.9789999999998145</v>
      </c>
      <c r="D96">
        <f>IF(ISBLANK('Maandelijks verbruik'!A97),"NA",MONTH('Maandelijks verbruik'!A96))</f>
        <v>2</v>
      </c>
    </row>
    <row r="97" spans="1:4" x14ac:dyDescent="0.2">
      <c r="A97">
        <f>IF(ISBLANK('Maandelijks verbruik'!A98),"NA",YEAR('Maandelijks verbruik'!A97))</f>
        <v>2019</v>
      </c>
      <c r="B97" t="str">
        <f t="shared" si="1"/>
        <v>maart</v>
      </c>
      <c r="C97" s="27">
        <f>'Maandelijks verbruik'!K98</f>
        <v>5.9929999999999382</v>
      </c>
      <c r="D97">
        <f>IF(ISBLANK('Maandelijks verbruik'!A98),"NA",MONTH('Maandelijks verbruik'!A97))</f>
        <v>3</v>
      </c>
    </row>
    <row r="98" spans="1:4" x14ac:dyDescent="0.2">
      <c r="A98">
        <f>IF(ISBLANK('Maandelijks verbruik'!A99),"NA",YEAR('Maandelijks verbruik'!A98))</f>
        <v>2019</v>
      </c>
      <c r="B98" t="str">
        <f t="shared" si="1"/>
        <v>april</v>
      </c>
      <c r="C98" s="27">
        <f>'Maandelijks verbruik'!K99</f>
        <v>6.068000000000211</v>
      </c>
      <c r="D98">
        <f>IF(ISBLANK('Maandelijks verbruik'!A99),"NA",MONTH('Maandelijks verbruik'!A98))</f>
        <v>4</v>
      </c>
    </row>
    <row r="99" spans="1:4" x14ac:dyDescent="0.2">
      <c r="A99">
        <f>IF(ISBLANK('Maandelijks verbruik'!A100),"NA",YEAR('Maandelijks verbruik'!A99))</f>
        <v>2019</v>
      </c>
      <c r="B99" t="str">
        <f t="shared" si="1"/>
        <v>mei</v>
      </c>
      <c r="C99" s="27">
        <f>'Maandelijks verbruik'!K100</f>
        <v>6.3179999999997563</v>
      </c>
      <c r="D99">
        <f>IF(ISBLANK('Maandelijks verbruik'!A100),"NA",MONTH('Maandelijks verbruik'!A99))</f>
        <v>5</v>
      </c>
    </row>
    <row r="100" spans="1:4" x14ac:dyDescent="0.2">
      <c r="A100">
        <f>IF(ISBLANK('Maandelijks verbruik'!A101),"NA",YEAR('Maandelijks verbruik'!A100))</f>
        <v>2019</v>
      </c>
      <c r="B100" t="str">
        <f t="shared" si="1"/>
        <v>juni</v>
      </c>
      <c r="C100" s="27">
        <f>'Maandelijks verbruik'!K101</f>
        <v>5.6640000000002146</v>
      </c>
      <c r="D100">
        <f>IF(ISBLANK('Maandelijks verbruik'!A101),"NA",MONTH('Maandelijks verbruik'!A100))</f>
        <v>6</v>
      </c>
    </row>
    <row r="101" spans="1:4" x14ac:dyDescent="0.2">
      <c r="A101">
        <f>IF(ISBLANK('Maandelijks verbruik'!A102),"NA",YEAR('Maandelijks verbruik'!A101))</f>
        <v>2019</v>
      </c>
      <c r="B101" t="str">
        <f t="shared" si="1"/>
        <v>juli</v>
      </c>
      <c r="C101" s="27">
        <f>'Maandelijks verbruik'!K102</f>
        <v>6.2559999999998581</v>
      </c>
      <c r="D101">
        <f>IF(ISBLANK('Maandelijks verbruik'!A102),"NA",MONTH('Maandelijks verbruik'!A101))</f>
        <v>7</v>
      </c>
    </row>
    <row r="102" spans="1:4" x14ac:dyDescent="0.2">
      <c r="A102">
        <f>IF(ISBLANK('Maandelijks verbruik'!A103),"NA",YEAR('Maandelijks verbruik'!A102))</f>
        <v>2019</v>
      </c>
      <c r="B102" t="str">
        <f t="shared" si="1"/>
        <v>augustus</v>
      </c>
      <c r="C102" s="27">
        <f>'Maandelijks verbruik'!K103</f>
        <v>6.11200000000008</v>
      </c>
      <c r="D102">
        <f>IF(ISBLANK('Maandelijks verbruik'!A103),"NA",MONTH('Maandelijks verbruik'!A102))</f>
        <v>8</v>
      </c>
    </row>
    <row r="103" spans="1:4" x14ac:dyDescent="0.2">
      <c r="A103">
        <f>IF(ISBLANK('Maandelijks verbruik'!A104),"NA",YEAR('Maandelijks verbruik'!A103))</f>
        <v>2019</v>
      </c>
      <c r="B103" t="str">
        <f t="shared" si="1"/>
        <v>september</v>
      </c>
      <c r="C103" s="27">
        <f>'Maandelijks verbruik'!K104</f>
        <v>6.1469999999999345</v>
      </c>
      <c r="D103">
        <f>IF(ISBLANK('Maandelijks verbruik'!A104),"NA",MONTH('Maandelijks verbruik'!A103))</f>
        <v>9</v>
      </c>
    </row>
    <row r="104" spans="1:4" x14ac:dyDescent="0.2">
      <c r="A104">
        <f>IF(ISBLANK('Maandelijks verbruik'!A105),"NA",YEAR('Maandelijks verbruik'!A104))</f>
        <v>2019</v>
      </c>
      <c r="B104" t="str">
        <f t="shared" si="1"/>
        <v>oktober</v>
      </c>
      <c r="C104" s="27">
        <f>'Maandelijks verbruik'!K105</f>
        <v>0</v>
      </c>
      <c r="D104">
        <f>IF(ISBLANK('Maandelijks verbruik'!A105),"NA",MONTH('Maandelijks verbruik'!A104))</f>
        <v>10</v>
      </c>
    </row>
    <row r="105" spans="1:4" x14ac:dyDescent="0.2">
      <c r="A105" t="str">
        <f>IF(ISBLANK('Maandelijks verbruik'!A106),"NA",YEAR('Maandelijks verbruik'!A105))</f>
        <v>NA</v>
      </c>
      <c r="B105" t="e">
        <f t="shared" si="1"/>
        <v>#VALUE!</v>
      </c>
      <c r="C105" s="27">
        <f>'Maandelijks verbruik'!K106</f>
        <v>0</v>
      </c>
      <c r="D105" t="str">
        <f>IF(ISBLANK('Maandelijks verbruik'!A106),"NA",MONTH('Maandelijks verbruik'!A105))</f>
        <v>NA</v>
      </c>
    </row>
    <row r="106" spans="1:4" x14ac:dyDescent="0.2">
      <c r="A106" t="str">
        <f>IF(ISBLANK('Maandelijks verbruik'!A107),"NA",YEAR('Maandelijks verbruik'!A106))</f>
        <v>NA</v>
      </c>
      <c r="B106" t="e">
        <f t="shared" si="1"/>
        <v>#VALUE!</v>
      </c>
      <c r="C106" s="27">
        <f>'Maandelijks verbruik'!K107</f>
        <v>0</v>
      </c>
      <c r="D106" t="str">
        <f>IF(ISBLANK('Maandelijks verbruik'!A107),"NA",MONTH('Maandelijks verbruik'!A106))</f>
        <v>NA</v>
      </c>
    </row>
    <row r="107" spans="1:4" x14ac:dyDescent="0.2">
      <c r="A107" t="str">
        <f>IF(ISBLANK('Maandelijks verbruik'!A108),"NA",YEAR('Maandelijks verbruik'!A107))</f>
        <v>NA</v>
      </c>
      <c r="B107" t="e">
        <f t="shared" si="1"/>
        <v>#VALUE!</v>
      </c>
      <c r="C107" s="27">
        <f>'Maandelijks verbruik'!K108</f>
        <v>0</v>
      </c>
      <c r="D107" t="str">
        <f>IF(ISBLANK('Maandelijks verbruik'!A108),"NA",MONTH('Maandelijks verbruik'!A107))</f>
        <v>NA</v>
      </c>
    </row>
    <row r="108" spans="1:4" x14ac:dyDescent="0.2">
      <c r="A108" t="str">
        <f>IF(ISBLANK('Maandelijks verbruik'!A109),"NA",YEAR('Maandelijks verbruik'!A108))</f>
        <v>NA</v>
      </c>
      <c r="B108" t="e">
        <f t="shared" si="1"/>
        <v>#VALUE!</v>
      </c>
      <c r="C108" s="27">
        <f>'Maandelijks verbruik'!K109</f>
        <v>0</v>
      </c>
      <c r="D108" t="str">
        <f>IF(ISBLANK('Maandelijks verbruik'!A109),"NA",MONTH('Maandelijks verbruik'!A108))</f>
        <v>NA</v>
      </c>
    </row>
    <row r="109" spans="1:4" x14ac:dyDescent="0.2">
      <c r="A109" t="str">
        <f>IF(ISBLANK('Maandelijks verbruik'!A110),"NA",YEAR('Maandelijks verbruik'!A109))</f>
        <v>NA</v>
      </c>
      <c r="B109" t="e">
        <f t="shared" si="1"/>
        <v>#VALUE!</v>
      </c>
      <c r="C109" s="27">
        <f>'Maandelijks verbruik'!K110</f>
        <v>0</v>
      </c>
      <c r="D109" t="str">
        <f>IF(ISBLANK('Maandelijks verbruik'!A110),"NA",MONTH('Maandelijks verbruik'!A109))</f>
        <v>NA</v>
      </c>
    </row>
    <row r="110" spans="1:4" x14ac:dyDescent="0.2">
      <c r="A110" t="str">
        <f>IF(ISBLANK('Maandelijks verbruik'!A111),"NA",YEAR('Maandelijks verbruik'!A110))</f>
        <v>NA</v>
      </c>
      <c r="B110" t="e">
        <f t="shared" si="1"/>
        <v>#VALUE!</v>
      </c>
      <c r="C110" s="27">
        <f>'Maandelijks verbruik'!K111</f>
        <v>0</v>
      </c>
      <c r="D110" t="str">
        <f>IF(ISBLANK('Maandelijks verbruik'!A111),"NA",MONTH('Maandelijks verbruik'!A110))</f>
        <v>NA</v>
      </c>
    </row>
    <row r="111" spans="1:4" x14ac:dyDescent="0.2">
      <c r="A111" t="str">
        <f>IF(ISBLANK('Maandelijks verbruik'!A112),"NA",YEAR('Maandelijks verbruik'!A111))</f>
        <v>NA</v>
      </c>
      <c r="B111" t="e">
        <f t="shared" si="1"/>
        <v>#VALUE!</v>
      </c>
      <c r="C111" s="27">
        <f>'Maandelijks verbruik'!K112</f>
        <v>0</v>
      </c>
      <c r="D111" t="str">
        <f>IF(ISBLANK('Maandelijks verbruik'!A112),"NA",MONTH('Maandelijks verbruik'!A111))</f>
        <v>NA</v>
      </c>
    </row>
    <row r="112" spans="1:4" x14ac:dyDescent="0.2">
      <c r="A112" t="str">
        <f>IF(ISBLANK('Maandelijks verbruik'!A113),"NA",YEAR('Maandelijks verbruik'!A112))</f>
        <v>NA</v>
      </c>
      <c r="B112" t="e">
        <f t="shared" si="1"/>
        <v>#VALUE!</v>
      </c>
      <c r="C112" s="27">
        <f>'Maandelijks verbruik'!K113</f>
        <v>0</v>
      </c>
      <c r="D112" t="str">
        <f>IF(ISBLANK('Maandelijks verbruik'!A113),"NA",MONTH('Maandelijks verbruik'!A112))</f>
        <v>NA</v>
      </c>
    </row>
    <row r="113" spans="1:4" x14ac:dyDescent="0.2">
      <c r="A113" t="str">
        <f>IF(ISBLANK('Maandelijks verbruik'!A114),"NA",YEAR('Maandelijks verbruik'!A113))</f>
        <v>NA</v>
      </c>
      <c r="B113" t="e">
        <f t="shared" si="1"/>
        <v>#VALUE!</v>
      </c>
      <c r="C113" s="27">
        <f>'Maandelijks verbruik'!K114</f>
        <v>0</v>
      </c>
      <c r="D113" t="str">
        <f>IF(ISBLANK('Maandelijks verbruik'!A114),"NA",MONTH('Maandelijks verbruik'!A113))</f>
        <v>NA</v>
      </c>
    </row>
    <row r="114" spans="1:4" x14ac:dyDescent="0.2">
      <c r="A114" t="str">
        <f>IF(ISBLANK('Maandelijks verbruik'!A115),"NA",YEAR('Maandelijks verbruik'!A114))</f>
        <v>NA</v>
      </c>
      <c r="B114" t="e">
        <f t="shared" si="1"/>
        <v>#VALUE!</v>
      </c>
      <c r="C114" s="27">
        <f>'Maandelijks verbruik'!K115</f>
        <v>0</v>
      </c>
      <c r="D114" t="str">
        <f>IF(ISBLANK('Maandelijks verbruik'!A115),"NA",MONTH('Maandelijks verbruik'!A114))</f>
        <v>NA</v>
      </c>
    </row>
    <row r="115" spans="1:4" x14ac:dyDescent="0.2">
      <c r="A115" t="str">
        <f>IF(ISBLANK('Maandelijks verbruik'!A116),"NA",YEAR('Maandelijks verbruik'!A115))</f>
        <v>NA</v>
      </c>
      <c r="B115" t="e">
        <f t="shared" si="1"/>
        <v>#VALUE!</v>
      </c>
      <c r="C115" s="27">
        <f>'Maandelijks verbruik'!K116</f>
        <v>0</v>
      </c>
      <c r="D115" t="str">
        <f>IF(ISBLANK('Maandelijks verbruik'!A116),"NA",MONTH('Maandelijks verbruik'!A115))</f>
        <v>NA</v>
      </c>
    </row>
    <row r="116" spans="1:4" x14ac:dyDescent="0.2">
      <c r="A116" t="str">
        <f>IF(ISBLANK('Maandelijks verbruik'!A117),"NA",YEAR('Maandelijks verbruik'!A116))</f>
        <v>NA</v>
      </c>
      <c r="B116" t="e">
        <f t="shared" si="1"/>
        <v>#VALUE!</v>
      </c>
      <c r="C116" s="27">
        <f>'Maandelijks verbruik'!K117</f>
        <v>0</v>
      </c>
      <c r="D116" t="str">
        <f>IF(ISBLANK('Maandelijks verbruik'!A117),"NA",MONTH('Maandelijks verbruik'!A116))</f>
        <v>NA</v>
      </c>
    </row>
    <row r="117" spans="1:4" x14ac:dyDescent="0.2">
      <c r="A117" t="str">
        <f>IF(ISBLANK('Maandelijks verbruik'!A118),"NA",YEAR('Maandelijks verbruik'!A117))</f>
        <v>NA</v>
      </c>
      <c r="B117" t="e">
        <f t="shared" si="1"/>
        <v>#VALUE!</v>
      </c>
      <c r="C117" s="27">
        <f>'Maandelijks verbruik'!K118</f>
        <v>0</v>
      </c>
      <c r="D117" t="str">
        <f>IF(ISBLANK('Maandelijks verbruik'!A118),"NA",MONTH('Maandelijks verbruik'!A117))</f>
        <v>NA</v>
      </c>
    </row>
    <row r="118" spans="1:4" x14ac:dyDescent="0.2">
      <c r="A118" t="str">
        <f>IF(ISBLANK('Maandelijks verbruik'!A119),"NA",YEAR('Maandelijks verbruik'!A118))</f>
        <v>NA</v>
      </c>
      <c r="B118" t="e">
        <f t="shared" si="1"/>
        <v>#VALUE!</v>
      </c>
      <c r="C118" s="27">
        <f>'Maandelijks verbruik'!K119</f>
        <v>0</v>
      </c>
      <c r="D118" t="str">
        <f>IF(ISBLANK('Maandelijks verbruik'!A119),"NA",MONTH('Maandelijks verbruik'!A118))</f>
        <v>NA</v>
      </c>
    </row>
    <row r="119" spans="1:4" x14ac:dyDescent="0.2">
      <c r="A119" t="str">
        <f>IF(ISBLANK('Maandelijks verbruik'!A120),"NA",YEAR('Maandelijks verbruik'!A119))</f>
        <v>NA</v>
      </c>
      <c r="B119" t="e">
        <f t="shared" si="1"/>
        <v>#VALUE!</v>
      </c>
      <c r="C119" s="27">
        <f>'Maandelijks verbruik'!K120</f>
        <v>0</v>
      </c>
      <c r="D119" t="str">
        <f>IF(ISBLANK('Maandelijks verbruik'!A120),"NA",MONTH('Maandelijks verbruik'!A119))</f>
        <v>NA</v>
      </c>
    </row>
    <row r="120" spans="1:4" x14ac:dyDescent="0.2">
      <c r="A120" t="str">
        <f>IF(ISBLANK('Maandelijks verbruik'!A121),"NA",YEAR('Maandelijks verbruik'!A120))</f>
        <v>NA</v>
      </c>
      <c r="B120" t="e">
        <f t="shared" si="1"/>
        <v>#VALUE!</v>
      </c>
      <c r="C120" s="27">
        <f>'Maandelijks verbruik'!K121</f>
        <v>0</v>
      </c>
      <c r="D120" t="str">
        <f>IF(ISBLANK('Maandelijks verbruik'!A121),"NA",MONTH('Maandelijks verbruik'!A120))</f>
        <v>NA</v>
      </c>
    </row>
    <row r="121" spans="1:4" x14ac:dyDescent="0.2">
      <c r="A121" t="str">
        <f>IF(ISBLANK('Maandelijks verbruik'!A122),"NA",YEAR('Maandelijks verbruik'!A121))</f>
        <v>NA</v>
      </c>
      <c r="B121" t="e">
        <f t="shared" si="1"/>
        <v>#VALUE!</v>
      </c>
      <c r="C121" s="27">
        <f>'Maandelijks verbruik'!K122</f>
        <v>0</v>
      </c>
      <c r="D121" t="str">
        <f>IF(ISBLANK('Maandelijks verbruik'!A122),"NA",MONTH('Maandelijks verbruik'!A121))</f>
        <v>NA</v>
      </c>
    </row>
    <row r="122" spans="1:4" x14ac:dyDescent="0.2">
      <c r="A122" t="str">
        <f>IF(ISBLANK('Maandelijks verbruik'!A123),"NA",YEAR('Maandelijks verbruik'!A122))</f>
        <v>NA</v>
      </c>
      <c r="B122" t="e">
        <f t="shared" si="1"/>
        <v>#VALUE!</v>
      </c>
      <c r="C122" s="27">
        <f>'Maandelijks verbruik'!K123</f>
        <v>0</v>
      </c>
      <c r="D122" t="str">
        <f>IF(ISBLANK('Maandelijks verbruik'!A123),"NA",MONTH('Maandelijks verbruik'!A122))</f>
        <v>NA</v>
      </c>
    </row>
    <row r="123" spans="1:4" x14ac:dyDescent="0.2">
      <c r="A123" t="str">
        <f>IF(ISBLANK('Maandelijks verbruik'!A124),"NA",YEAR('Maandelijks verbruik'!A123))</f>
        <v>NA</v>
      </c>
      <c r="B123" t="e">
        <f t="shared" si="1"/>
        <v>#VALUE!</v>
      </c>
      <c r="C123" s="27">
        <f>'Maandelijks verbruik'!K124</f>
        <v>0</v>
      </c>
      <c r="D123" t="str">
        <f>IF(ISBLANK('Maandelijks verbruik'!A124),"NA",MONTH('Maandelijks verbruik'!A123))</f>
        <v>NA</v>
      </c>
    </row>
    <row r="124" spans="1:4" x14ac:dyDescent="0.2">
      <c r="A124" t="str">
        <f>IF(ISBLANK('Maandelijks verbruik'!A125),"NA",YEAR('Maandelijks verbruik'!A124))</f>
        <v>NA</v>
      </c>
      <c r="B124" t="e">
        <f t="shared" si="1"/>
        <v>#VALUE!</v>
      </c>
      <c r="C124" s="27">
        <f>'Maandelijks verbruik'!K125</f>
        <v>0</v>
      </c>
      <c r="D124" t="str">
        <f>IF(ISBLANK('Maandelijks verbruik'!A125),"NA",MONTH('Maandelijks verbruik'!A124))</f>
        <v>NA</v>
      </c>
    </row>
    <row r="125" spans="1:4" x14ac:dyDescent="0.2">
      <c r="A125" t="str">
        <f>IF(ISBLANK('Maandelijks verbruik'!A126),"NA",YEAR('Maandelijks verbruik'!A125))</f>
        <v>NA</v>
      </c>
      <c r="B125" t="e">
        <f t="shared" si="1"/>
        <v>#VALUE!</v>
      </c>
      <c r="C125" s="27">
        <f>'Maandelijks verbruik'!K126</f>
        <v>0</v>
      </c>
      <c r="D125" t="str">
        <f>IF(ISBLANK('Maandelijks verbruik'!A126),"NA",MONTH('Maandelijks verbruik'!A125))</f>
        <v>NA</v>
      </c>
    </row>
    <row r="126" spans="1:4" x14ac:dyDescent="0.2">
      <c r="A126" t="str">
        <f>IF(ISBLANK('Maandelijks verbruik'!A127),"NA",YEAR('Maandelijks verbruik'!A126))</f>
        <v>NA</v>
      </c>
      <c r="B126" t="e">
        <f t="shared" si="1"/>
        <v>#VALUE!</v>
      </c>
      <c r="C126" s="27">
        <f>'Maandelijks verbruik'!K127</f>
        <v>0</v>
      </c>
      <c r="D126" t="str">
        <f>IF(ISBLANK('Maandelijks verbruik'!A127),"NA",MONTH('Maandelijks verbruik'!A126))</f>
        <v>NA</v>
      </c>
    </row>
    <row r="127" spans="1:4" x14ac:dyDescent="0.2">
      <c r="A127" t="str">
        <f>IF(ISBLANK('Maandelijks verbruik'!A128),"NA",YEAR('Maandelijks verbruik'!A127))</f>
        <v>NA</v>
      </c>
      <c r="B127" t="e">
        <f t="shared" si="1"/>
        <v>#VALUE!</v>
      </c>
      <c r="C127" s="27">
        <f>'Maandelijks verbruik'!K128</f>
        <v>0</v>
      </c>
      <c r="D127" t="str">
        <f>IF(ISBLANK('Maandelijks verbruik'!A128),"NA",MONTH('Maandelijks verbruik'!A127))</f>
        <v>NA</v>
      </c>
    </row>
    <row r="128" spans="1:4" x14ac:dyDescent="0.2">
      <c r="A128" t="str">
        <f>IF(ISBLANK('Maandelijks verbruik'!A129),"NA",YEAR('Maandelijks verbruik'!A128))</f>
        <v>NA</v>
      </c>
      <c r="B128" t="e">
        <f t="shared" si="1"/>
        <v>#VALUE!</v>
      </c>
      <c r="C128" s="27">
        <f>'Maandelijks verbruik'!K129</f>
        <v>0</v>
      </c>
      <c r="D128" t="str">
        <f>IF(ISBLANK('Maandelijks verbruik'!A129),"NA",MONTH('Maandelijks verbruik'!A128))</f>
        <v>NA</v>
      </c>
    </row>
    <row r="129" spans="1:4" x14ac:dyDescent="0.2">
      <c r="A129" t="str">
        <f>IF(ISBLANK('Maandelijks verbruik'!A130),"NA",YEAR('Maandelijks verbruik'!A129))</f>
        <v>NA</v>
      </c>
      <c r="B129" t="e">
        <f t="shared" si="1"/>
        <v>#VALUE!</v>
      </c>
      <c r="C129" s="27">
        <f>'Maandelijks verbruik'!K130</f>
        <v>0</v>
      </c>
      <c r="D129" t="str">
        <f>IF(ISBLANK('Maandelijks verbruik'!A130),"NA",MONTH('Maandelijks verbruik'!A129))</f>
        <v>NA</v>
      </c>
    </row>
    <row r="130" spans="1:4" x14ac:dyDescent="0.2">
      <c r="A130" t="str">
        <f>IF(ISBLANK('Maandelijks verbruik'!A131),"NA",YEAR('Maandelijks verbruik'!A130))</f>
        <v>NA</v>
      </c>
      <c r="B130" t="e">
        <f t="shared" si="1"/>
        <v>#VALUE!</v>
      </c>
      <c r="C130" s="27">
        <f>'Maandelijks verbruik'!K131</f>
        <v>0</v>
      </c>
      <c r="D130" t="str">
        <f>IF(ISBLANK('Maandelijks verbruik'!A131),"NA",MONTH('Maandelijks verbruik'!A130))</f>
        <v>NA</v>
      </c>
    </row>
    <row r="131" spans="1:4" x14ac:dyDescent="0.2">
      <c r="A131" t="str">
        <f>IF(ISBLANK('Maandelijks verbruik'!A132),"NA",YEAR('Maandelijks verbruik'!A131))</f>
        <v>NA</v>
      </c>
      <c r="B131" t="e">
        <f t="shared" ref="B131:B194" si="2">TEXT(DATE(2000,D131,1),"mmmm")</f>
        <v>#VALUE!</v>
      </c>
      <c r="C131" s="27">
        <f>'Maandelijks verbruik'!K132</f>
        <v>0</v>
      </c>
      <c r="D131" t="str">
        <f>IF(ISBLANK('Maandelijks verbruik'!A132),"NA",MONTH('Maandelijks verbruik'!A131))</f>
        <v>NA</v>
      </c>
    </row>
    <row r="132" spans="1:4" x14ac:dyDescent="0.2">
      <c r="A132" t="str">
        <f>IF(ISBLANK('Maandelijks verbruik'!A133),"NA",YEAR('Maandelijks verbruik'!A132))</f>
        <v>NA</v>
      </c>
      <c r="B132" t="e">
        <f t="shared" si="2"/>
        <v>#VALUE!</v>
      </c>
      <c r="C132" s="27">
        <f>'Maandelijks verbruik'!K133</f>
        <v>0</v>
      </c>
      <c r="D132" t="str">
        <f>IF(ISBLANK('Maandelijks verbruik'!A133),"NA",MONTH('Maandelijks verbruik'!A132))</f>
        <v>NA</v>
      </c>
    </row>
    <row r="133" spans="1:4" x14ac:dyDescent="0.2">
      <c r="A133" t="str">
        <f>IF(ISBLANK('Maandelijks verbruik'!A134),"NA",YEAR('Maandelijks verbruik'!A133))</f>
        <v>NA</v>
      </c>
      <c r="B133" t="e">
        <f t="shared" si="2"/>
        <v>#VALUE!</v>
      </c>
      <c r="C133" s="27">
        <f>'Maandelijks verbruik'!K134</f>
        <v>0</v>
      </c>
      <c r="D133" t="str">
        <f>IF(ISBLANK('Maandelijks verbruik'!A134),"NA",MONTH('Maandelijks verbruik'!A133))</f>
        <v>NA</v>
      </c>
    </row>
    <row r="134" spans="1:4" x14ac:dyDescent="0.2">
      <c r="A134" t="str">
        <f>IF(ISBLANK('Maandelijks verbruik'!A135),"NA",YEAR('Maandelijks verbruik'!A134))</f>
        <v>NA</v>
      </c>
      <c r="B134" t="e">
        <f t="shared" si="2"/>
        <v>#VALUE!</v>
      </c>
      <c r="C134" s="27">
        <f>'Maandelijks verbruik'!K135</f>
        <v>0</v>
      </c>
      <c r="D134" t="str">
        <f>IF(ISBLANK('Maandelijks verbruik'!A135),"NA",MONTH('Maandelijks verbruik'!A134))</f>
        <v>NA</v>
      </c>
    </row>
    <row r="135" spans="1:4" x14ac:dyDescent="0.2">
      <c r="A135" t="str">
        <f>IF(ISBLANK('Maandelijks verbruik'!A136),"NA",YEAR('Maandelijks verbruik'!A135))</f>
        <v>NA</v>
      </c>
      <c r="B135" t="e">
        <f t="shared" si="2"/>
        <v>#VALUE!</v>
      </c>
      <c r="C135" s="27">
        <f>'Maandelijks verbruik'!K136</f>
        <v>0</v>
      </c>
      <c r="D135" t="str">
        <f>IF(ISBLANK('Maandelijks verbruik'!A136),"NA",MONTH('Maandelijks verbruik'!A135))</f>
        <v>NA</v>
      </c>
    </row>
    <row r="136" spans="1:4" x14ac:dyDescent="0.2">
      <c r="A136" t="str">
        <f>IF(ISBLANK('Maandelijks verbruik'!A137),"NA",YEAR('Maandelijks verbruik'!A136))</f>
        <v>NA</v>
      </c>
      <c r="B136" t="e">
        <f t="shared" si="2"/>
        <v>#VALUE!</v>
      </c>
      <c r="C136" s="27">
        <f>'Maandelijks verbruik'!K137</f>
        <v>0</v>
      </c>
      <c r="D136" t="str">
        <f>IF(ISBLANK('Maandelijks verbruik'!A137),"NA",MONTH('Maandelijks verbruik'!A136))</f>
        <v>NA</v>
      </c>
    </row>
    <row r="137" spans="1:4" x14ac:dyDescent="0.2">
      <c r="A137" t="str">
        <f>IF(ISBLANK('Maandelijks verbruik'!A138),"NA",YEAR('Maandelijks verbruik'!A137))</f>
        <v>NA</v>
      </c>
      <c r="B137" t="e">
        <f t="shared" si="2"/>
        <v>#VALUE!</v>
      </c>
      <c r="C137" s="27">
        <f>'Maandelijks verbruik'!K138</f>
        <v>0</v>
      </c>
      <c r="D137" t="str">
        <f>IF(ISBLANK('Maandelijks verbruik'!A138),"NA",MONTH('Maandelijks verbruik'!A137))</f>
        <v>NA</v>
      </c>
    </row>
    <row r="138" spans="1:4" x14ac:dyDescent="0.2">
      <c r="A138" t="str">
        <f>IF(ISBLANK('Maandelijks verbruik'!A139),"NA",YEAR('Maandelijks verbruik'!A138))</f>
        <v>NA</v>
      </c>
      <c r="B138" t="e">
        <f t="shared" si="2"/>
        <v>#VALUE!</v>
      </c>
      <c r="C138" s="27">
        <f>'Maandelijks verbruik'!K139</f>
        <v>0</v>
      </c>
      <c r="D138" t="str">
        <f>IF(ISBLANK('Maandelijks verbruik'!A139),"NA",MONTH('Maandelijks verbruik'!A138))</f>
        <v>NA</v>
      </c>
    </row>
    <row r="139" spans="1:4" x14ac:dyDescent="0.2">
      <c r="A139" t="str">
        <f>IF(ISBLANK('Maandelijks verbruik'!A140),"NA",YEAR('Maandelijks verbruik'!A139))</f>
        <v>NA</v>
      </c>
      <c r="B139" t="e">
        <f t="shared" si="2"/>
        <v>#VALUE!</v>
      </c>
      <c r="C139" s="27">
        <f>'Maandelijks verbruik'!K140</f>
        <v>0</v>
      </c>
      <c r="D139" t="str">
        <f>IF(ISBLANK('Maandelijks verbruik'!A140),"NA",MONTH('Maandelijks verbruik'!A139))</f>
        <v>NA</v>
      </c>
    </row>
    <row r="140" spans="1:4" x14ac:dyDescent="0.2">
      <c r="A140" t="str">
        <f>IF(ISBLANK('Maandelijks verbruik'!A141),"NA",YEAR('Maandelijks verbruik'!A140))</f>
        <v>NA</v>
      </c>
      <c r="B140" t="e">
        <f t="shared" si="2"/>
        <v>#VALUE!</v>
      </c>
      <c r="C140" s="27">
        <f>'Maandelijks verbruik'!K141</f>
        <v>0</v>
      </c>
      <c r="D140" t="str">
        <f>IF(ISBLANK('Maandelijks verbruik'!A141),"NA",MONTH('Maandelijks verbruik'!A140))</f>
        <v>NA</v>
      </c>
    </row>
    <row r="141" spans="1:4" x14ac:dyDescent="0.2">
      <c r="A141" t="str">
        <f>IF(ISBLANK('Maandelijks verbruik'!A142),"NA",YEAR('Maandelijks verbruik'!A141))</f>
        <v>NA</v>
      </c>
      <c r="B141" t="e">
        <f t="shared" si="2"/>
        <v>#VALUE!</v>
      </c>
      <c r="C141" s="27">
        <f>'Maandelijks verbruik'!K142</f>
        <v>0</v>
      </c>
      <c r="D141" t="str">
        <f>IF(ISBLANK('Maandelijks verbruik'!A142),"NA",MONTH('Maandelijks verbruik'!A141))</f>
        <v>NA</v>
      </c>
    </row>
    <row r="142" spans="1:4" x14ac:dyDescent="0.2">
      <c r="A142" t="str">
        <f>IF(ISBLANK('Maandelijks verbruik'!A143),"NA",YEAR('Maandelijks verbruik'!A142))</f>
        <v>NA</v>
      </c>
      <c r="B142" t="e">
        <f t="shared" si="2"/>
        <v>#VALUE!</v>
      </c>
      <c r="C142" s="27">
        <f>'Maandelijks verbruik'!K143</f>
        <v>0</v>
      </c>
      <c r="D142" t="str">
        <f>IF(ISBLANK('Maandelijks verbruik'!A143),"NA",MONTH('Maandelijks verbruik'!A142))</f>
        <v>NA</v>
      </c>
    </row>
    <row r="143" spans="1:4" x14ac:dyDescent="0.2">
      <c r="A143" t="str">
        <f>IF(ISBLANK('Maandelijks verbruik'!A144),"NA",YEAR('Maandelijks verbruik'!A143))</f>
        <v>NA</v>
      </c>
      <c r="B143" t="e">
        <f t="shared" si="2"/>
        <v>#VALUE!</v>
      </c>
      <c r="C143" s="27">
        <f>'Maandelijks verbruik'!K144</f>
        <v>0</v>
      </c>
      <c r="D143" t="str">
        <f>IF(ISBLANK('Maandelijks verbruik'!A144),"NA",MONTH('Maandelijks verbruik'!A143))</f>
        <v>NA</v>
      </c>
    </row>
    <row r="144" spans="1:4" x14ac:dyDescent="0.2">
      <c r="A144" t="str">
        <f>IF(ISBLANK('Maandelijks verbruik'!A145),"NA",YEAR('Maandelijks verbruik'!A144))</f>
        <v>NA</v>
      </c>
      <c r="B144" t="e">
        <f t="shared" si="2"/>
        <v>#VALUE!</v>
      </c>
      <c r="C144" s="27">
        <f>'Maandelijks verbruik'!K145</f>
        <v>0</v>
      </c>
      <c r="D144" t="str">
        <f>IF(ISBLANK('Maandelijks verbruik'!A145),"NA",MONTH('Maandelijks verbruik'!A144))</f>
        <v>NA</v>
      </c>
    </row>
    <row r="145" spans="1:4" x14ac:dyDescent="0.2">
      <c r="A145" t="str">
        <f>IF(ISBLANK('Maandelijks verbruik'!A146),"NA",YEAR('Maandelijks verbruik'!A145))</f>
        <v>NA</v>
      </c>
      <c r="B145" t="e">
        <f t="shared" si="2"/>
        <v>#VALUE!</v>
      </c>
      <c r="C145" s="27">
        <f>'Maandelijks verbruik'!K146</f>
        <v>0</v>
      </c>
      <c r="D145" t="str">
        <f>IF(ISBLANK('Maandelijks verbruik'!A146),"NA",MONTH('Maandelijks verbruik'!A145))</f>
        <v>NA</v>
      </c>
    </row>
    <row r="146" spans="1:4" x14ac:dyDescent="0.2">
      <c r="A146" t="str">
        <f>IF(ISBLANK('Maandelijks verbruik'!A147),"NA",YEAR('Maandelijks verbruik'!A146))</f>
        <v>NA</v>
      </c>
      <c r="B146" t="e">
        <f t="shared" si="2"/>
        <v>#VALUE!</v>
      </c>
      <c r="C146" s="27">
        <f>'Maandelijks verbruik'!K147</f>
        <v>0</v>
      </c>
      <c r="D146" t="str">
        <f>IF(ISBLANK('Maandelijks verbruik'!A147),"NA",MONTH('Maandelijks verbruik'!A146))</f>
        <v>NA</v>
      </c>
    </row>
    <row r="147" spans="1:4" x14ac:dyDescent="0.2">
      <c r="A147" t="str">
        <f>IF(ISBLANK('Maandelijks verbruik'!A148),"NA",YEAR('Maandelijks verbruik'!A147))</f>
        <v>NA</v>
      </c>
      <c r="B147" t="e">
        <f t="shared" si="2"/>
        <v>#VALUE!</v>
      </c>
      <c r="C147" s="27">
        <f>'Maandelijks verbruik'!K148</f>
        <v>0</v>
      </c>
      <c r="D147" t="str">
        <f>IF(ISBLANK('Maandelijks verbruik'!A148),"NA",MONTH('Maandelijks verbruik'!A147))</f>
        <v>NA</v>
      </c>
    </row>
    <row r="148" spans="1:4" x14ac:dyDescent="0.2">
      <c r="A148" t="str">
        <f>IF(ISBLANK('Maandelijks verbruik'!A149),"NA",YEAR('Maandelijks verbruik'!A148))</f>
        <v>NA</v>
      </c>
      <c r="B148" t="e">
        <f t="shared" si="2"/>
        <v>#VALUE!</v>
      </c>
      <c r="C148" s="27">
        <f>'Maandelijks verbruik'!K149</f>
        <v>0</v>
      </c>
      <c r="D148" t="str">
        <f>IF(ISBLANK('Maandelijks verbruik'!A149),"NA",MONTH('Maandelijks verbruik'!A148))</f>
        <v>NA</v>
      </c>
    </row>
    <row r="149" spans="1:4" x14ac:dyDescent="0.2">
      <c r="A149" t="str">
        <f>IF(ISBLANK('Maandelijks verbruik'!A150),"NA",YEAR('Maandelijks verbruik'!A149))</f>
        <v>NA</v>
      </c>
      <c r="B149" t="e">
        <f t="shared" si="2"/>
        <v>#VALUE!</v>
      </c>
      <c r="C149" s="27">
        <f>'Maandelijks verbruik'!K150</f>
        <v>0</v>
      </c>
      <c r="D149" t="str">
        <f>IF(ISBLANK('Maandelijks verbruik'!A150),"NA",MONTH('Maandelijks verbruik'!A149))</f>
        <v>NA</v>
      </c>
    </row>
    <row r="150" spans="1:4" x14ac:dyDescent="0.2">
      <c r="A150" t="str">
        <f>IF(ISBLANK('Maandelijks verbruik'!A151),"NA",YEAR('Maandelijks verbruik'!A150))</f>
        <v>NA</v>
      </c>
      <c r="B150" t="e">
        <f t="shared" si="2"/>
        <v>#VALUE!</v>
      </c>
      <c r="C150" s="27">
        <f>'Maandelijks verbruik'!K151</f>
        <v>0</v>
      </c>
      <c r="D150" t="str">
        <f>IF(ISBLANK('Maandelijks verbruik'!A151),"NA",MONTH('Maandelijks verbruik'!A150))</f>
        <v>NA</v>
      </c>
    </row>
    <row r="151" spans="1:4" x14ac:dyDescent="0.2">
      <c r="A151" t="str">
        <f>IF(ISBLANK('Maandelijks verbruik'!A152),"NA",YEAR('Maandelijks verbruik'!A151))</f>
        <v>NA</v>
      </c>
      <c r="B151" t="e">
        <f t="shared" si="2"/>
        <v>#VALUE!</v>
      </c>
      <c r="C151" s="27">
        <f>'Maandelijks verbruik'!K152</f>
        <v>0</v>
      </c>
      <c r="D151" t="str">
        <f>IF(ISBLANK('Maandelijks verbruik'!A152),"NA",MONTH('Maandelijks verbruik'!A151))</f>
        <v>NA</v>
      </c>
    </row>
    <row r="152" spans="1:4" x14ac:dyDescent="0.2">
      <c r="A152" t="str">
        <f>IF(ISBLANK('Maandelijks verbruik'!A153),"NA",YEAR('Maandelijks verbruik'!A152))</f>
        <v>NA</v>
      </c>
      <c r="B152" t="e">
        <f t="shared" si="2"/>
        <v>#VALUE!</v>
      </c>
      <c r="C152" s="27">
        <f>'Maandelijks verbruik'!K153</f>
        <v>0</v>
      </c>
      <c r="D152" t="str">
        <f>IF(ISBLANK('Maandelijks verbruik'!A153),"NA",MONTH('Maandelijks verbruik'!A152))</f>
        <v>NA</v>
      </c>
    </row>
    <row r="153" spans="1:4" x14ac:dyDescent="0.2">
      <c r="A153" t="str">
        <f>IF(ISBLANK('Maandelijks verbruik'!A154),"NA",YEAR('Maandelijks verbruik'!A153))</f>
        <v>NA</v>
      </c>
      <c r="B153" t="e">
        <f t="shared" si="2"/>
        <v>#VALUE!</v>
      </c>
      <c r="C153" s="27">
        <f>'Maandelijks verbruik'!K154</f>
        <v>0</v>
      </c>
      <c r="D153" t="str">
        <f>IF(ISBLANK('Maandelijks verbruik'!A154),"NA",MONTH('Maandelijks verbruik'!A153))</f>
        <v>NA</v>
      </c>
    </row>
    <row r="154" spans="1:4" x14ac:dyDescent="0.2">
      <c r="A154" t="str">
        <f>IF(ISBLANK('Maandelijks verbruik'!A155),"NA",YEAR('Maandelijks verbruik'!A154))</f>
        <v>NA</v>
      </c>
      <c r="B154" t="e">
        <f t="shared" si="2"/>
        <v>#VALUE!</v>
      </c>
      <c r="C154" s="27">
        <f>'Maandelijks verbruik'!K155</f>
        <v>0</v>
      </c>
      <c r="D154" t="str">
        <f>IF(ISBLANK('Maandelijks verbruik'!A155),"NA",MONTH('Maandelijks verbruik'!A154))</f>
        <v>NA</v>
      </c>
    </row>
    <row r="155" spans="1:4" x14ac:dyDescent="0.2">
      <c r="A155" t="str">
        <f>IF(ISBLANK('Maandelijks verbruik'!A156),"NA",YEAR('Maandelijks verbruik'!A155))</f>
        <v>NA</v>
      </c>
      <c r="B155" t="e">
        <f t="shared" si="2"/>
        <v>#VALUE!</v>
      </c>
      <c r="C155" s="27">
        <f>'Maandelijks verbruik'!K156</f>
        <v>0</v>
      </c>
      <c r="D155" t="str">
        <f>IF(ISBLANK('Maandelijks verbruik'!A156),"NA",MONTH('Maandelijks verbruik'!A155))</f>
        <v>NA</v>
      </c>
    </row>
    <row r="156" spans="1:4" x14ac:dyDescent="0.2">
      <c r="A156" t="str">
        <f>IF(ISBLANK('Maandelijks verbruik'!A157),"NA",YEAR('Maandelijks verbruik'!A156))</f>
        <v>NA</v>
      </c>
      <c r="B156" t="e">
        <f t="shared" si="2"/>
        <v>#VALUE!</v>
      </c>
      <c r="C156" s="27">
        <f>'Maandelijks verbruik'!K157</f>
        <v>0</v>
      </c>
      <c r="D156" t="str">
        <f>IF(ISBLANK('Maandelijks verbruik'!A157),"NA",MONTH('Maandelijks verbruik'!A156))</f>
        <v>NA</v>
      </c>
    </row>
    <row r="157" spans="1:4" x14ac:dyDescent="0.2">
      <c r="A157" t="str">
        <f>IF(ISBLANK('Maandelijks verbruik'!A158),"NA",YEAR('Maandelijks verbruik'!A157))</f>
        <v>NA</v>
      </c>
      <c r="B157" t="e">
        <f t="shared" si="2"/>
        <v>#VALUE!</v>
      </c>
      <c r="C157" s="27">
        <f>'Maandelijks verbruik'!K158</f>
        <v>0</v>
      </c>
      <c r="D157" t="str">
        <f>IF(ISBLANK('Maandelijks verbruik'!A158),"NA",MONTH('Maandelijks verbruik'!A157))</f>
        <v>NA</v>
      </c>
    </row>
    <row r="158" spans="1:4" x14ac:dyDescent="0.2">
      <c r="A158" t="str">
        <f>IF(ISBLANK('Maandelijks verbruik'!A159),"NA",YEAR('Maandelijks verbruik'!A158))</f>
        <v>NA</v>
      </c>
      <c r="B158" t="e">
        <f t="shared" si="2"/>
        <v>#VALUE!</v>
      </c>
      <c r="C158" s="27">
        <f>'Maandelijks verbruik'!K159</f>
        <v>0</v>
      </c>
      <c r="D158" t="str">
        <f>IF(ISBLANK('Maandelijks verbruik'!A159),"NA",MONTH('Maandelijks verbruik'!A158))</f>
        <v>NA</v>
      </c>
    </row>
    <row r="159" spans="1:4" x14ac:dyDescent="0.2">
      <c r="A159" t="str">
        <f>IF(ISBLANK('Maandelijks verbruik'!A160),"NA",YEAR('Maandelijks verbruik'!A159))</f>
        <v>NA</v>
      </c>
      <c r="B159" t="e">
        <f t="shared" si="2"/>
        <v>#VALUE!</v>
      </c>
      <c r="C159" s="27">
        <f>'Maandelijks verbruik'!K160</f>
        <v>0</v>
      </c>
      <c r="D159" t="str">
        <f>IF(ISBLANK('Maandelijks verbruik'!A160),"NA",MONTH('Maandelijks verbruik'!A159))</f>
        <v>NA</v>
      </c>
    </row>
    <row r="160" spans="1:4" x14ac:dyDescent="0.2">
      <c r="A160" t="str">
        <f>IF(ISBLANK('Maandelijks verbruik'!A161),"NA",YEAR('Maandelijks verbruik'!A160))</f>
        <v>NA</v>
      </c>
      <c r="B160" t="e">
        <f t="shared" si="2"/>
        <v>#VALUE!</v>
      </c>
      <c r="C160" s="27">
        <f>'Maandelijks verbruik'!K161</f>
        <v>0</v>
      </c>
      <c r="D160" t="str">
        <f>IF(ISBLANK('Maandelijks verbruik'!A161),"NA",MONTH('Maandelijks verbruik'!A160))</f>
        <v>NA</v>
      </c>
    </row>
    <row r="161" spans="1:4" x14ac:dyDescent="0.2">
      <c r="A161" t="str">
        <f>IF(ISBLANK('Maandelijks verbruik'!A162),"NA",YEAR('Maandelijks verbruik'!A161))</f>
        <v>NA</v>
      </c>
      <c r="B161" t="e">
        <f t="shared" si="2"/>
        <v>#VALUE!</v>
      </c>
      <c r="C161" s="27">
        <f>'Maandelijks verbruik'!K162</f>
        <v>0</v>
      </c>
      <c r="D161" t="str">
        <f>IF(ISBLANK('Maandelijks verbruik'!A162),"NA",MONTH('Maandelijks verbruik'!A161))</f>
        <v>NA</v>
      </c>
    </row>
    <row r="162" spans="1:4" x14ac:dyDescent="0.2">
      <c r="A162" t="str">
        <f>IF(ISBLANK('Maandelijks verbruik'!A163),"NA",YEAR('Maandelijks verbruik'!A162))</f>
        <v>NA</v>
      </c>
      <c r="B162" t="e">
        <f t="shared" si="2"/>
        <v>#VALUE!</v>
      </c>
      <c r="C162" s="27">
        <f>'Maandelijks verbruik'!K163</f>
        <v>0</v>
      </c>
      <c r="D162" t="str">
        <f>IF(ISBLANK('Maandelijks verbruik'!A163),"NA",MONTH('Maandelijks verbruik'!A162))</f>
        <v>NA</v>
      </c>
    </row>
    <row r="163" spans="1:4" x14ac:dyDescent="0.2">
      <c r="A163" t="str">
        <f>IF(ISBLANK('Maandelijks verbruik'!A164),"NA",YEAR('Maandelijks verbruik'!A163))</f>
        <v>NA</v>
      </c>
      <c r="B163" t="e">
        <f t="shared" si="2"/>
        <v>#VALUE!</v>
      </c>
      <c r="C163" s="27">
        <f>'Maandelijks verbruik'!K164</f>
        <v>0</v>
      </c>
      <c r="D163" t="str">
        <f>IF(ISBLANK('Maandelijks verbruik'!A164),"NA",MONTH('Maandelijks verbruik'!A163))</f>
        <v>NA</v>
      </c>
    </row>
    <row r="164" spans="1:4" x14ac:dyDescent="0.2">
      <c r="A164" t="str">
        <f>IF(ISBLANK('Maandelijks verbruik'!A165),"NA",YEAR('Maandelijks verbruik'!A164))</f>
        <v>NA</v>
      </c>
      <c r="B164" t="e">
        <f t="shared" si="2"/>
        <v>#VALUE!</v>
      </c>
      <c r="C164" s="27">
        <f>'Maandelijks verbruik'!K165</f>
        <v>0</v>
      </c>
      <c r="D164" t="str">
        <f>IF(ISBLANK('Maandelijks verbruik'!A165),"NA",MONTH('Maandelijks verbruik'!A164))</f>
        <v>NA</v>
      </c>
    </row>
    <row r="165" spans="1:4" x14ac:dyDescent="0.2">
      <c r="A165" t="str">
        <f>IF(ISBLANK('Maandelijks verbruik'!A166),"NA",YEAR('Maandelijks verbruik'!A165))</f>
        <v>NA</v>
      </c>
      <c r="B165" t="e">
        <f t="shared" si="2"/>
        <v>#VALUE!</v>
      </c>
      <c r="C165" s="27">
        <f>'Maandelijks verbruik'!K166</f>
        <v>0</v>
      </c>
      <c r="D165" t="str">
        <f>IF(ISBLANK('Maandelijks verbruik'!A166),"NA",MONTH('Maandelijks verbruik'!A165))</f>
        <v>NA</v>
      </c>
    </row>
    <row r="166" spans="1:4" x14ac:dyDescent="0.2">
      <c r="A166" t="str">
        <f>IF(ISBLANK('Maandelijks verbruik'!A167),"NA",YEAR('Maandelijks verbruik'!A166))</f>
        <v>NA</v>
      </c>
      <c r="B166" t="e">
        <f t="shared" si="2"/>
        <v>#VALUE!</v>
      </c>
      <c r="C166" s="27">
        <f>'Maandelijks verbruik'!K167</f>
        <v>0</v>
      </c>
      <c r="D166" t="str">
        <f>IF(ISBLANK('Maandelijks verbruik'!A167),"NA",MONTH('Maandelijks verbruik'!A166))</f>
        <v>NA</v>
      </c>
    </row>
    <row r="167" spans="1:4" x14ac:dyDescent="0.2">
      <c r="A167" t="str">
        <f>IF(ISBLANK('Maandelijks verbruik'!A168),"NA",YEAR('Maandelijks verbruik'!A167))</f>
        <v>NA</v>
      </c>
      <c r="B167" t="e">
        <f t="shared" si="2"/>
        <v>#VALUE!</v>
      </c>
      <c r="C167" s="27">
        <f>'Maandelijks verbruik'!K168</f>
        <v>0</v>
      </c>
      <c r="D167" t="str">
        <f>IF(ISBLANK('Maandelijks verbruik'!A168),"NA",MONTH('Maandelijks verbruik'!A167))</f>
        <v>NA</v>
      </c>
    </row>
    <row r="168" spans="1:4" x14ac:dyDescent="0.2">
      <c r="A168" t="str">
        <f>IF(ISBLANK('Maandelijks verbruik'!A169),"NA",YEAR('Maandelijks verbruik'!A168))</f>
        <v>NA</v>
      </c>
      <c r="B168" t="e">
        <f t="shared" si="2"/>
        <v>#VALUE!</v>
      </c>
      <c r="C168" s="27">
        <f>'Maandelijks verbruik'!K169</f>
        <v>0</v>
      </c>
      <c r="D168" t="str">
        <f>IF(ISBLANK('Maandelijks verbruik'!A169),"NA",MONTH('Maandelijks verbruik'!A168))</f>
        <v>NA</v>
      </c>
    </row>
    <row r="169" spans="1:4" x14ac:dyDescent="0.2">
      <c r="A169" t="str">
        <f>IF(ISBLANK('Maandelijks verbruik'!A170),"NA",YEAR('Maandelijks verbruik'!A169))</f>
        <v>NA</v>
      </c>
      <c r="B169" t="e">
        <f t="shared" si="2"/>
        <v>#VALUE!</v>
      </c>
      <c r="C169" s="27">
        <f>'Maandelijks verbruik'!K170</f>
        <v>0</v>
      </c>
      <c r="D169" t="str">
        <f>IF(ISBLANK('Maandelijks verbruik'!A170),"NA",MONTH('Maandelijks verbruik'!A169))</f>
        <v>NA</v>
      </c>
    </row>
    <row r="170" spans="1:4" x14ac:dyDescent="0.2">
      <c r="A170" t="str">
        <f>IF(ISBLANK('Maandelijks verbruik'!A171),"NA",YEAR('Maandelijks verbruik'!A170))</f>
        <v>NA</v>
      </c>
      <c r="B170" t="e">
        <f t="shared" si="2"/>
        <v>#VALUE!</v>
      </c>
      <c r="C170" s="27">
        <f>'Maandelijks verbruik'!K171</f>
        <v>0</v>
      </c>
      <c r="D170" t="str">
        <f>IF(ISBLANK('Maandelijks verbruik'!A171),"NA",MONTH('Maandelijks verbruik'!A170))</f>
        <v>NA</v>
      </c>
    </row>
    <row r="171" spans="1:4" x14ac:dyDescent="0.2">
      <c r="A171" t="str">
        <f>IF(ISBLANK('Maandelijks verbruik'!A172),"NA",YEAR('Maandelijks verbruik'!A171))</f>
        <v>NA</v>
      </c>
      <c r="B171" t="e">
        <f t="shared" si="2"/>
        <v>#VALUE!</v>
      </c>
      <c r="C171" s="27">
        <f>'Maandelijks verbruik'!K172</f>
        <v>0</v>
      </c>
      <c r="D171" t="str">
        <f>IF(ISBLANK('Maandelijks verbruik'!A172),"NA",MONTH('Maandelijks verbruik'!A171))</f>
        <v>NA</v>
      </c>
    </row>
    <row r="172" spans="1:4" x14ac:dyDescent="0.2">
      <c r="A172" t="str">
        <f>IF(ISBLANK('Maandelijks verbruik'!A173),"NA",YEAR('Maandelijks verbruik'!A172))</f>
        <v>NA</v>
      </c>
      <c r="B172" t="e">
        <f t="shared" si="2"/>
        <v>#VALUE!</v>
      </c>
      <c r="C172" s="27">
        <f>'Maandelijks verbruik'!K173</f>
        <v>0</v>
      </c>
      <c r="D172" t="str">
        <f>IF(ISBLANK('Maandelijks verbruik'!A173),"NA",MONTH('Maandelijks verbruik'!A172))</f>
        <v>NA</v>
      </c>
    </row>
    <row r="173" spans="1:4" x14ac:dyDescent="0.2">
      <c r="A173" t="str">
        <f>IF(ISBLANK('Maandelijks verbruik'!A174),"NA",YEAR('Maandelijks verbruik'!A173))</f>
        <v>NA</v>
      </c>
      <c r="B173" t="e">
        <f t="shared" si="2"/>
        <v>#VALUE!</v>
      </c>
      <c r="C173" s="27">
        <f>'Maandelijks verbruik'!K174</f>
        <v>0</v>
      </c>
      <c r="D173" t="str">
        <f>IF(ISBLANK('Maandelijks verbruik'!A174),"NA",MONTH('Maandelijks verbruik'!A173))</f>
        <v>NA</v>
      </c>
    </row>
    <row r="174" spans="1:4" x14ac:dyDescent="0.2">
      <c r="A174" t="str">
        <f>IF(ISBLANK('Maandelijks verbruik'!A175),"NA",YEAR('Maandelijks verbruik'!A174))</f>
        <v>NA</v>
      </c>
      <c r="B174" t="e">
        <f t="shared" si="2"/>
        <v>#VALUE!</v>
      </c>
      <c r="C174" s="27">
        <f>'Maandelijks verbruik'!K175</f>
        <v>0</v>
      </c>
      <c r="D174" t="str">
        <f>IF(ISBLANK('Maandelijks verbruik'!A175),"NA",MONTH('Maandelijks verbruik'!A174))</f>
        <v>NA</v>
      </c>
    </row>
    <row r="175" spans="1:4" x14ac:dyDescent="0.2">
      <c r="A175" t="str">
        <f>IF(ISBLANK('Maandelijks verbruik'!A176),"NA",YEAR('Maandelijks verbruik'!A175))</f>
        <v>NA</v>
      </c>
      <c r="B175" t="e">
        <f t="shared" si="2"/>
        <v>#VALUE!</v>
      </c>
      <c r="C175" s="27">
        <f>'Maandelijks verbruik'!K176</f>
        <v>0</v>
      </c>
      <c r="D175" t="str">
        <f>IF(ISBLANK('Maandelijks verbruik'!A176),"NA",MONTH('Maandelijks verbruik'!A175))</f>
        <v>NA</v>
      </c>
    </row>
    <row r="176" spans="1:4" x14ac:dyDescent="0.2">
      <c r="A176" t="str">
        <f>IF(ISBLANK('Maandelijks verbruik'!A177),"NA",YEAR('Maandelijks verbruik'!A176))</f>
        <v>NA</v>
      </c>
      <c r="B176" t="e">
        <f t="shared" si="2"/>
        <v>#VALUE!</v>
      </c>
      <c r="C176" s="27">
        <f>'Maandelijks verbruik'!K177</f>
        <v>0</v>
      </c>
      <c r="D176" t="str">
        <f>IF(ISBLANK('Maandelijks verbruik'!A177),"NA",MONTH('Maandelijks verbruik'!A176))</f>
        <v>NA</v>
      </c>
    </row>
    <row r="177" spans="1:4" x14ac:dyDescent="0.2">
      <c r="A177" t="str">
        <f>IF(ISBLANK('Maandelijks verbruik'!A178),"NA",YEAR('Maandelijks verbruik'!A177))</f>
        <v>NA</v>
      </c>
      <c r="B177" t="e">
        <f t="shared" si="2"/>
        <v>#VALUE!</v>
      </c>
      <c r="C177" s="27">
        <f>'Maandelijks verbruik'!K178</f>
        <v>0</v>
      </c>
      <c r="D177" t="str">
        <f>IF(ISBLANK('Maandelijks verbruik'!A178),"NA",MONTH('Maandelijks verbruik'!A177))</f>
        <v>NA</v>
      </c>
    </row>
    <row r="178" spans="1:4" x14ac:dyDescent="0.2">
      <c r="A178" t="str">
        <f>IF(ISBLANK('Maandelijks verbruik'!A179),"NA",YEAR('Maandelijks verbruik'!A178))</f>
        <v>NA</v>
      </c>
      <c r="B178" t="e">
        <f t="shared" si="2"/>
        <v>#VALUE!</v>
      </c>
      <c r="C178" s="27">
        <f>'Maandelijks verbruik'!K179</f>
        <v>0</v>
      </c>
      <c r="D178" t="str">
        <f>IF(ISBLANK('Maandelijks verbruik'!A179),"NA",MONTH('Maandelijks verbruik'!A178))</f>
        <v>NA</v>
      </c>
    </row>
    <row r="179" spans="1:4" x14ac:dyDescent="0.2">
      <c r="A179" t="str">
        <f>IF(ISBLANK('Maandelijks verbruik'!A180),"NA",YEAR('Maandelijks verbruik'!A179))</f>
        <v>NA</v>
      </c>
      <c r="B179" t="e">
        <f t="shared" si="2"/>
        <v>#VALUE!</v>
      </c>
      <c r="C179" s="27">
        <f>'Maandelijks verbruik'!K180</f>
        <v>0</v>
      </c>
      <c r="D179" t="str">
        <f>IF(ISBLANK('Maandelijks verbruik'!A180),"NA",MONTH('Maandelijks verbruik'!A179))</f>
        <v>NA</v>
      </c>
    </row>
    <row r="180" spans="1:4" x14ac:dyDescent="0.2">
      <c r="A180" t="str">
        <f>IF(ISBLANK('Maandelijks verbruik'!A181),"NA",YEAR('Maandelijks verbruik'!A180))</f>
        <v>NA</v>
      </c>
      <c r="B180" t="e">
        <f t="shared" si="2"/>
        <v>#VALUE!</v>
      </c>
      <c r="C180" s="27">
        <f>'Maandelijks verbruik'!K181</f>
        <v>0</v>
      </c>
      <c r="D180" t="str">
        <f>IF(ISBLANK('Maandelijks verbruik'!A181),"NA",MONTH('Maandelijks verbruik'!A180))</f>
        <v>NA</v>
      </c>
    </row>
    <row r="181" spans="1:4" x14ac:dyDescent="0.2">
      <c r="A181" t="str">
        <f>IF(ISBLANK('Maandelijks verbruik'!A182),"NA",YEAR('Maandelijks verbruik'!A181))</f>
        <v>NA</v>
      </c>
      <c r="B181" t="e">
        <f t="shared" si="2"/>
        <v>#VALUE!</v>
      </c>
      <c r="C181" s="27">
        <f>'Maandelijks verbruik'!K182</f>
        <v>0</v>
      </c>
      <c r="D181" t="str">
        <f>IF(ISBLANK('Maandelijks verbruik'!A182),"NA",MONTH('Maandelijks verbruik'!A181))</f>
        <v>NA</v>
      </c>
    </row>
    <row r="182" spans="1:4" x14ac:dyDescent="0.2">
      <c r="A182" t="str">
        <f>IF(ISBLANK('Maandelijks verbruik'!A183),"NA",YEAR('Maandelijks verbruik'!A182))</f>
        <v>NA</v>
      </c>
      <c r="B182" t="e">
        <f t="shared" si="2"/>
        <v>#VALUE!</v>
      </c>
      <c r="C182" s="27">
        <f>'Maandelijks verbruik'!K183</f>
        <v>0</v>
      </c>
      <c r="D182" t="str">
        <f>IF(ISBLANK('Maandelijks verbruik'!A183),"NA",MONTH('Maandelijks verbruik'!A182))</f>
        <v>NA</v>
      </c>
    </row>
    <row r="183" spans="1:4" x14ac:dyDescent="0.2">
      <c r="A183" t="str">
        <f>IF(ISBLANK('Maandelijks verbruik'!A184),"NA",YEAR('Maandelijks verbruik'!A183))</f>
        <v>NA</v>
      </c>
      <c r="B183" t="e">
        <f t="shared" si="2"/>
        <v>#VALUE!</v>
      </c>
      <c r="C183" s="27">
        <f>'Maandelijks verbruik'!K184</f>
        <v>0</v>
      </c>
      <c r="D183" t="str">
        <f>IF(ISBLANK('Maandelijks verbruik'!A184),"NA",MONTH('Maandelijks verbruik'!A183))</f>
        <v>NA</v>
      </c>
    </row>
    <row r="184" spans="1:4" x14ac:dyDescent="0.2">
      <c r="A184" t="str">
        <f>IF(ISBLANK('Maandelijks verbruik'!A185),"NA",YEAR('Maandelijks verbruik'!A184))</f>
        <v>NA</v>
      </c>
      <c r="B184" t="e">
        <f t="shared" si="2"/>
        <v>#VALUE!</v>
      </c>
      <c r="C184" s="27">
        <f>'Maandelijks verbruik'!K185</f>
        <v>0</v>
      </c>
      <c r="D184" t="str">
        <f>IF(ISBLANK('Maandelijks verbruik'!A185),"NA",MONTH('Maandelijks verbruik'!A184))</f>
        <v>NA</v>
      </c>
    </row>
    <row r="185" spans="1:4" x14ac:dyDescent="0.2">
      <c r="A185" t="str">
        <f>IF(ISBLANK('Maandelijks verbruik'!A186),"NA",YEAR('Maandelijks verbruik'!A185))</f>
        <v>NA</v>
      </c>
      <c r="B185" t="e">
        <f t="shared" si="2"/>
        <v>#VALUE!</v>
      </c>
      <c r="C185" s="27">
        <f>'Maandelijks verbruik'!K186</f>
        <v>0</v>
      </c>
      <c r="D185" t="str">
        <f>IF(ISBLANK('Maandelijks verbruik'!A186),"NA",MONTH('Maandelijks verbruik'!A185))</f>
        <v>NA</v>
      </c>
    </row>
    <row r="186" spans="1:4" x14ac:dyDescent="0.2">
      <c r="A186" t="str">
        <f>IF(ISBLANK('Maandelijks verbruik'!A187),"NA",YEAR('Maandelijks verbruik'!A186))</f>
        <v>NA</v>
      </c>
      <c r="B186" t="e">
        <f t="shared" si="2"/>
        <v>#VALUE!</v>
      </c>
      <c r="C186" s="27">
        <f>'Maandelijks verbruik'!K187</f>
        <v>0</v>
      </c>
      <c r="D186" t="str">
        <f>IF(ISBLANK('Maandelijks verbruik'!A187),"NA",MONTH('Maandelijks verbruik'!A186))</f>
        <v>NA</v>
      </c>
    </row>
    <row r="187" spans="1:4" x14ac:dyDescent="0.2">
      <c r="A187" t="str">
        <f>IF(ISBLANK('Maandelijks verbruik'!A188),"NA",YEAR('Maandelijks verbruik'!A187))</f>
        <v>NA</v>
      </c>
      <c r="B187" t="e">
        <f t="shared" si="2"/>
        <v>#VALUE!</v>
      </c>
      <c r="C187" s="27">
        <f>'Maandelijks verbruik'!K188</f>
        <v>0</v>
      </c>
      <c r="D187" t="str">
        <f>IF(ISBLANK('Maandelijks verbruik'!A188),"NA",MONTH('Maandelijks verbruik'!A187))</f>
        <v>NA</v>
      </c>
    </row>
    <row r="188" spans="1:4" x14ac:dyDescent="0.2">
      <c r="A188" t="str">
        <f>IF(ISBLANK('Maandelijks verbruik'!A189),"NA",YEAR('Maandelijks verbruik'!A188))</f>
        <v>NA</v>
      </c>
      <c r="B188" t="e">
        <f t="shared" si="2"/>
        <v>#VALUE!</v>
      </c>
      <c r="C188" s="27">
        <f>'Maandelijks verbruik'!K189</f>
        <v>0</v>
      </c>
      <c r="D188" t="str">
        <f>IF(ISBLANK('Maandelijks verbruik'!A189),"NA",MONTH('Maandelijks verbruik'!A188))</f>
        <v>NA</v>
      </c>
    </row>
    <row r="189" spans="1:4" x14ac:dyDescent="0.2">
      <c r="A189" t="str">
        <f>IF(ISBLANK('Maandelijks verbruik'!A190),"NA",YEAR('Maandelijks verbruik'!A189))</f>
        <v>NA</v>
      </c>
      <c r="B189" t="e">
        <f t="shared" si="2"/>
        <v>#VALUE!</v>
      </c>
      <c r="C189" s="27">
        <f>'Maandelijks verbruik'!K190</f>
        <v>0</v>
      </c>
      <c r="D189" t="str">
        <f>IF(ISBLANK('Maandelijks verbruik'!A190),"NA",MONTH('Maandelijks verbruik'!A189))</f>
        <v>NA</v>
      </c>
    </row>
    <row r="190" spans="1:4" x14ac:dyDescent="0.2">
      <c r="A190" t="str">
        <f>IF(ISBLANK('Maandelijks verbruik'!A191),"NA",YEAR('Maandelijks verbruik'!A191))</f>
        <v>NA</v>
      </c>
      <c r="B190" t="e">
        <f t="shared" si="2"/>
        <v>#VALUE!</v>
      </c>
      <c r="C190" s="27">
        <f>'Maandelijks verbruik'!K191</f>
        <v>0</v>
      </c>
      <c r="D190" t="str">
        <f>IF(ISBLANK('Maandelijks verbruik'!A191),"NA",MONTH('Maandelijks verbruik'!A190))</f>
        <v>NA</v>
      </c>
    </row>
    <row r="191" spans="1:4" x14ac:dyDescent="0.2">
      <c r="A191" t="str">
        <f>IF(ISBLANK('Maandelijks verbruik'!A192),"NA",YEAR('Maandelijks verbruik'!A192))</f>
        <v>NA</v>
      </c>
      <c r="B191" t="e">
        <f t="shared" si="2"/>
        <v>#VALUE!</v>
      </c>
      <c r="C191" s="27">
        <f>'Maandelijks verbruik'!K192</f>
        <v>0</v>
      </c>
      <c r="D191" t="str">
        <f>IF(ISBLANK('Maandelijks verbruik'!A192),"NA",MONTH('Maandelijks verbruik'!A191))</f>
        <v>NA</v>
      </c>
    </row>
    <row r="192" spans="1:4" x14ac:dyDescent="0.2">
      <c r="A192" t="str">
        <f>IF(ISBLANK('Maandelijks verbruik'!A193),"NA",YEAR('Maandelijks verbruik'!A193))</f>
        <v>NA</v>
      </c>
      <c r="B192" t="e">
        <f t="shared" si="2"/>
        <v>#VALUE!</v>
      </c>
      <c r="C192" s="27">
        <f>'Maandelijks verbruik'!K193</f>
        <v>0</v>
      </c>
      <c r="D192" t="str">
        <f>IF(ISBLANK('Maandelijks verbruik'!A193),"NA",MONTH('Maandelijks verbruik'!A192))</f>
        <v>NA</v>
      </c>
    </row>
    <row r="193" spans="1:4" x14ac:dyDescent="0.2">
      <c r="A193" t="str">
        <f>IF(ISBLANK('Maandelijks verbruik'!A194),"NA",YEAR('Maandelijks verbruik'!A194))</f>
        <v>NA</v>
      </c>
      <c r="B193" t="e">
        <f t="shared" si="2"/>
        <v>#VALUE!</v>
      </c>
      <c r="C193" s="27">
        <f>'Maandelijks verbruik'!K194</f>
        <v>0</v>
      </c>
      <c r="D193" t="str">
        <f>IF(ISBLANK('Maandelijks verbruik'!A194),"NA",MONTH('Maandelijks verbruik'!A193))</f>
        <v>NA</v>
      </c>
    </row>
    <row r="194" spans="1:4" x14ac:dyDescent="0.2">
      <c r="A194" t="str">
        <f>IF(ISBLANK('Maandelijks verbruik'!A195),"NA",YEAR('Maandelijks verbruik'!A195))</f>
        <v>NA</v>
      </c>
      <c r="B194" t="e">
        <f t="shared" si="2"/>
        <v>#VALUE!</v>
      </c>
      <c r="C194" s="27">
        <f>'Maandelijks verbruik'!K195</f>
        <v>0</v>
      </c>
      <c r="D194" t="str">
        <f>IF(ISBLANK('Maandelijks verbruik'!A195),"NA",MONTH('Maandelijks verbruik'!A194))</f>
        <v>NA</v>
      </c>
    </row>
    <row r="195" spans="1:4" x14ac:dyDescent="0.2">
      <c r="A195" t="str">
        <f>IF(ISBLANK('Maandelijks verbruik'!A196),"NA",YEAR('Maandelijks verbruik'!A196))</f>
        <v>NA</v>
      </c>
      <c r="B195" t="e">
        <f t="shared" ref="B195:B200" si="3">TEXT(DATE(2000,D195,1),"mmmm")</f>
        <v>#VALUE!</v>
      </c>
      <c r="C195" s="27">
        <f>'Maandelijks verbruik'!K196</f>
        <v>0</v>
      </c>
      <c r="D195" t="str">
        <f>IF(ISBLANK('Maandelijks verbruik'!A196),"NA",MONTH('Maandelijks verbruik'!A195))</f>
        <v>NA</v>
      </c>
    </row>
    <row r="196" spans="1:4" x14ac:dyDescent="0.2">
      <c r="A196" t="str">
        <f>IF(ISBLANK('Maandelijks verbruik'!A197),"NA",YEAR('Maandelijks verbruik'!A197))</f>
        <v>NA</v>
      </c>
      <c r="B196" t="e">
        <f t="shared" si="3"/>
        <v>#VALUE!</v>
      </c>
      <c r="C196" s="27">
        <f>'Maandelijks verbruik'!K197</f>
        <v>0</v>
      </c>
      <c r="D196" t="str">
        <f>IF(ISBLANK('Maandelijks verbruik'!A197),"NA",MONTH('Maandelijks verbruik'!A196))</f>
        <v>NA</v>
      </c>
    </row>
    <row r="197" spans="1:4" x14ac:dyDescent="0.2">
      <c r="A197" t="str">
        <f>IF(ISBLANK('Maandelijks verbruik'!A198),"NA",YEAR('Maandelijks verbruik'!A198))</f>
        <v>NA</v>
      </c>
      <c r="B197" t="e">
        <f t="shared" si="3"/>
        <v>#VALUE!</v>
      </c>
      <c r="C197" s="27">
        <f>'Maandelijks verbruik'!K198</f>
        <v>0</v>
      </c>
      <c r="D197" t="str">
        <f>IF(ISBLANK('Maandelijks verbruik'!A198),"NA",MONTH('Maandelijks verbruik'!A197))</f>
        <v>NA</v>
      </c>
    </row>
    <row r="198" spans="1:4" x14ac:dyDescent="0.2">
      <c r="A198" t="str">
        <f>IF(ISBLANK('Maandelijks verbruik'!A199),"NA",YEAR('Maandelijks verbruik'!A199))</f>
        <v>NA</v>
      </c>
      <c r="B198" t="e">
        <f t="shared" si="3"/>
        <v>#VALUE!</v>
      </c>
      <c r="C198" s="27">
        <f>'Maandelijks verbruik'!K199</f>
        <v>0</v>
      </c>
      <c r="D198" t="str">
        <f>IF(ISBLANK('Maandelijks verbruik'!A199),"NA",MONTH('Maandelijks verbruik'!A198))</f>
        <v>NA</v>
      </c>
    </row>
    <row r="199" spans="1:4" x14ac:dyDescent="0.2">
      <c r="A199" t="str">
        <f>IF(ISBLANK('Maandelijks verbruik'!A200),"NA",YEAR('Maandelijks verbruik'!A200))</f>
        <v>NA</v>
      </c>
      <c r="B199" t="e">
        <f t="shared" si="3"/>
        <v>#VALUE!</v>
      </c>
      <c r="C199" s="27">
        <f>'Maandelijks verbruik'!K200</f>
        <v>0</v>
      </c>
      <c r="D199" t="str">
        <f>IF(ISBLANK('Maandelijks verbruik'!A200),"NA",MONTH('Maandelijks verbruik'!A199))</f>
        <v>NA</v>
      </c>
    </row>
    <row r="200" spans="1:4" x14ac:dyDescent="0.2">
      <c r="A200" t="str">
        <f>IF(ISBLANK('Maandelijks verbruik'!A201),"NA",YEAR('Maandelijks verbruik'!A201))</f>
        <v>NA</v>
      </c>
      <c r="B200" t="e">
        <f t="shared" si="3"/>
        <v>#VALUE!</v>
      </c>
      <c r="C200" s="27">
        <f>'Maandelijks verbruik'!K201</f>
        <v>0</v>
      </c>
      <c r="D200" t="str">
        <f>IF(ISBLANK('Maandelijks verbruik'!A201),"NA",MONTH('Maandelijks verbruik'!A200))</f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3</vt:i4>
      </vt:variant>
    </vt:vector>
  </HeadingPairs>
  <TitlesOfParts>
    <vt:vector size="14" baseType="lpstr">
      <vt:lpstr>Maandelijks verbruik</vt:lpstr>
      <vt:lpstr>Grafiek 30 dagen</vt:lpstr>
      <vt:lpstr>MonthlyGas</vt:lpstr>
      <vt:lpstr>PivotGasByMonth</vt:lpstr>
      <vt:lpstr>PivotGasByYear</vt:lpstr>
      <vt:lpstr>MonthlySolar</vt:lpstr>
      <vt:lpstr>PivotSolarByMonth</vt:lpstr>
      <vt:lpstr>PivotSolarByYear</vt:lpstr>
      <vt:lpstr>MonthlyWater</vt:lpstr>
      <vt:lpstr>PivotWaterByMonth</vt:lpstr>
      <vt:lpstr>PivotWaterByYear</vt:lpstr>
      <vt:lpstr>PivotGasByYear!Afdruktitels</vt:lpstr>
      <vt:lpstr>Dertig</vt:lpstr>
      <vt:lpstr>meterstandOud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Filiep Pieters</dc:creator>
  <cp:keywords/>
  <dc:description/>
  <cp:lastModifiedBy>Filiep Pieters</cp:lastModifiedBy>
  <dcterms:created xsi:type="dcterms:W3CDTF">2011-04-02T08:09:50Z</dcterms:created>
  <dcterms:modified xsi:type="dcterms:W3CDTF">2019-10-19T07:50:57Z</dcterms:modified>
  <cp:category/>
</cp:coreProperties>
</file>