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elfpb/Documents/Research/Logic Gates/"/>
    </mc:Choice>
  </mc:AlternateContent>
  <xr:revisionPtr revIDLastSave="0" documentId="13_ncr:1_{36D9078F-0CFA-3349-A47D-B446BF163008}" xr6:coauthVersionLast="47" xr6:coauthVersionMax="47" xr10:uidLastSave="{00000000-0000-0000-0000-000000000000}"/>
  <bookViews>
    <workbookView xWindow="0" yWindow="760" windowWidth="30240" windowHeight="17460" activeTab="2" xr2:uid="{B492B66F-8E5C-F743-BEE2-AD495F8F1606}"/>
  </bookViews>
  <sheets>
    <sheet name="AND" sheetId="1" r:id="rId1"/>
    <sheet name="OR" sheetId="2" r:id="rId2"/>
    <sheet name="XOR" sheetId="5" r:id="rId3"/>
    <sheet name="NAND" sheetId="3" r:id="rId4"/>
    <sheet name="NOR" sheetId="4" r:id="rId5"/>
    <sheet name="XNOR" sheetId="6" r:id="rId6"/>
    <sheet name="DUAL AND 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6" l="1"/>
  <c r="F10" i="6"/>
  <c r="G10" i="6"/>
  <c r="H10" i="6"/>
  <c r="I10" i="6"/>
  <c r="E11" i="6"/>
  <c r="F11" i="6"/>
  <c r="G11" i="6"/>
  <c r="H11" i="6"/>
  <c r="I11" i="6"/>
  <c r="E12" i="6"/>
  <c r="E13" i="6" s="1"/>
  <c r="F12" i="6"/>
  <c r="G12" i="6"/>
  <c r="H12" i="6"/>
  <c r="I12" i="6"/>
  <c r="F13" i="6"/>
  <c r="G13" i="6"/>
  <c r="H13" i="6"/>
  <c r="I13" i="6"/>
  <c r="H10" i="7"/>
  <c r="H11" i="7"/>
  <c r="H12" i="7"/>
  <c r="H9" i="7"/>
  <c r="D10" i="7"/>
  <c r="D11" i="7"/>
  <c r="D12" i="7"/>
  <c r="D9" i="7"/>
  <c r="J12" i="6"/>
  <c r="J13" i="6" s="1"/>
  <c r="K12" i="6"/>
  <c r="K13" i="6" s="1"/>
  <c r="L12" i="6"/>
  <c r="L13" i="6" s="1"/>
  <c r="M12" i="6"/>
  <c r="M13" i="6" s="1"/>
  <c r="N12" i="6"/>
  <c r="N13" i="6" s="1"/>
  <c r="O12" i="6"/>
  <c r="O13" i="6" s="1"/>
  <c r="D12" i="1"/>
  <c r="E12" i="1"/>
  <c r="F12" i="1"/>
  <c r="G12" i="1"/>
  <c r="H12" i="1"/>
  <c r="I12" i="1"/>
  <c r="J12" i="1"/>
  <c r="K12" i="1"/>
  <c r="L12" i="1"/>
  <c r="M12" i="1"/>
  <c r="N12" i="1"/>
  <c r="D9" i="1"/>
  <c r="E9" i="1"/>
  <c r="F9" i="1"/>
  <c r="G9" i="1"/>
  <c r="H9" i="1"/>
  <c r="I9" i="1"/>
  <c r="J9" i="1"/>
  <c r="K9" i="1"/>
  <c r="L9" i="1"/>
  <c r="M9" i="1"/>
  <c r="N9" i="1"/>
  <c r="J10" i="6"/>
  <c r="J11" i="6" s="1"/>
  <c r="K10" i="6"/>
  <c r="K11" i="6" s="1"/>
  <c r="L10" i="6"/>
  <c r="L11" i="6" s="1"/>
  <c r="M10" i="6"/>
  <c r="M11" i="6" s="1"/>
  <c r="N10" i="6"/>
  <c r="N11" i="6" s="1"/>
  <c r="O10" i="6"/>
  <c r="O11" i="6" s="1"/>
  <c r="E12" i="4"/>
  <c r="F12" i="4"/>
  <c r="G12" i="4"/>
  <c r="H12" i="4"/>
  <c r="I12" i="4"/>
  <c r="J12" i="4"/>
  <c r="K12" i="4"/>
  <c r="L12" i="4"/>
  <c r="M12" i="4"/>
  <c r="N12" i="4"/>
  <c r="D12" i="4"/>
  <c r="E11" i="4"/>
  <c r="F11" i="4"/>
  <c r="G11" i="4"/>
  <c r="H11" i="4"/>
  <c r="I11" i="4"/>
  <c r="J11" i="4"/>
  <c r="K11" i="4"/>
  <c r="L11" i="4"/>
  <c r="M11" i="4"/>
  <c r="N11" i="4"/>
  <c r="D11" i="4"/>
  <c r="E9" i="4"/>
  <c r="F9" i="4"/>
  <c r="G9" i="4"/>
  <c r="H9" i="4"/>
  <c r="I9" i="4"/>
  <c r="J9" i="4"/>
  <c r="K9" i="4"/>
  <c r="L9" i="4"/>
  <c r="M9" i="4"/>
  <c r="N9" i="4"/>
  <c r="D9" i="4"/>
  <c r="E8" i="4"/>
  <c r="F8" i="4"/>
  <c r="G8" i="4"/>
  <c r="H8" i="4"/>
  <c r="I8" i="4"/>
  <c r="J8" i="4"/>
  <c r="K8" i="4"/>
  <c r="L8" i="4"/>
  <c r="M8" i="4"/>
  <c r="N8" i="4"/>
  <c r="D8" i="4"/>
  <c r="J21" i="3"/>
  <c r="K21" i="3" s="1"/>
  <c r="L21" i="3" s="1"/>
  <c r="M21" i="3" s="1"/>
  <c r="N21" i="3" s="1"/>
  <c r="H21" i="3"/>
  <c r="G21" i="3"/>
  <c r="F21" i="3"/>
  <c r="E21" i="3"/>
  <c r="D21" i="3"/>
  <c r="J17" i="3"/>
  <c r="K17" i="3" s="1"/>
  <c r="L17" i="3" s="1"/>
  <c r="M17" i="3" s="1"/>
  <c r="N17" i="3" s="1"/>
  <c r="H17" i="3"/>
  <c r="G17" i="3" s="1"/>
  <c r="F17" i="3" s="1"/>
  <c r="E17" i="3" s="1"/>
  <c r="D17" i="3" s="1"/>
  <c r="E13" i="3"/>
  <c r="F13" i="3"/>
  <c r="G13" i="3"/>
  <c r="H13" i="3"/>
  <c r="I13" i="3"/>
  <c r="J13" i="3"/>
  <c r="K13" i="3"/>
  <c r="L13" i="3"/>
  <c r="M13" i="3"/>
  <c r="N13" i="3"/>
  <c r="D13" i="3"/>
  <c r="E12" i="3"/>
  <c r="F12" i="3"/>
  <c r="G12" i="3"/>
  <c r="H12" i="3"/>
  <c r="I12" i="3"/>
  <c r="J12" i="3"/>
  <c r="K12" i="3"/>
  <c r="L12" i="3"/>
  <c r="M12" i="3"/>
  <c r="N12" i="3"/>
  <c r="D12" i="3"/>
  <c r="E10" i="3"/>
  <c r="F10" i="3"/>
  <c r="G10" i="3"/>
  <c r="H10" i="3"/>
  <c r="I10" i="3"/>
  <c r="J10" i="3"/>
  <c r="K10" i="3"/>
  <c r="L10" i="3"/>
  <c r="M10" i="3"/>
  <c r="N10" i="3"/>
  <c r="D10" i="3"/>
  <c r="E9" i="3"/>
  <c r="F9" i="3"/>
  <c r="G9" i="3"/>
  <c r="H9" i="3"/>
  <c r="I9" i="3"/>
  <c r="J9" i="3"/>
  <c r="K9" i="3"/>
  <c r="L9" i="3"/>
  <c r="M9" i="3"/>
  <c r="N9" i="3"/>
  <c r="D9" i="3"/>
  <c r="I20" i="2"/>
  <c r="J20" i="2" s="1"/>
  <c r="K20" i="2" s="1"/>
  <c r="L20" i="2" s="1"/>
  <c r="M20" i="2" s="1"/>
  <c r="G20" i="2"/>
  <c r="F20" i="2"/>
  <c r="E20" i="2"/>
  <c r="D20" i="2"/>
  <c r="C20" i="2" s="1"/>
  <c r="I16" i="2"/>
  <c r="J16" i="2" s="1"/>
  <c r="K16" i="2" s="1"/>
  <c r="L16" i="2" s="1"/>
  <c r="M16" i="2" s="1"/>
  <c r="G16" i="2"/>
  <c r="F16" i="2"/>
  <c r="E16" i="2" s="1"/>
  <c r="D16" i="2" s="1"/>
  <c r="C16" i="2" s="1"/>
  <c r="D12" i="2"/>
  <c r="E12" i="2"/>
  <c r="F12" i="2"/>
  <c r="G12" i="2"/>
  <c r="H12" i="2"/>
  <c r="I12" i="2"/>
  <c r="J12" i="2"/>
  <c r="K12" i="2"/>
  <c r="L12" i="2"/>
  <c r="M12" i="2"/>
  <c r="C12" i="2"/>
  <c r="D11" i="2"/>
  <c r="E11" i="2"/>
  <c r="F11" i="2"/>
  <c r="G11" i="2"/>
  <c r="H11" i="2"/>
  <c r="I11" i="2"/>
  <c r="J11" i="2"/>
  <c r="K11" i="2"/>
  <c r="L11" i="2"/>
  <c r="M11" i="2"/>
  <c r="C11" i="2"/>
  <c r="D8" i="2"/>
  <c r="E8" i="2"/>
  <c r="F8" i="2"/>
  <c r="G8" i="2"/>
  <c r="H8" i="2"/>
  <c r="I8" i="2"/>
  <c r="J8" i="2"/>
  <c r="K8" i="2"/>
  <c r="L8" i="2"/>
  <c r="M8" i="2"/>
  <c r="C8" i="2"/>
  <c r="D7" i="2"/>
  <c r="E7" i="2"/>
  <c r="F7" i="2"/>
  <c r="G7" i="2"/>
  <c r="H7" i="2"/>
  <c r="I7" i="2"/>
  <c r="J7" i="2"/>
  <c r="K7" i="2"/>
  <c r="L7" i="2"/>
  <c r="M7" i="2"/>
  <c r="C7" i="2"/>
  <c r="J21" i="1"/>
  <c r="K21" i="1" s="1"/>
  <c r="L21" i="1" s="1"/>
  <c r="M21" i="1" s="1"/>
  <c r="N21" i="1" s="1"/>
  <c r="H21" i="1"/>
  <c r="G21" i="1" s="1"/>
  <c r="F21" i="1" s="1"/>
  <c r="E21" i="1" s="1"/>
  <c r="D21" i="1" s="1"/>
  <c r="K18" i="1"/>
  <c r="L18" i="1" s="1"/>
  <c r="M18" i="1" s="1"/>
  <c r="N18" i="1" s="1"/>
  <c r="J18" i="1"/>
  <c r="H18" i="1"/>
  <c r="G18" i="1"/>
  <c r="F18" i="1" s="1"/>
  <c r="E18" i="1" s="1"/>
  <c r="D18" i="1" s="1"/>
  <c r="N11" i="1"/>
  <c r="E11" i="1"/>
  <c r="F11" i="1"/>
  <c r="G11" i="1"/>
  <c r="H11" i="1"/>
  <c r="I11" i="1"/>
  <c r="J11" i="1"/>
  <c r="K11" i="1"/>
  <c r="L11" i="1"/>
  <c r="M11" i="1"/>
  <c r="D11" i="1"/>
  <c r="E8" i="1"/>
  <c r="F8" i="1"/>
  <c r="G8" i="1"/>
  <c r="H8" i="1"/>
  <c r="I8" i="1"/>
  <c r="J8" i="1"/>
  <c r="K8" i="1"/>
  <c r="L8" i="1"/>
  <c r="M8" i="1"/>
  <c r="N8" i="1"/>
  <c r="D8" i="1"/>
  <c r="J4" i="3"/>
  <c r="K4" i="3" s="1"/>
  <c r="L4" i="3" s="1"/>
  <c r="M4" i="3" s="1"/>
  <c r="N4" i="3" s="1"/>
  <c r="H4" i="3"/>
  <c r="G4" i="3" s="1"/>
  <c r="F4" i="3" s="1"/>
  <c r="E4" i="3" s="1"/>
  <c r="D4" i="3" s="1"/>
  <c r="I2" i="2"/>
  <c r="J2" i="2" s="1"/>
  <c r="K2" i="2" s="1"/>
  <c r="L2" i="2" s="1"/>
  <c r="M2" i="2" s="1"/>
  <c r="G2" i="2"/>
  <c r="F2" i="2" s="1"/>
  <c r="E2" i="2" s="1"/>
  <c r="D2" i="2" s="1"/>
  <c r="C2" i="2" s="1"/>
  <c r="H3" i="1"/>
  <c r="G3" i="1" s="1"/>
  <c r="F3" i="1" s="1"/>
  <c r="E3" i="1" s="1"/>
  <c r="D3" i="1" s="1"/>
  <c r="J3" i="1"/>
  <c r="K3" i="1" s="1"/>
  <c r="L3" i="1" s="1"/>
  <c r="M3" i="1" s="1"/>
  <c r="N3" i="1" s="1"/>
</calcChain>
</file>

<file path=xl/sharedStrings.xml><?xml version="1.0" encoding="utf-8"?>
<sst xmlns="http://schemas.openxmlformats.org/spreadsheetml/2006/main" count="50" uniqueCount="25">
  <si>
    <t>AND</t>
  </si>
  <si>
    <t>ER</t>
  </si>
  <si>
    <t>using the average of Low</t>
  </si>
  <si>
    <t>ER db</t>
  </si>
  <si>
    <t>Plotting for LOW average</t>
  </si>
  <si>
    <t>Using the second highest as LOW</t>
  </si>
  <si>
    <t>OR</t>
  </si>
  <si>
    <t>using the average of the high</t>
  </si>
  <si>
    <t>ER dB</t>
  </si>
  <si>
    <t>using the lowest of the supposed to be high as high</t>
  </si>
  <si>
    <t>NAND</t>
  </si>
  <si>
    <t>ER using average high as high</t>
  </si>
  <si>
    <t>Using lowest of the highest as high</t>
  </si>
  <si>
    <t>NOR</t>
  </si>
  <si>
    <t>ER using average low as low</t>
  </si>
  <si>
    <t>ER using highest low as low</t>
  </si>
  <si>
    <t>XOR</t>
  </si>
  <si>
    <t>XNOR</t>
  </si>
  <si>
    <t>`</t>
  </si>
  <si>
    <t>ER using worst</t>
  </si>
  <si>
    <t>dB</t>
  </si>
  <si>
    <t>ER worse case</t>
  </si>
  <si>
    <t>A</t>
  </si>
  <si>
    <t>B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</si>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</sst>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using LOW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AND!$D$18:$N$18</c:f>
              <c:numCache>
                <c:formatCode>General</c:formatCode>
                <c:ptCount val="11"/>
                <c:pt idx="0">
                  <c:v>1547.9999999999995</c:v>
                </c:pt>
                <c:pt idx="1">
                  <c:v>1548.3999999999996</c:v>
                </c:pt>
                <c:pt idx="2">
                  <c:v>1548.7999999999997</c:v>
                </c:pt>
                <c:pt idx="3">
                  <c:v>1549.1999999999998</c:v>
                </c:pt>
                <c:pt idx="4">
                  <c:v>1549.6</c:v>
                </c:pt>
                <c:pt idx="5">
                  <c:v>1550</c:v>
                </c:pt>
                <c:pt idx="6">
                  <c:v>1550.4</c:v>
                </c:pt>
                <c:pt idx="7">
                  <c:v>1550.8000000000002</c:v>
                </c:pt>
                <c:pt idx="8">
                  <c:v>1551.2000000000003</c:v>
                </c:pt>
                <c:pt idx="9">
                  <c:v>1551.6000000000004</c:v>
                </c:pt>
                <c:pt idx="10">
                  <c:v>1552.0000000000005</c:v>
                </c:pt>
              </c:numCache>
            </c:numRef>
          </c:cat>
          <c:val>
            <c:numRef>
              <c:f>AND!$D$19:$N$19</c:f>
              <c:numCache>
                <c:formatCode>General</c:formatCode>
                <c:ptCount val="11"/>
                <c:pt idx="0">
                  <c:v>3.4322767545843607</c:v>
                </c:pt>
                <c:pt idx="1">
                  <c:v>5.1347127675850635</c:v>
                </c:pt>
                <c:pt idx="2">
                  <c:v>6.5453860482673676</c:v>
                </c:pt>
                <c:pt idx="3">
                  <c:v>6.721312151677246</c:v>
                </c:pt>
                <c:pt idx="4">
                  <c:v>5.4252708064522377</c:v>
                </c:pt>
                <c:pt idx="5">
                  <c:v>5.6716042835549558</c:v>
                </c:pt>
                <c:pt idx="6">
                  <c:v>4.3287698688122775</c:v>
                </c:pt>
                <c:pt idx="7">
                  <c:v>4.0333504055874378</c:v>
                </c:pt>
                <c:pt idx="8">
                  <c:v>3.6885904965470089</c:v>
                </c:pt>
                <c:pt idx="9">
                  <c:v>3.7667383651898834</c:v>
                </c:pt>
                <c:pt idx="10">
                  <c:v>3.4242268082220626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6-1C46-97CF-D1B3D41CE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895136"/>
        <c:axId val="484896848"/>
      </c:barChart>
      <c:catAx>
        <c:axId val="4848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6848"/>
        <c:crosses val="autoZero"/>
        <c:auto val="1"/>
        <c:lblAlgn val="ctr"/>
        <c:lblOffset val="100"/>
        <c:noMultiLvlLbl val="0"/>
      </c:catAx>
      <c:valAx>
        <c:axId val="4848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of lowest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NOR!$D$19:$N$19</c:f>
              <c:numCache>
                <c:formatCode>General</c:formatCode>
                <c:ptCount val="11"/>
                <c:pt idx="0">
                  <c:v>1548</c:v>
                </c:pt>
                <c:pt idx="1">
                  <c:v>1548.4</c:v>
                </c:pt>
                <c:pt idx="2">
                  <c:v>1548.8</c:v>
                </c:pt>
                <c:pt idx="3">
                  <c:v>1549.2</c:v>
                </c:pt>
                <c:pt idx="4">
                  <c:v>1549.6</c:v>
                </c:pt>
                <c:pt idx="5">
                  <c:v>1550</c:v>
                </c:pt>
                <c:pt idx="6">
                  <c:v>1550.4</c:v>
                </c:pt>
                <c:pt idx="7">
                  <c:v>1550.8</c:v>
                </c:pt>
                <c:pt idx="8">
                  <c:v>1551.2</c:v>
                </c:pt>
                <c:pt idx="9">
                  <c:v>1551.6</c:v>
                </c:pt>
                <c:pt idx="10">
                  <c:v>1552</c:v>
                </c:pt>
              </c:numCache>
            </c:numRef>
          </c:cat>
          <c:val>
            <c:numRef>
              <c:f>NOR!$D$20:$N$20</c:f>
              <c:numCache>
                <c:formatCode>General</c:formatCode>
                <c:ptCount val="11"/>
                <c:pt idx="0">
                  <c:v>-3.1889135138499176</c:v>
                </c:pt>
                <c:pt idx="1">
                  <c:v>-0.67560633523482783</c:v>
                </c:pt>
                <c:pt idx="2">
                  <c:v>1.2221587827282672</c:v>
                </c:pt>
                <c:pt idx="3">
                  <c:v>2.9192919620178204</c:v>
                </c:pt>
                <c:pt idx="4">
                  <c:v>3.7205175439328793</c:v>
                </c:pt>
                <c:pt idx="5">
                  <c:v>3.5044682560790386</c:v>
                </c:pt>
                <c:pt idx="6">
                  <c:v>3.1983355948668688</c:v>
                </c:pt>
                <c:pt idx="7">
                  <c:v>2.9131383020169102</c:v>
                </c:pt>
                <c:pt idx="8">
                  <c:v>2.8265089992168924</c:v>
                </c:pt>
                <c:pt idx="9">
                  <c:v>1.2493873660829993</c:v>
                </c:pt>
                <c:pt idx="10">
                  <c:v>-0.94347796243455961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3-5D43-9556-007D8C42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534495"/>
        <c:axId val="624211087"/>
      </c:barChart>
      <c:catAx>
        <c:axId val="6245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11087"/>
        <c:crosses val="autoZero"/>
        <c:auto val="1"/>
        <c:lblAlgn val="ctr"/>
        <c:lblOffset val="100"/>
        <c:noMultiLvlLbl val="0"/>
      </c:catAx>
      <c:valAx>
        <c:axId val="6242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'DUAL AND OR'!$F$9:$F$12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</c:numCache>
            </c:numRef>
          </c:cat>
          <c:val>
            <c:numRef>
              <c:f>'DUAL AND OR'!$H$9:$H$12</c:f>
              <c:numCache>
                <c:formatCode>General</c:formatCode>
                <c:ptCount val="4"/>
                <c:pt idx="0">
                  <c:v>0.42424242424242425</c:v>
                </c:pt>
                <c:pt idx="1">
                  <c:v>1</c:v>
                </c:pt>
                <c:pt idx="2">
                  <c:v>0.66666666666666674</c:v>
                </c:pt>
                <c:pt idx="3">
                  <c:v>0.92929292929292939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ED46-B564-08C753F5A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771760"/>
        <c:axId val="1375773472"/>
      </c:barChart>
      <c:catAx>
        <c:axId val="13757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73472"/>
        <c:crosses val="autoZero"/>
        <c:auto val="1"/>
        <c:lblAlgn val="ctr"/>
        <c:lblOffset val="100"/>
        <c:noMultiLvlLbl val="0"/>
      </c:catAx>
      <c:valAx>
        <c:axId val="13757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'DUAL AND OR'!$B$9:$B$12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</c:numCache>
            </c:numRef>
          </c:cat>
          <c:val>
            <c:numRef>
              <c:f>'DUAL AND OR'!$D$9:$D$12</c:f>
              <c:numCache>
                <c:formatCode>General</c:formatCode>
                <c:ptCount val="4"/>
                <c:pt idx="0">
                  <c:v>0.56635071090047395</c:v>
                </c:pt>
                <c:pt idx="1">
                  <c:v>0.62559241706161139</c:v>
                </c:pt>
                <c:pt idx="2">
                  <c:v>0.67535545023696686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9-B44D-B789-5BA917C5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433600"/>
        <c:axId val="1148435312"/>
      </c:barChart>
      <c:catAx>
        <c:axId val="11484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5312"/>
        <c:crosses val="autoZero"/>
        <c:auto val="1"/>
        <c:lblAlgn val="ctr"/>
        <c:lblOffset val="100"/>
        <c:noMultiLvlLbl val="0"/>
      </c:catAx>
      <c:valAx>
        <c:axId val="11484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Extinction Ratio vs Wavelength for AND Gate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AND!$D$21:$N$21</c:f>
              <c:numCache>
                <c:formatCode>General</c:formatCode>
                <c:ptCount val="11"/>
                <c:pt idx="0">
                  <c:v>1547.9999999999995</c:v>
                </c:pt>
                <c:pt idx="1">
                  <c:v>1548.3999999999996</c:v>
                </c:pt>
                <c:pt idx="2">
                  <c:v>1548.7999999999997</c:v>
                </c:pt>
                <c:pt idx="3">
                  <c:v>1549.1999999999998</c:v>
                </c:pt>
                <c:pt idx="4">
                  <c:v>1549.6</c:v>
                </c:pt>
                <c:pt idx="5">
                  <c:v>1550</c:v>
                </c:pt>
                <c:pt idx="6">
                  <c:v>1550.4</c:v>
                </c:pt>
                <c:pt idx="7">
                  <c:v>1550.8000000000002</c:v>
                </c:pt>
                <c:pt idx="8">
                  <c:v>1551.2000000000003</c:v>
                </c:pt>
                <c:pt idx="9">
                  <c:v>1551.6000000000004</c:v>
                </c:pt>
                <c:pt idx="10">
                  <c:v>1552.0000000000005</c:v>
                </c:pt>
              </c:numCache>
            </c:numRef>
          </c:cat>
          <c:val>
            <c:numRef>
              <c:f>AND!$D$22:$N$22</c:f>
              <c:numCache>
                <c:formatCode>General</c:formatCode>
                <c:ptCount val="11"/>
                <c:pt idx="0">
                  <c:v>2.710667722865379</c:v>
                </c:pt>
                <c:pt idx="1">
                  <c:v>4.3775056282038802</c:v>
                </c:pt>
                <c:pt idx="2">
                  <c:v>5.616313342723541</c:v>
                </c:pt>
                <c:pt idx="3">
                  <c:v>5.5470435919606063</c:v>
                </c:pt>
                <c:pt idx="4">
                  <c:v>4.8859188380526701</c:v>
                </c:pt>
                <c:pt idx="5">
                  <c:v>4.691523250483872</c:v>
                </c:pt>
                <c:pt idx="6">
                  <c:v>1.8563657696191167</c:v>
                </c:pt>
                <c:pt idx="7">
                  <c:v>0.77255325011586429</c:v>
                </c:pt>
                <c:pt idx="8">
                  <c:v>0.45977888678525369</c:v>
                </c:pt>
                <c:pt idx="9">
                  <c:v>1.9422383309485902</c:v>
                </c:pt>
                <c:pt idx="10">
                  <c:v>2.0738361730958053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0-B747-9593-38C6B6A3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765824"/>
        <c:axId val="747767536"/>
      </c:barChart>
      <c:catAx>
        <c:axId val="7477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67536"/>
        <c:crosses val="autoZero"/>
        <c:auto val="1"/>
        <c:lblAlgn val="ctr"/>
        <c:lblOffset val="100"/>
        <c:noMultiLvlLbl val="0"/>
      </c:catAx>
      <c:valAx>
        <c:axId val="7477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Extinction</a:t>
                </a:r>
                <a:r>
                  <a:rPr lang="en-US" baseline="0"/>
                  <a:t> Ratio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using high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OR!$C$16:$M$16</c:f>
              <c:numCache>
                <c:formatCode>General</c:formatCode>
                <c:ptCount val="11"/>
                <c:pt idx="0">
                  <c:v>1547.9999999999995</c:v>
                </c:pt>
                <c:pt idx="1">
                  <c:v>1548.3999999999996</c:v>
                </c:pt>
                <c:pt idx="2">
                  <c:v>1548.7999999999997</c:v>
                </c:pt>
                <c:pt idx="3">
                  <c:v>1549.1999999999998</c:v>
                </c:pt>
                <c:pt idx="4">
                  <c:v>1549.6</c:v>
                </c:pt>
                <c:pt idx="5">
                  <c:v>1550</c:v>
                </c:pt>
                <c:pt idx="6">
                  <c:v>1550.4</c:v>
                </c:pt>
                <c:pt idx="7">
                  <c:v>1550.8000000000002</c:v>
                </c:pt>
                <c:pt idx="8">
                  <c:v>1551.2000000000003</c:v>
                </c:pt>
                <c:pt idx="9">
                  <c:v>1551.6000000000004</c:v>
                </c:pt>
                <c:pt idx="10">
                  <c:v>1552.0000000000005</c:v>
                </c:pt>
              </c:numCache>
            </c:numRef>
          </c:cat>
          <c:val>
            <c:numRef>
              <c:f>OR!$C$17:$M$17</c:f>
              <c:numCache>
                <c:formatCode>General</c:formatCode>
                <c:ptCount val="11"/>
                <c:pt idx="0">
                  <c:v>1.7832250166870072</c:v>
                </c:pt>
                <c:pt idx="1">
                  <c:v>2.1055911360995005</c:v>
                </c:pt>
                <c:pt idx="2">
                  <c:v>2.7328622885076377</c:v>
                </c:pt>
                <c:pt idx="3">
                  <c:v>3.1444239268599468</c:v>
                </c:pt>
                <c:pt idx="4">
                  <c:v>3.5353696847332468</c:v>
                </c:pt>
                <c:pt idx="5">
                  <c:v>3.254430542786614</c:v>
                </c:pt>
                <c:pt idx="6">
                  <c:v>2.8929159239273705</c:v>
                </c:pt>
                <c:pt idx="7">
                  <c:v>2.5888635612118618</c:v>
                </c:pt>
                <c:pt idx="8">
                  <c:v>2.9285095012495024</c:v>
                </c:pt>
                <c:pt idx="9">
                  <c:v>3.2884324196786521</c:v>
                </c:pt>
                <c:pt idx="10">
                  <c:v>2.6691832307719947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A-9949-9410-E3066F3D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106096"/>
        <c:axId val="878107824"/>
      </c:barChart>
      <c:catAx>
        <c:axId val="8781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824"/>
        <c:crosses val="autoZero"/>
        <c:auto val="1"/>
        <c:lblAlgn val="ctr"/>
        <c:lblOffset val="100"/>
        <c:noMultiLvlLbl val="0"/>
      </c:catAx>
      <c:valAx>
        <c:axId val="8781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using lowest MAX</a:t>
            </a:r>
            <a:r>
              <a:rPr lang="en-US" baseline="0"/>
              <a:t> as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OR!$C$20:$M$20</c:f>
              <c:numCache>
                <c:formatCode>General</c:formatCode>
                <c:ptCount val="11"/>
                <c:pt idx="0">
                  <c:v>1547.9999999999995</c:v>
                </c:pt>
                <c:pt idx="1">
                  <c:v>1548.3999999999996</c:v>
                </c:pt>
                <c:pt idx="2">
                  <c:v>1548.7999999999997</c:v>
                </c:pt>
                <c:pt idx="3">
                  <c:v>1549.1999999999998</c:v>
                </c:pt>
                <c:pt idx="4">
                  <c:v>1549.6</c:v>
                </c:pt>
                <c:pt idx="5">
                  <c:v>1550</c:v>
                </c:pt>
                <c:pt idx="6">
                  <c:v>1550.4</c:v>
                </c:pt>
                <c:pt idx="7">
                  <c:v>1550.8000000000002</c:v>
                </c:pt>
                <c:pt idx="8">
                  <c:v>1551.2000000000003</c:v>
                </c:pt>
                <c:pt idx="9">
                  <c:v>1551.6000000000004</c:v>
                </c:pt>
                <c:pt idx="10">
                  <c:v>1552.0000000000005</c:v>
                </c:pt>
              </c:numCache>
            </c:numRef>
          </c:cat>
          <c:val>
            <c:numRef>
              <c:f>OR!$C$21:$M$21</c:f>
              <c:numCache>
                <c:formatCode>General</c:formatCode>
                <c:ptCount val="11"/>
                <c:pt idx="0">
                  <c:v>1.2637442215345431</c:v>
                </c:pt>
                <c:pt idx="1">
                  <c:v>1.6558585165739941</c:v>
                </c:pt>
                <c:pt idx="2">
                  <c:v>2.2839602661007836</c:v>
                </c:pt>
                <c:pt idx="3">
                  <c:v>2.7790782567871437</c:v>
                </c:pt>
                <c:pt idx="4">
                  <c:v>3.3012026501503899</c:v>
                </c:pt>
                <c:pt idx="5">
                  <c:v>3.1733833786874404</c:v>
                </c:pt>
                <c:pt idx="6">
                  <c:v>2.6481782300953647</c:v>
                </c:pt>
                <c:pt idx="7">
                  <c:v>1.7076242555061436</c:v>
                </c:pt>
                <c:pt idx="8">
                  <c:v>0.28231239100254124</c:v>
                </c:pt>
                <c:pt idx="9">
                  <c:v>1.8066282213016462</c:v>
                </c:pt>
                <c:pt idx="10">
                  <c:v>1.9544169335050983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2-424E-A814-6E8083C9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332000"/>
        <c:axId val="878333728"/>
      </c:barChart>
      <c:catAx>
        <c:axId val="8783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33728"/>
        <c:crosses val="autoZero"/>
        <c:auto val="1"/>
        <c:lblAlgn val="ctr"/>
        <c:lblOffset val="100"/>
        <c:noMultiLvlLbl val="0"/>
      </c:catAx>
      <c:valAx>
        <c:axId val="8783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XOR!$E$15:$O$15</c:f>
              <c:numCache>
                <c:formatCode>General</c:formatCode>
                <c:ptCount val="11"/>
                <c:pt idx="0">
                  <c:v>1548</c:v>
                </c:pt>
                <c:pt idx="1">
                  <c:v>1548.4</c:v>
                </c:pt>
                <c:pt idx="2">
                  <c:v>1548.8</c:v>
                </c:pt>
                <c:pt idx="3">
                  <c:v>1549.2</c:v>
                </c:pt>
                <c:pt idx="4">
                  <c:v>1549.6</c:v>
                </c:pt>
                <c:pt idx="5">
                  <c:v>1550</c:v>
                </c:pt>
                <c:pt idx="6">
                  <c:v>1550.4</c:v>
                </c:pt>
                <c:pt idx="7">
                  <c:v>1550.8</c:v>
                </c:pt>
                <c:pt idx="8">
                  <c:v>1551.2</c:v>
                </c:pt>
                <c:pt idx="9">
                  <c:v>1551.6</c:v>
                </c:pt>
                <c:pt idx="10">
                  <c:v>1552</c:v>
                </c:pt>
              </c:numCache>
            </c:numRef>
          </c:cat>
          <c:val>
            <c:numRef>
              <c:f>XOR!$E$16:$O$16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58B2-164B-B5A0-135BBDEE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293695"/>
        <c:axId val="1162295423"/>
      </c:barChart>
      <c:catAx>
        <c:axId val="116229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95423"/>
        <c:crosses val="autoZero"/>
        <c:auto val="1"/>
        <c:lblAlgn val="ctr"/>
        <c:lblOffset val="100"/>
        <c:noMultiLvlLbl val="0"/>
      </c:catAx>
      <c:valAx>
        <c:axId val="11622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9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XOR!$E$18:$O$18</c:f>
              <c:numCache>
                <c:formatCode>General</c:formatCode>
                <c:ptCount val="11"/>
                <c:pt idx="0">
                  <c:v>1548</c:v>
                </c:pt>
                <c:pt idx="1">
                  <c:v>1548.4</c:v>
                </c:pt>
                <c:pt idx="2">
                  <c:v>1548.8</c:v>
                </c:pt>
                <c:pt idx="3">
                  <c:v>1549.2</c:v>
                </c:pt>
                <c:pt idx="4">
                  <c:v>1549.6</c:v>
                </c:pt>
                <c:pt idx="5">
                  <c:v>1550</c:v>
                </c:pt>
                <c:pt idx="6">
                  <c:v>1550.4</c:v>
                </c:pt>
                <c:pt idx="7">
                  <c:v>1550.8</c:v>
                </c:pt>
                <c:pt idx="8">
                  <c:v>1551.2</c:v>
                </c:pt>
                <c:pt idx="9">
                  <c:v>1551.6</c:v>
                </c:pt>
                <c:pt idx="10">
                  <c:v>1552</c:v>
                </c:pt>
              </c:numCache>
            </c:numRef>
          </c:cat>
          <c:val>
            <c:numRef>
              <c:f>XOR!$E$19:$O$19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004F-484F-957F-2AC54DBE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47232"/>
        <c:axId val="179613968"/>
      </c:barChart>
      <c:catAx>
        <c:axId val="1795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3968"/>
        <c:crosses val="autoZero"/>
        <c:auto val="1"/>
        <c:lblAlgn val="ctr"/>
        <c:lblOffset val="100"/>
        <c:noMultiLvlLbl val="0"/>
      </c:catAx>
      <c:valAx>
        <c:axId val="1796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</a:t>
            </a:r>
            <a:r>
              <a:rPr lang="en-US" baseline="0"/>
              <a:t> using average high as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NAND!$D$17:$N$17</c:f>
              <c:numCache>
                <c:formatCode>General</c:formatCode>
                <c:ptCount val="11"/>
                <c:pt idx="0">
                  <c:v>1547.9999999999995</c:v>
                </c:pt>
                <c:pt idx="1">
                  <c:v>1548.3999999999996</c:v>
                </c:pt>
                <c:pt idx="2">
                  <c:v>1548.7999999999997</c:v>
                </c:pt>
                <c:pt idx="3">
                  <c:v>1549.1999999999998</c:v>
                </c:pt>
                <c:pt idx="4">
                  <c:v>1549.6</c:v>
                </c:pt>
                <c:pt idx="5">
                  <c:v>1550</c:v>
                </c:pt>
                <c:pt idx="6">
                  <c:v>1550.4</c:v>
                </c:pt>
                <c:pt idx="7">
                  <c:v>1550.8000000000002</c:v>
                </c:pt>
                <c:pt idx="8">
                  <c:v>1551.2000000000003</c:v>
                </c:pt>
                <c:pt idx="9">
                  <c:v>1551.6000000000004</c:v>
                </c:pt>
                <c:pt idx="10">
                  <c:v>1552.0000000000005</c:v>
                </c:pt>
              </c:numCache>
            </c:numRef>
          </c:cat>
          <c:val>
            <c:numRef>
              <c:f>NAND!$D$18:$N$18</c:f>
              <c:numCache>
                <c:formatCode>General</c:formatCode>
                <c:ptCount val="11"/>
                <c:pt idx="0">
                  <c:v>0.3581896802649529</c:v>
                </c:pt>
                <c:pt idx="1">
                  <c:v>1.3668647944539649</c:v>
                </c:pt>
                <c:pt idx="2">
                  <c:v>3.6673416790349869</c:v>
                </c:pt>
                <c:pt idx="3">
                  <c:v>4.1397283366511468</c:v>
                </c:pt>
                <c:pt idx="4">
                  <c:v>4.2186328458545388</c:v>
                </c:pt>
                <c:pt idx="5">
                  <c:v>3.7544993893472842</c:v>
                </c:pt>
                <c:pt idx="6">
                  <c:v>3.805204581589182</c:v>
                </c:pt>
                <c:pt idx="7">
                  <c:v>3.2691051464395864</c:v>
                </c:pt>
                <c:pt idx="8">
                  <c:v>2.8287773331952524</c:v>
                </c:pt>
                <c:pt idx="9">
                  <c:v>1.6658228986740844</c:v>
                </c:pt>
                <c:pt idx="10">
                  <c:v>0.60188458272404666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7-F143-AA83-E1EE6CC2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020304"/>
        <c:axId val="1573022016"/>
      </c:barChart>
      <c:catAx>
        <c:axId val="15730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22016"/>
        <c:crosses val="autoZero"/>
        <c:auto val="1"/>
        <c:lblAlgn val="ctr"/>
        <c:lblOffset val="100"/>
        <c:noMultiLvlLbl val="0"/>
      </c:catAx>
      <c:valAx>
        <c:axId val="15730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2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lowest of the highest as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NAND!$D$21:$N$21</c:f>
              <c:numCache>
                <c:formatCode>General</c:formatCode>
                <c:ptCount val="11"/>
                <c:pt idx="0">
                  <c:v>1547.9999999999995</c:v>
                </c:pt>
                <c:pt idx="1">
                  <c:v>1548.3999999999996</c:v>
                </c:pt>
                <c:pt idx="2">
                  <c:v>1548.7999999999997</c:v>
                </c:pt>
                <c:pt idx="3">
                  <c:v>1549.1999999999998</c:v>
                </c:pt>
                <c:pt idx="4">
                  <c:v>1549.6</c:v>
                </c:pt>
                <c:pt idx="5">
                  <c:v>1550</c:v>
                </c:pt>
                <c:pt idx="6">
                  <c:v>1550.4</c:v>
                </c:pt>
                <c:pt idx="7">
                  <c:v>1550.8000000000002</c:v>
                </c:pt>
                <c:pt idx="8">
                  <c:v>1551.2000000000003</c:v>
                </c:pt>
                <c:pt idx="9">
                  <c:v>1551.6000000000004</c:v>
                </c:pt>
                <c:pt idx="10">
                  <c:v>1552.0000000000005</c:v>
                </c:pt>
              </c:numCache>
            </c:numRef>
          </c:cat>
          <c:val>
            <c:numRef>
              <c:f>NAND!$D$22:$N$22</c:f>
              <c:numCache>
                <c:formatCode>General</c:formatCode>
                <c:ptCount val="11"/>
                <c:pt idx="0">
                  <c:v>-1.7413055829015334</c:v>
                </c:pt>
                <c:pt idx="1">
                  <c:v>-8.4881102255189592E-2</c:v>
                </c:pt>
                <c:pt idx="2">
                  <c:v>3.5325352847388798</c:v>
                </c:pt>
                <c:pt idx="3">
                  <c:v>3.3835431868779349</c:v>
                </c:pt>
                <c:pt idx="4">
                  <c:v>3.0102999566398121</c:v>
                </c:pt>
                <c:pt idx="5">
                  <c:v>3.6681556941052667</c:v>
                </c:pt>
                <c:pt idx="6">
                  <c:v>3.3835431868779349</c:v>
                </c:pt>
                <c:pt idx="7">
                  <c:v>2.9411800124765124</c:v>
                </c:pt>
                <c:pt idx="8">
                  <c:v>2.184065032053391</c:v>
                </c:pt>
                <c:pt idx="9">
                  <c:v>0.7579431693497336</c:v>
                </c:pt>
                <c:pt idx="10">
                  <c:v>-1.1587963408645281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C-FE43-ADB7-2CD7A2EA6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771744"/>
        <c:axId val="424773456"/>
      </c:barChart>
      <c:catAx>
        <c:axId val="4247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73456"/>
        <c:crosses val="autoZero"/>
        <c:auto val="1"/>
        <c:lblAlgn val="ctr"/>
        <c:lblOffset val="100"/>
        <c:noMultiLvlLbl val="0"/>
      </c:catAx>
      <c:valAx>
        <c:axId val="424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NOR!$D$15:$N$15</c:f>
              <c:numCache>
                <c:formatCode>General</c:formatCode>
                <c:ptCount val="11"/>
                <c:pt idx="0">
                  <c:v>1548</c:v>
                </c:pt>
                <c:pt idx="1">
                  <c:v>1548.4</c:v>
                </c:pt>
                <c:pt idx="2">
                  <c:v>1548.8</c:v>
                </c:pt>
                <c:pt idx="3">
                  <c:v>1549.2</c:v>
                </c:pt>
                <c:pt idx="4">
                  <c:v>1549.6</c:v>
                </c:pt>
                <c:pt idx="5">
                  <c:v>1550</c:v>
                </c:pt>
                <c:pt idx="6">
                  <c:v>1550.4</c:v>
                </c:pt>
                <c:pt idx="7">
                  <c:v>1550.8</c:v>
                </c:pt>
                <c:pt idx="8">
                  <c:v>1551.2</c:v>
                </c:pt>
                <c:pt idx="9">
                  <c:v>1551.6</c:v>
                </c:pt>
                <c:pt idx="10">
                  <c:v>1552</c:v>
                </c:pt>
              </c:numCache>
            </c:numRef>
          </c:cat>
          <c:val>
            <c:numRef>
              <c:f>NOR!$D$16:$N$16</c:f>
              <c:numCache>
                <c:formatCode>General</c:formatCode>
                <c:ptCount val="11"/>
                <c:pt idx="0">
                  <c:v>-1.690354431875106</c:v>
                </c:pt>
                <c:pt idx="1">
                  <c:v>0.95836354903992893</c:v>
                </c:pt>
                <c:pt idx="2">
                  <c:v>2.8319198597076305</c:v>
                </c:pt>
                <c:pt idx="3">
                  <c:v>3.9624022379414319</c:v>
                </c:pt>
                <c:pt idx="4">
                  <c:v>4.1285695960815412</c:v>
                </c:pt>
                <c:pt idx="5">
                  <c:v>4.3817479507796548</c:v>
                </c:pt>
                <c:pt idx="6">
                  <c:v>4.5383391059403264</c:v>
                </c:pt>
                <c:pt idx="7">
                  <c:v>4.2270579820150864</c:v>
                </c:pt>
                <c:pt idx="8">
                  <c:v>3.7796424024195021</c:v>
                </c:pt>
                <c:pt idx="9">
                  <c:v>2.1585838592716891</c:v>
                </c:pt>
                <c:pt idx="10">
                  <c:v>0.51951592556714243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1-EA41-B472-2E3B33D8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284880"/>
        <c:axId val="1315166912"/>
      </c:barChart>
      <c:catAx>
        <c:axId val="13152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66912"/>
        <c:crosses val="autoZero"/>
        <c:auto val="1"/>
        <c:lblAlgn val="ctr"/>
        <c:lblOffset val="100"/>
        <c:noMultiLvlLbl val="0"/>
      </c:catAx>
      <c:valAx>
        <c:axId val="13151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131797</xdr:colOff>
      <xdr:row>26</xdr:row>
      <xdr:rowOff>195138</xdr:rowOff>
    </xdr:from>
    <xdr:to>
      <xdr:col>5</xdr:col>
      <xdr:colOff>794867</xdr:colOff>
      <xdr:row>40</xdr:row>
      <xdr:rowOff>101525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89B5D-78F5-2D79-2410-5FB0280C5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120354</xdr:colOff>
      <xdr:row>25</xdr:row>
      <xdr:rowOff>103378</xdr:rowOff>
    </xdr:from>
    <xdr:to>
      <xdr:col>12</xdr:col>
      <xdr:colOff>553430</xdr:colOff>
      <xdr:row>39</xdr:row>
      <xdr:rowOff>1299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4AD48-F443-F276-B950-B18A52F51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24</xdr:row>
      <xdr:rowOff>57150</xdr:rowOff>
    </xdr:from>
    <xdr:to>
      <xdr:col>13</xdr:col>
      <xdr:colOff>374650</xdr:colOff>
      <xdr:row>37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6901D-6A56-80F2-5E05-B9D56ED8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1682750</xdr:colOff>
      <xdr:row>24</xdr:row>
      <xdr:rowOff>69850</xdr:rowOff>
    </xdr:from>
    <xdr:to>
      <xdr:col>7</xdr:col>
      <xdr:colOff>311150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6D7B4-853B-F5A2-0223-DC2576AA1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86360</xdr:colOff>
      <xdr:row>20</xdr:row>
      <xdr:rowOff>106680</xdr:rowOff>
    </xdr:from>
    <xdr:to>
      <xdr:col>13</xdr:col>
      <xdr:colOff>543560</xdr:colOff>
      <xdr:row>34</xdr:row>
      <xdr:rowOff>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50579-FA64-55C9-DEF4-C55EB5473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1244600</xdr:colOff>
      <xdr:row>21</xdr:row>
      <xdr:rowOff>5080</xdr:rowOff>
    </xdr:from>
    <xdr:to>
      <xdr:col>7</xdr:col>
      <xdr:colOff>716280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DAC79-1A5B-5CDB-8626-47026AD08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99483</xdr:colOff>
      <xdr:row>23</xdr:row>
      <xdr:rowOff>21166</xdr:rowOff>
    </xdr:from>
    <xdr:to>
      <xdr:col>8</xdr:col>
      <xdr:colOff>82550</xdr:colOff>
      <xdr:row>36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1A908-61F5-C01A-37C1-4F4BE79A4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505884</xdr:colOff>
      <xdr:row>23</xdr:row>
      <xdr:rowOff>101600</xdr:rowOff>
    </xdr:from>
    <xdr:to>
      <xdr:col>14</xdr:col>
      <xdr:colOff>124884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3E0A4-C1FF-D13C-288D-5A638E3EF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1540934</xdr:colOff>
      <xdr:row>21</xdr:row>
      <xdr:rowOff>186267</xdr:rowOff>
    </xdr:from>
    <xdr:to>
      <xdr:col>7</xdr:col>
      <xdr:colOff>110067</xdr:colOff>
      <xdr:row>35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54A69-5D03-D2DA-F4A4-2131270D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736601</xdr:colOff>
      <xdr:row>21</xdr:row>
      <xdr:rowOff>169333</xdr:rowOff>
    </xdr:from>
    <xdr:to>
      <xdr:col>13</xdr:col>
      <xdr:colOff>330201</xdr:colOff>
      <xdr:row>35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BC9DF-ADBF-DE35-5B74-9B7013CDB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5</xdr:row>
      <xdr:rowOff>107950</xdr:rowOff>
    </xdr:from>
    <xdr:to>
      <xdr:col>21</xdr:col>
      <xdr:colOff>19050</xdr:colOff>
      <xdr:row>19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FD81CA-F28D-C230-8013-AEE86E146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539750</xdr:colOff>
      <xdr:row>5</xdr:row>
      <xdr:rowOff>133350</xdr:rowOff>
    </xdr:from>
    <xdr:to>
      <xdr:col>15</xdr:col>
      <xdr:colOff>158750</xdr:colOff>
      <xdr:row>19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E1E31-5668-962C-B9B4-3A691E9B5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788A-62AB-AB45-8885-9720F3006B16}">
  <dimension ref="A1:N22"/>
  <sheetViews>
    <sheetView topLeftCell="A9" zoomScale="113" zoomScaleNormal="150" workbookViewId="0">
      <selection activeCell="K22" sqref="K22"/>
    </sheetView>
  </sheetViews>
  <sheetFormatPr baseColWidth="10" defaultRowHeight="16" x14ac:dyDescent="0.2"/>
  <cols>
    <col min="2" max="2" width="18.6640625" customWidth="1"/>
  </cols>
  <sheetData>
    <row r="1" spans="1:14" x14ac:dyDescent="0.2">
      <c r="D1" t="s">
        <v>0</v>
      </c>
    </row>
    <row r="3" spans="1:14" x14ac:dyDescent="0.2">
      <c r="D3">
        <f t="shared" ref="D3:G3" si="0">E3-0.4</f>
        <v>1547.9999999999995</v>
      </c>
      <c r="E3">
        <f t="shared" si="0"/>
        <v>1548.3999999999996</v>
      </c>
      <c r="F3">
        <f t="shared" si="0"/>
        <v>1548.7999999999997</v>
      </c>
      <c r="G3">
        <f t="shared" si="0"/>
        <v>1549.1999999999998</v>
      </c>
      <c r="H3">
        <f>I3-0.4</f>
        <v>1549.6</v>
      </c>
      <c r="I3">
        <v>1550</v>
      </c>
      <c r="J3">
        <f>I3+0.4</f>
        <v>1550.4</v>
      </c>
      <c r="K3">
        <f t="shared" ref="K3:N3" si="1">J3+0.4</f>
        <v>1550.8000000000002</v>
      </c>
      <c r="L3">
        <f t="shared" si="1"/>
        <v>1551.2000000000003</v>
      </c>
      <c r="M3">
        <f t="shared" si="1"/>
        <v>1551.6000000000004</v>
      </c>
      <c r="N3">
        <f t="shared" si="1"/>
        <v>1552.0000000000005</v>
      </c>
    </row>
    <row r="4" spans="1:14" x14ac:dyDescent="0.2">
      <c r="D4">
        <v>1.1299999999999999</v>
      </c>
      <c r="E4">
        <v>0.75</v>
      </c>
      <c r="F4">
        <v>0.59</v>
      </c>
      <c r="G4">
        <v>0.82</v>
      </c>
      <c r="H4">
        <v>1.37</v>
      </c>
      <c r="I4">
        <v>1.65</v>
      </c>
      <c r="J4">
        <v>2.25</v>
      </c>
      <c r="K4">
        <v>2.2599999999999998</v>
      </c>
      <c r="L4">
        <v>1.97</v>
      </c>
      <c r="M4">
        <v>1.72</v>
      </c>
      <c r="N4">
        <v>1.8</v>
      </c>
    </row>
    <row r="5" spans="1:14" x14ac:dyDescent="0.2">
      <c r="D5">
        <v>1.35</v>
      </c>
      <c r="E5">
        <v>1</v>
      </c>
      <c r="F5">
        <v>0.69</v>
      </c>
      <c r="G5">
        <v>0.74</v>
      </c>
      <c r="H5">
        <v>0.92</v>
      </c>
      <c r="I5">
        <v>1.1499999999999999</v>
      </c>
      <c r="J5">
        <v>0.95</v>
      </c>
      <c r="K5">
        <v>0.62</v>
      </c>
      <c r="L5">
        <v>0.5</v>
      </c>
      <c r="M5">
        <v>1</v>
      </c>
      <c r="N5">
        <v>2.3199999999999998</v>
      </c>
    </row>
    <row r="6" spans="1:14" x14ac:dyDescent="0.2">
      <c r="D6">
        <v>0.95</v>
      </c>
      <c r="E6">
        <v>0.77</v>
      </c>
      <c r="F6">
        <v>0.9</v>
      </c>
      <c r="G6">
        <v>1.21</v>
      </c>
      <c r="H6">
        <v>1.34</v>
      </c>
      <c r="I6">
        <v>1.1499999999999999</v>
      </c>
      <c r="J6">
        <v>0.62</v>
      </c>
      <c r="K6">
        <v>0.32</v>
      </c>
      <c r="L6">
        <v>0.34</v>
      </c>
      <c r="M6">
        <v>0.67</v>
      </c>
      <c r="N6">
        <v>0.98</v>
      </c>
    </row>
    <row r="7" spans="1:14" x14ac:dyDescent="0.2">
      <c r="D7">
        <v>2.52</v>
      </c>
      <c r="E7">
        <v>2.74</v>
      </c>
      <c r="F7">
        <v>3.28</v>
      </c>
      <c r="G7">
        <v>4.34</v>
      </c>
      <c r="H7">
        <v>4.22</v>
      </c>
      <c r="I7">
        <v>4.8600000000000003</v>
      </c>
      <c r="J7">
        <v>3.45</v>
      </c>
      <c r="K7">
        <v>2.7</v>
      </c>
      <c r="L7">
        <v>2.19</v>
      </c>
      <c r="M7">
        <v>2.69</v>
      </c>
      <c r="N7">
        <v>3.74</v>
      </c>
    </row>
    <row r="8" spans="1:14" x14ac:dyDescent="0.2">
      <c r="A8" t="s">
        <v>2</v>
      </c>
      <c r="C8" t="s">
        <v>1</v>
      </c>
      <c r="D8">
        <f>D7/AVERAGE(D4:D6)</f>
        <v>2.2040816326530615</v>
      </c>
      <c r="E8">
        <f t="shared" ref="E8:N8" si="2">E7/AVERAGE(E4:E6)</f>
        <v>3.2619047619047623</v>
      </c>
      <c r="F8">
        <f t="shared" si="2"/>
        <v>4.5137614678899087</v>
      </c>
      <c r="G8">
        <f t="shared" si="2"/>
        <v>4.7003610108303251</v>
      </c>
      <c r="H8">
        <f t="shared" si="2"/>
        <v>3.4876033057851239</v>
      </c>
      <c r="I8">
        <f t="shared" si="2"/>
        <v>3.6911392405063292</v>
      </c>
      <c r="J8">
        <f t="shared" si="2"/>
        <v>2.7094240837696333</v>
      </c>
      <c r="K8">
        <f t="shared" si="2"/>
        <v>2.53125</v>
      </c>
      <c r="L8">
        <f t="shared" si="2"/>
        <v>2.3380782918149468</v>
      </c>
      <c r="M8">
        <f t="shared" si="2"/>
        <v>2.3805309734513278</v>
      </c>
      <c r="N8">
        <f t="shared" si="2"/>
        <v>2.2000000000000002</v>
      </c>
    </row>
    <row r="9" spans="1:14" x14ac:dyDescent="0.2">
      <c r="C9" t="s">
        <v>3</v>
      </c>
      <c r="D9">
        <f>10*LOG(D8)</f>
        <v>3.4322767545843607</v>
      </c>
      <c r="E9">
        <f t="shared" ref="E9:N9" si="3">10*LOG(E8)</f>
        <v>5.1347127675850635</v>
      </c>
      <c r="F9">
        <f t="shared" si="3"/>
        <v>6.5453860482673676</v>
      </c>
      <c r="G9">
        <f t="shared" si="3"/>
        <v>6.721312151677246</v>
      </c>
      <c r="H9">
        <f t="shared" si="3"/>
        <v>5.4252708064522377</v>
      </c>
      <c r="I9">
        <f t="shared" si="3"/>
        <v>5.6716042835549558</v>
      </c>
      <c r="J9">
        <f t="shared" si="3"/>
        <v>4.3287698688122775</v>
      </c>
      <c r="K9">
        <f t="shared" si="3"/>
        <v>4.0333504055874378</v>
      </c>
      <c r="L9">
        <f t="shared" si="3"/>
        <v>3.6885904965470089</v>
      </c>
      <c r="M9">
        <f t="shared" si="3"/>
        <v>3.7667383651898834</v>
      </c>
      <c r="N9">
        <f t="shared" si="3"/>
        <v>3.4242268082220626</v>
      </c>
    </row>
    <row r="11" spans="1:14" x14ac:dyDescent="0.2">
      <c r="A11" t="s">
        <v>5</v>
      </c>
      <c r="C11" t="s">
        <v>1</v>
      </c>
      <c r="D11">
        <f>D7/MAX(D4:D6)</f>
        <v>1.8666666666666665</v>
      </c>
      <c r="E11">
        <f t="shared" ref="E11:M11" si="4">E7/MAX(E4:E6)</f>
        <v>2.74</v>
      </c>
      <c r="F11">
        <f t="shared" si="4"/>
        <v>3.6444444444444439</v>
      </c>
      <c r="G11">
        <f t="shared" si="4"/>
        <v>3.5867768595041323</v>
      </c>
      <c r="H11">
        <f t="shared" si="4"/>
        <v>3.0802919708029193</v>
      </c>
      <c r="I11">
        <f t="shared" si="4"/>
        <v>2.9454545454545458</v>
      </c>
      <c r="J11">
        <f t="shared" si="4"/>
        <v>1.5333333333333334</v>
      </c>
      <c r="K11">
        <f t="shared" si="4"/>
        <v>1.1946902654867257</v>
      </c>
      <c r="L11">
        <f t="shared" si="4"/>
        <v>1.1116751269035532</v>
      </c>
      <c r="M11">
        <f t="shared" si="4"/>
        <v>1.5639534883720929</v>
      </c>
      <c r="N11">
        <f>N7/MAX(N4:N6)</f>
        <v>1.6120689655172415</v>
      </c>
    </row>
    <row r="12" spans="1:14" x14ac:dyDescent="0.2">
      <c r="C12" t="s">
        <v>3</v>
      </c>
      <c r="D12">
        <f>10*LOG(D11)</f>
        <v>2.710667722865379</v>
      </c>
      <c r="E12">
        <f t="shared" ref="E12:N12" si="5">10*LOG(E11)</f>
        <v>4.3775056282038802</v>
      </c>
      <c r="F12">
        <f t="shared" si="5"/>
        <v>5.616313342723541</v>
      </c>
      <c r="G12">
        <f t="shared" si="5"/>
        <v>5.5470435919606063</v>
      </c>
      <c r="H12">
        <f t="shared" si="5"/>
        <v>4.8859188380526701</v>
      </c>
      <c r="I12">
        <f t="shared" si="5"/>
        <v>4.691523250483872</v>
      </c>
      <c r="J12">
        <f t="shared" si="5"/>
        <v>1.8563657696191167</v>
      </c>
      <c r="K12">
        <f t="shared" si="5"/>
        <v>0.77255325011586429</v>
      </c>
      <c r="L12">
        <f t="shared" si="5"/>
        <v>0.45977888678525369</v>
      </c>
      <c r="M12">
        <f t="shared" si="5"/>
        <v>1.9422383309485902</v>
      </c>
      <c r="N12">
        <f t="shared" si="5"/>
        <v>2.0738361730958053</v>
      </c>
    </row>
    <row r="18" spans="2:14" x14ac:dyDescent="0.2">
      <c r="B18" t="s">
        <v>4</v>
      </c>
      <c r="D18">
        <f t="shared" ref="D18" si="6">E18-0.4</f>
        <v>1547.9999999999995</v>
      </c>
      <c r="E18">
        <f t="shared" ref="E18" si="7">F18-0.4</f>
        <v>1548.3999999999996</v>
      </c>
      <c r="F18">
        <f t="shared" ref="F18" si="8">G18-0.4</f>
        <v>1548.7999999999997</v>
      </c>
      <c r="G18">
        <f t="shared" ref="G18" si="9">H18-0.4</f>
        <v>1549.1999999999998</v>
      </c>
      <c r="H18">
        <f>I18-0.4</f>
        <v>1549.6</v>
      </c>
      <c r="I18">
        <v>1550</v>
      </c>
      <c r="J18">
        <f>I18+0.4</f>
        <v>1550.4</v>
      </c>
      <c r="K18">
        <f t="shared" ref="K18" si="10">J18+0.4</f>
        <v>1550.8000000000002</v>
      </c>
      <c r="L18">
        <f t="shared" ref="L18" si="11">K18+0.4</f>
        <v>1551.2000000000003</v>
      </c>
      <c r="M18">
        <f t="shared" ref="M18" si="12">L18+0.4</f>
        <v>1551.6000000000004</v>
      </c>
      <c r="N18">
        <f t="shared" ref="N18" si="13">M18+0.4</f>
        <v>1552.0000000000005</v>
      </c>
    </row>
    <row r="19" spans="2:14" x14ac:dyDescent="0.2">
      <c r="D19">
        <v>3.4322767545843607</v>
      </c>
      <c r="E19">
        <v>5.1347127675850635</v>
      </c>
      <c r="F19">
        <v>6.5453860482673676</v>
      </c>
      <c r="G19">
        <v>6.721312151677246</v>
      </c>
      <c r="H19">
        <v>5.4252708064522377</v>
      </c>
      <c r="I19">
        <v>5.6716042835549558</v>
      </c>
      <c r="J19">
        <v>4.3287698688122775</v>
      </c>
      <c r="K19">
        <v>4.0333504055874378</v>
      </c>
      <c r="L19">
        <v>3.6885904965470089</v>
      </c>
      <c r="M19">
        <v>3.7667383651898834</v>
      </c>
      <c r="N19">
        <v>3.4242268082220626</v>
      </c>
    </row>
    <row r="21" spans="2:14" x14ac:dyDescent="0.2">
      <c r="D21">
        <f t="shared" ref="D21" si="14">E21-0.4</f>
        <v>1547.9999999999995</v>
      </c>
      <c r="E21">
        <f t="shared" ref="E21" si="15">F21-0.4</f>
        <v>1548.3999999999996</v>
      </c>
      <c r="F21">
        <f t="shared" ref="F21" si="16">G21-0.4</f>
        <v>1548.7999999999997</v>
      </c>
      <c r="G21">
        <f t="shared" ref="G21" si="17">H21-0.4</f>
        <v>1549.1999999999998</v>
      </c>
      <c r="H21">
        <f>I21-0.4</f>
        <v>1549.6</v>
      </c>
      <c r="I21">
        <v>1550</v>
      </c>
      <c r="J21">
        <f>I21+0.4</f>
        <v>1550.4</v>
      </c>
      <c r="K21">
        <f t="shared" ref="K21" si="18">J21+0.4</f>
        <v>1550.8000000000002</v>
      </c>
      <c r="L21">
        <f t="shared" ref="L21" si="19">K21+0.4</f>
        <v>1551.2000000000003</v>
      </c>
      <c r="M21">
        <f t="shared" ref="M21" si="20">L21+0.4</f>
        <v>1551.6000000000004</v>
      </c>
      <c r="N21">
        <f t="shared" ref="N21" si="21">M21+0.4</f>
        <v>1552.0000000000005</v>
      </c>
    </row>
    <row r="22" spans="2:14" x14ac:dyDescent="0.2">
      <c r="D22">
        <v>2.710667722865379</v>
      </c>
      <c r="E22">
        <v>4.3775056282038802</v>
      </c>
      <c r="F22">
        <v>5.616313342723541</v>
      </c>
      <c r="G22">
        <v>5.5470435919606063</v>
      </c>
      <c r="H22">
        <v>4.8859188380526701</v>
      </c>
      <c r="I22">
        <v>4.691523250483872</v>
      </c>
      <c r="J22">
        <v>1.8563657696191167</v>
      </c>
      <c r="K22">
        <v>0.77255325011586429</v>
      </c>
      <c r="L22">
        <v>0.45977888678525369</v>
      </c>
      <c r="M22">
        <v>1.9422383309485902</v>
      </c>
      <c r="N22">
        <v>2.0738361730958053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56C1-0D61-DB4B-8EA9-46E41A3CF949}">
  <dimension ref="A1:M21"/>
  <sheetViews>
    <sheetView zoomScale="114" zoomScaleNormal="114" workbookViewId="0">
      <selection activeCell="I23" sqref="I23"/>
    </sheetView>
  </sheetViews>
  <sheetFormatPr baseColWidth="10" defaultRowHeight="16" x14ac:dyDescent="0.2"/>
  <cols>
    <col min="1" max="1" width="41.5" bestFit="1" customWidth="1"/>
    <col min="2" max="2" width="23.83203125" bestFit="1" customWidth="1"/>
  </cols>
  <sheetData>
    <row r="1" spans="1:13" x14ac:dyDescent="0.2">
      <c r="C1" t="s">
        <v>6</v>
      </c>
    </row>
    <row r="2" spans="1:13" x14ac:dyDescent="0.2">
      <c r="C2">
        <f t="shared" ref="C2:F2" si="0">D2-0.4</f>
        <v>1547.9999999999995</v>
      </c>
      <c r="D2">
        <f t="shared" si="0"/>
        <v>1548.3999999999996</v>
      </c>
      <c r="E2">
        <f t="shared" si="0"/>
        <v>1548.7999999999997</v>
      </c>
      <c r="F2">
        <f t="shared" si="0"/>
        <v>1549.1999999999998</v>
      </c>
      <c r="G2">
        <f>H2-0.4</f>
        <v>1549.6</v>
      </c>
      <c r="H2">
        <v>1550</v>
      </c>
      <c r="I2">
        <f>H2+0.4</f>
        <v>1550.4</v>
      </c>
      <c r="J2">
        <f t="shared" ref="J2:M2" si="1">I2+0.4</f>
        <v>1550.8000000000002</v>
      </c>
      <c r="K2">
        <f t="shared" si="1"/>
        <v>1551.2000000000003</v>
      </c>
      <c r="L2">
        <f t="shared" si="1"/>
        <v>1551.6000000000004</v>
      </c>
      <c r="M2">
        <f t="shared" si="1"/>
        <v>1552.0000000000005</v>
      </c>
    </row>
    <row r="3" spans="1:13" x14ac:dyDescent="0.2">
      <c r="B3" t="s">
        <v>18</v>
      </c>
      <c r="C3">
        <v>3.02</v>
      </c>
      <c r="D3">
        <v>2.65</v>
      </c>
      <c r="E3">
        <v>2.37</v>
      </c>
      <c r="F3">
        <v>2.0830000000000002</v>
      </c>
      <c r="G3">
        <v>1.66</v>
      </c>
      <c r="H3">
        <v>1.96</v>
      </c>
      <c r="I3">
        <v>1.75</v>
      </c>
      <c r="J3">
        <v>1.64</v>
      </c>
      <c r="K3">
        <v>1.34</v>
      </c>
      <c r="L3">
        <v>1.26</v>
      </c>
      <c r="M3">
        <v>1.39</v>
      </c>
    </row>
    <row r="4" spans="1:13" x14ac:dyDescent="0.2">
      <c r="C4">
        <v>4.04</v>
      </c>
      <c r="D4">
        <v>4.25</v>
      </c>
      <c r="E4">
        <v>4.43</v>
      </c>
      <c r="F4">
        <v>4.24</v>
      </c>
      <c r="G4">
        <v>3.55</v>
      </c>
      <c r="H4">
        <v>4.07</v>
      </c>
      <c r="I4">
        <v>3.77</v>
      </c>
      <c r="J4">
        <v>3.82</v>
      </c>
      <c r="K4">
        <v>4.13</v>
      </c>
      <c r="L4">
        <v>3.89</v>
      </c>
      <c r="M4">
        <v>3.26</v>
      </c>
    </row>
    <row r="5" spans="1:13" x14ac:dyDescent="0.2">
      <c r="C5">
        <v>4.6100000000000003</v>
      </c>
      <c r="D5">
        <v>3.88</v>
      </c>
      <c r="E5">
        <v>4.01</v>
      </c>
      <c r="F5">
        <v>3.95</v>
      </c>
      <c r="G5">
        <v>3.73</v>
      </c>
      <c r="H5">
        <v>4.2699999999999996</v>
      </c>
      <c r="I5">
        <v>3.23</v>
      </c>
      <c r="J5">
        <v>2.4300000000000002</v>
      </c>
      <c r="K5">
        <v>1.43</v>
      </c>
      <c r="L5">
        <v>1.91</v>
      </c>
      <c r="M5">
        <v>2.1800000000000002</v>
      </c>
    </row>
    <row r="6" spans="1:13" x14ac:dyDescent="0.2">
      <c r="C6">
        <v>5.01</v>
      </c>
      <c r="D6">
        <v>4.78</v>
      </c>
      <c r="E6">
        <v>4.9000000000000004</v>
      </c>
      <c r="F6">
        <v>4.7</v>
      </c>
      <c r="G6">
        <v>3.96</v>
      </c>
      <c r="H6">
        <v>4.0999999999999996</v>
      </c>
      <c r="I6">
        <v>3.22</v>
      </c>
      <c r="J6">
        <v>2.68</v>
      </c>
      <c r="K6">
        <v>2.33</v>
      </c>
      <c r="L6">
        <v>2.2599999999999998</v>
      </c>
      <c r="M6">
        <v>2.27</v>
      </c>
    </row>
    <row r="7" spans="1:13" x14ac:dyDescent="0.2">
      <c r="A7" t="s">
        <v>7</v>
      </c>
      <c r="B7" t="s">
        <v>1</v>
      </c>
      <c r="C7">
        <f>AVERAGE(C4:C6)/C3</f>
        <v>1.5077262693156734</v>
      </c>
      <c r="D7">
        <f t="shared" ref="D7:M7" si="2">AVERAGE(D4:D6)/D3</f>
        <v>1.6238993710691825</v>
      </c>
      <c r="E7">
        <f t="shared" si="2"/>
        <v>1.8762306610407873</v>
      </c>
      <c r="F7">
        <f t="shared" si="2"/>
        <v>2.0627300368058887</v>
      </c>
      <c r="G7">
        <f t="shared" si="2"/>
        <v>2.2570281124497988</v>
      </c>
      <c r="H7">
        <f t="shared" si="2"/>
        <v>2.1156462585034013</v>
      </c>
      <c r="I7">
        <f t="shared" si="2"/>
        <v>1.9466666666666668</v>
      </c>
      <c r="J7">
        <f t="shared" si="2"/>
        <v>1.8150406504065042</v>
      </c>
      <c r="K7">
        <f t="shared" si="2"/>
        <v>1.9626865671641789</v>
      </c>
      <c r="L7">
        <f t="shared" si="2"/>
        <v>2.1322751322751317</v>
      </c>
      <c r="M7">
        <f t="shared" si="2"/>
        <v>1.8489208633093526</v>
      </c>
    </row>
    <row r="8" spans="1:13" x14ac:dyDescent="0.2">
      <c r="B8" t="s">
        <v>8</v>
      </c>
      <c r="C8">
        <f>10*LOG(C7)</f>
        <v>1.7832250166870072</v>
      </c>
      <c r="D8">
        <f t="shared" ref="D8:M8" si="3">10*LOG(D7)</f>
        <v>2.1055911360995005</v>
      </c>
      <c r="E8">
        <f t="shared" si="3"/>
        <v>2.7328622885076377</v>
      </c>
      <c r="F8">
        <f t="shared" si="3"/>
        <v>3.1444239268599468</v>
      </c>
      <c r="G8">
        <f t="shared" si="3"/>
        <v>3.5353696847332468</v>
      </c>
      <c r="H8">
        <f t="shared" si="3"/>
        <v>3.254430542786614</v>
      </c>
      <c r="I8">
        <f t="shared" si="3"/>
        <v>2.8929159239273705</v>
      </c>
      <c r="J8">
        <f t="shared" si="3"/>
        <v>2.5888635612118618</v>
      </c>
      <c r="K8">
        <f t="shared" si="3"/>
        <v>2.9285095012495024</v>
      </c>
      <c r="L8">
        <f t="shared" si="3"/>
        <v>3.2884324196786521</v>
      </c>
      <c r="M8">
        <f t="shared" si="3"/>
        <v>2.6691832307719947</v>
      </c>
    </row>
    <row r="11" spans="1:13" x14ac:dyDescent="0.2">
      <c r="A11" t="s">
        <v>9</v>
      </c>
      <c r="B11" t="s">
        <v>1</v>
      </c>
      <c r="C11">
        <f>MIN(C4:C6)/C3</f>
        <v>1.3377483443708609</v>
      </c>
      <c r="D11">
        <f t="shared" ref="D11:M11" si="4">MIN(D4:D6)/D3</f>
        <v>1.4641509433962265</v>
      </c>
      <c r="E11">
        <f t="shared" si="4"/>
        <v>1.691983122362869</v>
      </c>
      <c r="F11">
        <f t="shared" si="4"/>
        <v>1.8963034085453672</v>
      </c>
      <c r="G11">
        <f t="shared" si="4"/>
        <v>2.1385542168674698</v>
      </c>
      <c r="H11">
        <f t="shared" si="4"/>
        <v>2.0765306122448983</v>
      </c>
      <c r="I11">
        <f t="shared" si="4"/>
        <v>1.84</v>
      </c>
      <c r="J11">
        <f t="shared" si="4"/>
        <v>1.4817073170731709</v>
      </c>
      <c r="K11">
        <f t="shared" si="4"/>
        <v>1.0671641791044775</v>
      </c>
      <c r="L11">
        <f t="shared" si="4"/>
        <v>1.5158730158730158</v>
      </c>
      <c r="M11">
        <f t="shared" si="4"/>
        <v>1.5683453237410074</v>
      </c>
    </row>
    <row r="12" spans="1:13" x14ac:dyDescent="0.2">
      <c r="B12" t="s">
        <v>8</v>
      </c>
      <c r="C12">
        <f>10*LOG(C11)</f>
        <v>1.2637442215345431</v>
      </c>
      <c r="D12">
        <f t="shared" ref="D12:M12" si="5">10*LOG(D11)</f>
        <v>1.6558585165739941</v>
      </c>
      <c r="E12">
        <f t="shared" si="5"/>
        <v>2.2839602661007836</v>
      </c>
      <c r="F12">
        <f t="shared" si="5"/>
        <v>2.7790782567871437</v>
      </c>
      <c r="G12">
        <f t="shared" si="5"/>
        <v>3.3012026501503899</v>
      </c>
      <c r="H12">
        <f t="shared" si="5"/>
        <v>3.1733833786874404</v>
      </c>
      <c r="I12">
        <f t="shared" si="5"/>
        <v>2.6481782300953647</v>
      </c>
      <c r="J12">
        <f t="shared" si="5"/>
        <v>1.7076242555061436</v>
      </c>
      <c r="K12">
        <f t="shared" si="5"/>
        <v>0.28231239100254124</v>
      </c>
      <c r="L12">
        <f t="shared" si="5"/>
        <v>1.8066282213016462</v>
      </c>
      <c r="M12">
        <f t="shared" si="5"/>
        <v>1.9544169335050983</v>
      </c>
    </row>
    <row r="16" spans="1:13" x14ac:dyDescent="0.2">
      <c r="C16">
        <f t="shared" ref="C16" si="6">D16-0.4</f>
        <v>1547.9999999999995</v>
      </c>
      <c r="D16">
        <f t="shared" ref="D16" si="7">E16-0.4</f>
        <v>1548.3999999999996</v>
      </c>
      <c r="E16">
        <f t="shared" ref="E16" si="8">F16-0.4</f>
        <v>1548.7999999999997</v>
      </c>
      <c r="F16">
        <f t="shared" ref="F16" si="9">G16-0.4</f>
        <v>1549.1999999999998</v>
      </c>
      <c r="G16">
        <f>H16-0.4</f>
        <v>1549.6</v>
      </c>
      <c r="H16">
        <v>1550</v>
      </c>
      <c r="I16">
        <f>H16+0.4</f>
        <v>1550.4</v>
      </c>
      <c r="J16">
        <f t="shared" ref="J16" si="10">I16+0.4</f>
        <v>1550.8000000000002</v>
      </c>
      <c r="K16">
        <f t="shared" ref="K16" si="11">J16+0.4</f>
        <v>1551.2000000000003</v>
      </c>
      <c r="L16">
        <f t="shared" ref="L16" si="12">K16+0.4</f>
        <v>1551.6000000000004</v>
      </c>
      <c r="M16">
        <f t="shared" ref="M16" si="13">L16+0.4</f>
        <v>1552.0000000000005</v>
      </c>
    </row>
    <row r="17" spans="3:13" x14ac:dyDescent="0.2">
      <c r="C17">
        <v>1.7832250166870072</v>
      </c>
      <c r="D17">
        <v>2.1055911360995005</v>
      </c>
      <c r="E17">
        <v>2.7328622885076377</v>
      </c>
      <c r="F17">
        <v>3.1444239268599468</v>
      </c>
      <c r="G17">
        <v>3.5353696847332468</v>
      </c>
      <c r="H17">
        <v>3.254430542786614</v>
      </c>
      <c r="I17">
        <v>2.8929159239273705</v>
      </c>
      <c r="J17">
        <v>2.5888635612118618</v>
      </c>
      <c r="K17">
        <v>2.9285095012495024</v>
      </c>
      <c r="L17">
        <v>3.2884324196786521</v>
      </c>
      <c r="M17">
        <v>2.6691832307719947</v>
      </c>
    </row>
    <row r="20" spans="3:13" x14ac:dyDescent="0.2">
      <c r="C20">
        <f t="shared" ref="C20" si="14">D20-0.4</f>
        <v>1547.9999999999995</v>
      </c>
      <c r="D20">
        <f t="shared" ref="D20" si="15">E20-0.4</f>
        <v>1548.3999999999996</v>
      </c>
      <c r="E20">
        <f t="shared" ref="E20" si="16">F20-0.4</f>
        <v>1548.7999999999997</v>
      </c>
      <c r="F20">
        <f t="shared" ref="F20" si="17">G20-0.4</f>
        <v>1549.1999999999998</v>
      </c>
      <c r="G20">
        <f>H20-0.4</f>
        <v>1549.6</v>
      </c>
      <c r="H20">
        <v>1550</v>
      </c>
      <c r="I20">
        <f>H20+0.4</f>
        <v>1550.4</v>
      </c>
      <c r="J20">
        <f t="shared" ref="J20" si="18">I20+0.4</f>
        <v>1550.8000000000002</v>
      </c>
      <c r="K20">
        <f t="shared" ref="K20" si="19">J20+0.4</f>
        <v>1551.2000000000003</v>
      </c>
      <c r="L20">
        <f t="shared" ref="L20" si="20">K20+0.4</f>
        <v>1551.6000000000004</v>
      </c>
      <c r="M20">
        <f t="shared" ref="M20" si="21">L20+0.4</f>
        <v>1552.0000000000005</v>
      </c>
    </row>
    <row r="21" spans="3:13" x14ac:dyDescent="0.2">
      <c r="C21">
        <v>1.2637442215345431</v>
      </c>
      <c r="D21">
        <v>1.6558585165739941</v>
      </c>
      <c r="E21">
        <v>2.2839602661007836</v>
      </c>
      <c r="F21">
        <v>2.7790782567871437</v>
      </c>
      <c r="G21">
        <v>3.3012026501503899</v>
      </c>
      <c r="H21">
        <v>3.1733833786874404</v>
      </c>
      <c r="I21">
        <v>2.6481782300953647</v>
      </c>
      <c r="J21">
        <v>1.7076242555061436</v>
      </c>
      <c r="K21">
        <v>0.28231239100254124</v>
      </c>
      <c r="L21">
        <v>1.8066282213016462</v>
      </c>
      <c r="M21">
        <v>1.9544169335050983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F0A2-5F86-5944-8627-1BEA347222D1}">
  <dimension ref="C3:O18"/>
  <sheetViews>
    <sheetView tabSelected="1" zoomScale="125" workbookViewId="0">
      <selection activeCell="J5" sqref="J5:J8"/>
    </sheetView>
  </sheetViews>
  <sheetFormatPr baseColWidth="10" defaultRowHeight="16" x14ac:dyDescent="0.2"/>
  <cols>
    <col min="3" max="3" width="23.6640625" bestFit="1" customWidth="1"/>
  </cols>
  <sheetData>
    <row r="3" spans="3:15" x14ac:dyDescent="0.2">
      <c r="E3" t="s">
        <v>16</v>
      </c>
    </row>
    <row r="4" spans="3:15" x14ac:dyDescent="0.2">
      <c r="E4" s="1">
        <v>1548</v>
      </c>
      <c r="F4" s="1">
        <v>1548.4</v>
      </c>
      <c r="G4" s="1">
        <v>1548.8</v>
      </c>
      <c r="H4" s="1">
        <v>1549.2</v>
      </c>
      <c r="I4" s="1">
        <v>1549.6</v>
      </c>
      <c r="J4" s="1">
        <v>1550</v>
      </c>
      <c r="K4" s="1">
        <v>1550.4</v>
      </c>
      <c r="L4" s="1">
        <v>1550.8</v>
      </c>
      <c r="M4" s="1">
        <v>1551.2</v>
      </c>
      <c r="N4" s="1">
        <v>1551.6</v>
      </c>
      <c r="O4" s="1">
        <v>1552</v>
      </c>
    </row>
    <row r="5" spans="3:15" x14ac:dyDescent="0.2">
      <c r="E5">
        <v>1.54</v>
      </c>
      <c r="F5">
        <v>1.37</v>
      </c>
      <c r="G5">
        <v>0.89500000000000002</v>
      </c>
      <c r="H5">
        <v>0.58299999999999996</v>
      </c>
      <c r="I5">
        <v>0.498</v>
      </c>
      <c r="J5">
        <v>0.79</v>
      </c>
      <c r="K5">
        <v>1.18</v>
      </c>
      <c r="L5">
        <v>1.28</v>
      </c>
      <c r="M5">
        <v>1.19</v>
      </c>
      <c r="N5">
        <v>0.88</v>
      </c>
      <c r="O5">
        <v>0.91700000000000004</v>
      </c>
    </row>
    <row r="6" spans="3:15" x14ac:dyDescent="0.2">
      <c r="E6">
        <v>0.57999999999999996</v>
      </c>
      <c r="F6">
        <v>0.97</v>
      </c>
      <c r="G6">
        <v>1.581</v>
      </c>
      <c r="H6">
        <v>2.16</v>
      </c>
      <c r="I6">
        <v>2.4700000000000002</v>
      </c>
      <c r="J6">
        <v>3.09</v>
      </c>
      <c r="K6">
        <v>3.27</v>
      </c>
      <c r="L6">
        <v>3.97</v>
      </c>
      <c r="M6">
        <v>4.8499999999999996</v>
      </c>
      <c r="N6">
        <v>5.4</v>
      </c>
      <c r="O6">
        <v>5.57</v>
      </c>
    </row>
    <row r="7" spans="3:15" x14ac:dyDescent="0.2">
      <c r="E7">
        <v>1.1499999999999999</v>
      </c>
      <c r="F7">
        <v>0.94</v>
      </c>
      <c r="G7">
        <v>0.98899999999999999</v>
      </c>
      <c r="H7">
        <v>1.58</v>
      </c>
      <c r="I7">
        <v>2.0299999999999998</v>
      </c>
      <c r="J7">
        <v>3.23</v>
      </c>
      <c r="K7">
        <v>3.75</v>
      </c>
      <c r="L7">
        <v>2.93</v>
      </c>
      <c r="M7">
        <v>1.81</v>
      </c>
      <c r="N7">
        <v>0.52</v>
      </c>
      <c r="O7">
        <v>0.64500000000000002</v>
      </c>
    </row>
    <row r="8" spans="3:15" x14ac:dyDescent="0.2">
      <c r="E8">
        <v>0.95</v>
      </c>
      <c r="F8">
        <v>0.59199999999999997</v>
      </c>
      <c r="G8">
        <v>0.41799999999999998</v>
      </c>
      <c r="H8">
        <v>0.36599999999999999</v>
      </c>
      <c r="I8">
        <v>0.36399999999999999</v>
      </c>
      <c r="J8">
        <v>0.32</v>
      </c>
      <c r="K8">
        <v>0.48</v>
      </c>
      <c r="L8">
        <v>0.6</v>
      </c>
      <c r="M8">
        <v>1.31</v>
      </c>
      <c r="N8">
        <v>1.9</v>
      </c>
      <c r="O8">
        <v>2.5019999999999998</v>
      </c>
    </row>
    <row r="9" spans="3:15" x14ac:dyDescent="0.2">
      <c r="C9" t="s">
        <v>14</v>
      </c>
      <c r="D9" t="s">
        <v>1</v>
      </c>
    </row>
    <row r="10" spans="3:15" x14ac:dyDescent="0.2">
      <c r="D10" t="s">
        <v>8</v>
      </c>
    </row>
    <row r="11" spans="3:15" x14ac:dyDescent="0.2">
      <c r="C11" t="s">
        <v>21</v>
      </c>
    </row>
    <row r="12" spans="3:15" x14ac:dyDescent="0.2">
      <c r="D12" t="s">
        <v>20</v>
      </c>
    </row>
    <row r="15" spans="3:15" x14ac:dyDescent="0.2">
      <c r="E15" s="1">
        <v>1548</v>
      </c>
      <c r="F15" s="1">
        <v>1548.4</v>
      </c>
      <c r="G15" s="1">
        <v>1548.8</v>
      </c>
      <c r="H15" s="1">
        <v>1549.2</v>
      </c>
      <c r="I15" s="1">
        <v>1549.6</v>
      </c>
      <c r="J15" s="1">
        <v>1550</v>
      </c>
      <c r="K15" s="1">
        <v>1550.4</v>
      </c>
      <c r="L15" s="1">
        <v>1550.8</v>
      </c>
      <c r="M15" s="1">
        <v>1551.2</v>
      </c>
      <c r="N15" s="1">
        <v>1551.6</v>
      </c>
      <c r="O15" s="1">
        <v>1552</v>
      </c>
    </row>
    <row r="18" spans="5:15" x14ac:dyDescent="0.2">
      <c r="E18" s="1">
        <v>1548</v>
      </c>
      <c r="F18" s="1">
        <v>1548.4</v>
      </c>
      <c r="G18" s="1">
        <v>1548.8</v>
      </c>
      <c r="H18" s="1">
        <v>1549.2</v>
      </c>
      <c r="I18" s="1">
        <v>1549.6</v>
      </c>
      <c r="J18" s="1">
        <v>1550</v>
      </c>
      <c r="K18" s="1">
        <v>1550.4</v>
      </c>
      <c r="L18" s="1">
        <v>1550.8</v>
      </c>
      <c r="M18" s="1">
        <v>1551.2</v>
      </c>
      <c r="N18" s="1">
        <v>1551.6</v>
      </c>
      <c r="O18" s="1">
        <v>1552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6322-447A-C649-BF6D-CDFEBDBB7CCD}">
  <dimension ref="B3:N22"/>
  <sheetViews>
    <sheetView topLeftCell="A5" zoomScale="132" workbookViewId="0">
      <selection activeCell="M8" sqref="M8"/>
    </sheetView>
  </sheetViews>
  <sheetFormatPr baseColWidth="10" defaultRowHeight="16" x14ac:dyDescent="0.2"/>
  <cols>
    <col min="2" max="2" width="28.5" bestFit="1" customWidth="1"/>
    <col min="3" max="3" width="5.83203125" bestFit="1" customWidth="1"/>
  </cols>
  <sheetData>
    <row r="3" spans="2:14" x14ac:dyDescent="0.2">
      <c r="D3" t="s">
        <v>10</v>
      </c>
    </row>
    <row r="4" spans="2:14" x14ac:dyDescent="0.2">
      <c r="D4">
        <f t="shared" ref="D4:G4" si="0">E4-0.4</f>
        <v>1547.9999999999995</v>
      </c>
      <c r="E4">
        <f t="shared" si="0"/>
        <v>1548.3999999999996</v>
      </c>
      <c r="F4">
        <f t="shared" si="0"/>
        <v>1548.7999999999997</v>
      </c>
      <c r="G4">
        <f t="shared" si="0"/>
        <v>1549.1999999999998</v>
      </c>
      <c r="H4">
        <f>I4-0.4</f>
        <v>1549.6</v>
      </c>
      <c r="I4">
        <v>1550</v>
      </c>
      <c r="J4">
        <f>I4+0.4</f>
        <v>1550.4</v>
      </c>
      <c r="K4">
        <f t="shared" ref="K4:N4" si="1">J4+0.4</f>
        <v>1550.8000000000002</v>
      </c>
      <c r="L4">
        <f t="shared" si="1"/>
        <v>1551.2000000000003</v>
      </c>
      <c r="M4">
        <f t="shared" si="1"/>
        <v>1551.6000000000004</v>
      </c>
      <c r="N4">
        <f t="shared" si="1"/>
        <v>1552.0000000000005</v>
      </c>
    </row>
    <row r="5" spans="2:14" x14ac:dyDescent="0.2">
      <c r="D5">
        <v>1.84</v>
      </c>
      <c r="E5">
        <v>1.79</v>
      </c>
      <c r="F5">
        <v>2.0499999999999998</v>
      </c>
      <c r="G5">
        <v>2.0299999999999998</v>
      </c>
      <c r="H5">
        <v>2.73</v>
      </c>
      <c r="I5">
        <v>2.5099999999999998</v>
      </c>
      <c r="J5">
        <v>3.94</v>
      </c>
      <c r="K5">
        <v>4.26</v>
      </c>
      <c r="L5">
        <v>5.0199999999999996</v>
      </c>
      <c r="M5">
        <v>3.86</v>
      </c>
      <c r="N5">
        <v>3.56</v>
      </c>
    </row>
    <row r="6" spans="2:14" x14ac:dyDescent="0.2">
      <c r="D6">
        <v>1.48</v>
      </c>
      <c r="E6">
        <v>1.52</v>
      </c>
      <c r="F6">
        <v>2.0299999999999998</v>
      </c>
      <c r="G6">
        <v>2.34</v>
      </c>
      <c r="H6">
        <v>2.78</v>
      </c>
      <c r="I6">
        <v>2.62</v>
      </c>
      <c r="J6">
        <v>3.4</v>
      </c>
      <c r="K6">
        <v>3.74</v>
      </c>
      <c r="L6">
        <v>3.77</v>
      </c>
      <c r="M6">
        <v>3.72</v>
      </c>
      <c r="N6">
        <v>3.73</v>
      </c>
    </row>
    <row r="7" spans="2:14" x14ac:dyDescent="0.2">
      <c r="D7">
        <v>3.88</v>
      </c>
      <c r="E7">
        <v>3.06</v>
      </c>
      <c r="F7">
        <v>2.202</v>
      </c>
      <c r="G7">
        <v>1.7</v>
      </c>
      <c r="H7">
        <v>1.86</v>
      </c>
      <c r="I7">
        <v>2.4900000000000002</v>
      </c>
      <c r="J7">
        <v>3.9</v>
      </c>
      <c r="K7">
        <v>4.0999999999999996</v>
      </c>
      <c r="L7">
        <v>4.33</v>
      </c>
      <c r="M7">
        <v>2.81</v>
      </c>
      <c r="N7">
        <v>2.0830000000000002</v>
      </c>
    </row>
    <row r="8" spans="2:14" x14ac:dyDescent="0.2">
      <c r="D8">
        <v>2.21</v>
      </c>
      <c r="E8">
        <v>1.55</v>
      </c>
      <c r="F8">
        <v>0.9</v>
      </c>
      <c r="G8">
        <v>0.78</v>
      </c>
      <c r="H8">
        <v>0.93</v>
      </c>
      <c r="I8">
        <v>1.07</v>
      </c>
      <c r="J8">
        <v>1.56</v>
      </c>
      <c r="K8">
        <v>1.9</v>
      </c>
      <c r="L8">
        <v>2.2799999999999998</v>
      </c>
      <c r="M8">
        <v>2.36</v>
      </c>
      <c r="N8">
        <v>2.72</v>
      </c>
    </row>
    <row r="9" spans="2:14" x14ac:dyDescent="0.2">
      <c r="B9" t="s">
        <v>11</v>
      </c>
      <c r="C9" t="s">
        <v>1</v>
      </c>
      <c r="D9">
        <f>AVERAGE(D5:D7)/D8</f>
        <v>1.0859728506787329</v>
      </c>
      <c r="E9">
        <f t="shared" ref="E9:N9" si="2">AVERAGE(E5:E7)/E8</f>
        <v>1.3698924731182796</v>
      </c>
      <c r="F9">
        <f t="shared" si="2"/>
        <v>2.3266666666666667</v>
      </c>
      <c r="G9">
        <f t="shared" si="2"/>
        <v>2.5940170940170937</v>
      </c>
      <c r="H9">
        <f t="shared" si="2"/>
        <v>2.6415770609318994</v>
      </c>
      <c r="I9">
        <f t="shared" si="2"/>
        <v>2.3738317757009346</v>
      </c>
      <c r="J9">
        <f t="shared" si="2"/>
        <v>2.4017094017094016</v>
      </c>
      <c r="K9">
        <f t="shared" si="2"/>
        <v>2.1228070175438596</v>
      </c>
      <c r="L9">
        <f t="shared" si="2"/>
        <v>1.9181286549707603</v>
      </c>
      <c r="M9">
        <f t="shared" si="2"/>
        <v>1.4675141242937855</v>
      </c>
      <c r="N9">
        <f t="shared" si="2"/>
        <v>1.1486519607843138</v>
      </c>
    </row>
    <row r="10" spans="2:14" x14ac:dyDescent="0.2">
      <c r="C10" t="s">
        <v>8</v>
      </c>
      <c r="D10">
        <f>10*LOG(D9)</f>
        <v>0.3581896802649529</v>
      </c>
      <c r="E10">
        <f t="shared" ref="E10:N10" si="3">10*LOG(E9)</f>
        <v>1.3668647944539649</v>
      </c>
      <c r="F10">
        <f t="shared" si="3"/>
        <v>3.6673416790349869</v>
      </c>
      <c r="G10">
        <f t="shared" si="3"/>
        <v>4.1397283366511468</v>
      </c>
      <c r="H10">
        <f t="shared" si="3"/>
        <v>4.2186328458545388</v>
      </c>
      <c r="I10">
        <f t="shared" si="3"/>
        <v>3.7544993893472842</v>
      </c>
      <c r="J10">
        <f t="shared" si="3"/>
        <v>3.805204581589182</v>
      </c>
      <c r="K10">
        <f t="shared" si="3"/>
        <v>3.2691051464395864</v>
      </c>
      <c r="L10">
        <f t="shared" si="3"/>
        <v>2.8287773331952524</v>
      </c>
      <c r="M10">
        <f t="shared" si="3"/>
        <v>1.6658228986740844</v>
      </c>
      <c r="N10">
        <f t="shared" si="3"/>
        <v>0.60188458272404666</v>
      </c>
    </row>
    <row r="12" spans="2:14" x14ac:dyDescent="0.2">
      <c r="B12" t="s">
        <v>12</v>
      </c>
      <c r="C12" t="s">
        <v>1</v>
      </c>
      <c r="D12">
        <f>MIN(D5:D7)/D8</f>
        <v>0.66968325791855199</v>
      </c>
      <c r="E12">
        <f t="shared" ref="E12:N12" si="4">MIN(E5:E7)/E8</f>
        <v>0.98064516129032253</v>
      </c>
      <c r="F12">
        <f t="shared" si="4"/>
        <v>2.2555555555555551</v>
      </c>
      <c r="G12">
        <f t="shared" si="4"/>
        <v>2.1794871794871793</v>
      </c>
      <c r="H12">
        <f t="shared" si="4"/>
        <v>2</v>
      </c>
      <c r="I12">
        <f t="shared" si="4"/>
        <v>2.3271028037383177</v>
      </c>
      <c r="J12">
        <f t="shared" si="4"/>
        <v>2.1794871794871793</v>
      </c>
      <c r="K12">
        <f t="shared" si="4"/>
        <v>1.9684210526315791</v>
      </c>
      <c r="L12">
        <f t="shared" si="4"/>
        <v>1.6535087719298247</v>
      </c>
      <c r="M12">
        <f t="shared" si="4"/>
        <v>1.1906779661016951</v>
      </c>
      <c r="N12">
        <f t="shared" si="4"/>
        <v>0.76580882352941182</v>
      </c>
    </row>
    <row r="13" spans="2:14" x14ac:dyDescent="0.2">
      <c r="C13" t="s">
        <v>8</v>
      </c>
      <c r="D13">
        <f>10*LOG(D12)</f>
        <v>-1.7413055829015334</v>
      </c>
      <c r="E13">
        <f t="shared" ref="E13:N13" si="5">10*LOG(E12)</f>
        <v>-8.4881102255189592E-2</v>
      </c>
      <c r="F13">
        <f t="shared" si="5"/>
        <v>3.5325352847388798</v>
      </c>
      <c r="G13">
        <f t="shared" si="5"/>
        <v>3.3835431868779349</v>
      </c>
      <c r="H13">
        <f t="shared" si="5"/>
        <v>3.0102999566398121</v>
      </c>
      <c r="I13">
        <f t="shared" si="5"/>
        <v>3.6681556941052667</v>
      </c>
      <c r="J13">
        <f t="shared" si="5"/>
        <v>3.3835431868779349</v>
      </c>
      <c r="K13">
        <f t="shared" si="5"/>
        <v>2.9411800124765124</v>
      </c>
      <c r="L13">
        <f t="shared" si="5"/>
        <v>2.184065032053391</v>
      </c>
      <c r="M13">
        <f t="shared" si="5"/>
        <v>0.7579431693497336</v>
      </c>
      <c r="N13">
        <f t="shared" si="5"/>
        <v>-1.1587963408645281</v>
      </c>
    </row>
    <row r="17" spans="4:14" x14ac:dyDescent="0.2">
      <c r="D17">
        <f t="shared" ref="D17" si="6">E17-0.4</f>
        <v>1547.9999999999995</v>
      </c>
      <c r="E17">
        <f t="shared" ref="E17" si="7">F17-0.4</f>
        <v>1548.3999999999996</v>
      </c>
      <c r="F17">
        <f t="shared" ref="F17" si="8">G17-0.4</f>
        <v>1548.7999999999997</v>
      </c>
      <c r="G17">
        <f t="shared" ref="G17" si="9">H17-0.4</f>
        <v>1549.1999999999998</v>
      </c>
      <c r="H17">
        <f>I17-0.4</f>
        <v>1549.6</v>
      </c>
      <c r="I17">
        <v>1550</v>
      </c>
      <c r="J17">
        <f>I17+0.4</f>
        <v>1550.4</v>
      </c>
      <c r="K17">
        <f t="shared" ref="K17" si="10">J17+0.4</f>
        <v>1550.8000000000002</v>
      </c>
      <c r="L17">
        <f t="shared" ref="L17" si="11">K17+0.4</f>
        <v>1551.2000000000003</v>
      </c>
      <c r="M17">
        <f t="shared" ref="M17" si="12">L17+0.4</f>
        <v>1551.6000000000004</v>
      </c>
      <c r="N17">
        <f t="shared" ref="N17" si="13">M17+0.4</f>
        <v>1552.0000000000005</v>
      </c>
    </row>
    <row r="18" spans="4:14" x14ac:dyDescent="0.2">
      <c r="D18">
        <v>0.3581896802649529</v>
      </c>
      <c r="E18">
        <v>1.3668647944539649</v>
      </c>
      <c r="F18">
        <v>3.6673416790349869</v>
      </c>
      <c r="G18">
        <v>4.1397283366511468</v>
      </c>
      <c r="H18">
        <v>4.2186328458545388</v>
      </c>
      <c r="I18">
        <v>3.7544993893472842</v>
      </c>
      <c r="J18">
        <v>3.805204581589182</v>
      </c>
      <c r="K18">
        <v>3.2691051464395864</v>
      </c>
      <c r="L18">
        <v>2.8287773331952524</v>
      </c>
      <c r="M18">
        <v>1.6658228986740844</v>
      </c>
      <c r="N18">
        <v>0.60188458272404666</v>
      </c>
    </row>
    <row r="21" spans="4:14" x14ac:dyDescent="0.2">
      <c r="D21">
        <f t="shared" ref="D21" si="14">E21-0.4</f>
        <v>1547.9999999999995</v>
      </c>
      <c r="E21">
        <f t="shared" ref="E21" si="15">F21-0.4</f>
        <v>1548.3999999999996</v>
      </c>
      <c r="F21">
        <f t="shared" ref="F21" si="16">G21-0.4</f>
        <v>1548.7999999999997</v>
      </c>
      <c r="G21">
        <f t="shared" ref="G21" si="17">H21-0.4</f>
        <v>1549.1999999999998</v>
      </c>
      <c r="H21">
        <f>I21-0.4</f>
        <v>1549.6</v>
      </c>
      <c r="I21">
        <v>1550</v>
      </c>
      <c r="J21">
        <f>I21+0.4</f>
        <v>1550.4</v>
      </c>
      <c r="K21">
        <f t="shared" ref="K21" si="18">J21+0.4</f>
        <v>1550.8000000000002</v>
      </c>
      <c r="L21">
        <f t="shared" ref="L21" si="19">K21+0.4</f>
        <v>1551.2000000000003</v>
      </c>
      <c r="M21">
        <f t="shared" ref="M21" si="20">L21+0.4</f>
        <v>1551.6000000000004</v>
      </c>
      <c r="N21">
        <f t="shared" ref="N21" si="21">M21+0.4</f>
        <v>1552.0000000000005</v>
      </c>
    </row>
    <row r="22" spans="4:14" x14ac:dyDescent="0.2">
      <c r="D22">
        <v>-1.7413055829015334</v>
      </c>
      <c r="E22">
        <v>-8.4881102255189592E-2</v>
      </c>
      <c r="F22">
        <v>3.5325352847388798</v>
      </c>
      <c r="G22">
        <v>3.3835431868779349</v>
      </c>
      <c r="H22">
        <v>3.0102999566398121</v>
      </c>
      <c r="I22">
        <v>3.6681556941052667</v>
      </c>
      <c r="J22">
        <v>3.3835431868779349</v>
      </c>
      <c r="K22">
        <v>2.9411800124765124</v>
      </c>
      <c r="L22">
        <v>2.184065032053391</v>
      </c>
      <c r="M22">
        <v>0.7579431693497336</v>
      </c>
      <c r="N22">
        <v>-1.1587963408645281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D7CA-CBE5-834D-96BB-9DB9E69FFFF6}">
  <dimension ref="B2:N20"/>
  <sheetViews>
    <sheetView topLeftCell="D1" workbookViewId="0">
      <selection activeCell="D4" sqref="D4:N7"/>
    </sheetView>
  </sheetViews>
  <sheetFormatPr baseColWidth="10" defaultRowHeight="16" x14ac:dyDescent="0.2"/>
  <cols>
    <col min="2" max="2" width="24.33203125" bestFit="1" customWidth="1"/>
  </cols>
  <sheetData>
    <row r="2" spans="2:14" x14ac:dyDescent="0.2">
      <c r="D2" t="s">
        <v>13</v>
      </c>
    </row>
    <row r="3" spans="2:14" x14ac:dyDescent="0.2">
      <c r="D3" s="1">
        <v>1548</v>
      </c>
      <c r="E3" s="1">
        <v>1548.4</v>
      </c>
      <c r="F3" s="1">
        <v>1548.8</v>
      </c>
      <c r="G3" s="1">
        <v>1549.2</v>
      </c>
      <c r="H3" s="1">
        <v>1549.6</v>
      </c>
      <c r="I3" s="1">
        <v>1550</v>
      </c>
      <c r="J3" s="1">
        <v>1550.4</v>
      </c>
      <c r="K3" s="1">
        <v>1550.8</v>
      </c>
      <c r="L3" s="1">
        <v>1551.2</v>
      </c>
      <c r="M3" s="1">
        <v>1551.6</v>
      </c>
      <c r="N3" s="1">
        <v>1552</v>
      </c>
    </row>
    <row r="4" spans="2:14" x14ac:dyDescent="0.2">
      <c r="D4">
        <v>1.31</v>
      </c>
      <c r="E4">
        <v>2.02</v>
      </c>
      <c r="F4">
        <v>3.18</v>
      </c>
      <c r="G4">
        <v>4.25</v>
      </c>
      <c r="H4">
        <v>4.6399999999999997</v>
      </c>
      <c r="I4">
        <v>4.37</v>
      </c>
      <c r="J4">
        <v>4.72</v>
      </c>
      <c r="K4">
        <v>4.42</v>
      </c>
      <c r="L4">
        <v>3.47</v>
      </c>
      <c r="M4">
        <v>2</v>
      </c>
      <c r="N4">
        <v>1.36</v>
      </c>
    </row>
    <row r="5" spans="2:14" x14ac:dyDescent="0.2">
      <c r="D5">
        <v>0.62</v>
      </c>
      <c r="E5">
        <v>0.65</v>
      </c>
      <c r="F5">
        <v>0.99</v>
      </c>
      <c r="G5">
        <v>1.42</v>
      </c>
      <c r="H5">
        <v>1.72</v>
      </c>
      <c r="I5">
        <v>1.95</v>
      </c>
      <c r="J5">
        <v>2.2599999999999998</v>
      </c>
      <c r="K5">
        <v>2.2599999999999998</v>
      </c>
      <c r="L5">
        <v>1.81</v>
      </c>
      <c r="M5">
        <v>1.08</v>
      </c>
      <c r="N5">
        <v>0.78</v>
      </c>
    </row>
    <row r="6" spans="2:14" x14ac:dyDescent="0.2">
      <c r="D6">
        <v>2.73</v>
      </c>
      <c r="E6">
        <v>2.36</v>
      </c>
      <c r="F6">
        <v>2.4</v>
      </c>
      <c r="G6">
        <v>2.17</v>
      </c>
      <c r="H6">
        <v>1.97</v>
      </c>
      <c r="I6">
        <v>1.35</v>
      </c>
      <c r="J6">
        <v>1.26</v>
      </c>
      <c r="K6">
        <v>1.18</v>
      </c>
      <c r="L6">
        <v>1.03</v>
      </c>
      <c r="M6">
        <v>1.07</v>
      </c>
      <c r="N6">
        <v>1.1499999999999999</v>
      </c>
    </row>
    <row r="7" spans="2:14" x14ac:dyDescent="0.2">
      <c r="D7">
        <v>2.4500000000000002</v>
      </c>
      <c r="E7">
        <v>1.85</v>
      </c>
      <c r="F7">
        <v>1.58</v>
      </c>
      <c r="G7">
        <v>1.53</v>
      </c>
      <c r="H7">
        <v>1.69</v>
      </c>
      <c r="I7">
        <v>1.48</v>
      </c>
      <c r="J7">
        <v>1.46</v>
      </c>
      <c r="K7">
        <v>1.57</v>
      </c>
      <c r="L7">
        <v>1.52</v>
      </c>
      <c r="M7">
        <v>1.5</v>
      </c>
      <c r="N7">
        <v>1.69</v>
      </c>
    </row>
    <row r="8" spans="2:14" x14ac:dyDescent="0.2">
      <c r="B8" t="s">
        <v>14</v>
      </c>
      <c r="C8" t="s">
        <v>1</v>
      </c>
      <c r="D8">
        <f>D4/(AVERAGE(D5:D7))</f>
        <v>0.67758620689655169</v>
      </c>
      <c r="E8">
        <f t="shared" ref="E8:N8" si="0">E4/(AVERAGE(E5:E7))</f>
        <v>1.2469135802469138</v>
      </c>
      <c r="F8">
        <f t="shared" si="0"/>
        <v>1.9195171026156945</v>
      </c>
      <c r="G8">
        <f t="shared" si="0"/>
        <v>2.490234375</v>
      </c>
      <c r="H8">
        <f t="shared" si="0"/>
        <v>2.5873605947955389</v>
      </c>
      <c r="I8">
        <f t="shared" si="0"/>
        <v>2.7426778242677829</v>
      </c>
      <c r="J8">
        <f t="shared" si="0"/>
        <v>2.8433734939759034</v>
      </c>
      <c r="K8">
        <f t="shared" si="0"/>
        <v>2.6467065868263475</v>
      </c>
      <c r="L8">
        <f t="shared" si="0"/>
        <v>2.3876146788990829</v>
      </c>
      <c r="M8">
        <f t="shared" si="0"/>
        <v>1.6438356164383561</v>
      </c>
      <c r="N8">
        <f t="shared" si="0"/>
        <v>1.1270718232044199</v>
      </c>
    </row>
    <row r="9" spans="2:14" x14ac:dyDescent="0.2">
      <c r="C9" t="s">
        <v>8</v>
      </c>
      <c r="D9">
        <f>10*LOG(D8)</f>
        <v>-1.690354431875106</v>
      </c>
      <c r="E9">
        <f t="shared" ref="E9:N9" si="1">10*LOG(E8)</f>
        <v>0.95836354903992893</v>
      </c>
      <c r="F9">
        <f t="shared" si="1"/>
        <v>2.8319198597076305</v>
      </c>
      <c r="G9">
        <f t="shared" si="1"/>
        <v>3.9624022379414319</v>
      </c>
      <c r="H9">
        <f t="shared" si="1"/>
        <v>4.1285695960815412</v>
      </c>
      <c r="I9">
        <f t="shared" si="1"/>
        <v>4.3817479507796548</v>
      </c>
      <c r="J9">
        <f t="shared" si="1"/>
        <v>4.5383391059403264</v>
      </c>
      <c r="K9">
        <f t="shared" si="1"/>
        <v>4.2270579820150864</v>
      </c>
      <c r="L9">
        <f t="shared" si="1"/>
        <v>3.7796424024195021</v>
      </c>
      <c r="M9">
        <f t="shared" si="1"/>
        <v>2.1585838592716891</v>
      </c>
      <c r="N9">
        <f t="shared" si="1"/>
        <v>0.51951592556714243</v>
      </c>
    </row>
    <row r="11" spans="2:14" x14ac:dyDescent="0.2">
      <c r="B11" t="s">
        <v>15</v>
      </c>
      <c r="C11" t="s">
        <v>1</v>
      </c>
      <c r="D11">
        <f>D4/MAX(D5:D7)</f>
        <v>0.47985347985347987</v>
      </c>
      <c r="E11">
        <f t="shared" ref="E11:N11" si="2">E4/MAX(E5:E7)</f>
        <v>0.85593220338983056</v>
      </c>
      <c r="F11">
        <f t="shared" si="2"/>
        <v>1.3250000000000002</v>
      </c>
      <c r="G11">
        <f t="shared" si="2"/>
        <v>1.9585253456221199</v>
      </c>
      <c r="H11">
        <f t="shared" si="2"/>
        <v>2.3553299492385786</v>
      </c>
      <c r="I11">
        <f t="shared" si="2"/>
        <v>2.2410256410256411</v>
      </c>
      <c r="J11">
        <f t="shared" si="2"/>
        <v>2.0884955752212391</v>
      </c>
      <c r="K11">
        <f t="shared" si="2"/>
        <v>1.9557522123893807</v>
      </c>
      <c r="L11">
        <f t="shared" si="2"/>
        <v>1.9171270718232045</v>
      </c>
      <c r="M11">
        <f t="shared" si="2"/>
        <v>1.3333333333333333</v>
      </c>
      <c r="N11">
        <f t="shared" si="2"/>
        <v>0.804733727810651</v>
      </c>
    </row>
    <row r="12" spans="2:14" x14ac:dyDescent="0.2">
      <c r="C12" t="s">
        <v>8</v>
      </c>
      <c r="D12">
        <f>10*LOG(D11)</f>
        <v>-3.1889135138499176</v>
      </c>
      <c r="E12">
        <f t="shared" ref="E12:N12" si="3">10*LOG(E11)</f>
        <v>-0.67560633523482783</v>
      </c>
      <c r="F12">
        <f t="shared" si="3"/>
        <v>1.2221587827282672</v>
      </c>
      <c r="G12">
        <f t="shared" si="3"/>
        <v>2.9192919620178204</v>
      </c>
      <c r="H12">
        <f t="shared" si="3"/>
        <v>3.7205175439328793</v>
      </c>
      <c r="I12">
        <f t="shared" si="3"/>
        <v>3.5044682560790386</v>
      </c>
      <c r="J12">
        <f t="shared" si="3"/>
        <v>3.1983355948668688</v>
      </c>
      <c r="K12">
        <f t="shared" si="3"/>
        <v>2.9131383020169102</v>
      </c>
      <c r="L12">
        <f t="shared" si="3"/>
        <v>2.8265089992168924</v>
      </c>
      <c r="M12">
        <f t="shared" si="3"/>
        <v>1.2493873660829993</v>
      </c>
      <c r="N12">
        <f t="shared" si="3"/>
        <v>-0.94347796243455961</v>
      </c>
    </row>
    <row r="15" spans="2:14" x14ac:dyDescent="0.2">
      <c r="D15" s="1">
        <v>1548</v>
      </c>
      <c r="E15" s="1">
        <v>1548.4</v>
      </c>
      <c r="F15" s="1">
        <v>1548.8</v>
      </c>
      <c r="G15" s="1">
        <v>1549.2</v>
      </c>
      <c r="H15" s="1">
        <v>1549.6</v>
      </c>
      <c r="I15" s="1">
        <v>1550</v>
      </c>
      <c r="J15" s="1">
        <v>1550.4</v>
      </c>
      <c r="K15" s="1">
        <v>1550.8</v>
      </c>
      <c r="L15" s="1">
        <v>1551.2</v>
      </c>
      <c r="M15" s="1">
        <v>1551.6</v>
      </c>
      <c r="N15" s="1">
        <v>1552</v>
      </c>
    </row>
    <row r="16" spans="2:14" x14ac:dyDescent="0.2">
      <c r="D16">
        <v>-1.690354431875106</v>
      </c>
      <c r="E16">
        <v>0.95836354903992893</v>
      </c>
      <c r="F16">
        <v>2.8319198597076305</v>
      </c>
      <c r="G16">
        <v>3.9624022379414319</v>
      </c>
      <c r="H16">
        <v>4.1285695960815412</v>
      </c>
      <c r="I16">
        <v>4.3817479507796548</v>
      </c>
      <c r="J16">
        <v>4.5383391059403264</v>
      </c>
      <c r="K16">
        <v>4.2270579820150864</v>
      </c>
      <c r="L16">
        <v>3.7796424024195021</v>
      </c>
      <c r="M16">
        <v>2.1585838592716891</v>
      </c>
      <c r="N16">
        <v>0.51951592556714243</v>
      </c>
    </row>
    <row r="19" spans="4:14" x14ac:dyDescent="0.2">
      <c r="D19" s="1">
        <v>1548</v>
      </c>
      <c r="E19" s="1">
        <v>1548.4</v>
      </c>
      <c r="F19" s="1">
        <v>1548.8</v>
      </c>
      <c r="G19" s="1">
        <v>1549.2</v>
      </c>
      <c r="H19" s="1">
        <v>1549.6</v>
      </c>
      <c r="I19" s="1">
        <v>1550</v>
      </c>
      <c r="J19" s="1">
        <v>1550.4</v>
      </c>
      <c r="K19" s="1">
        <v>1550.8</v>
      </c>
      <c r="L19" s="1">
        <v>1551.2</v>
      </c>
      <c r="M19" s="1">
        <v>1551.6</v>
      </c>
      <c r="N19" s="1">
        <v>1552</v>
      </c>
    </row>
    <row r="20" spans="4:14" x14ac:dyDescent="0.2">
      <c r="D20">
        <v>-3.1889135138499176</v>
      </c>
      <c r="E20">
        <v>-0.67560633523482783</v>
      </c>
      <c r="F20">
        <v>1.2221587827282672</v>
      </c>
      <c r="G20">
        <v>2.9192919620178204</v>
      </c>
      <c r="H20">
        <v>3.7205175439328793</v>
      </c>
      <c r="I20">
        <v>3.5044682560790386</v>
      </c>
      <c r="J20">
        <v>3.1983355948668688</v>
      </c>
      <c r="K20">
        <v>2.9131383020169102</v>
      </c>
      <c r="L20">
        <v>2.8265089992168924</v>
      </c>
      <c r="M20">
        <v>1.2493873660829993</v>
      </c>
      <c r="N20">
        <v>-0.94347796243455961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81F6-3494-0A48-8EC9-9D4A47D685CB}">
  <dimension ref="C4:O21"/>
  <sheetViews>
    <sheetView topLeftCell="A3" zoomScale="125" workbookViewId="0">
      <selection activeCell="J6" sqref="J6:J9"/>
    </sheetView>
  </sheetViews>
  <sheetFormatPr baseColWidth="10" defaultRowHeight="16" x14ac:dyDescent="0.2"/>
  <sheetData>
    <row r="4" spans="3:15" x14ac:dyDescent="0.2">
      <c r="E4" t="s">
        <v>17</v>
      </c>
    </row>
    <row r="5" spans="3:15" x14ac:dyDescent="0.2">
      <c r="E5" s="1">
        <v>1548</v>
      </c>
      <c r="F5" s="1">
        <v>1548.4</v>
      </c>
      <c r="G5" s="1">
        <v>1548.8</v>
      </c>
      <c r="H5" s="1">
        <v>1549.2</v>
      </c>
      <c r="I5" s="1">
        <v>1549.6</v>
      </c>
      <c r="J5" s="1">
        <v>1550</v>
      </c>
      <c r="K5" s="1">
        <v>1550.4</v>
      </c>
      <c r="L5" s="1">
        <v>1550.8</v>
      </c>
      <c r="M5" s="1">
        <v>1551.2</v>
      </c>
      <c r="N5" s="1">
        <v>1551.6</v>
      </c>
      <c r="O5" s="1">
        <v>1552</v>
      </c>
    </row>
    <row r="6" spans="3:15" x14ac:dyDescent="0.2">
      <c r="E6">
        <v>1.36</v>
      </c>
      <c r="F6">
        <v>1.1000000000000001</v>
      </c>
      <c r="G6">
        <v>1.47</v>
      </c>
      <c r="H6">
        <v>2.42</v>
      </c>
      <c r="I6">
        <v>2.61</v>
      </c>
      <c r="J6">
        <v>3.79</v>
      </c>
      <c r="K6">
        <v>3.5</v>
      </c>
      <c r="L6">
        <v>3.61</v>
      </c>
      <c r="M6">
        <v>3.89</v>
      </c>
      <c r="N6">
        <v>3.99</v>
      </c>
      <c r="O6">
        <v>4.03</v>
      </c>
    </row>
    <row r="7" spans="3:15" x14ac:dyDescent="0.2">
      <c r="E7">
        <v>1.66</v>
      </c>
      <c r="F7">
        <v>1.45</v>
      </c>
      <c r="G7">
        <v>1.1499999999999999</v>
      </c>
      <c r="H7">
        <v>0.99</v>
      </c>
      <c r="I7">
        <v>0.88</v>
      </c>
      <c r="J7">
        <v>0.99</v>
      </c>
      <c r="K7">
        <v>0.85</v>
      </c>
      <c r="L7">
        <v>0.91</v>
      </c>
      <c r="M7">
        <v>0.98</v>
      </c>
      <c r="N7">
        <v>1.27</v>
      </c>
      <c r="O7">
        <v>1.71</v>
      </c>
    </row>
    <row r="8" spans="3:15" x14ac:dyDescent="0.2">
      <c r="E8">
        <v>3.52</v>
      </c>
      <c r="F8">
        <v>3.7</v>
      </c>
      <c r="G8">
        <v>3.1</v>
      </c>
      <c r="H8">
        <v>2.42</v>
      </c>
      <c r="I8">
        <v>1.74</v>
      </c>
      <c r="J8">
        <v>1.2</v>
      </c>
      <c r="K8">
        <v>1.1399999999999999</v>
      </c>
      <c r="L8">
        <v>1.36</v>
      </c>
      <c r="M8">
        <v>1.79</v>
      </c>
      <c r="N8">
        <v>2.41</v>
      </c>
      <c r="O8">
        <v>2.76</v>
      </c>
    </row>
    <row r="9" spans="3:15" x14ac:dyDescent="0.2">
      <c r="E9">
        <v>5.78</v>
      </c>
      <c r="F9">
        <v>6.93</v>
      </c>
      <c r="G9">
        <v>6.55</v>
      </c>
      <c r="H9">
        <v>5.51</v>
      </c>
      <c r="I9">
        <v>4.9000000000000004</v>
      </c>
      <c r="J9">
        <v>3.51</v>
      </c>
      <c r="K9">
        <v>2.82</v>
      </c>
      <c r="L9">
        <v>1.65</v>
      </c>
      <c r="M9">
        <v>1.02</v>
      </c>
      <c r="N9">
        <v>0.56000000000000005</v>
      </c>
      <c r="O9">
        <v>0.71</v>
      </c>
    </row>
    <row r="10" spans="3:15" x14ac:dyDescent="0.2">
      <c r="C10" t="s">
        <v>14</v>
      </c>
      <c r="D10" t="s">
        <v>1</v>
      </c>
      <c r="E10">
        <f t="shared" ref="E10:I10" si="0">AVERAGE(E6,E9)/AVERAGE(E7:E8)</f>
        <v>1.3783783783783785</v>
      </c>
      <c r="F10">
        <f t="shared" si="0"/>
        <v>1.5592233009708736</v>
      </c>
      <c r="G10">
        <f t="shared" si="0"/>
        <v>1.8870588235294117</v>
      </c>
      <c r="H10">
        <f t="shared" si="0"/>
        <v>2.3255131964809381</v>
      </c>
      <c r="I10">
        <f t="shared" si="0"/>
        <v>2.8664122137404577</v>
      </c>
      <c r="J10">
        <f t="shared" ref="J10:O10" si="1">AVERAGE(J6,J9)/AVERAGE(J7:J8)</f>
        <v>3.3333333333333335</v>
      </c>
      <c r="K10">
        <f t="shared" si="1"/>
        <v>3.1758793969849251</v>
      </c>
      <c r="L10">
        <f t="shared" si="1"/>
        <v>2.3171806167400879</v>
      </c>
      <c r="M10">
        <f t="shared" si="1"/>
        <v>1.772563176895307</v>
      </c>
      <c r="N10">
        <f t="shared" si="1"/>
        <v>1.236413043478261</v>
      </c>
      <c r="O10">
        <f t="shared" si="1"/>
        <v>1.0604026845637584</v>
      </c>
    </row>
    <row r="11" spans="3:15" x14ac:dyDescent="0.2">
      <c r="D11" t="s">
        <v>8</v>
      </c>
      <c r="E11">
        <f t="shared" ref="E11:I11" si="2">10*LOG(E10)</f>
        <v>1.3936845203094141</v>
      </c>
      <c r="F11">
        <f t="shared" si="2"/>
        <v>1.9290831623748987</v>
      </c>
      <c r="G11">
        <f t="shared" si="2"/>
        <v>2.7578543823385191</v>
      </c>
      <c r="H11">
        <f t="shared" si="2"/>
        <v>3.6651880832510604</v>
      </c>
      <c r="I11">
        <f t="shared" si="2"/>
        <v>4.5733864568442293</v>
      </c>
      <c r="J11">
        <f t="shared" ref="F11:O11" si="3">10*LOG(J10)</f>
        <v>5.2287874528033758</v>
      </c>
      <c r="K11">
        <f t="shared" si="3"/>
        <v>5.0186400187267841</v>
      </c>
      <c r="L11">
        <f t="shared" si="3"/>
        <v>3.6495988696061632</v>
      </c>
      <c r="M11">
        <f t="shared" si="3"/>
        <v>2.4860172305851993</v>
      </c>
      <c r="N11">
        <f t="shared" si="3"/>
        <v>0.9216357798359478</v>
      </c>
      <c r="O11">
        <f t="shared" si="3"/>
        <v>0.25470818542148599</v>
      </c>
    </row>
    <row r="12" spans="3:15" x14ac:dyDescent="0.2">
      <c r="C12" t="s">
        <v>19</v>
      </c>
      <c r="E12">
        <f t="shared" ref="E12:I12" si="4">MIN(E6,E9)/MAX(E7,E8)</f>
        <v>0.38636363636363641</v>
      </c>
      <c r="F12">
        <f t="shared" si="4"/>
        <v>0.29729729729729731</v>
      </c>
      <c r="G12">
        <f t="shared" si="4"/>
        <v>0.47419354838709676</v>
      </c>
      <c r="H12">
        <f t="shared" si="4"/>
        <v>1</v>
      </c>
      <c r="I12">
        <f t="shared" si="4"/>
        <v>1.5</v>
      </c>
      <c r="J12">
        <f t="shared" ref="J12:O12" si="5">MIN(J6,J9)/MAX(J7,J8)</f>
        <v>2.9249999999999998</v>
      </c>
      <c r="K12">
        <f t="shared" si="5"/>
        <v>2.4736842105263159</v>
      </c>
      <c r="L12">
        <f t="shared" si="5"/>
        <v>1.213235294117647</v>
      </c>
      <c r="M12">
        <f t="shared" si="5"/>
        <v>0.56983240223463683</v>
      </c>
      <c r="N12">
        <f t="shared" si="5"/>
        <v>0.23236514522821577</v>
      </c>
      <c r="O12">
        <f t="shared" si="5"/>
        <v>0.25724637681159424</v>
      </c>
    </row>
    <row r="13" spans="3:15" x14ac:dyDescent="0.2">
      <c r="D13" t="s">
        <v>20</v>
      </c>
      <c r="E13">
        <f t="shared" ref="E13:I13" si="6">10*LOG(E12)</f>
        <v>-4.1300375510791341</v>
      </c>
      <c r="F13">
        <f t="shared" si="6"/>
        <v>-5.2680903890876998</v>
      </c>
      <c r="G13">
        <f t="shared" si="6"/>
        <v>-3.2404435908609659</v>
      </c>
      <c r="H13">
        <f t="shared" si="6"/>
        <v>0</v>
      </c>
      <c r="I13">
        <f t="shared" si="6"/>
        <v>1.7609125905568124</v>
      </c>
      <c r="J13">
        <f t="shared" ref="F13:O13" si="7">10*LOG(J12)</f>
        <v>4.6612587041819928</v>
      </c>
      <c r="K13">
        <f t="shared" si="7"/>
        <v>3.9334425698288857</v>
      </c>
      <c r="L13">
        <f t="shared" si="7"/>
        <v>0.83945035843688731</v>
      </c>
      <c r="M13">
        <f t="shared" si="7"/>
        <v>-2.4425285921797566</v>
      </c>
      <c r="N13">
        <f t="shared" si="7"/>
        <v>-6.3382901556866802</v>
      </c>
      <c r="O13">
        <f t="shared" si="7"/>
        <v>-5.8965073334614235</v>
      </c>
    </row>
    <row r="17" spans="5:15" x14ac:dyDescent="0.2">
      <c r="E17" s="1">
        <v>1548</v>
      </c>
      <c r="F17" s="1">
        <v>1548.4</v>
      </c>
      <c r="G17" s="1">
        <v>1548.8</v>
      </c>
      <c r="H17" s="1">
        <v>1549.2</v>
      </c>
      <c r="I17" s="1">
        <v>1549.6</v>
      </c>
      <c r="J17" s="1">
        <v>1550</v>
      </c>
      <c r="K17" s="1">
        <v>1550.4</v>
      </c>
      <c r="L17" s="1">
        <v>1550.8</v>
      </c>
      <c r="M17" s="1">
        <v>1551.2</v>
      </c>
      <c r="N17" s="1">
        <v>1551.6</v>
      </c>
      <c r="O17" s="1">
        <v>1552</v>
      </c>
    </row>
    <row r="18" spans="5:15" x14ac:dyDescent="0.2">
      <c r="E18">
        <v>0.72550667148611669</v>
      </c>
      <c r="F18">
        <v>1.3040788650557988</v>
      </c>
      <c r="G18">
        <v>1.5067315849324456</v>
      </c>
      <c r="H18">
        <v>1.4898211702499484</v>
      </c>
      <c r="I18">
        <v>1.5625279927670197</v>
      </c>
      <c r="J18">
        <v>1.6639369067220251</v>
      </c>
      <c r="K18">
        <v>0.83920281961730281</v>
      </c>
      <c r="L18">
        <v>0.32280416752567809</v>
      </c>
      <c r="M18">
        <v>-0.88557938643290512</v>
      </c>
      <c r="N18">
        <v>-0.75853302698697278</v>
      </c>
      <c r="O18">
        <v>-1.1673059212408958</v>
      </c>
    </row>
    <row r="20" spans="5:15" x14ac:dyDescent="0.2">
      <c r="E20" s="1">
        <v>1548</v>
      </c>
      <c r="F20" s="1">
        <v>1548.4</v>
      </c>
      <c r="G20" s="1">
        <v>1548.8</v>
      </c>
      <c r="H20" s="1">
        <v>1549.2</v>
      </c>
      <c r="I20" s="1">
        <v>1549.6</v>
      </c>
      <c r="J20" s="1">
        <v>1550</v>
      </c>
      <c r="K20" s="1">
        <v>1550.4</v>
      </c>
      <c r="L20" s="1">
        <v>1550.8</v>
      </c>
      <c r="M20" s="1">
        <v>1551.2</v>
      </c>
      <c r="N20" s="1">
        <v>1551.6</v>
      </c>
      <c r="O20" s="1">
        <v>1552</v>
      </c>
    </row>
    <row r="21" spans="5:15" x14ac:dyDescent="0.2">
      <c r="E21" s="2">
        <v>-3.3403025576690655</v>
      </c>
      <c r="F21">
        <v>-0.23640909828107651</v>
      </c>
      <c r="G21">
        <v>0.14723256820706379</v>
      </c>
      <c r="H21">
        <v>0.34119183148600907</v>
      </c>
      <c r="I21">
        <v>0.84744105953021731</v>
      </c>
      <c r="J21">
        <v>1.5271131482694933</v>
      </c>
      <c r="K21">
        <v>-0.61656901064092118</v>
      </c>
      <c r="L21">
        <v>-1.7515628672060819</v>
      </c>
      <c r="M21">
        <v>-3.6372590814093591</v>
      </c>
      <c r="N21">
        <v>-3.9728644273695046</v>
      </c>
      <c r="O21">
        <v>-3.42649525686023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16E9-094E-6643-B5A5-750882F69059}">
  <dimension ref="A1:H12"/>
  <sheetViews>
    <sheetView workbookViewId="0">
      <selection activeCell="M24" sqref="M24"/>
    </sheetView>
  </sheetViews>
  <sheetFormatPr baseColWidth="10" defaultRowHeight="16" x14ac:dyDescent="0.2"/>
  <sheetData>
    <row r="1" spans="1:8" x14ac:dyDescent="0.2">
      <c r="C1" t="s">
        <v>0</v>
      </c>
      <c r="D1" t="s">
        <v>6</v>
      </c>
    </row>
    <row r="2" spans="1:8" x14ac:dyDescent="0.2">
      <c r="A2" t="s">
        <v>22</v>
      </c>
      <c r="B2" t="s">
        <v>23</v>
      </c>
      <c r="C2">
        <v>1548</v>
      </c>
      <c r="D2">
        <v>1552</v>
      </c>
    </row>
    <row r="3" spans="1:8" x14ac:dyDescent="0.2">
      <c r="A3">
        <v>0</v>
      </c>
      <c r="B3">
        <v>0</v>
      </c>
      <c r="C3">
        <v>4.4000000000000004</v>
      </c>
      <c r="D3">
        <v>1.66</v>
      </c>
    </row>
    <row r="4" spans="1:8" x14ac:dyDescent="0.2">
      <c r="A4">
        <v>0</v>
      </c>
      <c r="B4">
        <v>1</v>
      </c>
      <c r="C4">
        <v>5.85</v>
      </c>
      <c r="D4">
        <v>2.25</v>
      </c>
    </row>
    <row r="5" spans="1:8" x14ac:dyDescent="0.2">
      <c r="A5">
        <v>1</v>
      </c>
      <c r="B5">
        <v>0</v>
      </c>
      <c r="C5">
        <v>5.9</v>
      </c>
      <c r="D5">
        <v>2.79</v>
      </c>
    </row>
    <row r="6" spans="1:8" x14ac:dyDescent="0.2">
      <c r="A6">
        <v>1</v>
      </c>
      <c r="B6">
        <v>1</v>
      </c>
      <c r="C6">
        <v>8.51</v>
      </c>
      <c r="D6">
        <v>2.37</v>
      </c>
    </row>
    <row r="8" spans="1:8" x14ac:dyDescent="0.2">
      <c r="B8" t="s">
        <v>24</v>
      </c>
      <c r="C8" t="s">
        <v>0</v>
      </c>
      <c r="F8" t="s">
        <v>24</v>
      </c>
      <c r="G8" t="s">
        <v>6</v>
      </c>
    </row>
    <row r="9" spans="1:8" x14ac:dyDescent="0.2">
      <c r="B9">
        <v>0</v>
      </c>
      <c r="C9">
        <v>2.39</v>
      </c>
      <c r="D9">
        <f>C9/MAX(C$9:C$12)</f>
        <v>0.56635071090047395</v>
      </c>
      <c r="F9">
        <v>0</v>
      </c>
      <c r="G9">
        <v>0.84</v>
      </c>
      <c r="H9">
        <f>G9/MAX(G$9:G$12)</f>
        <v>0.42424242424242425</v>
      </c>
    </row>
    <row r="10" spans="1:8" x14ac:dyDescent="0.2">
      <c r="B10">
        <v>1</v>
      </c>
      <c r="C10">
        <v>2.64</v>
      </c>
      <c r="D10">
        <f t="shared" ref="D10:D12" si="0">C10/MAX(C$9:C$12)</f>
        <v>0.62559241706161139</v>
      </c>
      <c r="F10">
        <v>1</v>
      </c>
      <c r="G10">
        <v>1.98</v>
      </c>
      <c r="H10">
        <f t="shared" ref="H10:H12" si="1">G10/MAX(G$9:G$12)</f>
        <v>1</v>
      </c>
    </row>
    <row r="11" spans="1:8" x14ac:dyDescent="0.2">
      <c r="B11">
        <v>10</v>
      </c>
      <c r="C11">
        <v>2.85</v>
      </c>
      <c r="D11">
        <f t="shared" si="0"/>
        <v>0.67535545023696686</v>
      </c>
      <c r="F11">
        <v>10</v>
      </c>
      <c r="G11">
        <v>1.32</v>
      </c>
      <c r="H11">
        <f t="shared" si="1"/>
        <v>0.66666666666666674</v>
      </c>
    </row>
    <row r="12" spans="1:8" x14ac:dyDescent="0.2">
      <c r="B12">
        <v>11</v>
      </c>
      <c r="C12">
        <v>4.22</v>
      </c>
      <c r="D12">
        <f t="shared" si="0"/>
        <v>1</v>
      </c>
      <c r="F12">
        <v>11</v>
      </c>
      <c r="G12">
        <v>1.84</v>
      </c>
      <c r="H12">
        <f t="shared" si="1"/>
        <v>0.92929292929292939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AND</vt:lpstr>
      <vt:lpstr>OR</vt:lpstr>
      <vt:lpstr>XOR</vt:lpstr>
      <vt:lpstr>NAND</vt:lpstr>
      <vt:lpstr>NOR</vt:lpstr>
      <vt:lpstr>XNOR</vt:lpstr>
      <vt:lpstr>DUAL AND 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BUCARO, NOEL FRANCISCO</dc:creator>
  <cp:lastModifiedBy>PRADO BUCARO, NOEL FRANCISCO</cp:lastModifiedBy>
  <dcterms:created xsi:type="dcterms:W3CDTF">2025-05-09T05:13:46Z</dcterms:created>
  <dcterms:modified xsi:type="dcterms:W3CDTF">2025-06-12T10:58:02Z</dcterms:modified>
</cp:coreProperties>
</file>